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SERVICIOS\"/>
    </mc:Choice>
  </mc:AlternateContent>
  <bookViews>
    <workbookView xWindow="0" yWindow="0" windowWidth="28800" windowHeight="11835" activeTab="3"/>
  </bookViews>
  <sheets>
    <sheet name="PROYECTO 1 " sheetId="2" r:id="rId1"/>
    <sheet name="PROYECTO 2 " sheetId="1" r:id="rId2"/>
    <sheet name="PROYECTO 3 " sheetId="4" r:id="rId3"/>
    <sheet name="PROYECTO 4" sheetId="6" r:id="rId4"/>
    <sheet name="UNIFICADO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8" i="8" l="1"/>
  <c r="D68" i="8"/>
  <c r="J67" i="8"/>
  <c r="K67" i="8" s="1"/>
  <c r="L66" i="8"/>
  <c r="J65" i="8"/>
  <c r="I63" i="8"/>
  <c r="J63" i="8" s="1"/>
  <c r="K56" i="8"/>
  <c r="J56" i="8"/>
  <c r="I56" i="8"/>
  <c r="H56" i="8"/>
  <c r="D56" i="8"/>
  <c r="L55" i="8"/>
  <c r="L54" i="8"/>
  <c r="L7" i="4"/>
  <c r="J47" i="8"/>
  <c r="I47" i="8"/>
  <c r="H47" i="8"/>
  <c r="D47" i="8"/>
  <c r="K46" i="8"/>
  <c r="L46" i="8" s="1"/>
  <c r="L45" i="8"/>
  <c r="L44" i="8"/>
  <c r="L43" i="8"/>
  <c r="K42" i="8"/>
  <c r="L42" i="8" s="1"/>
  <c r="K36" i="4"/>
  <c r="L56" i="8" l="1"/>
  <c r="L57" i="8"/>
  <c r="K63" i="8"/>
  <c r="J68" i="8"/>
  <c r="I68" i="8"/>
  <c r="K65" i="8"/>
  <c r="L65" i="8" s="1"/>
  <c r="K47" i="8"/>
  <c r="L47" i="8" s="1"/>
  <c r="L48" i="8" s="1"/>
  <c r="K7" i="2"/>
  <c r="K10" i="1"/>
  <c r="K6" i="2"/>
  <c r="K9" i="2"/>
  <c r="J6" i="2"/>
  <c r="I36" i="4"/>
  <c r="J36" i="4"/>
  <c r="H36" i="4"/>
  <c r="I9" i="2"/>
  <c r="I6" i="2"/>
  <c r="H9" i="2"/>
  <c r="H6" i="2"/>
  <c r="H35" i="2" s="1"/>
  <c r="K68" i="8" l="1"/>
  <c r="L68" i="8" s="1"/>
  <c r="L69" i="8" s="1"/>
  <c r="L63" i="8"/>
  <c r="J8" i="6"/>
  <c r="K8" i="6" s="1"/>
  <c r="J10" i="6"/>
  <c r="K10" i="6" s="1"/>
  <c r="I6" i="6"/>
  <c r="J6" i="6" s="1"/>
  <c r="K6" i="6" s="1"/>
  <c r="L8" i="2" l="1"/>
  <c r="K6" i="1"/>
  <c r="L6" i="2"/>
  <c r="L9" i="2"/>
  <c r="L7" i="2" l="1"/>
  <c r="K31" i="6" l="1"/>
  <c r="K35" i="6" s="1"/>
  <c r="J31" i="6"/>
  <c r="J35" i="6" s="1"/>
  <c r="I31" i="6"/>
  <c r="I35" i="6" s="1"/>
  <c r="H31" i="6"/>
  <c r="D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9" i="6"/>
  <c r="L8" i="6"/>
  <c r="L6" i="6"/>
  <c r="K34" i="4"/>
  <c r="J34" i="4"/>
  <c r="I34" i="4"/>
  <c r="H34" i="4"/>
  <c r="D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6" i="4"/>
  <c r="L35" i="4" l="1"/>
  <c r="L31" i="6"/>
  <c r="L32" i="6" s="1"/>
  <c r="H35" i="6"/>
  <c r="L34" i="4"/>
  <c r="K35" i="2"/>
  <c r="J35" i="2"/>
  <c r="I35" i="2"/>
  <c r="D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35" i="2" l="1"/>
  <c r="L36" i="2" s="1"/>
  <c r="D31" i="1"/>
  <c r="I31" i="1" l="1"/>
  <c r="J31" i="1"/>
  <c r="K31" i="1"/>
  <c r="H31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J40" i="4" l="1"/>
  <c r="J41" i="4" s="1"/>
  <c r="J37" i="4"/>
  <c r="J38" i="4" s="1"/>
  <c r="H40" i="4"/>
  <c r="H41" i="4" s="1"/>
  <c r="H37" i="4"/>
  <c r="H38" i="4" s="1"/>
  <c r="I37" i="4"/>
  <c r="I38" i="4" s="1"/>
  <c r="I40" i="4"/>
  <c r="I41" i="4" s="1"/>
  <c r="K40" i="4"/>
  <c r="K41" i="4" s="1"/>
  <c r="K37" i="4"/>
  <c r="K38" i="4" s="1"/>
  <c r="L31" i="1"/>
  <c r="L32" i="1" s="1"/>
</calcChain>
</file>

<file path=xl/sharedStrings.xml><?xml version="1.0" encoding="utf-8"?>
<sst xmlns="http://schemas.openxmlformats.org/spreadsheetml/2006/main" count="265" uniqueCount="90">
  <si>
    <t xml:space="preserve">PROYECCIÓN PRESUPUESTAL 2020- 2023 </t>
  </si>
  <si>
    <t xml:space="preserve">INDICADOR DE PRODUCTO </t>
  </si>
  <si>
    <t xml:space="preserve">ACTIVIDADES </t>
  </si>
  <si>
    <t xml:space="preserve">FUENTES DE VERIFICACIÓN 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</si>
  <si>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</si>
  <si>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</si>
  <si>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</si>
  <si>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</si>
  <si>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</si>
  <si>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</si>
  <si>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</si>
  <si>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Implementación de la política para el fortalecimiento integral del Talento Humano en el Municipio de Itagüí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</si>
  <si>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____SECRETARÍA DE SERVICIOS ADMINISTRATIVOS _________</t>
    </r>
  </si>
  <si>
    <t>FORTALECIMIENTO INTEGRAL DEL RECURSO HUMANO</t>
  </si>
  <si>
    <t>05040204010201  01</t>
  </si>
  <si>
    <t>05040204010203  01</t>
  </si>
  <si>
    <t>Documento de Política institucional del  talento humano realizado</t>
  </si>
  <si>
    <t>Elaboración y ejecución del PIBEI</t>
  </si>
  <si>
    <t>FORMACION INTEGRAL DEL RECURSO HUMANO</t>
  </si>
  <si>
    <t>SEGURIDAD Y SALUD EN EL TRABAJO</t>
  </si>
  <si>
    <t>DENOMINACIÓN DEL RUBRO DE PRESUPUESTO</t>
  </si>
  <si>
    <t>Elaboración y ejecución del PIC</t>
  </si>
  <si>
    <t>Elaboración y ejecución del plan de trabajo anual de SGSST</t>
  </si>
  <si>
    <t>PLAN INSTITUCIONAL DE BIENESTAR, ESTÍMULOS E INCENTIVOS.
REGISTRO FOTOGRÁFICO
 FORMATO DE ASISTENCIA FO-DE-02</t>
  </si>
  <si>
    <t>PLAN INSTITUCIONAL DE CAPACITACIÓN 
CIRCULAR DE CONVOCATORIA
FORMATO DE ASISTENCIA FO-DE-02
FORMATO DE EVALUACIÓN FO-GH-06</t>
  </si>
  <si>
    <t>PLAN DE TRABAJO ANUAL DE SGSST
REGISTRO FOTOGRÁFICO
 FORMATO DE ASISTENCIA FO-DE-02.
FORMATOS DE INSPECCIÓN.</t>
  </si>
  <si>
    <t>PLAN ESTRATÉGICO DE SEGURIDAD VIAL</t>
  </si>
  <si>
    <t xml:space="preserve">Plan estratégico de seguridad vial para los servidores públicos de la administración municipal </t>
  </si>
  <si>
    <t>VALOR 2020 
2.940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</si>
  <si>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_____Formulación e implementación de la política institucional de Gestión del Conocimiento del Municipio de Itagüí 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</si>
  <si>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>: _____Modernización del sistema de administración de los bienes muebles e inmuebles del Itagüí ___________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</si>
  <si>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 ____SECRETARÍA DE SERVICIOS ADMINISTRATIVOS _____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</si>
  <si>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:__ Fortalecimiento de la cultura e integridad de los servidores público del municipio de Itagüí </t>
    </r>
  </si>
  <si>
    <t>Evaluación de la apropiación del código de integridad realizada</t>
  </si>
  <si>
    <t>Test de evaluación de apropiación de cultura organizacional aplicados</t>
  </si>
  <si>
    <t>Nuevo</t>
  </si>
  <si>
    <t>N/A</t>
  </si>
  <si>
    <t>Aplicación de las actividades de la caja de herramientas</t>
  </si>
  <si>
    <t xml:space="preserve">NO EXISTÍA </t>
  </si>
  <si>
    <t xml:space="preserve">Formulación del test para la Medición del clima laboral </t>
  </si>
  <si>
    <t>Interpretación y análisis del resultado del test para la Medición del clima laboral</t>
  </si>
  <si>
    <t xml:space="preserve">REGISTRO FOTOGRÁFICO.
 FORMATO DE ASISTENCIA FO-DE-02.
FORMATOS CAJA DE HERRAMIENTAS </t>
  </si>
  <si>
    <t>REGISTRO FOTOGRÁFICO.
 FORMATO DE ASISTENCIA FO-DE-02.
CIRCULAR DE CONVOCATORIA</t>
  </si>
  <si>
    <t>Intervención grupal e individual de acuerdo al resultados del test</t>
  </si>
  <si>
    <t xml:space="preserve">INFORME DE INTERPRETACIÓN DE RESULTADOS.
</t>
  </si>
  <si>
    <t>REGISTRO FOTOGRÁFICO.
 FORMATO DE ASISTENCIA FO-DE-02.
FICHA METODOLOGICA DE INTERVENCIÓN</t>
  </si>
  <si>
    <t>Documento de la Política Institucional de gestión del conocimiento difundido</t>
  </si>
  <si>
    <t xml:space="preserve">DOCUMENTO DEL PLAN </t>
  </si>
  <si>
    <t xml:space="preserve"> DOCUMENTO TEST FORMULADO</t>
  </si>
  <si>
    <t>Estrategia para la administración de los bienes muebles e inmuebles  formulada e implementada</t>
  </si>
  <si>
    <t xml:space="preserve">Depuración del inventario de bienes muebles </t>
  </si>
  <si>
    <t xml:space="preserve">Construcción de un sistema para la georreferenciación de bienes inmuebles </t>
  </si>
  <si>
    <t xml:space="preserve">Creación de flujograma con procedimiento de ingreso de bienes inmuebles </t>
  </si>
  <si>
    <t xml:space="preserve">Creación de flujograma con procedimiento de ingreso de bienes muebles </t>
  </si>
  <si>
    <t>VALOR 2020 
384</t>
  </si>
  <si>
    <t>VALOR 2021
363</t>
  </si>
  <si>
    <t>VALOR 2022
363</t>
  </si>
  <si>
    <t>VALOR 2023
413</t>
  </si>
  <si>
    <t xml:space="preserve">Actualización del expediente de bienes inmuebles </t>
  </si>
  <si>
    <t xml:space="preserve">Documento con flujograma </t>
  </si>
  <si>
    <t>Expediente virtual en la secretaria</t>
  </si>
  <si>
    <t xml:space="preserve"> Actas del comité de inservibles </t>
  </si>
  <si>
    <t>Software de georreferenciación (aplicativo web)</t>
  </si>
  <si>
    <t>Formulación del Plan Gestión del Conocimiento  de la Administración Municipal</t>
  </si>
  <si>
    <t>Implementación del Plan Gestión del Conocimiento  de la Administración Municipal</t>
  </si>
  <si>
    <t>DIAGNOSTICO
DOCUMENTO CON UN PROYECTO DE INVESTIGACIÓN.
FORMATO DE ASISTENCIA FO-DE-02.
CIRCULAR DE CONVOCATORIA.
MEMORIAS DE CAPACITACIÓN.</t>
  </si>
  <si>
    <t xml:space="preserve">VALOR TOTAL  
</t>
  </si>
  <si>
    <t>VALOR 2021
2781</t>
  </si>
  <si>
    <t xml:space="preserve">Aplicación  deL test para la Medición del clima laboral </t>
  </si>
  <si>
    <t>VALOR 2022
3219</t>
  </si>
  <si>
    <t>VALOR 2023
3160</t>
  </si>
  <si>
    <t>VIVIENDA</t>
  </si>
  <si>
    <t>TIC Y GENERAL</t>
  </si>
  <si>
    <t xml:space="preserve">LO QUE PODEMOS GASTAR </t>
  </si>
  <si>
    <t>AJUSTE</t>
  </si>
  <si>
    <t xml:space="preserve">SUMA DE LOS TOTALES POR AÑOS </t>
  </si>
  <si>
    <t>PLAN PLURIANUAL</t>
  </si>
  <si>
    <t xml:space="preserve">SUMA DEL TOTAL DE LOS PROYECTOS </t>
  </si>
  <si>
    <r>
      <rPr>
        <b/>
        <sz val="12"/>
        <color theme="1"/>
        <rFont val="Arial Narrow"/>
        <family val="2"/>
      </rPr>
      <t>NOMBRE DEL PROYECTO DE INVERSIÓN</t>
    </r>
    <r>
      <rPr>
        <b/>
        <sz val="14"/>
        <color theme="1"/>
        <rFont val="Arial Narrow"/>
        <family val="2"/>
      </rPr>
      <t>: Implementación de la política para el fortalecimiento integral del Talento Humano en el Municipio de Itagüí</t>
    </r>
  </si>
  <si>
    <t xml:space="preserve">DIEGO ALEXANDER AGUIRRE RAMIREZ </t>
  </si>
  <si>
    <t xml:space="preserve">SECRETARIO DE SERVICIOS ADMINISTRATIVOS </t>
  </si>
  <si>
    <t>FORMACIÓN INTEGRAL DEL RECURSO HUMANO</t>
  </si>
  <si>
    <t>REGISTRO FOTOGRÁFICO.
 FORMATO DE ASISTENCIA FO-DE-02.
FICHA METODOLÓGICA DE INTERVENCIÓN</t>
  </si>
  <si>
    <r>
      <rPr>
        <b/>
        <sz val="12"/>
        <color theme="1"/>
        <rFont val="Arial Narrow"/>
        <family val="2"/>
      </rPr>
      <t>UNIDAD ADMINISTRATIVA RESPONSABLE</t>
    </r>
    <r>
      <rPr>
        <b/>
        <sz val="14"/>
        <color theme="1"/>
        <rFont val="Arial Narrow"/>
        <family val="2"/>
      </rPr>
      <t xml:space="preserve">: SECRETARÍA DE SERVICIOS ADMINISTRATIVOS </t>
    </r>
  </si>
  <si>
    <r>
      <rPr>
        <b/>
        <sz val="12"/>
        <color theme="1"/>
        <rFont val="Arial Narrow"/>
        <family val="2"/>
      </rPr>
      <t>UNIDAD ADMINISTRATIVA RESPONSABLE</t>
    </r>
    <r>
      <rPr>
        <b/>
        <sz val="14"/>
        <color theme="1"/>
        <rFont val="Arial Narrow"/>
        <family val="2"/>
      </rPr>
      <t xml:space="preserve">:SECRETARÍA DE SERVICIOS ADMINISTRATIVOS 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</si>
  <si>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:SECRETARÍA DE SERVICIOS ADMINISTRATIVOS 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</si>
  <si>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>:SECRETARÍA DE SERVICIOS ADMINISTRATIVOS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</si>
  <si>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Modernización del sistema de administración de los bienes muebles e inmuebles del Itagüí 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</si>
  <si>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Formulación e implementación de la política institucional de Gestión del Conocimiento del Municipio de Itagüí </t>
    </r>
  </si>
  <si>
    <r>
      <rPr>
        <b/>
        <sz val="12"/>
        <color theme="1"/>
        <rFont val="Arial Narrow"/>
        <family val="2"/>
      </rPr>
      <t>NOMBRE DEL PROYECTO DE INVERSIÓN</t>
    </r>
    <r>
      <rPr>
        <b/>
        <sz val="14"/>
        <color theme="1"/>
        <rFont val="Arial Narrow"/>
        <family val="2"/>
      </rPr>
      <t xml:space="preserve">:Fortalecimiento de la cultura e integridad de los servidores público del municipio de Itagüí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</si>
</sst>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#,###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7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63">
    <xf numFmtId="0" fontId="0" fillId="0" borderId="0" xfId="0"/>
    <xf numFmtId="42" fontId="0" fillId="0" borderId="1" xfId="1" applyFont="1" applyBorder="1"/>
    <xf numFmtId="42" fontId="0" fillId="0" borderId="13" xfId="0" applyNumberFormat="1" applyBorder="1"/>
    <xf numFmtId="0" fontId="5" fillId="0" borderId="1" xfId="0" applyFont="1" applyBorder="1"/>
    <xf numFmtId="42" fontId="6" fillId="0" borderId="1" xfId="1" applyFont="1" applyBorder="1"/>
    <xf numFmtId="42" fontId="6" fillId="0" borderId="13" xfId="0" applyNumberFormat="1" applyFont="1" applyBorder="1"/>
    <xf numFmtId="42" fontId="6" fillId="0" borderId="1" xfId="1" applyFont="1" applyBorder="1" applyAlignment="1"/>
    <xf numFmtId="0" fontId="5" fillId="0" borderId="3" xfId="0" applyFont="1" applyBorder="1"/>
    <xf numFmtId="0" fontId="0" fillId="0" borderId="1" xfId="0" applyBorder="1"/>
    <xf numFmtId="0" fontId="0" fillId="0" borderId="12" xfId="0" applyBorder="1"/>
    <xf numFmtId="42" fontId="6" fillId="0" borderId="24" xfId="0" applyNumberFormat="1" applyFont="1" applyBorder="1"/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/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2" fontId="0" fillId="0" borderId="1" xfId="1" applyFont="1" applyBorder="1" applyAlignment="1">
      <alignment vertical="center"/>
    </xf>
    <xf numFmtId="42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2" fontId="0" fillId="0" borderId="0" xfId="0" applyNumberFormat="1"/>
    <xf numFmtId="42" fontId="6" fillId="2" borderId="1" xfId="1" applyFont="1" applyFill="1" applyBorder="1"/>
    <xf numFmtId="42" fontId="6" fillId="2" borderId="1" xfId="1" applyFont="1" applyFill="1" applyBorder="1" applyAlignment="1"/>
    <xf numFmtId="42" fontId="6" fillId="2" borderId="20" xfId="1" applyFont="1" applyFill="1" applyBorder="1"/>
    <xf numFmtId="3" fontId="0" fillId="0" borderId="0" xfId="0" applyNumberFormat="1"/>
    <xf numFmtId="0" fontId="3" fillId="0" borderId="43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42" fontId="0" fillId="0" borderId="1" xfId="0" applyNumberFormat="1" applyBorder="1"/>
    <xf numFmtId="3" fontId="0" fillId="0" borderId="1" xfId="0" applyNumberFormat="1" applyBorder="1"/>
    <xf numFmtId="42" fontId="0" fillId="3" borderId="1" xfId="0" applyNumberFormat="1" applyFill="1" applyBorder="1"/>
    <xf numFmtId="42" fontId="0" fillId="0" borderId="19" xfId="1" applyFont="1" applyBorder="1"/>
    <xf numFmtId="3" fontId="0" fillId="0" borderId="20" xfId="0" applyNumberFormat="1" applyBorder="1"/>
    <xf numFmtId="0" fontId="2" fillId="0" borderId="20" xfId="0" applyFont="1" applyBorder="1"/>
    <xf numFmtId="0" fontId="2" fillId="0" borderId="1" xfId="0" applyFont="1" applyBorder="1"/>
    <xf numFmtId="42" fontId="0" fillId="0" borderId="46" xfId="0" applyNumberFormat="1" applyBorder="1"/>
    <xf numFmtId="42" fontId="0" fillId="0" borderId="16" xfId="0" applyNumberFormat="1" applyBorder="1"/>
    <xf numFmtId="42" fontId="15" fillId="2" borderId="1" xfId="1" applyFont="1" applyFill="1" applyBorder="1"/>
    <xf numFmtId="0" fontId="7" fillId="0" borderId="1" xfId="0" applyFont="1" applyBorder="1"/>
    <xf numFmtId="42" fontId="7" fillId="0" borderId="1" xfId="1" applyFont="1" applyBorder="1"/>
    <xf numFmtId="0" fontId="11" fillId="0" borderId="1" xfId="0" applyFont="1" applyBorder="1"/>
    <xf numFmtId="42" fontId="15" fillId="0" borderId="1" xfId="1" applyFont="1" applyBorder="1"/>
    <xf numFmtId="42" fontId="15" fillId="0" borderId="1" xfId="1" applyFont="1" applyBorder="1" applyAlignment="1"/>
    <xf numFmtId="0" fontId="7" fillId="0" borderId="1" xfId="0" applyFont="1" applyBorder="1" applyAlignment="1">
      <alignment horizontal="center" vertical="center"/>
    </xf>
    <xf numFmtId="42" fontId="7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2" fontId="15" fillId="2" borderId="1" xfId="1" applyFont="1" applyFill="1" applyBorder="1" applyAlignment="1"/>
    <xf numFmtId="0" fontId="7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2" fontId="15" fillId="0" borderId="1" xfId="0" applyNumberFormat="1" applyFont="1" applyBorder="1"/>
    <xf numFmtId="42" fontId="7" fillId="0" borderId="1" xfId="0" applyNumberFormat="1" applyFont="1" applyBorder="1"/>
    <xf numFmtId="3" fontId="17" fillId="0" borderId="1" xfId="0" applyNumberFormat="1" applyFont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" fillId="0" borderId="21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42" fontId="0" fillId="0" borderId="19" xfId="1" applyFont="1" applyBorder="1" applyAlignment="1">
      <alignment horizontal="center" vertical="center"/>
    </xf>
    <xf numFmtId="42" fontId="0" fillId="0" borderId="45" xfId="1" applyFont="1" applyBorder="1" applyAlignment="1">
      <alignment horizontal="center" vertical="center"/>
    </xf>
    <xf numFmtId="0" fontId="2" fillId="0" borderId="33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49" fontId="8" fillId="0" borderId="19" xfId="0" applyNumberFormat="1" applyFont="1" applyBorder="1" applyAlignment="1" applyProtection="1">
      <alignment horizontal="center" vertical="center" wrapText="1" readingOrder="1"/>
    </xf>
    <xf numFmtId="49" fontId="8" fillId="0" borderId="20" xfId="0" applyNumberFormat="1" applyFont="1" applyBorder="1" applyAlignment="1" applyProtection="1">
      <alignment horizontal="center" vertical="center" wrapText="1" readingOrder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4" fontId="9" fillId="0" borderId="40" xfId="0" applyNumberFormat="1" applyFont="1" applyBorder="1" applyAlignment="1" applyProtection="1">
      <alignment horizontal="center" vertical="center" wrapText="1" readingOrder="1"/>
    </xf>
    <xf numFmtId="164" fontId="9" fillId="0" borderId="41" xfId="0" applyNumberFormat="1" applyFont="1" applyBorder="1" applyAlignment="1" applyProtection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9" fillId="0" borderId="30" xfId="0" applyNumberFormat="1" applyFont="1" applyBorder="1" applyAlignment="1" applyProtection="1">
      <alignment horizontal="center" vertical="center" wrapText="1" readingOrder="1"/>
    </xf>
    <xf numFmtId="49" fontId="9" fillId="0" borderId="31" xfId="0" applyNumberFormat="1" applyFont="1" applyBorder="1" applyAlignment="1" applyProtection="1">
      <alignment horizontal="center" vertical="center" wrapText="1" readingOrder="1"/>
    </xf>
    <xf numFmtId="49" fontId="9" fillId="0" borderId="18" xfId="0" applyNumberFormat="1" applyFont="1" applyBorder="1" applyAlignment="1" applyProtection="1">
      <alignment horizontal="center" vertical="center" wrapText="1" readingOrder="1"/>
    </xf>
    <xf numFmtId="49" fontId="8" fillId="0" borderId="1" xfId="0" applyNumberFormat="1" applyFont="1" applyBorder="1" applyAlignment="1" applyProtection="1">
      <alignment horizontal="center" vertical="center" wrapText="1" readingOrder="1"/>
    </xf>
    <xf numFmtId="0" fontId="10" fillId="0" borderId="34" xfId="0" applyFont="1" applyBorder="1" applyAlignment="1">
      <alignment horizontal="center" vertical="center"/>
    </xf>
    <xf numFmtId="164" fontId="9" fillId="0" borderId="36" xfId="0" applyNumberFormat="1" applyFont="1" applyBorder="1" applyAlignment="1" applyProtection="1">
      <alignment horizontal="center" vertical="center" wrapText="1" readingOrder="1"/>
    </xf>
    <xf numFmtId="164" fontId="9" fillId="0" borderId="37" xfId="0" applyNumberFormat="1" applyFont="1" applyBorder="1" applyAlignment="1" applyProtection="1">
      <alignment horizontal="center" vertical="center" wrapText="1" readingOrder="1"/>
    </xf>
    <xf numFmtId="0" fontId="10" fillId="0" borderId="2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42" fontId="0" fillId="0" borderId="23" xfId="1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0" borderId="1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2" fontId="0" fillId="0" borderId="35" xfId="1" applyFont="1" applyBorder="1" applyAlignment="1">
      <alignment horizontal="center" vertical="center"/>
    </xf>
    <xf numFmtId="42" fontId="0" fillId="0" borderId="20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2" fontId="0" fillId="0" borderId="1" xfId="1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2" fontId="12" fillId="0" borderId="34" xfId="1" applyFont="1" applyBorder="1" applyAlignment="1">
      <alignment horizontal="center" vertical="center"/>
    </xf>
    <xf numFmtId="42" fontId="12" fillId="0" borderId="35" xfId="1" applyFont="1" applyBorder="1" applyAlignment="1">
      <alignment horizontal="center" vertical="center"/>
    </xf>
    <xf numFmtId="42" fontId="12" fillId="0" borderId="20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 vertical="center"/>
    </xf>
    <xf numFmtId="42" fontId="7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2" fontId="12" fillId="0" borderId="1" xfId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 readingOrder="1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B1" workbookViewId="0">
      <selection activeCell="B37" sqref="A37:XFD39"/>
    </sheetView>
  </sheetViews>
  <sheetFormatPr baseColWidth="10" defaultRowHeight="15" x14ac:dyDescent="0.25"/>
  <cols>
    <col min="1" max="2" width="26.140625" customWidth="1"/>
    <col min="3" max="3" width="18" customWidth="1"/>
    <col min="4" max="4" width="17.42578125" customWidth="1"/>
    <col min="5" max="5" width="33.5703125" customWidth="1"/>
    <col min="6" max="6" width="30.7109375" customWidth="1"/>
    <col min="7" max="7" width="30.42578125" customWidth="1"/>
    <col min="8" max="11" width="18.85546875" customWidth="1"/>
    <col min="12" max="12" width="17.140625" customWidth="1"/>
  </cols>
  <sheetData>
    <row r="1" spans="1:12" ht="30" customHeight="1" x14ac:dyDescent="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8.75" x14ac:dyDescent="0.3">
      <c r="A2" s="99" t="s">
        <v>11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8.75" x14ac:dyDescent="0.3">
      <c r="A3" s="99" t="s">
        <v>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15.75" thickBo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2" ht="48" thickBot="1" x14ac:dyDescent="0.3">
      <c r="A5" s="11" t="s">
        <v>7</v>
      </c>
      <c r="B5" s="19" t="s">
        <v>20</v>
      </c>
      <c r="C5" s="11" t="s">
        <v>8</v>
      </c>
      <c r="D5" s="11" t="s">
        <v>9</v>
      </c>
      <c r="E5" s="12" t="s">
        <v>1</v>
      </c>
      <c r="F5" s="13" t="s">
        <v>2</v>
      </c>
      <c r="G5" s="13" t="s">
        <v>3</v>
      </c>
      <c r="H5" s="14" t="s">
        <v>28</v>
      </c>
      <c r="I5" s="14" t="s">
        <v>67</v>
      </c>
      <c r="J5" s="14" t="s">
        <v>69</v>
      </c>
      <c r="K5" s="14" t="s">
        <v>70</v>
      </c>
      <c r="L5" s="15" t="s">
        <v>66</v>
      </c>
    </row>
    <row r="6" spans="1:12" ht="48" x14ac:dyDescent="0.25">
      <c r="A6" s="105" t="s">
        <v>13</v>
      </c>
      <c r="B6" s="91" t="s">
        <v>18</v>
      </c>
      <c r="C6" s="109" t="s">
        <v>14</v>
      </c>
      <c r="D6" s="110">
        <v>990000000</v>
      </c>
      <c r="E6" s="112" t="s">
        <v>16</v>
      </c>
      <c r="F6" s="22" t="s">
        <v>17</v>
      </c>
      <c r="G6" s="21" t="s">
        <v>23</v>
      </c>
      <c r="H6" s="44">
        <f>990000000+200000000</f>
        <v>1190000000</v>
      </c>
      <c r="I6" s="44">
        <f>1102249999-31000003</f>
        <v>1071249996</v>
      </c>
      <c r="J6" s="44">
        <f>1100002893-25465989.3333333</f>
        <v>1074536903.6666667</v>
      </c>
      <c r="K6" s="44">
        <f>1115369306.006-14846753.7886-20000000</f>
        <v>1080522552.2174001</v>
      </c>
      <c r="L6" s="10">
        <f>SUM(H6:K6)</f>
        <v>4416309451.8840675</v>
      </c>
    </row>
    <row r="7" spans="1:12" ht="68.25" customHeight="1" x14ac:dyDescent="0.25">
      <c r="A7" s="106"/>
      <c r="B7" s="108"/>
      <c r="C7" s="93"/>
      <c r="D7" s="111"/>
      <c r="E7" s="113"/>
      <c r="F7" s="22" t="s">
        <v>21</v>
      </c>
      <c r="G7" s="21" t="s">
        <v>24</v>
      </c>
      <c r="H7" s="44">
        <v>1</v>
      </c>
      <c r="I7" s="44">
        <v>1</v>
      </c>
      <c r="J7" s="44">
        <v>192822133.33333299</v>
      </c>
      <c r="K7" s="44">
        <f>155609113.0342-14540261.3658001</f>
        <v>141068851.6683999</v>
      </c>
      <c r="L7" s="10">
        <f t="shared" ref="L7:L8" si="0">SUM(H7:K7)</f>
        <v>333890987.00173289</v>
      </c>
    </row>
    <row r="8" spans="1:12" ht="68.25" customHeight="1" x14ac:dyDescent="0.25">
      <c r="A8" s="106"/>
      <c r="B8" s="90" t="s">
        <v>19</v>
      </c>
      <c r="C8" s="92" t="s">
        <v>15</v>
      </c>
      <c r="D8" s="94">
        <v>95464702</v>
      </c>
      <c r="E8" s="113"/>
      <c r="F8" s="24" t="s">
        <v>27</v>
      </c>
      <c r="G8" s="21" t="s">
        <v>26</v>
      </c>
      <c r="H8" s="44">
        <v>1</v>
      </c>
      <c r="I8" s="44">
        <v>30000000</v>
      </c>
      <c r="J8" s="44">
        <v>31140000</v>
      </c>
      <c r="K8" s="44">
        <v>32323320</v>
      </c>
      <c r="L8" s="10">
        <f t="shared" si="0"/>
        <v>93463321</v>
      </c>
    </row>
    <row r="9" spans="1:12" ht="52.5" customHeight="1" x14ac:dyDescent="0.25">
      <c r="A9" s="107"/>
      <c r="B9" s="91"/>
      <c r="C9" s="93"/>
      <c r="D9" s="95"/>
      <c r="E9" s="114"/>
      <c r="F9" s="23" t="s">
        <v>22</v>
      </c>
      <c r="G9" s="20" t="s">
        <v>25</v>
      </c>
      <c r="H9" s="42">
        <f>95464702+50000000+194535295+133504340</f>
        <v>473504337</v>
      </c>
      <c r="I9" s="44">
        <f>452920000-40000000</f>
        <v>412920000</v>
      </c>
      <c r="J9" s="44">
        <v>466330960</v>
      </c>
      <c r="K9" s="44">
        <f>484051536.48-44540261.3658001</f>
        <v>439511275.11419994</v>
      </c>
      <c r="L9" s="10">
        <f>SUM(H9:K9)</f>
        <v>1792266572.1141999</v>
      </c>
    </row>
    <row r="10" spans="1:12" ht="20.25" hidden="1" customHeight="1" x14ac:dyDescent="0.25">
      <c r="A10" s="9"/>
      <c r="B10" s="17"/>
      <c r="C10" s="8"/>
      <c r="D10" s="1"/>
      <c r="E10" s="7"/>
      <c r="F10" s="3"/>
      <c r="G10" s="3"/>
      <c r="H10" s="4"/>
      <c r="I10" s="4"/>
      <c r="J10" s="4"/>
      <c r="K10" s="4"/>
      <c r="L10" s="5">
        <f t="shared" ref="L10:L35" si="1">SUM(H10:K10)</f>
        <v>0</v>
      </c>
    </row>
    <row r="11" spans="1:12" ht="20.25" hidden="1" customHeight="1" x14ac:dyDescent="0.25">
      <c r="A11" s="9"/>
      <c r="B11" s="17"/>
      <c r="C11" s="8"/>
      <c r="D11" s="1"/>
      <c r="E11" s="7"/>
      <c r="F11" s="3"/>
      <c r="G11" s="3"/>
      <c r="H11" s="4"/>
      <c r="I11" s="4"/>
      <c r="J11" s="4"/>
      <c r="K11" s="4"/>
      <c r="L11" s="5">
        <f t="shared" si="1"/>
        <v>0</v>
      </c>
    </row>
    <row r="12" spans="1:12" ht="20.25" hidden="1" customHeight="1" x14ac:dyDescent="0.25">
      <c r="A12" s="9"/>
      <c r="B12" s="17"/>
      <c r="C12" s="8"/>
      <c r="D12" s="1"/>
      <c r="E12" s="7"/>
      <c r="F12" s="3"/>
      <c r="G12" s="3"/>
      <c r="H12" s="4"/>
      <c r="I12" s="4"/>
      <c r="J12" s="4"/>
      <c r="K12" s="4"/>
      <c r="L12" s="5">
        <f t="shared" si="1"/>
        <v>0</v>
      </c>
    </row>
    <row r="13" spans="1:12" ht="20.25" hidden="1" customHeight="1" x14ac:dyDescent="0.25">
      <c r="A13" s="9"/>
      <c r="B13" s="17"/>
      <c r="C13" s="8"/>
      <c r="D13" s="1"/>
      <c r="E13" s="7"/>
      <c r="F13" s="3"/>
      <c r="G13" s="3"/>
      <c r="H13" s="6"/>
      <c r="I13" s="4"/>
      <c r="J13" s="4"/>
      <c r="K13" s="4"/>
      <c r="L13" s="5">
        <f t="shared" si="1"/>
        <v>0</v>
      </c>
    </row>
    <row r="14" spans="1:12" ht="20.25" hidden="1" customHeight="1" x14ac:dyDescent="0.25">
      <c r="A14" s="9"/>
      <c r="B14" s="17"/>
      <c r="C14" s="8"/>
      <c r="D14" s="1"/>
      <c r="E14" s="7"/>
      <c r="F14" s="3"/>
      <c r="G14" s="3"/>
      <c r="H14" s="4"/>
      <c r="I14" s="4"/>
      <c r="J14" s="4"/>
      <c r="K14" s="4"/>
      <c r="L14" s="5">
        <f t="shared" si="1"/>
        <v>0</v>
      </c>
    </row>
    <row r="15" spans="1:12" ht="20.25" hidden="1" customHeight="1" x14ac:dyDescent="0.25">
      <c r="A15" s="9"/>
      <c r="B15" s="17"/>
      <c r="C15" s="8"/>
      <c r="D15" s="1"/>
      <c r="E15" s="7"/>
      <c r="F15" s="3"/>
      <c r="G15" s="3"/>
      <c r="H15" s="4"/>
      <c r="I15" s="4"/>
      <c r="J15" s="4"/>
      <c r="K15" s="4"/>
      <c r="L15" s="5">
        <f t="shared" si="1"/>
        <v>0</v>
      </c>
    </row>
    <row r="16" spans="1:12" ht="20.25" hidden="1" customHeight="1" x14ac:dyDescent="0.25">
      <c r="A16" s="9"/>
      <c r="B16" s="17"/>
      <c r="C16" s="8"/>
      <c r="D16" s="1"/>
      <c r="E16" s="7"/>
      <c r="F16" s="3"/>
      <c r="G16" s="3"/>
      <c r="H16" s="4"/>
      <c r="I16" s="4"/>
      <c r="J16" s="4"/>
      <c r="K16" s="4"/>
      <c r="L16" s="5">
        <f t="shared" si="1"/>
        <v>0</v>
      </c>
    </row>
    <row r="17" spans="1:12" ht="20.25" hidden="1" customHeight="1" x14ac:dyDescent="0.25">
      <c r="A17" s="9"/>
      <c r="B17" s="17"/>
      <c r="C17" s="8"/>
      <c r="D17" s="1"/>
      <c r="E17" s="7"/>
      <c r="F17" s="3"/>
      <c r="G17" s="3"/>
      <c r="H17" s="4"/>
      <c r="I17" s="4"/>
      <c r="J17" s="4"/>
      <c r="K17" s="4"/>
      <c r="L17" s="5">
        <f t="shared" si="1"/>
        <v>0</v>
      </c>
    </row>
    <row r="18" spans="1:12" ht="20.25" hidden="1" customHeight="1" x14ac:dyDescent="0.25">
      <c r="A18" s="9"/>
      <c r="B18" s="17"/>
      <c r="C18" s="8"/>
      <c r="D18" s="1"/>
      <c r="E18" s="7"/>
      <c r="F18" s="3"/>
      <c r="G18" s="3"/>
      <c r="H18" s="4"/>
      <c r="I18" s="4"/>
      <c r="J18" s="4"/>
      <c r="K18" s="4"/>
      <c r="L18" s="5">
        <f t="shared" si="1"/>
        <v>0</v>
      </c>
    </row>
    <row r="19" spans="1:12" ht="20.25" hidden="1" customHeight="1" x14ac:dyDescent="0.25">
      <c r="A19" s="9"/>
      <c r="B19" s="17"/>
      <c r="C19" s="8"/>
      <c r="D19" s="1"/>
      <c r="E19" s="7"/>
      <c r="F19" s="3"/>
      <c r="G19" s="3"/>
      <c r="H19" s="4"/>
      <c r="I19" s="4"/>
      <c r="J19" s="4"/>
      <c r="K19" s="4"/>
      <c r="L19" s="5">
        <f t="shared" si="1"/>
        <v>0</v>
      </c>
    </row>
    <row r="20" spans="1:12" ht="20.25" hidden="1" customHeight="1" x14ac:dyDescent="0.25">
      <c r="A20" s="9"/>
      <c r="B20" s="17"/>
      <c r="C20" s="8"/>
      <c r="D20" s="1"/>
      <c r="E20" s="7"/>
      <c r="F20" s="3"/>
      <c r="G20" s="3"/>
      <c r="H20" s="4"/>
      <c r="I20" s="4"/>
      <c r="J20" s="4"/>
      <c r="K20" s="4"/>
      <c r="L20" s="5">
        <f t="shared" si="1"/>
        <v>0</v>
      </c>
    </row>
    <row r="21" spans="1:12" ht="20.25" hidden="1" customHeight="1" x14ac:dyDescent="0.25">
      <c r="A21" s="9"/>
      <c r="B21" s="17"/>
      <c r="C21" s="8"/>
      <c r="D21" s="1"/>
      <c r="E21" s="7"/>
      <c r="F21" s="3"/>
      <c r="G21" s="3"/>
      <c r="H21" s="4"/>
      <c r="I21" s="4"/>
      <c r="J21" s="4"/>
      <c r="K21" s="4"/>
      <c r="L21" s="5">
        <f t="shared" si="1"/>
        <v>0</v>
      </c>
    </row>
    <row r="22" spans="1:12" ht="20.25" hidden="1" customHeight="1" x14ac:dyDescent="0.25">
      <c r="A22" s="9"/>
      <c r="B22" s="17"/>
      <c r="C22" s="8"/>
      <c r="D22" s="1"/>
      <c r="E22" s="7"/>
      <c r="F22" s="3"/>
      <c r="G22" s="3"/>
      <c r="H22" s="4"/>
      <c r="I22" s="4"/>
      <c r="J22" s="4"/>
      <c r="K22" s="4"/>
      <c r="L22" s="5">
        <f t="shared" si="1"/>
        <v>0</v>
      </c>
    </row>
    <row r="23" spans="1:12" ht="20.25" hidden="1" customHeight="1" x14ac:dyDescent="0.25">
      <c r="A23" s="9"/>
      <c r="B23" s="17"/>
      <c r="C23" s="8"/>
      <c r="D23" s="1"/>
      <c r="E23" s="7"/>
      <c r="F23" s="3"/>
      <c r="G23" s="3"/>
      <c r="H23" s="4"/>
      <c r="I23" s="4"/>
      <c r="J23" s="4"/>
      <c r="K23" s="4"/>
      <c r="L23" s="5">
        <f t="shared" si="1"/>
        <v>0</v>
      </c>
    </row>
    <row r="24" spans="1:12" ht="20.25" hidden="1" customHeight="1" x14ac:dyDescent="0.25">
      <c r="A24" s="9"/>
      <c r="B24" s="17"/>
      <c r="C24" s="8"/>
      <c r="D24" s="1"/>
      <c r="E24" s="7"/>
      <c r="F24" s="3"/>
      <c r="G24" s="3"/>
      <c r="H24" s="4"/>
      <c r="I24" s="4"/>
      <c r="J24" s="4"/>
      <c r="K24" s="4"/>
      <c r="L24" s="5">
        <f t="shared" si="1"/>
        <v>0</v>
      </c>
    </row>
    <row r="25" spans="1:12" ht="20.25" hidden="1" customHeight="1" x14ac:dyDescent="0.25">
      <c r="A25" s="9"/>
      <c r="B25" s="17"/>
      <c r="C25" s="8"/>
      <c r="D25" s="1"/>
      <c r="E25" s="7"/>
      <c r="F25" s="3"/>
      <c r="G25" s="3"/>
      <c r="H25" s="4"/>
      <c r="I25" s="4"/>
      <c r="J25" s="4"/>
      <c r="K25" s="4"/>
      <c r="L25" s="5">
        <f t="shared" si="1"/>
        <v>0</v>
      </c>
    </row>
    <row r="26" spans="1:12" ht="20.25" hidden="1" customHeight="1" x14ac:dyDescent="0.25">
      <c r="A26" s="9"/>
      <c r="B26" s="17"/>
      <c r="C26" s="8"/>
      <c r="D26" s="1"/>
      <c r="E26" s="7"/>
      <c r="F26" s="3"/>
      <c r="G26" s="3"/>
      <c r="H26" s="4"/>
      <c r="I26" s="4"/>
      <c r="J26" s="4"/>
      <c r="K26" s="4"/>
      <c r="L26" s="5">
        <f t="shared" si="1"/>
        <v>0</v>
      </c>
    </row>
    <row r="27" spans="1:12" ht="20.25" hidden="1" customHeight="1" x14ac:dyDescent="0.25">
      <c r="A27" s="9"/>
      <c r="B27" s="17"/>
      <c r="C27" s="8"/>
      <c r="D27" s="1"/>
      <c r="E27" s="7"/>
      <c r="F27" s="3"/>
      <c r="G27" s="3"/>
      <c r="H27" s="4"/>
      <c r="I27" s="4"/>
      <c r="J27" s="4"/>
      <c r="K27" s="4"/>
      <c r="L27" s="5">
        <f t="shared" si="1"/>
        <v>0</v>
      </c>
    </row>
    <row r="28" spans="1:12" ht="20.25" hidden="1" customHeight="1" x14ac:dyDescent="0.25">
      <c r="A28" s="9"/>
      <c r="B28" s="17"/>
      <c r="C28" s="8"/>
      <c r="D28" s="1"/>
      <c r="E28" s="7"/>
      <c r="F28" s="3"/>
      <c r="G28" s="3"/>
      <c r="H28" s="4"/>
      <c r="I28" s="4"/>
      <c r="J28" s="4"/>
      <c r="K28" s="4"/>
      <c r="L28" s="5">
        <f t="shared" si="1"/>
        <v>0</v>
      </c>
    </row>
    <row r="29" spans="1:12" ht="20.25" hidden="1" customHeight="1" x14ac:dyDescent="0.25">
      <c r="A29" s="9"/>
      <c r="B29" s="17"/>
      <c r="C29" s="8"/>
      <c r="D29" s="1"/>
      <c r="E29" s="7"/>
      <c r="F29" s="3"/>
      <c r="G29" s="3"/>
      <c r="H29" s="4"/>
      <c r="I29" s="4"/>
      <c r="J29" s="4"/>
      <c r="K29" s="4"/>
      <c r="L29" s="5">
        <f t="shared" si="1"/>
        <v>0</v>
      </c>
    </row>
    <row r="30" spans="1:12" ht="20.25" hidden="1" customHeight="1" x14ac:dyDescent="0.25">
      <c r="A30" s="9"/>
      <c r="B30" s="17"/>
      <c r="C30" s="8"/>
      <c r="D30" s="1"/>
      <c r="E30" s="7"/>
      <c r="F30" s="3"/>
      <c r="G30" s="3"/>
      <c r="H30" s="4"/>
      <c r="I30" s="4"/>
      <c r="J30" s="4"/>
      <c r="K30" s="4"/>
      <c r="L30" s="5">
        <f t="shared" si="1"/>
        <v>0</v>
      </c>
    </row>
    <row r="31" spans="1:12" ht="20.25" hidden="1" customHeight="1" x14ac:dyDescent="0.25">
      <c r="A31" s="9"/>
      <c r="B31" s="17"/>
      <c r="C31" s="8"/>
      <c r="D31" s="1"/>
      <c r="E31" s="7"/>
      <c r="F31" s="3"/>
      <c r="G31" s="3"/>
      <c r="H31" s="4"/>
      <c r="I31" s="4"/>
      <c r="J31" s="4"/>
      <c r="K31" s="4"/>
      <c r="L31" s="5">
        <f t="shared" si="1"/>
        <v>0</v>
      </c>
    </row>
    <row r="32" spans="1:12" ht="20.25" hidden="1" customHeight="1" x14ac:dyDescent="0.25">
      <c r="A32" s="9"/>
      <c r="B32" s="17"/>
      <c r="C32" s="8"/>
      <c r="D32" s="1"/>
      <c r="E32" s="7"/>
      <c r="F32" s="3"/>
      <c r="G32" s="3"/>
      <c r="H32" s="4"/>
      <c r="I32" s="4"/>
      <c r="J32" s="4"/>
      <c r="K32" s="4"/>
      <c r="L32" s="5">
        <f t="shared" si="1"/>
        <v>0</v>
      </c>
    </row>
    <row r="33" spans="1:12" ht="20.25" hidden="1" customHeight="1" x14ac:dyDescent="0.25">
      <c r="A33" s="9"/>
      <c r="B33" s="17"/>
      <c r="C33" s="8"/>
      <c r="D33" s="1"/>
      <c r="E33" s="7"/>
      <c r="F33" s="3"/>
      <c r="G33" s="3"/>
      <c r="H33" s="4"/>
      <c r="I33" s="4"/>
      <c r="J33" s="4"/>
      <c r="K33" s="4"/>
      <c r="L33" s="5">
        <f t="shared" si="1"/>
        <v>0</v>
      </c>
    </row>
    <row r="34" spans="1:12" ht="20.25" hidden="1" customHeight="1" x14ac:dyDescent="0.25">
      <c r="A34" s="9"/>
      <c r="B34" s="17"/>
      <c r="C34" s="8"/>
      <c r="D34" s="1"/>
      <c r="E34" s="7"/>
      <c r="F34" s="3"/>
      <c r="G34" s="3"/>
      <c r="H34" s="4"/>
      <c r="I34" s="4"/>
      <c r="J34" s="4"/>
      <c r="K34" s="4"/>
      <c r="L34" s="5">
        <f t="shared" si="1"/>
        <v>0</v>
      </c>
    </row>
    <row r="35" spans="1:12" ht="15.75" thickBot="1" x14ac:dyDescent="0.3">
      <c r="A35" s="77" t="s">
        <v>10</v>
      </c>
      <c r="B35" s="78"/>
      <c r="C35" s="79"/>
      <c r="D35" s="83">
        <f>SUM(D6:D34)</f>
        <v>1085464702</v>
      </c>
      <c r="E35" s="85" t="s">
        <v>6</v>
      </c>
      <c r="F35" s="85"/>
      <c r="G35" s="86"/>
      <c r="H35" s="53">
        <f>SUM(H6:H34)</f>
        <v>1663504339</v>
      </c>
      <c r="I35" s="53">
        <f t="shared" ref="I35:K35" si="2">SUM(I6:I34)</f>
        <v>1514169997</v>
      </c>
      <c r="J35" s="53">
        <f t="shared" si="2"/>
        <v>1764829996.9999998</v>
      </c>
      <c r="K35" s="53">
        <f t="shared" si="2"/>
        <v>1693425998.9999998</v>
      </c>
      <c r="L35" s="2">
        <f t="shared" si="1"/>
        <v>6635930332</v>
      </c>
    </row>
    <row r="36" spans="1:12" ht="15.75" thickBot="1" x14ac:dyDescent="0.3">
      <c r="A36" s="80"/>
      <c r="B36" s="81"/>
      <c r="C36" s="82"/>
      <c r="D36" s="84"/>
      <c r="E36" s="87" t="s">
        <v>5</v>
      </c>
      <c r="F36" s="88"/>
      <c r="G36" s="88"/>
      <c r="H36" s="88"/>
      <c r="I36" s="88"/>
      <c r="J36" s="88"/>
      <c r="K36" s="89"/>
      <c r="L36" s="57">
        <f>SUM(L35)</f>
        <v>6635930332</v>
      </c>
    </row>
  </sheetData>
  <mergeCells count="16">
    <mergeCell ref="A1:L1"/>
    <mergeCell ref="A2:L2"/>
    <mergeCell ref="A3:L3"/>
    <mergeCell ref="A4:L4"/>
    <mergeCell ref="A6:A9"/>
    <mergeCell ref="B6:B7"/>
    <mergeCell ref="C6:C7"/>
    <mergeCell ref="D6:D7"/>
    <mergeCell ref="E6:E9"/>
    <mergeCell ref="A35:C36"/>
    <mergeCell ref="D35:D36"/>
    <mergeCell ref="E35:G35"/>
    <mergeCell ref="E36:K36"/>
    <mergeCell ref="B8:B9"/>
    <mergeCell ref="C8:C9"/>
    <mergeCell ref="D8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70" zoomScaleNormal="70" workbookViewId="0">
      <selection activeCell="H31" sqref="H31:K31"/>
    </sheetView>
  </sheetViews>
  <sheetFormatPr baseColWidth="10" defaultRowHeight="15" x14ac:dyDescent="0.25"/>
  <cols>
    <col min="1" max="2" width="26.140625" customWidth="1"/>
    <col min="3" max="3" width="18" customWidth="1"/>
    <col min="4" max="4" width="17.42578125" customWidth="1"/>
    <col min="5" max="5" width="33.5703125" customWidth="1"/>
    <col min="6" max="6" width="30.7109375" customWidth="1"/>
    <col min="7" max="7" width="36.42578125" customWidth="1"/>
    <col min="8" max="11" width="18.85546875" customWidth="1"/>
    <col min="12" max="12" width="17.140625" customWidth="1"/>
  </cols>
  <sheetData>
    <row r="1" spans="1:12" ht="30" customHeight="1" x14ac:dyDescent="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8.75" x14ac:dyDescent="0.3">
      <c r="A2" s="99" t="s">
        <v>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8.75" x14ac:dyDescent="0.3">
      <c r="A3" s="99" t="s">
        <v>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15.75" thickBo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2" ht="48" thickBot="1" x14ac:dyDescent="0.3">
      <c r="A5" s="18" t="s">
        <v>7</v>
      </c>
      <c r="B5" s="19" t="s">
        <v>20</v>
      </c>
      <c r="C5" s="11" t="s">
        <v>8</v>
      </c>
      <c r="D5" s="11" t="s">
        <v>9</v>
      </c>
      <c r="E5" s="12" t="s">
        <v>1</v>
      </c>
      <c r="F5" s="13" t="s">
        <v>2</v>
      </c>
      <c r="G5" s="13" t="s">
        <v>3</v>
      </c>
      <c r="H5" s="14" t="s">
        <v>28</v>
      </c>
      <c r="I5" s="14" t="s">
        <v>67</v>
      </c>
      <c r="J5" s="14" t="s">
        <v>69</v>
      </c>
      <c r="K5" s="14" t="s">
        <v>70</v>
      </c>
      <c r="L5" s="15" t="s">
        <v>4</v>
      </c>
    </row>
    <row r="6" spans="1:12" ht="42.75" customHeight="1" x14ac:dyDescent="0.25">
      <c r="A6" s="129" t="s">
        <v>38</v>
      </c>
      <c r="B6" s="128" t="s">
        <v>38</v>
      </c>
      <c r="C6" s="27" t="s">
        <v>35</v>
      </c>
      <c r="D6" s="29" t="s">
        <v>36</v>
      </c>
      <c r="E6" s="16" t="s">
        <v>33</v>
      </c>
      <c r="F6" s="20" t="s">
        <v>37</v>
      </c>
      <c r="G6" s="20" t="s">
        <v>41</v>
      </c>
      <c r="H6" s="42">
        <v>1</v>
      </c>
      <c r="I6" s="42">
        <v>1</v>
      </c>
      <c r="J6" s="42">
        <v>10000000</v>
      </c>
      <c r="K6" s="42">
        <f>J6*1.038</f>
        <v>10380000</v>
      </c>
      <c r="L6" s="5">
        <f t="shared" ref="L6:L31" si="0">SUM(H6:K6)</f>
        <v>20380002</v>
      </c>
    </row>
    <row r="7" spans="1:12" ht="32.25" customHeight="1" x14ac:dyDescent="0.25">
      <c r="A7" s="129"/>
      <c r="B7" s="126"/>
      <c r="C7" s="125" t="s">
        <v>35</v>
      </c>
      <c r="D7" s="83" t="s">
        <v>36</v>
      </c>
      <c r="E7" s="120" t="s">
        <v>34</v>
      </c>
      <c r="F7" s="20" t="s">
        <v>39</v>
      </c>
      <c r="G7" s="30" t="s">
        <v>48</v>
      </c>
      <c r="H7" s="42">
        <v>1</v>
      </c>
      <c r="I7" s="4">
        <v>0</v>
      </c>
      <c r="J7" s="42">
        <v>1</v>
      </c>
      <c r="K7" s="4">
        <v>0</v>
      </c>
      <c r="L7" s="5">
        <f t="shared" si="0"/>
        <v>2</v>
      </c>
    </row>
    <row r="8" spans="1:12" ht="42" customHeight="1" x14ac:dyDescent="0.25">
      <c r="A8" s="129"/>
      <c r="B8" s="126"/>
      <c r="C8" s="126"/>
      <c r="D8" s="123"/>
      <c r="E8" s="121"/>
      <c r="F8" s="20" t="s">
        <v>68</v>
      </c>
      <c r="G8" s="20" t="s">
        <v>42</v>
      </c>
      <c r="H8" s="42">
        <v>1</v>
      </c>
      <c r="I8" s="4">
        <v>0</v>
      </c>
      <c r="J8" s="42">
        <v>1</v>
      </c>
      <c r="K8" s="4">
        <v>0</v>
      </c>
      <c r="L8" s="5">
        <f t="shared" si="0"/>
        <v>2</v>
      </c>
    </row>
    <row r="9" spans="1:12" ht="40.5" customHeight="1" x14ac:dyDescent="0.25">
      <c r="A9" s="129"/>
      <c r="B9" s="126"/>
      <c r="C9" s="126"/>
      <c r="D9" s="123"/>
      <c r="E9" s="121"/>
      <c r="F9" s="20" t="s">
        <v>40</v>
      </c>
      <c r="G9" s="20" t="s">
        <v>44</v>
      </c>
      <c r="H9" s="43">
        <v>1</v>
      </c>
      <c r="I9" s="4">
        <v>0</v>
      </c>
      <c r="J9" s="42">
        <v>30000000</v>
      </c>
      <c r="K9" s="4">
        <v>0</v>
      </c>
      <c r="L9" s="5">
        <f t="shared" si="0"/>
        <v>30000001</v>
      </c>
    </row>
    <row r="10" spans="1:12" ht="38.25" customHeight="1" x14ac:dyDescent="0.25">
      <c r="A10" s="129"/>
      <c r="B10" s="127"/>
      <c r="C10" s="127"/>
      <c r="D10" s="124"/>
      <c r="E10" s="122"/>
      <c r="F10" s="20" t="s">
        <v>43</v>
      </c>
      <c r="G10" s="20" t="s">
        <v>45</v>
      </c>
      <c r="H10" s="42">
        <v>0</v>
      </c>
      <c r="I10" s="42">
        <v>71000000</v>
      </c>
      <c r="J10" s="4">
        <v>0</v>
      </c>
      <c r="K10" s="42">
        <f>76254000-10000000</f>
        <v>66254000</v>
      </c>
      <c r="L10" s="5">
        <f t="shared" si="0"/>
        <v>137254000</v>
      </c>
    </row>
    <row r="11" spans="1:12" ht="20.25" hidden="1" customHeight="1" x14ac:dyDescent="0.25">
      <c r="A11" s="25"/>
      <c r="B11" s="17"/>
      <c r="C11" s="8"/>
      <c r="D11" s="1"/>
      <c r="E11" s="7"/>
      <c r="F11" s="3"/>
      <c r="G11" s="3"/>
      <c r="H11" s="4"/>
      <c r="I11" s="4"/>
      <c r="J11" s="4"/>
      <c r="K11" s="4"/>
      <c r="L11" s="5">
        <f t="shared" si="0"/>
        <v>0</v>
      </c>
    </row>
    <row r="12" spans="1:12" ht="20.25" hidden="1" customHeight="1" x14ac:dyDescent="0.25">
      <c r="A12" s="9"/>
      <c r="B12" s="17"/>
      <c r="C12" s="8"/>
      <c r="D12" s="1"/>
      <c r="E12" s="7"/>
      <c r="F12" s="3"/>
      <c r="G12" s="3"/>
      <c r="H12" s="4"/>
      <c r="I12" s="4"/>
      <c r="J12" s="4"/>
      <c r="K12" s="4"/>
      <c r="L12" s="5">
        <f t="shared" si="0"/>
        <v>0</v>
      </c>
    </row>
    <row r="13" spans="1:12" ht="20.25" hidden="1" customHeight="1" x14ac:dyDescent="0.25">
      <c r="A13" s="9"/>
      <c r="B13" s="17"/>
      <c r="C13" s="8"/>
      <c r="D13" s="1"/>
      <c r="E13" s="7"/>
      <c r="F13" s="3"/>
      <c r="G13" s="3"/>
      <c r="H13" s="4"/>
      <c r="I13" s="4"/>
      <c r="J13" s="4"/>
      <c r="K13" s="4"/>
      <c r="L13" s="5">
        <f t="shared" si="0"/>
        <v>0</v>
      </c>
    </row>
    <row r="14" spans="1:12" ht="20.25" hidden="1" customHeight="1" x14ac:dyDescent="0.25">
      <c r="A14" s="9"/>
      <c r="B14" s="17"/>
      <c r="C14" s="8"/>
      <c r="D14" s="1"/>
      <c r="E14" s="7"/>
      <c r="F14" s="3"/>
      <c r="G14" s="3"/>
      <c r="H14" s="4"/>
      <c r="I14" s="4"/>
      <c r="J14" s="4"/>
      <c r="K14" s="4"/>
      <c r="L14" s="5">
        <f t="shared" si="0"/>
        <v>0</v>
      </c>
    </row>
    <row r="15" spans="1:12" ht="20.25" hidden="1" customHeight="1" x14ac:dyDescent="0.25">
      <c r="A15" s="9"/>
      <c r="B15" s="17"/>
      <c r="C15" s="8"/>
      <c r="D15" s="1"/>
      <c r="E15" s="7"/>
      <c r="F15" s="3"/>
      <c r="G15" s="3"/>
      <c r="H15" s="4"/>
      <c r="I15" s="4"/>
      <c r="J15" s="4"/>
      <c r="K15" s="4"/>
      <c r="L15" s="5">
        <f t="shared" si="0"/>
        <v>0</v>
      </c>
    </row>
    <row r="16" spans="1:12" ht="20.25" hidden="1" customHeight="1" x14ac:dyDescent="0.25">
      <c r="A16" s="9"/>
      <c r="B16" s="17"/>
      <c r="C16" s="8"/>
      <c r="D16" s="1"/>
      <c r="E16" s="7"/>
      <c r="F16" s="3"/>
      <c r="G16" s="3"/>
      <c r="H16" s="4"/>
      <c r="I16" s="4"/>
      <c r="J16" s="4"/>
      <c r="K16" s="4"/>
      <c r="L16" s="5">
        <f t="shared" si="0"/>
        <v>0</v>
      </c>
    </row>
    <row r="17" spans="1:12" ht="20.25" hidden="1" customHeight="1" x14ac:dyDescent="0.25">
      <c r="A17" s="9"/>
      <c r="B17" s="17"/>
      <c r="C17" s="8"/>
      <c r="D17" s="1"/>
      <c r="E17" s="7"/>
      <c r="F17" s="3"/>
      <c r="G17" s="3"/>
      <c r="H17" s="4"/>
      <c r="I17" s="4"/>
      <c r="J17" s="4"/>
      <c r="K17" s="4"/>
      <c r="L17" s="5">
        <f t="shared" si="0"/>
        <v>0</v>
      </c>
    </row>
    <row r="18" spans="1:12" ht="20.25" hidden="1" customHeight="1" x14ac:dyDescent="0.25">
      <c r="A18" s="9"/>
      <c r="B18" s="17"/>
      <c r="C18" s="8"/>
      <c r="D18" s="1"/>
      <c r="E18" s="7"/>
      <c r="F18" s="3"/>
      <c r="G18" s="3"/>
      <c r="H18" s="4"/>
      <c r="I18" s="4"/>
      <c r="J18" s="4"/>
      <c r="K18" s="4"/>
      <c r="L18" s="5">
        <f t="shared" si="0"/>
        <v>0</v>
      </c>
    </row>
    <row r="19" spans="1:12" ht="20.25" hidden="1" customHeight="1" x14ac:dyDescent="0.25">
      <c r="A19" s="9"/>
      <c r="B19" s="17"/>
      <c r="C19" s="8"/>
      <c r="D19" s="1"/>
      <c r="E19" s="7"/>
      <c r="F19" s="3"/>
      <c r="G19" s="3"/>
      <c r="H19" s="4"/>
      <c r="I19" s="4"/>
      <c r="J19" s="4"/>
      <c r="K19" s="4"/>
      <c r="L19" s="5">
        <f t="shared" si="0"/>
        <v>0</v>
      </c>
    </row>
    <row r="20" spans="1:12" ht="20.25" hidden="1" customHeight="1" x14ac:dyDescent="0.25">
      <c r="A20" s="9"/>
      <c r="B20" s="17"/>
      <c r="C20" s="8"/>
      <c r="D20" s="1"/>
      <c r="E20" s="7"/>
      <c r="F20" s="3"/>
      <c r="G20" s="3"/>
      <c r="H20" s="4"/>
      <c r="I20" s="4"/>
      <c r="J20" s="4"/>
      <c r="K20" s="4"/>
      <c r="L20" s="5">
        <f t="shared" si="0"/>
        <v>0</v>
      </c>
    </row>
    <row r="21" spans="1:12" ht="20.25" hidden="1" customHeight="1" x14ac:dyDescent="0.25">
      <c r="A21" s="9"/>
      <c r="B21" s="17"/>
      <c r="C21" s="8"/>
      <c r="D21" s="1"/>
      <c r="E21" s="7"/>
      <c r="F21" s="3"/>
      <c r="G21" s="3"/>
      <c r="H21" s="4"/>
      <c r="I21" s="4"/>
      <c r="J21" s="4"/>
      <c r="K21" s="4"/>
      <c r="L21" s="5">
        <f t="shared" si="0"/>
        <v>0</v>
      </c>
    </row>
    <row r="22" spans="1:12" ht="20.25" hidden="1" customHeight="1" x14ac:dyDescent="0.25">
      <c r="A22" s="9"/>
      <c r="B22" s="17"/>
      <c r="C22" s="8"/>
      <c r="D22" s="1"/>
      <c r="E22" s="7"/>
      <c r="F22" s="3"/>
      <c r="G22" s="3"/>
      <c r="H22" s="4"/>
      <c r="I22" s="4"/>
      <c r="J22" s="4"/>
      <c r="K22" s="4"/>
      <c r="L22" s="5">
        <f t="shared" si="0"/>
        <v>0</v>
      </c>
    </row>
    <row r="23" spans="1:12" ht="20.25" hidden="1" customHeight="1" x14ac:dyDescent="0.25">
      <c r="A23" s="9"/>
      <c r="B23" s="17"/>
      <c r="C23" s="8"/>
      <c r="D23" s="1"/>
      <c r="E23" s="7"/>
      <c r="F23" s="3"/>
      <c r="G23" s="3"/>
      <c r="H23" s="4"/>
      <c r="I23" s="4"/>
      <c r="J23" s="4"/>
      <c r="K23" s="4"/>
      <c r="L23" s="5">
        <f t="shared" si="0"/>
        <v>0</v>
      </c>
    </row>
    <row r="24" spans="1:12" ht="20.25" hidden="1" customHeight="1" x14ac:dyDescent="0.25">
      <c r="A24" s="9"/>
      <c r="B24" s="17"/>
      <c r="C24" s="8"/>
      <c r="D24" s="1"/>
      <c r="E24" s="7"/>
      <c r="F24" s="3"/>
      <c r="G24" s="3"/>
      <c r="H24" s="4"/>
      <c r="I24" s="4"/>
      <c r="J24" s="4"/>
      <c r="K24" s="4"/>
      <c r="L24" s="5">
        <f t="shared" si="0"/>
        <v>0</v>
      </c>
    </row>
    <row r="25" spans="1:12" ht="20.25" hidden="1" customHeight="1" x14ac:dyDescent="0.25">
      <c r="A25" s="9"/>
      <c r="B25" s="17"/>
      <c r="C25" s="8"/>
      <c r="D25" s="1"/>
      <c r="E25" s="7"/>
      <c r="F25" s="3"/>
      <c r="G25" s="3"/>
      <c r="H25" s="4"/>
      <c r="I25" s="4"/>
      <c r="J25" s="4"/>
      <c r="K25" s="4"/>
      <c r="L25" s="5">
        <f t="shared" si="0"/>
        <v>0</v>
      </c>
    </row>
    <row r="26" spans="1:12" ht="20.25" hidden="1" customHeight="1" x14ac:dyDescent="0.25">
      <c r="A26" s="9"/>
      <c r="B26" s="17"/>
      <c r="C26" s="8"/>
      <c r="D26" s="1"/>
      <c r="E26" s="7"/>
      <c r="F26" s="3"/>
      <c r="G26" s="3"/>
      <c r="H26" s="4"/>
      <c r="I26" s="4"/>
      <c r="J26" s="4"/>
      <c r="K26" s="4"/>
      <c r="L26" s="5">
        <f t="shared" si="0"/>
        <v>0</v>
      </c>
    </row>
    <row r="27" spans="1:12" ht="20.25" hidden="1" customHeight="1" x14ac:dyDescent="0.25">
      <c r="A27" s="9"/>
      <c r="B27" s="17"/>
      <c r="C27" s="8"/>
      <c r="D27" s="1"/>
      <c r="E27" s="7"/>
      <c r="F27" s="3"/>
      <c r="G27" s="3"/>
      <c r="H27" s="4"/>
      <c r="I27" s="4"/>
      <c r="J27" s="4"/>
      <c r="K27" s="4"/>
      <c r="L27" s="5">
        <f t="shared" si="0"/>
        <v>0</v>
      </c>
    </row>
    <row r="28" spans="1:12" ht="20.25" hidden="1" customHeight="1" x14ac:dyDescent="0.25">
      <c r="A28" s="9"/>
      <c r="B28" s="17"/>
      <c r="C28" s="8"/>
      <c r="D28" s="1"/>
      <c r="E28" s="7"/>
      <c r="F28" s="3"/>
      <c r="G28" s="3"/>
      <c r="H28" s="4"/>
      <c r="I28" s="4"/>
      <c r="J28" s="4"/>
      <c r="K28" s="4"/>
      <c r="L28" s="5">
        <f t="shared" si="0"/>
        <v>0</v>
      </c>
    </row>
    <row r="29" spans="1:12" ht="20.25" hidden="1" customHeight="1" x14ac:dyDescent="0.25">
      <c r="A29" s="9"/>
      <c r="B29" s="17"/>
      <c r="C29" s="8"/>
      <c r="D29" s="1"/>
      <c r="E29" s="7"/>
      <c r="F29" s="3"/>
      <c r="G29" s="3"/>
      <c r="H29" s="4"/>
      <c r="I29" s="4"/>
      <c r="J29" s="4"/>
      <c r="K29" s="4"/>
      <c r="L29" s="5">
        <f t="shared" si="0"/>
        <v>0</v>
      </c>
    </row>
    <row r="30" spans="1:12" ht="20.25" hidden="1" customHeight="1" x14ac:dyDescent="0.25">
      <c r="A30" s="9"/>
      <c r="B30" s="17"/>
      <c r="C30" s="8"/>
      <c r="D30" s="1"/>
      <c r="E30" s="7"/>
      <c r="F30" s="3"/>
      <c r="G30" s="3"/>
      <c r="H30" s="4"/>
      <c r="I30" s="4"/>
      <c r="J30" s="4"/>
      <c r="K30" s="4"/>
      <c r="L30" s="5">
        <f t="shared" si="0"/>
        <v>0</v>
      </c>
    </row>
    <row r="31" spans="1:12" x14ac:dyDescent="0.25">
      <c r="A31" s="77" t="s">
        <v>10</v>
      </c>
      <c r="B31" s="78"/>
      <c r="C31" s="79"/>
      <c r="D31" s="83">
        <f>SUM(D6:D30)</f>
        <v>0</v>
      </c>
      <c r="E31" s="118" t="s">
        <v>6</v>
      </c>
      <c r="F31" s="118"/>
      <c r="G31" s="119"/>
      <c r="H31" s="1">
        <f>SUM(H6:H30)</f>
        <v>4</v>
      </c>
      <c r="I31" s="1">
        <f>SUM(I6:I30)</f>
        <v>71000001</v>
      </c>
      <c r="J31" s="1">
        <f>SUM(J6:J30)</f>
        <v>40000002</v>
      </c>
      <c r="K31" s="1">
        <f>SUM(K6:K30)</f>
        <v>76634000</v>
      </c>
      <c r="L31" s="2">
        <f t="shared" si="0"/>
        <v>187634007</v>
      </c>
    </row>
    <row r="32" spans="1:12" ht="15.75" thickBot="1" x14ac:dyDescent="0.3">
      <c r="A32" s="80"/>
      <c r="B32" s="81"/>
      <c r="C32" s="82"/>
      <c r="D32" s="115"/>
      <c r="E32" s="116" t="s">
        <v>5</v>
      </c>
      <c r="F32" s="116"/>
      <c r="G32" s="116"/>
      <c r="H32" s="116"/>
      <c r="I32" s="116"/>
      <c r="J32" s="116"/>
      <c r="K32" s="117"/>
      <c r="L32" s="58">
        <f>SUM(L31)</f>
        <v>187634007</v>
      </c>
    </row>
    <row r="34" spans="8:11" x14ac:dyDescent="0.25">
      <c r="H34" s="45"/>
      <c r="I34" s="45"/>
      <c r="J34" s="45"/>
      <c r="K34" s="45"/>
    </row>
  </sheetData>
  <mergeCells count="13">
    <mergeCell ref="A1:L1"/>
    <mergeCell ref="A2:L2"/>
    <mergeCell ref="A3:L3"/>
    <mergeCell ref="A4:L4"/>
    <mergeCell ref="A31:C32"/>
    <mergeCell ref="D31:D32"/>
    <mergeCell ref="E32:K32"/>
    <mergeCell ref="E31:G31"/>
    <mergeCell ref="E7:E10"/>
    <mergeCell ref="D7:D10"/>
    <mergeCell ref="C7:C10"/>
    <mergeCell ref="B6:B10"/>
    <mergeCell ref="A6:A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36" sqref="A36:XFD42"/>
    </sheetView>
  </sheetViews>
  <sheetFormatPr baseColWidth="10" defaultRowHeight="15" x14ac:dyDescent="0.25"/>
  <cols>
    <col min="1" max="2" width="26.140625" customWidth="1"/>
    <col min="3" max="3" width="18" customWidth="1"/>
    <col min="4" max="4" width="17.42578125" customWidth="1"/>
    <col min="5" max="5" width="33.5703125" customWidth="1"/>
    <col min="6" max="6" width="30.7109375" customWidth="1"/>
    <col min="7" max="7" width="32.85546875" customWidth="1"/>
    <col min="8" max="11" width="18.85546875" customWidth="1"/>
    <col min="12" max="12" width="17.140625" customWidth="1"/>
  </cols>
  <sheetData>
    <row r="1" spans="1:12" ht="30" customHeight="1" x14ac:dyDescent="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8.75" x14ac:dyDescent="0.3">
      <c r="A2" s="99" t="s">
        <v>29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8.75" x14ac:dyDescent="0.3">
      <c r="A3" s="99" t="s">
        <v>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15.75" thickBo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2" ht="48" thickBot="1" x14ac:dyDescent="0.3">
      <c r="A5" s="18" t="s">
        <v>7</v>
      </c>
      <c r="B5" s="33" t="s">
        <v>20</v>
      </c>
      <c r="C5" s="18" t="s">
        <v>8</v>
      </c>
      <c r="D5" s="11" t="s">
        <v>9</v>
      </c>
      <c r="E5" s="48" t="s">
        <v>1</v>
      </c>
      <c r="F5" s="48" t="s">
        <v>2</v>
      </c>
      <c r="G5" s="48" t="s">
        <v>3</v>
      </c>
      <c r="H5" s="49" t="s">
        <v>28</v>
      </c>
      <c r="I5" s="46" t="s">
        <v>67</v>
      </c>
      <c r="J5" s="14" t="s">
        <v>69</v>
      </c>
      <c r="K5" s="14" t="s">
        <v>70</v>
      </c>
      <c r="L5" s="15" t="s">
        <v>4</v>
      </c>
    </row>
    <row r="6" spans="1:12" ht="30.75" customHeight="1" x14ac:dyDescent="0.25">
      <c r="A6" s="129" t="s">
        <v>38</v>
      </c>
      <c r="B6" s="129" t="s">
        <v>38</v>
      </c>
      <c r="C6" s="129" t="s">
        <v>35</v>
      </c>
      <c r="D6" s="124" t="s">
        <v>36</v>
      </c>
      <c r="E6" s="130" t="s">
        <v>46</v>
      </c>
      <c r="F6" s="47" t="s">
        <v>63</v>
      </c>
      <c r="G6" s="35" t="s">
        <v>47</v>
      </c>
      <c r="H6" s="44">
        <v>1</v>
      </c>
      <c r="I6" s="44">
        <v>1</v>
      </c>
      <c r="J6" s="44">
        <v>1</v>
      </c>
      <c r="K6" s="44">
        <v>15000000</v>
      </c>
      <c r="L6" s="10">
        <f>SUM(H6:K6)</f>
        <v>15000003</v>
      </c>
    </row>
    <row r="7" spans="1:12" ht="76.5" customHeight="1" x14ac:dyDescent="0.25">
      <c r="A7" s="129"/>
      <c r="B7" s="129"/>
      <c r="C7" s="129"/>
      <c r="D7" s="132"/>
      <c r="E7" s="131"/>
      <c r="F7" s="34" t="s">
        <v>64</v>
      </c>
      <c r="G7" s="21" t="s">
        <v>65</v>
      </c>
      <c r="H7" s="44">
        <v>1</v>
      </c>
      <c r="I7" s="44">
        <v>1</v>
      </c>
      <c r="J7" s="44">
        <v>30000000</v>
      </c>
      <c r="K7" s="44">
        <v>16140000</v>
      </c>
      <c r="L7" s="10">
        <f>SUM(H7:K7)</f>
        <v>46140002</v>
      </c>
    </row>
    <row r="8" spans="1:12" ht="43.5" hidden="1" customHeight="1" x14ac:dyDescent="0.25">
      <c r="A8" s="26"/>
      <c r="B8" s="26"/>
      <c r="C8" s="26"/>
      <c r="D8" s="28"/>
      <c r="E8" s="32"/>
      <c r="F8" s="31"/>
      <c r="G8" s="3"/>
      <c r="H8" s="4"/>
      <c r="I8" s="4"/>
      <c r="J8" s="4"/>
      <c r="K8" s="4"/>
      <c r="L8" s="5">
        <f t="shared" ref="L8:L34" si="0">SUM(H8:K8)</f>
        <v>0</v>
      </c>
    </row>
    <row r="9" spans="1:12" ht="20.25" hidden="1" customHeight="1" x14ac:dyDescent="0.25">
      <c r="A9" s="26"/>
      <c r="B9" s="26"/>
      <c r="C9" s="26"/>
      <c r="D9" s="28"/>
      <c r="E9" s="3"/>
      <c r="F9" s="3"/>
      <c r="G9" s="3"/>
      <c r="H9" s="4"/>
      <c r="I9" s="4"/>
      <c r="J9" s="4"/>
      <c r="K9" s="4"/>
      <c r="L9" s="5">
        <f t="shared" si="0"/>
        <v>0</v>
      </c>
    </row>
    <row r="10" spans="1:12" ht="20.25" hidden="1" customHeight="1" x14ac:dyDescent="0.25">
      <c r="A10" s="26"/>
      <c r="B10" s="26"/>
      <c r="C10" s="26"/>
      <c r="D10" s="28"/>
      <c r="E10" s="3"/>
      <c r="F10" s="3"/>
      <c r="G10" s="3"/>
      <c r="H10" s="4"/>
      <c r="I10" s="4"/>
      <c r="J10" s="4"/>
      <c r="K10" s="4"/>
      <c r="L10" s="5">
        <f t="shared" si="0"/>
        <v>0</v>
      </c>
    </row>
    <row r="11" spans="1:12" ht="20.25" hidden="1" customHeight="1" x14ac:dyDescent="0.25">
      <c r="A11" s="8"/>
      <c r="B11" s="8"/>
      <c r="C11" s="8"/>
      <c r="D11" s="1"/>
      <c r="E11" s="3"/>
      <c r="F11" s="3"/>
      <c r="G11" s="3"/>
      <c r="H11" s="4"/>
      <c r="I11" s="4"/>
      <c r="J11" s="4"/>
      <c r="K11" s="4"/>
      <c r="L11" s="5">
        <f t="shared" si="0"/>
        <v>0</v>
      </c>
    </row>
    <row r="12" spans="1:12" ht="20.25" hidden="1" customHeight="1" x14ac:dyDescent="0.25">
      <c r="A12" s="8"/>
      <c r="B12" s="8"/>
      <c r="C12" s="8"/>
      <c r="D12" s="1"/>
      <c r="E12" s="3"/>
      <c r="F12" s="3"/>
      <c r="G12" s="3"/>
      <c r="H12" s="6"/>
      <c r="I12" s="4"/>
      <c r="J12" s="4"/>
      <c r="K12" s="4"/>
      <c r="L12" s="5">
        <f t="shared" si="0"/>
        <v>0</v>
      </c>
    </row>
    <row r="13" spans="1:12" ht="20.25" hidden="1" customHeight="1" x14ac:dyDescent="0.25">
      <c r="A13" s="9"/>
      <c r="B13" s="17"/>
      <c r="C13" s="8"/>
      <c r="D13" s="1"/>
      <c r="E13" s="7"/>
      <c r="F13" s="3"/>
      <c r="G13" s="3"/>
      <c r="H13" s="4"/>
      <c r="I13" s="4"/>
      <c r="J13" s="4"/>
      <c r="K13" s="4"/>
      <c r="L13" s="5">
        <f t="shared" si="0"/>
        <v>0</v>
      </c>
    </row>
    <row r="14" spans="1:12" ht="20.25" hidden="1" customHeight="1" x14ac:dyDescent="0.25">
      <c r="A14" s="9"/>
      <c r="B14" s="17"/>
      <c r="C14" s="8"/>
      <c r="D14" s="1"/>
      <c r="E14" s="7"/>
      <c r="F14" s="3"/>
      <c r="G14" s="3"/>
      <c r="H14" s="4"/>
      <c r="I14" s="4"/>
      <c r="J14" s="4"/>
      <c r="K14" s="4"/>
      <c r="L14" s="5">
        <f t="shared" si="0"/>
        <v>0</v>
      </c>
    </row>
    <row r="15" spans="1:12" ht="20.25" hidden="1" customHeight="1" x14ac:dyDescent="0.25">
      <c r="A15" s="9"/>
      <c r="B15" s="17"/>
      <c r="C15" s="8"/>
      <c r="D15" s="1"/>
      <c r="E15" s="7"/>
      <c r="F15" s="3"/>
      <c r="G15" s="3"/>
      <c r="H15" s="4"/>
      <c r="I15" s="4"/>
      <c r="J15" s="4"/>
      <c r="K15" s="4"/>
      <c r="L15" s="5">
        <f t="shared" si="0"/>
        <v>0</v>
      </c>
    </row>
    <row r="16" spans="1:12" ht="20.25" hidden="1" customHeight="1" x14ac:dyDescent="0.25">
      <c r="A16" s="9"/>
      <c r="B16" s="17"/>
      <c r="C16" s="8"/>
      <c r="D16" s="1"/>
      <c r="E16" s="7"/>
      <c r="F16" s="3"/>
      <c r="G16" s="3"/>
      <c r="H16" s="4"/>
      <c r="I16" s="4"/>
      <c r="J16" s="4"/>
      <c r="K16" s="4"/>
      <c r="L16" s="5">
        <f t="shared" si="0"/>
        <v>0</v>
      </c>
    </row>
    <row r="17" spans="1:12" ht="20.25" hidden="1" customHeight="1" x14ac:dyDescent="0.25">
      <c r="A17" s="9"/>
      <c r="B17" s="17"/>
      <c r="C17" s="8"/>
      <c r="D17" s="1"/>
      <c r="E17" s="7"/>
      <c r="F17" s="3"/>
      <c r="G17" s="3"/>
      <c r="H17" s="4"/>
      <c r="I17" s="4"/>
      <c r="J17" s="4"/>
      <c r="K17" s="4"/>
      <c r="L17" s="5">
        <f t="shared" si="0"/>
        <v>0</v>
      </c>
    </row>
    <row r="18" spans="1:12" ht="20.25" hidden="1" customHeight="1" x14ac:dyDescent="0.25">
      <c r="A18" s="9"/>
      <c r="B18" s="17"/>
      <c r="C18" s="8"/>
      <c r="D18" s="1"/>
      <c r="E18" s="7"/>
      <c r="F18" s="3"/>
      <c r="G18" s="3"/>
      <c r="H18" s="4"/>
      <c r="I18" s="4"/>
      <c r="J18" s="4"/>
      <c r="K18" s="4"/>
      <c r="L18" s="5">
        <f t="shared" si="0"/>
        <v>0</v>
      </c>
    </row>
    <row r="19" spans="1:12" ht="20.25" hidden="1" customHeight="1" x14ac:dyDescent="0.25">
      <c r="A19" s="9"/>
      <c r="B19" s="17"/>
      <c r="C19" s="8"/>
      <c r="D19" s="1"/>
      <c r="E19" s="7"/>
      <c r="F19" s="3"/>
      <c r="G19" s="3"/>
      <c r="H19" s="4"/>
      <c r="I19" s="4"/>
      <c r="J19" s="4"/>
      <c r="K19" s="4"/>
      <c r="L19" s="5">
        <f t="shared" si="0"/>
        <v>0</v>
      </c>
    </row>
    <row r="20" spans="1:12" ht="20.25" hidden="1" customHeight="1" x14ac:dyDescent="0.25">
      <c r="A20" s="9"/>
      <c r="B20" s="17"/>
      <c r="C20" s="8"/>
      <c r="D20" s="1"/>
      <c r="E20" s="7"/>
      <c r="F20" s="3"/>
      <c r="G20" s="3"/>
      <c r="H20" s="4"/>
      <c r="I20" s="4"/>
      <c r="J20" s="4"/>
      <c r="K20" s="4"/>
      <c r="L20" s="5">
        <f t="shared" si="0"/>
        <v>0</v>
      </c>
    </row>
    <row r="21" spans="1:12" ht="20.25" hidden="1" customHeight="1" x14ac:dyDescent="0.25">
      <c r="A21" s="9"/>
      <c r="B21" s="17"/>
      <c r="C21" s="8"/>
      <c r="D21" s="1"/>
      <c r="E21" s="7"/>
      <c r="F21" s="3"/>
      <c r="G21" s="3"/>
      <c r="H21" s="4"/>
      <c r="I21" s="4"/>
      <c r="J21" s="4"/>
      <c r="K21" s="4"/>
      <c r="L21" s="5">
        <f t="shared" si="0"/>
        <v>0</v>
      </c>
    </row>
    <row r="22" spans="1:12" ht="20.25" hidden="1" customHeight="1" x14ac:dyDescent="0.25">
      <c r="A22" s="9"/>
      <c r="B22" s="17"/>
      <c r="C22" s="8"/>
      <c r="D22" s="1"/>
      <c r="E22" s="7"/>
      <c r="F22" s="3"/>
      <c r="G22" s="3"/>
      <c r="H22" s="4"/>
      <c r="I22" s="4"/>
      <c r="J22" s="4"/>
      <c r="K22" s="4"/>
      <c r="L22" s="5">
        <f t="shared" si="0"/>
        <v>0</v>
      </c>
    </row>
    <row r="23" spans="1:12" ht="20.25" hidden="1" customHeight="1" x14ac:dyDescent="0.25">
      <c r="A23" s="9"/>
      <c r="B23" s="17"/>
      <c r="C23" s="8"/>
      <c r="D23" s="1"/>
      <c r="E23" s="7"/>
      <c r="F23" s="3"/>
      <c r="G23" s="3"/>
      <c r="H23" s="4"/>
      <c r="I23" s="4"/>
      <c r="J23" s="4"/>
      <c r="K23" s="4"/>
      <c r="L23" s="5">
        <f t="shared" si="0"/>
        <v>0</v>
      </c>
    </row>
    <row r="24" spans="1:12" ht="20.25" hidden="1" customHeight="1" x14ac:dyDescent="0.25">
      <c r="A24" s="9"/>
      <c r="B24" s="17"/>
      <c r="C24" s="8"/>
      <c r="D24" s="1"/>
      <c r="E24" s="7"/>
      <c r="F24" s="3"/>
      <c r="G24" s="3"/>
      <c r="H24" s="4"/>
      <c r="I24" s="4"/>
      <c r="J24" s="4"/>
      <c r="K24" s="4"/>
      <c r="L24" s="5">
        <f t="shared" si="0"/>
        <v>0</v>
      </c>
    </row>
    <row r="25" spans="1:12" ht="20.25" hidden="1" customHeight="1" x14ac:dyDescent="0.25">
      <c r="A25" s="9"/>
      <c r="B25" s="17"/>
      <c r="C25" s="8"/>
      <c r="D25" s="1"/>
      <c r="E25" s="7"/>
      <c r="F25" s="3"/>
      <c r="G25" s="3"/>
      <c r="H25" s="4"/>
      <c r="I25" s="4"/>
      <c r="J25" s="4"/>
      <c r="K25" s="4"/>
      <c r="L25" s="5">
        <f t="shared" si="0"/>
        <v>0</v>
      </c>
    </row>
    <row r="26" spans="1:12" ht="20.25" hidden="1" customHeight="1" x14ac:dyDescent="0.25">
      <c r="A26" s="9"/>
      <c r="B26" s="17"/>
      <c r="C26" s="8"/>
      <c r="D26" s="1"/>
      <c r="E26" s="7"/>
      <c r="F26" s="3"/>
      <c r="G26" s="3"/>
      <c r="H26" s="4"/>
      <c r="I26" s="4"/>
      <c r="J26" s="4"/>
      <c r="K26" s="4"/>
      <c r="L26" s="5">
        <f t="shared" si="0"/>
        <v>0</v>
      </c>
    </row>
    <row r="27" spans="1:12" ht="20.25" hidden="1" customHeight="1" x14ac:dyDescent="0.25">
      <c r="A27" s="9"/>
      <c r="B27" s="17"/>
      <c r="C27" s="8"/>
      <c r="D27" s="1"/>
      <c r="E27" s="7"/>
      <c r="F27" s="3"/>
      <c r="G27" s="3"/>
      <c r="H27" s="4"/>
      <c r="I27" s="4"/>
      <c r="J27" s="4"/>
      <c r="K27" s="4"/>
      <c r="L27" s="5">
        <f t="shared" si="0"/>
        <v>0</v>
      </c>
    </row>
    <row r="28" spans="1:12" ht="20.25" hidden="1" customHeight="1" x14ac:dyDescent="0.25">
      <c r="A28" s="9"/>
      <c r="B28" s="17"/>
      <c r="C28" s="8"/>
      <c r="D28" s="1"/>
      <c r="E28" s="7"/>
      <c r="F28" s="3"/>
      <c r="G28" s="3"/>
      <c r="H28" s="4"/>
      <c r="I28" s="4"/>
      <c r="J28" s="4"/>
      <c r="K28" s="4"/>
      <c r="L28" s="5">
        <f t="shared" si="0"/>
        <v>0</v>
      </c>
    </row>
    <row r="29" spans="1:12" ht="20.25" hidden="1" customHeight="1" x14ac:dyDescent="0.25">
      <c r="A29" s="9"/>
      <c r="B29" s="17"/>
      <c r="C29" s="8"/>
      <c r="D29" s="1"/>
      <c r="E29" s="7"/>
      <c r="F29" s="3"/>
      <c r="G29" s="3"/>
      <c r="H29" s="4"/>
      <c r="I29" s="4"/>
      <c r="J29" s="4"/>
      <c r="K29" s="4"/>
      <c r="L29" s="5">
        <f t="shared" si="0"/>
        <v>0</v>
      </c>
    </row>
    <row r="30" spans="1:12" ht="20.25" hidden="1" customHeight="1" x14ac:dyDescent="0.25">
      <c r="A30" s="9"/>
      <c r="B30" s="17"/>
      <c r="C30" s="8"/>
      <c r="D30" s="1"/>
      <c r="E30" s="7"/>
      <c r="F30" s="3"/>
      <c r="G30" s="3"/>
      <c r="H30" s="4"/>
      <c r="I30" s="4"/>
      <c r="J30" s="4"/>
      <c r="K30" s="4"/>
      <c r="L30" s="5">
        <f t="shared" si="0"/>
        <v>0</v>
      </c>
    </row>
    <row r="31" spans="1:12" ht="20.25" hidden="1" customHeight="1" x14ac:dyDescent="0.25">
      <c r="A31" s="9"/>
      <c r="B31" s="17"/>
      <c r="C31" s="8"/>
      <c r="D31" s="1"/>
      <c r="E31" s="7"/>
      <c r="F31" s="3"/>
      <c r="G31" s="3"/>
      <c r="H31" s="4"/>
      <c r="I31" s="4"/>
      <c r="J31" s="4"/>
      <c r="K31" s="4"/>
      <c r="L31" s="5">
        <f t="shared" si="0"/>
        <v>0</v>
      </c>
    </row>
    <row r="32" spans="1:12" ht="20.25" hidden="1" customHeight="1" x14ac:dyDescent="0.25">
      <c r="A32" s="9"/>
      <c r="B32" s="17"/>
      <c r="C32" s="8"/>
      <c r="D32" s="1"/>
      <c r="E32" s="7"/>
      <c r="F32" s="3"/>
      <c r="G32" s="3"/>
      <c r="H32" s="4"/>
      <c r="I32" s="4"/>
      <c r="J32" s="4"/>
      <c r="K32" s="4"/>
      <c r="L32" s="5">
        <f t="shared" si="0"/>
        <v>0</v>
      </c>
    </row>
    <row r="33" spans="1:12" ht="20.25" hidden="1" customHeight="1" x14ac:dyDescent="0.25">
      <c r="A33" s="9"/>
      <c r="B33" s="17"/>
      <c r="C33" s="8"/>
      <c r="D33" s="1"/>
      <c r="E33" s="7"/>
      <c r="F33" s="3"/>
      <c r="G33" s="3"/>
      <c r="H33" s="4"/>
      <c r="I33" s="4"/>
      <c r="J33" s="4"/>
      <c r="K33" s="4"/>
      <c r="L33" s="5">
        <f t="shared" si="0"/>
        <v>0</v>
      </c>
    </row>
    <row r="34" spans="1:12" ht="15.75" thickBot="1" x14ac:dyDescent="0.3">
      <c r="A34" s="77" t="s">
        <v>10</v>
      </c>
      <c r="B34" s="78"/>
      <c r="C34" s="79"/>
      <c r="D34" s="83">
        <f>SUM(D6:D33)</f>
        <v>0</v>
      </c>
      <c r="E34" s="85" t="s">
        <v>6</v>
      </c>
      <c r="F34" s="85"/>
      <c r="G34" s="86"/>
      <c r="H34" s="53">
        <f>SUM(H6:H33)</f>
        <v>2</v>
      </c>
      <c r="I34" s="53">
        <f t="shared" ref="I34:K34" si="1">SUM(I6:I33)</f>
        <v>2</v>
      </c>
      <c r="J34" s="53">
        <f t="shared" si="1"/>
        <v>30000001</v>
      </c>
      <c r="K34" s="53">
        <f t="shared" si="1"/>
        <v>31140000</v>
      </c>
      <c r="L34" s="2">
        <f t="shared" si="0"/>
        <v>61140005</v>
      </c>
    </row>
    <row r="35" spans="1:12" ht="15.75" thickBot="1" x14ac:dyDescent="0.3">
      <c r="A35" s="80"/>
      <c r="B35" s="81"/>
      <c r="C35" s="82"/>
      <c r="D35" s="84"/>
      <c r="E35" s="87" t="s">
        <v>5</v>
      </c>
      <c r="F35" s="88"/>
      <c r="G35" s="88"/>
      <c r="H35" s="88"/>
      <c r="I35" s="88"/>
      <c r="J35" s="88"/>
      <c r="K35" s="89"/>
      <c r="L35" s="57">
        <f>SUM(L6:L33)</f>
        <v>61140005</v>
      </c>
    </row>
    <row r="36" spans="1:12" hidden="1" x14ac:dyDescent="0.25">
      <c r="G36" s="55" t="s">
        <v>76</v>
      </c>
      <c r="H36" s="54" t="e">
        <f>'PROYECTO 1 '!#REF!</f>
        <v>#REF!</v>
      </c>
      <c r="I36" s="54" t="e">
        <f>'PROYECTO 1 '!#REF!</f>
        <v>#REF!</v>
      </c>
      <c r="J36" s="54" t="e">
        <f>'PROYECTO 1 '!#REF!</f>
        <v>#REF!</v>
      </c>
      <c r="K36" s="54" t="e">
        <f>'PROYECTO 1 '!#REF!</f>
        <v>#REF!</v>
      </c>
    </row>
    <row r="37" spans="1:12" hidden="1" x14ac:dyDescent="0.25">
      <c r="G37" s="56" t="s">
        <v>77</v>
      </c>
      <c r="H37" s="50">
        <f>H34+'PROYECTO 2 '!H31+'PROYECTO 1 '!H35</f>
        <v>1663504345</v>
      </c>
      <c r="I37" s="50">
        <f>I34+'PROYECTO 2 '!I31+'PROYECTO 1 '!I35</f>
        <v>1585170000</v>
      </c>
      <c r="J37" s="50">
        <f>J34+'PROYECTO 2 '!J31+'PROYECTO 1 '!J35</f>
        <v>1834829999.9999998</v>
      </c>
      <c r="K37" s="50">
        <f>K34+'PROYECTO 2 '!K31+'PROYECTO 1 '!K35</f>
        <v>1801199998.9999998</v>
      </c>
    </row>
    <row r="38" spans="1:12" hidden="1" x14ac:dyDescent="0.25">
      <c r="G38" s="56" t="s">
        <v>71</v>
      </c>
      <c r="H38" s="50" t="e">
        <f>H36-H37</f>
        <v>#REF!</v>
      </c>
      <c r="I38" s="50" t="e">
        <f t="shared" ref="I38:K38" si="2">I36-I37</f>
        <v>#REF!</v>
      </c>
      <c r="J38" s="50" t="e">
        <f t="shared" si="2"/>
        <v>#REF!</v>
      </c>
      <c r="K38" s="50" t="e">
        <f t="shared" si="2"/>
        <v>#REF!</v>
      </c>
    </row>
    <row r="39" spans="1:12" hidden="1" x14ac:dyDescent="0.25">
      <c r="G39" s="56" t="s">
        <v>73</v>
      </c>
      <c r="H39" s="8">
        <v>1663504345.2492676</v>
      </c>
      <c r="I39" s="51">
        <v>1585169999.9999998</v>
      </c>
      <c r="J39" s="51">
        <v>1834829999.9999998</v>
      </c>
      <c r="K39" s="51">
        <v>1801199999.9999998</v>
      </c>
    </row>
    <row r="40" spans="1:12" hidden="1" x14ac:dyDescent="0.25">
      <c r="G40" s="56" t="s">
        <v>75</v>
      </c>
      <c r="H40" s="50">
        <f>'PROYECTO 1 '!H35+'PROYECTO 2 '!H31+'PROYECTO 3 '!H34</f>
        <v>1663504345</v>
      </c>
      <c r="I40" s="50">
        <f>'PROYECTO 1 '!I35+'PROYECTO 2 '!I31+'PROYECTO 3 '!I34</f>
        <v>1585170000</v>
      </c>
      <c r="J40" s="50">
        <f>'PROYECTO 1 '!J35+'PROYECTO 2 '!J31+'PROYECTO 3 '!J34</f>
        <v>1834829999.9999998</v>
      </c>
      <c r="K40" s="50">
        <f>'PROYECTO 1 '!K35+'PROYECTO 2 '!K31+'PROYECTO 3 '!K34</f>
        <v>1801199998.9999998</v>
      </c>
    </row>
    <row r="41" spans="1:12" hidden="1" x14ac:dyDescent="0.25">
      <c r="G41" s="56" t="s">
        <v>74</v>
      </c>
      <c r="H41" s="52">
        <f>H40-H39</f>
        <v>-0.249267578125</v>
      </c>
      <c r="I41" s="52">
        <f t="shared" ref="I41:J41" si="3">I40-I39</f>
        <v>0</v>
      </c>
      <c r="J41" s="52">
        <f t="shared" si="3"/>
        <v>0</v>
      </c>
      <c r="K41" s="52">
        <f>K40-K39</f>
        <v>-1</v>
      </c>
    </row>
    <row r="42" spans="1:12" hidden="1" x14ac:dyDescent="0.25">
      <c r="K42" s="41"/>
    </row>
    <row r="43" spans="1:12" x14ac:dyDescent="0.25">
      <c r="K43" s="41"/>
    </row>
    <row r="44" spans="1:12" x14ac:dyDescent="0.25">
      <c r="K44" s="41"/>
    </row>
    <row r="45" spans="1:12" x14ac:dyDescent="0.25">
      <c r="K45" s="41"/>
    </row>
  </sheetData>
  <mergeCells count="13">
    <mergeCell ref="A1:L1"/>
    <mergeCell ref="A2:L2"/>
    <mergeCell ref="A3:L3"/>
    <mergeCell ref="A4:L4"/>
    <mergeCell ref="B6:B7"/>
    <mergeCell ref="C6:C7"/>
    <mergeCell ref="D6:D7"/>
    <mergeCell ref="A34:C35"/>
    <mergeCell ref="D34:D35"/>
    <mergeCell ref="E34:G34"/>
    <mergeCell ref="E35:K35"/>
    <mergeCell ref="E6:E7"/>
    <mergeCell ref="A6:A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B1" workbookViewId="0">
      <selection activeCell="B34" sqref="A34:XFD38"/>
    </sheetView>
  </sheetViews>
  <sheetFormatPr baseColWidth="10" defaultRowHeight="15" x14ac:dyDescent="0.25"/>
  <cols>
    <col min="1" max="2" width="26.140625" customWidth="1"/>
    <col min="3" max="3" width="18" customWidth="1"/>
    <col min="4" max="4" width="17.42578125" customWidth="1"/>
    <col min="5" max="5" width="33.5703125" customWidth="1"/>
    <col min="6" max="6" width="37.5703125" customWidth="1"/>
    <col min="7" max="7" width="31.140625" customWidth="1"/>
    <col min="8" max="11" width="18.85546875" customWidth="1"/>
    <col min="12" max="12" width="17.140625" customWidth="1"/>
  </cols>
  <sheetData>
    <row r="1" spans="1:12" ht="30" customHeight="1" x14ac:dyDescent="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8.75" x14ac:dyDescent="0.3">
      <c r="A2" s="99" t="s">
        <v>30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8.75" x14ac:dyDescent="0.3">
      <c r="A3" s="99" t="s">
        <v>31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15.75" thickBo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2" ht="48" thickBot="1" x14ac:dyDescent="0.3">
      <c r="A5" s="11" t="s">
        <v>7</v>
      </c>
      <c r="B5" s="19" t="s">
        <v>20</v>
      </c>
      <c r="C5" s="11" t="s">
        <v>8</v>
      </c>
      <c r="D5" s="11" t="s">
        <v>9</v>
      </c>
      <c r="E5" s="12" t="s">
        <v>1</v>
      </c>
      <c r="F5" s="13" t="s">
        <v>2</v>
      </c>
      <c r="G5" s="13" t="s">
        <v>3</v>
      </c>
      <c r="H5" s="14" t="s">
        <v>54</v>
      </c>
      <c r="I5" s="14" t="s">
        <v>55</v>
      </c>
      <c r="J5" s="14" t="s">
        <v>56</v>
      </c>
      <c r="K5" s="14" t="s">
        <v>57</v>
      </c>
      <c r="L5" s="15" t="s">
        <v>4</v>
      </c>
    </row>
    <row r="6" spans="1:12" ht="42" customHeight="1" x14ac:dyDescent="0.25">
      <c r="A6" s="135" t="s">
        <v>38</v>
      </c>
      <c r="B6" s="128" t="s">
        <v>38</v>
      </c>
      <c r="C6" s="138" t="s">
        <v>35</v>
      </c>
      <c r="D6" s="141" t="s">
        <v>36</v>
      </c>
      <c r="E6" s="133" t="s">
        <v>49</v>
      </c>
      <c r="F6" s="36" t="s">
        <v>51</v>
      </c>
      <c r="G6" s="39" t="s">
        <v>62</v>
      </c>
      <c r="H6" s="42">
        <v>8000000</v>
      </c>
      <c r="I6" s="42">
        <f>H6*1.038</f>
        <v>8304000</v>
      </c>
      <c r="J6" s="42">
        <f t="shared" ref="J6:K6" si="0">I6*1.038</f>
        <v>8619552</v>
      </c>
      <c r="K6" s="42">
        <f t="shared" si="0"/>
        <v>8947094.9759999998</v>
      </c>
      <c r="L6" s="5">
        <f t="shared" ref="L6:L31" si="1">SUM(H6:K6)</f>
        <v>33870646.975999996</v>
      </c>
    </row>
    <row r="7" spans="1:12" ht="42" customHeight="1" x14ac:dyDescent="0.25">
      <c r="A7" s="136"/>
      <c r="B7" s="126"/>
      <c r="C7" s="139"/>
      <c r="D7" s="142"/>
      <c r="E7" s="134"/>
      <c r="F7" s="36" t="s">
        <v>52</v>
      </c>
      <c r="G7" s="38" t="s">
        <v>59</v>
      </c>
      <c r="H7" s="42">
        <v>1</v>
      </c>
      <c r="I7" s="42">
        <v>1</v>
      </c>
      <c r="J7" s="42">
        <v>1</v>
      </c>
      <c r="K7" s="42">
        <v>1</v>
      </c>
      <c r="L7" s="5"/>
    </row>
    <row r="8" spans="1:12" ht="33.75" customHeight="1" x14ac:dyDescent="0.25">
      <c r="A8" s="136"/>
      <c r="B8" s="126"/>
      <c r="C8" s="139"/>
      <c r="D8" s="142"/>
      <c r="E8" s="134"/>
      <c r="F8" s="36" t="s">
        <v>58</v>
      </c>
      <c r="G8" s="38" t="s">
        <v>60</v>
      </c>
      <c r="H8" s="42">
        <v>1</v>
      </c>
      <c r="I8" s="42">
        <v>90000000</v>
      </c>
      <c r="J8" s="42">
        <f>I8*1.038</f>
        <v>93420000</v>
      </c>
      <c r="K8" s="42">
        <f>J8*1.038</f>
        <v>96969960</v>
      </c>
      <c r="L8" s="5">
        <f t="shared" si="1"/>
        <v>280389961</v>
      </c>
    </row>
    <row r="9" spans="1:12" ht="36" customHeight="1" x14ac:dyDescent="0.25">
      <c r="A9" s="136"/>
      <c r="B9" s="126"/>
      <c r="C9" s="139"/>
      <c r="D9" s="142"/>
      <c r="E9" s="134"/>
      <c r="F9" s="37" t="s">
        <v>53</v>
      </c>
      <c r="G9" s="40" t="s">
        <v>59</v>
      </c>
      <c r="H9" s="42">
        <v>1</v>
      </c>
      <c r="I9" s="42">
        <v>1</v>
      </c>
      <c r="J9" s="42">
        <v>1</v>
      </c>
      <c r="K9" s="42">
        <v>1</v>
      </c>
      <c r="L9" s="5">
        <f t="shared" si="1"/>
        <v>4</v>
      </c>
    </row>
    <row r="10" spans="1:12" ht="37.5" customHeight="1" x14ac:dyDescent="0.25">
      <c r="A10" s="137"/>
      <c r="B10" s="127"/>
      <c r="C10" s="140"/>
      <c r="D10" s="143"/>
      <c r="E10" s="134"/>
      <c r="F10" s="36" t="s">
        <v>50</v>
      </c>
      <c r="G10" s="38" t="s">
        <v>61</v>
      </c>
      <c r="H10" s="42">
        <v>1</v>
      </c>
      <c r="I10" s="42">
        <v>45000000</v>
      </c>
      <c r="J10" s="42">
        <f>I10*1.038</f>
        <v>46710000</v>
      </c>
      <c r="K10" s="42">
        <f>J10*1.038</f>
        <v>48484980</v>
      </c>
      <c r="L10" s="5"/>
    </row>
    <row r="11" spans="1:12" ht="20.25" hidden="1" customHeight="1" x14ac:dyDescent="0.25">
      <c r="A11" s="9"/>
      <c r="B11" s="17"/>
      <c r="C11" s="8"/>
      <c r="D11" s="1"/>
      <c r="E11" s="7"/>
      <c r="F11" s="3"/>
      <c r="G11" s="3"/>
      <c r="H11" s="4"/>
      <c r="I11" s="4"/>
      <c r="J11" s="4"/>
      <c r="K11" s="4"/>
      <c r="L11" s="5">
        <f t="shared" si="1"/>
        <v>0</v>
      </c>
    </row>
    <row r="12" spans="1:12" ht="20.25" hidden="1" customHeight="1" x14ac:dyDescent="0.25">
      <c r="A12" s="9"/>
      <c r="B12" s="17"/>
      <c r="C12" s="8"/>
      <c r="D12" s="1"/>
      <c r="E12" s="7"/>
      <c r="F12" s="3"/>
      <c r="G12" s="3"/>
      <c r="H12" s="4"/>
      <c r="I12" s="4"/>
      <c r="J12" s="4"/>
      <c r="K12" s="4"/>
      <c r="L12" s="5">
        <f t="shared" si="1"/>
        <v>0</v>
      </c>
    </row>
    <row r="13" spans="1:12" ht="20.25" hidden="1" customHeight="1" x14ac:dyDescent="0.25">
      <c r="A13" s="9"/>
      <c r="B13" s="17"/>
      <c r="C13" s="8"/>
      <c r="D13" s="1"/>
      <c r="E13" s="7"/>
      <c r="F13" s="3"/>
      <c r="G13" s="3"/>
      <c r="H13" s="4"/>
      <c r="I13" s="4"/>
      <c r="J13" s="4"/>
      <c r="K13" s="4"/>
      <c r="L13" s="5">
        <f t="shared" si="1"/>
        <v>0</v>
      </c>
    </row>
    <row r="14" spans="1:12" ht="20.25" hidden="1" customHeight="1" x14ac:dyDescent="0.25">
      <c r="A14" s="9"/>
      <c r="B14" s="17"/>
      <c r="C14" s="8"/>
      <c r="D14" s="1"/>
      <c r="E14" s="7"/>
      <c r="F14" s="3"/>
      <c r="G14" s="3"/>
      <c r="H14" s="4"/>
      <c r="I14" s="4"/>
      <c r="J14" s="4"/>
      <c r="K14" s="4"/>
      <c r="L14" s="5">
        <f t="shared" si="1"/>
        <v>0</v>
      </c>
    </row>
    <row r="15" spans="1:12" ht="20.25" hidden="1" customHeight="1" x14ac:dyDescent="0.25">
      <c r="A15" s="9"/>
      <c r="B15" s="17"/>
      <c r="C15" s="8"/>
      <c r="D15" s="1"/>
      <c r="E15" s="7"/>
      <c r="F15" s="3"/>
      <c r="G15" s="3"/>
      <c r="H15" s="4"/>
      <c r="I15" s="4"/>
      <c r="J15" s="4"/>
      <c r="K15" s="4"/>
      <c r="L15" s="5">
        <f t="shared" si="1"/>
        <v>0</v>
      </c>
    </row>
    <row r="16" spans="1:12" ht="20.25" hidden="1" customHeight="1" x14ac:dyDescent="0.25">
      <c r="A16" s="9"/>
      <c r="B16" s="17"/>
      <c r="C16" s="8"/>
      <c r="D16" s="1"/>
      <c r="E16" s="7"/>
      <c r="F16" s="3"/>
      <c r="G16" s="3"/>
      <c r="H16" s="4"/>
      <c r="I16" s="4"/>
      <c r="J16" s="4"/>
      <c r="K16" s="4"/>
      <c r="L16" s="5">
        <f t="shared" si="1"/>
        <v>0</v>
      </c>
    </row>
    <row r="17" spans="1:12" ht="20.25" hidden="1" customHeight="1" x14ac:dyDescent="0.25">
      <c r="A17" s="9"/>
      <c r="B17" s="17"/>
      <c r="C17" s="8"/>
      <c r="D17" s="1"/>
      <c r="E17" s="7"/>
      <c r="F17" s="3"/>
      <c r="G17" s="3"/>
      <c r="H17" s="4"/>
      <c r="I17" s="4"/>
      <c r="J17" s="4"/>
      <c r="K17" s="4"/>
      <c r="L17" s="5">
        <f t="shared" si="1"/>
        <v>0</v>
      </c>
    </row>
    <row r="18" spans="1:12" ht="20.25" hidden="1" customHeight="1" x14ac:dyDescent="0.25">
      <c r="A18" s="9"/>
      <c r="B18" s="17"/>
      <c r="C18" s="8"/>
      <c r="D18" s="1"/>
      <c r="E18" s="7"/>
      <c r="F18" s="3"/>
      <c r="G18" s="3"/>
      <c r="H18" s="4"/>
      <c r="I18" s="4"/>
      <c r="J18" s="4"/>
      <c r="K18" s="4"/>
      <c r="L18" s="5">
        <f t="shared" si="1"/>
        <v>0</v>
      </c>
    </row>
    <row r="19" spans="1:12" ht="20.25" hidden="1" customHeight="1" x14ac:dyDescent="0.25">
      <c r="A19" s="9"/>
      <c r="B19" s="17"/>
      <c r="C19" s="8"/>
      <c r="D19" s="1"/>
      <c r="E19" s="7"/>
      <c r="F19" s="3"/>
      <c r="G19" s="3"/>
      <c r="H19" s="4"/>
      <c r="I19" s="4"/>
      <c r="J19" s="4"/>
      <c r="K19" s="4"/>
      <c r="L19" s="5">
        <f t="shared" si="1"/>
        <v>0</v>
      </c>
    </row>
    <row r="20" spans="1:12" ht="20.25" hidden="1" customHeight="1" x14ac:dyDescent="0.25">
      <c r="A20" s="9"/>
      <c r="B20" s="17"/>
      <c r="C20" s="8"/>
      <c r="D20" s="1"/>
      <c r="E20" s="7"/>
      <c r="F20" s="3"/>
      <c r="G20" s="3"/>
      <c r="H20" s="4"/>
      <c r="I20" s="4"/>
      <c r="J20" s="4"/>
      <c r="K20" s="4"/>
      <c r="L20" s="5">
        <f t="shared" si="1"/>
        <v>0</v>
      </c>
    </row>
    <row r="21" spans="1:12" ht="20.25" hidden="1" customHeight="1" x14ac:dyDescent="0.25">
      <c r="A21" s="9"/>
      <c r="B21" s="17"/>
      <c r="C21" s="8"/>
      <c r="D21" s="1"/>
      <c r="E21" s="7"/>
      <c r="F21" s="3"/>
      <c r="G21" s="3"/>
      <c r="H21" s="4"/>
      <c r="I21" s="4"/>
      <c r="J21" s="4"/>
      <c r="K21" s="4"/>
      <c r="L21" s="5">
        <f t="shared" si="1"/>
        <v>0</v>
      </c>
    </row>
    <row r="22" spans="1:12" ht="20.25" hidden="1" customHeight="1" x14ac:dyDescent="0.25">
      <c r="A22" s="9"/>
      <c r="B22" s="17"/>
      <c r="C22" s="8"/>
      <c r="D22" s="1"/>
      <c r="E22" s="7"/>
      <c r="F22" s="3"/>
      <c r="G22" s="3"/>
      <c r="H22" s="4"/>
      <c r="I22" s="4"/>
      <c r="J22" s="4"/>
      <c r="K22" s="4"/>
      <c r="L22" s="5">
        <f t="shared" si="1"/>
        <v>0</v>
      </c>
    </row>
    <row r="23" spans="1:12" ht="20.25" hidden="1" customHeight="1" x14ac:dyDescent="0.25">
      <c r="A23" s="9"/>
      <c r="B23" s="17"/>
      <c r="C23" s="8"/>
      <c r="D23" s="1"/>
      <c r="E23" s="7"/>
      <c r="F23" s="3"/>
      <c r="G23" s="3"/>
      <c r="H23" s="4"/>
      <c r="I23" s="4"/>
      <c r="J23" s="4"/>
      <c r="K23" s="4"/>
      <c r="L23" s="5">
        <f t="shared" si="1"/>
        <v>0</v>
      </c>
    </row>
    <row r="24" spans="1:12" ht="20.25" hidden="1" customHeight="1" x14ac:dyDescent="0.25">
      <c r="A24" s="9"/>
      <c r="B24" s="17"/>
      <c r="C24" s="8"/>
      <c r="D24" s="1"/>
      <c r="E24" s="7"/>
      <c r="F24" s="3"/>
      <c r="G24" s="3"/>
      <c r="H24" s="4"/>
      <c r="I24" s="4"/>
      <c r="J24" s="4"/>
      <c r="K24" s="4"/>
      <c r="L24" s="5">
        <f t="shared" si="1"/>
        <v>0</v>
      </c>
    </row>
    <row r="25" spans="1:12" ht="20.25" hidden="1" customHeight="1" x14ac:dyDescent="0.25">
      <c r="A25" s="9"/>
      <c r="B25" s="17"/>
      <c r="C25" s="8"/>
      <c r="D25" s="1"/>
      <c r="E25" s="7"/>
      <c r="F25" s="3"/>
      <c r="G25" s="3"/>
      <c r="H25" s="4"/>
      <c r="I25" s="4"/>
      <c r="J25" s="4"/>
      <c r="K25" s="4"/>
      <c r="L25" s="5">
        <f t="shared" si="1"/>
        <v>0</v>
      </c>
    </row>
    <row r="26" spans="1:12" ht="20.25" hidden="1" customHeight="1" x14ac:dyDescent="0.25">
      <c r="A26" s="9"/>
      <c r="B26" s="17"/>
      <c r="C26" s="8"/>
      <c r="D26" s="1"/>
      <c r="E26" s="7"/>
      <c r="F26" s="3"/>
      <c r="G26" s="3"/>
      <c r="H26" s="4"/>
      <c r="I26" s="4"/>
      <c r="J26" s="4"/>
      <c r="K26" s="4"/>
      <c r="L26" s="5">
        <f t="shared" si="1"/>
        <v>0</v>
      </c>
    </row>
    <row r="27" spans="1:12" ht="20.25" hidden="1" customHeight="1" x14ac:dyDescent="0.25">
      <c r="A27" s="9"/>
      <c r="B27" s="17"/>
      <c r="C27" s="8"/>
      <c r="D27" s="1"/>
      <c r="E27" s="7"/>
      <c r="F27" s="3"/>
      <c r="G27" s="3"/>
      <c r="H27" s="4"/>
      <c r="I27" s="4"/>
      <c r="J27" s="4"/>
      <c r="K27" s="4"/>
      <c r="L27" s="5">
        <f t="shared" si="1"/>
        <v>0</v>
      </c>
    </row>
    <row r="28" spans="1:12" ht="20.25" hidden="1" customHeight="1" x14ac:dyDescent="0.25">
      <c r="A28" s="9"/>
      <c r="B28" s="17"/>
      <c r="C28" s="8"/>
      <c r="D28" s="1"/>
      <c r="E28" s="7"/>
      <c r="F28" s="3"/>
      <c r="G28" s="3"/>
      <c r="H28" s="4"/>
      <c r="I28" s="4"/>
      <c r="J28" s="4"/>
      <c r="K28" s="4"/>
      <c r="L28" s="5">
        <f t="shared" si="1"/>
        <v>0</v>
      </c>
    </row>
    <row r="29" spans="1:12" ht="20.25" hidden="1" customHeight="1" x14ac:dyDescent="0.25">
      <c r="A29" s="9"/>
      <c r="B29" s="17"/>
      <c r="C29" s="8"/>
      <c r="D29" s="1"/>
      <c r="E29" s="7"/>
      <c r="F29" s="3"/>
      <c r="G29" s="3"/>
      <c r="H29" s="4"/>
      <c r="I29" s="4"/>
      <c r="J29" s="4"/>
      <c r="K29" s="4"/>
      <c r="L29" s="5">
        <f t="shared" si="1"/>
        <v>0</v>
      </c>
    </row>
    <row r="30" spans="1:12" ht="20.25" hidden="1" customHeight="1" x14ac:dyDescent="0.25">
      <c r="A30" s="9"/>
      <c r="B30" s="17"/>
      <c r="C30" s="8"/>
      <c r="D30" s="1"/>
      <c r="E30" s="7"/>
      <c r="F30" s="3"/>
      <c r="G30" s="3"/>
      <c r="H30" s="4"/>
      <c r="I30" s="4"/>
      <c r="J30" s="4"/>
      <c r="K30" s="4"/>
      <c r="L30" s="5">
        <f t="shared" si="1"/>
        <v>0</v>
      </c>
    </row>
    <row r="31" spans="1:12" x14ac:dyDescent="0.25">
      <c r="A31" s="77" t="s">
        <v>10</v>
      </c>
      <c r="B31" s="78"/>
      <c r="C31" s="79"/>
      <c r="D31" s="83">
        <f>SUM(D6:D30)</f>
        <v>0</v>
      </c>
      <c r="E31" s="118" t="s">
        <v>6</v>
      </c>
      <c r="F31" s="118"/>
      <c r="G31" s="119"/>
      <c r="H31" s="1">
        <f>SUM(H6:H30)</f>
        <v>8000004</v>
      </c>
      <c r="I31" s="1">
        <f>SUM(I6:I30)</f>
        <v>143304002</v>
      </c>
      <c r="J31" s="1">
        <f>SUM(J6:J30)</f>
        <v>148749554</v>
      </c>
      <c r="K31" s="1">
        <f>SUM(K6:K30)</f>
        <v>154402036.97600001</v>
      </c>
      <c r="L31" s="2">
        <f t="shared" si="1"/>
        <v>454455596.97600001</v>
      </c>
    </row>
    <row r="32" spans="1:12" ht="15.75" thickBot="1" x14ac:dyDescent="0.3">
      <c r="A32" s="80"/>
      <c r="B32" s="81"/>
      <c r="C32" s="82"/>
      <c r="D32" s="115"/>
      <c r="E32" s="116" t="s">
        <v>5</v>
      </c>
      <c r="F32" s="116"/>
      <c r="G32" s="116"/>
      <c r="H32" s="116"/>
      <c r="I32" s="116"/>
      <c r="J32" s="116"/>
      <c r="K32" s="117"/>
      <c r="L32" s="58">
        <f>SUM(L31)</f>
        <v>454455596.97600001</v>
      </c>
    </row>
    <row r="33" spans="7:11" ht="10.5" customHeight="1" x14ac:dyDescent="0.25"/>
    <row r="34" spans="7:11" hidden="1" x14ac:dyDescent="0.25">
      <c r="H34" s="45">
        <v>384000000</v>
      </c>
      <c r="I34" s="45">
        <v>363000000</v>
      </c>
      <c r="J34" s="45">
        <v>363000000</v>
      </c>
      <c r="K34" s="45">
        <v>413000000</v>
      </c>
    </row>
    <row r="35" spans="7:11" hidden="1" x14ac:dyDescent="0.25">
      <c r="G35" t="s">
        <v>72</v>
      </c>
      <c r="H35" s="41">
        <f>H34-H31</f>
        <v>375999996</v>
      </c>
      <c r="I35" s="41">
        <f t="shared" ref="I35:K35" si="2">I34-I31</f>
        <v>219695998</v>
      </c>
      <c r="J35" s="41">
        <f t="shared" si="2"/>
        <v>214250446</v>
      </c>
      <c r="K35" s="41">
        <f t="shared" si="2"/>
        <v>258597963.02399999</v>
      </c>
    </row>
    <row r="36" spans="7:11" hidden="1" x14ac:dyDescent="0.25"/>
    <row r="37" spans="7:11" ht="18" hidden="1" x14ac:dyDescent="0.25">
      <c r="H37" s="74"/>
      <c r="I37" s="74"/>
      <c r="J37" s="74"/>
      <c r="K37" s="75"/>
    </row>
    <row r="38" spans="7:11" hidden="1" x14ac:dyDescent="0.25"/>
    <row r="39" spans="7:11" ht="18.75" x14ac:dyDescent="0.3">
      <c r="H39" s="76"/>
    </row>
  </sheetData>
  <mergeCells count="13">
    <mergeCell ref="E31:G31"/>
    <mergeCell ref="E32:K32"/>
    <mergeCell ref="E6:E10"/>
    <mergeCell ref="A6:A10"/>
    <mergeCell ref="A1:L1"/>
    <mergeCell ref="A2:L2"/>
    <mergeCell ref="A3:L3"/>
    <mergeCell ref="A4:L4"/>
    <mergeCell ref="B6:B10"/>
    <mergeCell ref="C6:C10"/>
    <mergeCell ref="D6:D10"/>
    <mergeCell ref="A31:C32"/>
    <mergeCell ref="D31:D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opLeftCell="A3" zoomScale="70" zoomScaleNormal="70" workbookViewId="0">
      <selection activeCell="A38" sqref="A38:L38"/>
    </sheetView>
  </sheetViews>
  <sheetFormatPr baseColWidth="10" defaultRowHeight="16.5" x14ac:dyDescent="0.3"/>
  <cols>
    <col min="1" max="2" width="26.140625" style="69" customWidth="1"/>
    <col min="3" max="3" width="18" style="69" customWidth="1"/>
    <col min="4" max="4" width="17.42578125" style="69" customWidth="1"/>
    <col min="5" max="5" width="33.5703125" style="69" customWidth="1"/>
    <col min="6" max="6" width="30.7109375" style="69" customWidth="1"/>
    <col min="7" max="7" width="30.42578125" style="69" customWidth="1"/>
    <col min="8" max="11" width="18.85546875" style="69" customWidth="1"/>
    <col min="12" max="12" width="17.140625" style="69" customWidth="1"/>
  </cols>
  <sheetData>
    <row r="1" spans="1:12" ht="21" customHeight="1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18" x14ac:dyDescent="0.25">
      <c r="A2" s="155" t="s">
        <v>78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8" x14ac:dyDescent="0.25">
      <c r="A3" s="155" t="s">
        <v>83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12" ht="47.25" x14ac:dyDescent="0.25">
      <c r="A5" s="70" t="s">
        <v>7</v>
      </c>
      <c r="B5" s="70" t="s">
        <v>20</v>
      </c>
      <c r="C5" s="70" t="s">
        <v>8</v>
      </c>
      <c r="D5" s="70" t="s">
        <v>9</v>
      </c>
      <c r="E5" s="71" t="s">
        <v>1</v>
      </c>
      <c r="F5" s="71" t="s">
        <v>2</v>
      </c>
      <c r="G5" s="71" t="s">
        <v>3</v>
      </c>
      <c r="H5" s="70" t="s">
        <v>28</v>
      </c>
      <c r="I5" s="70" t="s">
        <v>67</v>
      </c>
      <c r="J5" s="70" t="s">
        <v>69</v>
      </c>
      <c r="K5" s="70" t="s">
        <v>70</v>
      </c>
      <c r="L5" s="70" t="s">
        <v>66</v>
      </c>
    </row>
    <row r="6" spans="1:12" ht="54" x14ac:dyDescent="0.25">
      <c r="A6" s="159" t="s">
        <v>13</v>
      </c>
      <c r="B6" s="108" t="s">
        <v>81</v>
      </c>
      <c r="C6" s="160" t="s">
        <v>14</v>
      </c>
      <c r="D6" s="161">
        <v>990000000</v>
      </c>
      <c r="E6" s="162" t="s">
        <v>16</v>
      </c>
      <c r="F6" s="67" t="s">
        <v>17</v>
      </c>
      <c r="G6" s="23" t="s">
        <v>23</v>
      </c>
      <c r="H6" s="59">
        <v>1190000000</v>
      </c>
      <c r="I6" s="59">
        <v>1071249996</v>
      </c>
      <c r="J6" s="59">
        <v>1074536903.6666667</v>
      </c>
      <c r="K6" s="59">
        <v>1080522552.2174001</v>
      </c>
      <c r="L6" s="72">
        <v>4416309451.8840675</v>
      </c>
    </row>
    <row r="7" spans="1:12" ht="68.25" customHeight="1" x14ac:dyDescent="0.25">
      <c r="A7" s="159"/>
      <c r="B7" s="108"/>
      <c r="C7" s="160"/>
      <c r="D7" s="161"/>
      <c r="E7" s="162"/>
      <c r="F7" s="67" t="s">
        <v>21</v>
      </c>
      <c r="G7" s="23" t="s">
        <v>24</v>
      </c>
      <c r="H7" s="59">
        <v>1</v>
      </c>
      <c r="I7" s="59">
        <v>1</v>
      </c>
      <c r="J7" s="59">
        <v>192822133.33333299</v>
      </c>
      <c r="K7" s="59">
        <v>141068851.6683999</v>
      </c>
      <c r="L7" s="72">
        <v>333890987.00173289</v>
      </c>
    </row>
    <row r="8" spans="1:12" ht="68.25" customHeight="1" x14ac:dyDescent="0.25">
      <c r="A8" s="159"/>
      <c r="B8" s="108" t="s">
        <v>19</v>
      </c>
      <c r="C8" s="160" t="s">
        <v>15</v>
      </c>
      <c r="D8" s="161">
        <v>95464702</v>
      </c>
      <c r="E8" s="162"/>
      <c r="F8" s="23" t="s">
        <v>27</v>
      </c>
      <c r="G8" s="23" t="s">
        <v>26</v>
      </c>
      <c r="H8" s="59">
        <v>1</v>
      </c>
      <c r="I8" s="59">
        <v>30000000</v>
      </c>
      <c r="J8" s="59">
        <v>31140000</v>
      </c>
      <c r="K8" s="59">
        <v>32323320</v>
      </c>
      <c r="L8" s="72">
        <v>93463321</v>
      </c>
    </row>
    <row r="9" spans="1:12" ht="52.5" customHeight="1" x14ac:dyDescent="0.25">
      <c r="A9" s="159"/>
      <c r="B9" s="108"/>
      <c r="C9" s="160"/>
      <c r="D9" s="161"/>
      <c r="E9" s="162"/>
      <c r="F9" s="23" t="s">
        <v>22</v>
      </c>
      <c r="G9" s="23" t="s">
        <v>25</v>
      </c>
      <c r="H9" s="59">
        <v>473504337</v>
      </c>
      <c r="I9" s="59">
        <v>412920000</v>
      </c>
      <c r="J9" s="59">
        <v>466330960</v>
      </c>
      <c r="K9" s="59">
        <v>439511275.11419994</v>
      </c>
      <c r="L9" s="72">
        <v>1792266572.1141999</v>
      </c>
    </row>
    <row r="10" spans="1:12" ht="20.25" hidden="1" customHeight="1" x14ac:dyDescent="0.3">
      <c r="A10" s="60"/>
      <c r="B10" s="60"/>
      <c r="C10" s="60"/>
      <c r="D10" s="61"/>
      <c r="E10" s="62"/>
      <c r="F10" s="62"/>
      <c r="G10" s="62"/>
      <c r="H10" s="63"/>
      <c r="I10" s="63"/>
      <c r="J10" s="63"/>
      <c r="K10" s="63"/>
      <c r="L10" s="72">
        <v>0</v>
      </c>
    </row>
    <row r="11" spans="1:12" ht="20.25" hidden="1" customHeight="1" x14ac:dyDescent="0.3">
      <c r="A11" s="60"/>
      <c r="B11" s="60"/>
      <c r="C11" s="60"/>
      <c r="D11" s="61"/>
      <c r="E11" s="62"/>
      <c r="F11" s="62"/>
      <c r="G11" s="62"/>
      <c r="H11" s="63"/>
      <c r="I11" s="63"/>
      <c r="J11" s="63"/>
      <c r="K11" s="63"/>
      <c r="L11" s="72">
        <v>0</v>
      </c>
    </row>
    <row r="12" spans="1:12" ht="20.25" hidden="1" customHeight="1" x14ac:dyDescent="0.3">
      <c r="A12" s="60"/>
      <c r="B12" s="60"/>
      <c r="C12" s="60"/>
      <c r="D12" s="61"/>
      <c r="E12" s="62"/>
      <c r="F12" s="62"/>
      <c r="G12" s="62"/>
      <c r="H12" s="63"/>
      <c r="I12" s="63"/>
      <c r="J12" s="63"/>
      <c r="K12" s="63"/>
      <c r="L12" s="72">
        <v>0</v>
      </c>
    </row>
    <row r="13" spans="1:12" ht="20.25" hidden="1" customHeight="1" x14ac:dyDescent="0.3">
      <c r="A13" s="60"/>
      <c r="B13" s="60"/>
      <c r="C13" s="60"/>
      <c r="D13" s="61"/>
      <c r="E13" s="62"/>
      <c r="F13" s="62"/>
      <c r="G13" s="62"/>
      <c r="H13" s="64"/>
      <c r="I13" s="63"/>
      <c r="J13" s="63"/>
      <c r="K13" s="63"/>
      <c r="L13" s="72">
        <v>0</v>
      </c>
    </row>
    <row r="14" spans="1:12" ht="20.25" hidden="1" customHeight="1" x14ac:dyDescent="0.3">
      <c r="A14" s="60"/>
      <c r="B14" s="60"/>
      <c r="C14" s="60"/>
      <c r="D14" s="61"/>
      <c r="E14" s="62"/>
      <c r="F14" s="62"/>
      <c r="G14" s="62"/>
      <c r="H14" s="63"/>
      <c r="I14" s="63"/>
      <c r="J14" s="63"/>
      <c r="K14" s="63"/>
      <c r="L14" s="72">
        <v>0</v>
      </c>
    </row>
    <row r="15" spans="1:12" ht="20.25" hidden="1" customHeight="1" x14ac:dyDescent="0.3">
      <c r="A15" s="60"/>
      <c r="B15" s="60"/>
      <c r="C15" s="60"/>
      <c r="D15" s="61"/>
      <c r="E15" s="62"/>
      <c r="F15" s="62"/>
      <c r="G15" s="62"/>
      <c r="H15" s="63"/>
      <c r="I15" s="63"/>
      <c r="J15" s="63"/>
      <c r="K15" s="63"/>
      <c r="L15" s="72">
        <v>0</v>
      </c>
    </row>
    <row r="16" spans="1:12" ht="20.25" hidden="1" customHeight="1" x14ac:dyDescent="0.3">
      <c r="A16" s="60"/>
      <c r="B16" s="60"/>
      <c r="C16" s="60"/>
      <c r="D16" s="61"/>
      <c r="E16" s="62"/>
      <c r="F16" s="62"/>
      <c r="G16" s="62"/>
      <c r="H16" s="63"/>
      <c r="I16" s="63"/>
      <c r="J16" s="63"/>
      <c r="K16" s="63"/>
      <c r="L16" s="72">
        <v>0</v>
      </c>
    </row>
    <row r="17" spans="1:12" ht="20.25" hidden="1" customHeight="1" x14ac:dyDescent="0.3">
      <c r="A17" s="60"/>
      <c r="B17" s="60"/>
      <c r="C17" s="60"/>
      <c r="D17" s="61"/>
      <c r="E17" s="62"/>
      <c r="F17" s="62"/>
      <c r="G17" s="62"/>
      <c r="H17" s="63"/>
      <c r="I17" s="63"/>
      <c r="J17" s="63"/>
      <c r="K17" s="63"/>
      <c r="L17" s="72">
        <v>0</v>
      </c>
    </row>
    <row r="18" spans="1:12" ht="20.25" hidden="1" customHeight="1" x14ac:dyDescent="0.3">
      <c r="A18" s="60"/>
      <c r="B18" s="60"/>
      <c r="C18" s="60"/>
      <c r="D18" s="61"/>
      <c r="E18" s="62"/>
      <c r="F18" s="62"/>
      <c r="G18" s="62"/>
      <c r="H18" s="63"/>
      <c r="I18" s="63"/>
      <c r="J18" s="63"/>
      <c r="K18" s="63"/>
      <c r="L18" s="72">
        <v>0</v>
      </c>
    </row>
    <row r="19" spans="1:12" ht="20.25" hidden="1" customHeight="1" x14ac:dyDescent="0.3">
      <c r="A19" s="60"/>
      <c r="B19" s="60"/>
      <c r="C19" s="60"/>
      <c r="D19" s="61"/>
      <c r="E19" s="62"/>
      <c r="F19" s="62"/>
      <c r="G19" s="62"/>
      <c r="H19" s="63"/>
      <c r="I19" s="63"/>
      <c r="J19" s="63"/>
      <c r="K19" s="63"/>
      <c r="L19" s="72">
        <v>0</v>
      </c>
    </row>
    <row r="20" spans="1:12" ht="20.25" hidden="1" customHeight="1" x14ac:dyDescent="0.3">
      <c r="A20" s="60"/>
      <c r="B20" s="60"/>
      <c r="C20" s="60"/>
      <c r="D20" s="61"/>
      <c r="E20" s="62"/>
      <c r="F20" s="62"/>
      <c r="G20" s="62"/>
      <c r="H20" s="63"/>
      <c r="I20" s="63"/>
      <c r="J20" s="63"/>
      <c r="K20" s="63"/>
      <c r="L20" s="72">
        <v>0</v>
      </c>
    </row>
    <row r="21" spans="1:12" ht="20.25" hidden="1" customHeight="1" x14ac:dyDescent="0.3">
      <c r="A21" s="60"/>
      <c r="B21" s="60"/>
      <c r="C21" s="60"/>
      <c r="D21" s="61"/>
      <c r="E21" s="62"/>
      <c r="F21" s="62"/>
      <c r="G21" s="62"/>
      <c r="H21" s="63"/>
      <c r="I21" s="63"/>
      <c r="J21" s="63"/>
      <c r="K21" s="63"/>
      <c r="L21" s="72">
        <v>0</v>
      </c>
    </row>
    <row r="22" spans="1:12" ht="20.25" hidden="1" customHeight="1" x14ac:dyDescent="0.3">
      <c r="A22" s="60"/>
      <c r="B22" s="60"/>
      <c r="C22" s="60"/>
      <c r="D22" s="61"/>
      <c r="E22" s="62"/>
      <c r="F22" s="62"/>
      <c r="G22" s="62"/>
      <c r="H22" s="63"/>
      <c r="I22" s="63"/>
      <c r="J22" s="63"/>
      <c r="K22" s="63"/>
      <c r="L22" s="72">
        <v>0</v>
      </c>
    </row>
    <row r="23" spans="1:12" ht="20.25" hidden="1" customHeight="1" x14ac:dyDescent="0.3">
      <c r="A23" s="60"/>
      <c r="B23" s="60"/>
      <c r="C23" s="60"/>
      <c r="D23" s="61"/>
      <c r="E23" s="62"/>
      <c r="F23" s="62"/>
      <c r="G23" s="62"/>
      <c r="H23" s="63"/>
      <c r="I23" s="63"/>
      <c r="J23" s="63"/>
      <c r="K23" s="63"/>
      <c r="L23" s="72">
        <v>0</v>
      </c>
    </row>
    <row r="24" spans="1:12" ht="20.25" hidden="1" customHeight="1" x14ac:dyDescent="0.3">
      <c r="A24" s="60"/>
      <c r="B24" s="60"/>
      <c r="C24" s="60"/>
      <c r="D24" s="61"/>
      <c r="E24" s="62"/>
      <c r="F24" s="62"/>
      <c r="G24" s="62"/>
      <c r="H24" s="63"/>
      <c r="I24" s="63"/>
      <c r="J24" s="63"/>
      <c r="K24" s="63"/>
      <c r="L24" s="72">
        <v>0</v>
      </c>
    </row>
    <row r="25" spans="1:12" ht="20.25" hidden="1" customHeight="1" x14ac:dyDescent="0.3">
      <c r="A25" s="60"/>
      <c r="B25" s="60"/>
      <c r="C25" s="60"/>
      <c r="D25" s="61"/>
      <c r="E25" s="62"/>
      <c r="F25" s="62"/>
      <c r="G25" s="62"/>
      <c r="H25" s="63"/>
      <c r="I25" s="63"/>
      <c r="J25" s="63"/>
      <c r="K25" s="63"/>
      <c r="L25" s="72">
        <v>0</v>
      </c>
    </row>
    <row r="26" spans="1:12" ht="20.25" hidden="1" customHeight="1" x14ac:dyDescent="0.3">
      <c r="A26" s="60"/>
      <c r="B26" s="60"/>
      <c r="C26" s="60"/>
      <c r="D26" s="61"/>
      <c r="E26" s="62"/>
      <c r="F26" s="62"/>
      <c r="G26" s="62"/>
      <c r="H26" s="63"/>
      <c r="I26" s="63"/>
      <c r="J26" s="63"/>
      <c r="K26" s="63"/>
      <c r="L26" s="72">
        <v>0</v>
      </c>
    </row>
    <row r="27" spans="1:12" ht="20.25" hidden="1" customHeight="1" x14ac:dyDescent="0.3">
      <c r="A27" s="60"/>
      <c r="B27" s="60"/>
      <c r="C27" s="60"/>
      <c r="D27" s="61"/>
      <c r="E27" s="62"/>
      <c r="F27" s="62"/>
      <c r="G27" s="62"/>
      <c r="H27" s="63"/>
      <c r="I27" s="63"/>
      <c r="J27" s="63"/>
      <c r="K27" s="63"/>
      <c r="L27" s="72">
        <v>0</v>
      </c>
    </row>
    <row r="28" spans="1:12" ht="20.25" hidden="1" customHeight="1" x14ac:dyDescent="0.3">
      <c r="A28" s="60"/>
      <c r="B28" s="60"/>
      <c r="C28" s="60"/>
      <c r="D28" s="61"/>
      <c r="E28" s="62"/>
      <c r="F28" s="62"/>
      <c r="G28" s="62"/>
      <c r="H28" s="63"/>
      <c r="I28" s="63"/>
      <c r="J28" s="63"/>
      <c r="K28" s="63"/>
      <c r="L28" s="72">
        <v>0</v>
      </c>
    </row>
    <row r="29" spans="1:12" ht="20.25" hidden="1" customHeight="1" x14ac:dyDescent="0.3">
      <c r="A29" s="60"/>
      <c r="B29" s="60"/>
      <c r="C29" s="60"/>
      <c r="D29" s="61"/>
      <c r="E29" s="62"/>
      <c r="F29" s="62"/>
      <c r="G29" s="62"/>
      <c r="H29" s="63"/>
      <c r="I29" s="63"/>
      <c r="J29" s="63"/>
      <c r="K29" s="63"/>
      <c r="L29" s="72">
        <v>0</v>
      </c>
    </row>
    <row r="30" spans="1:12" ht="20.25" hidden="1" customHeight="1" x14ac:dyDescent="0.3">
      <c r="A30" s="60"/>
      <c r="B30" s="60"/>
      <c r="C30" s="60"/>
      <c r="D30" s="61"/>
      <c r="E30" s="62"/>
      <c r="F30" s="62"/>
      <c r="G30" s="62"/>
      <c r="H30" s="63"/>
      <c r="I30" s="63"/>
      <c r="J30" s="63"/>
      <c r="K30" s="63"/>
      <c r="L30" s="72">
        <v>0</v>
      </c>
    </row>
    <row r="31" spans="1:12" ht="20.25" hidden="1" customHeight="1" x14ac:dyDescent="0.3">
      <c r="A31" s="60"/>
      <c r="B31" s="60"/>
      <c r="C31" s="60"/>
      <c r="D31" s="61"/>
      <c r="E31" s="62"/>
      <c r="F31" s="62"/>
      <c r="G31" s="62"/>
      <c r="H31" s="63"/>
      <c r="I31" s="63"/>
      <c r="J31" s="63"/>
      <c r="K31" s="63"/>
      <c r="L31" s="72">
        <v>0</v>
      </c>
    </row>
    <row r="32" spans="1:12" ht="20.25" hidden="1" customHeight="1" x14ac:dyDescent="0.3">
      <c r="A32" s="60"/>
      <c r="B32" s="60"/>
      <c r="C32" s="60"/>
      <c r="D32" s="61"/>
      <c r="E32" s="62"/>
      <c r="F32" s="62"/>
      <c r="G32" s="62"/>
      <c r="H32" s="63"/>
      <c r="I32" s="63"/>
      <c r="J32" s="63"/>
      <c r="K32" s="63"/>
      <c r="L32" s="72">
        <v>0</v>
      </c>
    </row>
    <row r="33" spans="1:12" ht="20.25" hidden="1" customHeight="1" x14ac:dyDescent="0.3">
      <c r="A33" s="60"/>
      <c r="B33" s="60"/>
      <c r="C33" s="60"/>
      <c r="D33" s="61"/>
      <c r="E33" s="62"/>
      <c r="F33" s="62"/>
      <c r="G33" s="62"/>
      <c r="H33" s="63"/>
      <c r="I33" s="63"/>
      <c r="J33" s="63"/>
      <c r="K33" s="63"/>
      <c r="L33" s="72">
        <v>0</v>
      </c>
    </row>
    <row r="34" spans="1:12" ht="20.25" hidden="1" customHeight="1" x14ac:dyDescent="0.3">
      <c r="A34" s="60"/>
      <c r="B34" s="60"/>
      <c r="C34" s="60"/>
      <c r="D34" s="61"/>
      <c r="E34" s="62"/>
      <c r="F34" s="62"/>
      <c r="G34" s="62"/>
      <c r="H34" s="63"/>
      <c r="I34" s="63"/>
      <c r="J34" s="63"/>
      <c r="K34" s="63"/>
      <c r="L34" s="72">
        <v>0</v>
      </c>
    </row>
    <row r="35" spans="1:12" x14ac:dyDescent="0.3">
      <c r="A35" s="145" t="s">
        <v>10</v>
      </c>
      <c r="B35" s="145"/>
      <c r="C35" s="145"/>
      <c r="D35" s="146">
        <v>1085464702</v>
      </c>
      <c r="E35" s="147" t="s">
        <v>6</v>
      </c>
      <c r="F35" s="147"/>
      <c r="G35" s="147"/>
      <c r="H35" s="61">
        <v>1663504339</v>
      </c>
      <c r="I35" s="61">
        <v>1514169997</v>
      </c>
      <c r="J35" s="61">
        <v>1764829996.9999998</v>
      </c>
      <c r="K35" s="61">
        <v>1693425998.9999998</v>
      </c>
      <c r="L35" s="73">
        <v>6635930332</v>
      </c>
    </row>
    <row r="36" spans="1:12" x14ac:dyDescent="0.3">
      <c r="A36" s="145"/>
      <c r="B36" s="145"/>
      <c r="C36" s="145"/>
      <c r="D36" s="146"/>
      <c r="E36" s="147" t="s">
        <v>5</v>
      </c>
      <c r="F36" s="147"/>
      <c r="G36" s="147"/>
      <c r="H36" s="147"/>
      <c r="I36" s="147"/>
      <c r="J36" s="147"/>
      <c r="K36" s="147"/>
      <c r="L36" s="60"/>
    </row>
    <row r="37" spans="1:12" ht="18" x14ac:dyDescent="0.25">
      <c r="A37" s="158" t="s">
        <v>0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ht="18" x14ac:dyDescent="0.25">
      <c r="A38" s="155" t="s">
        <v>89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</row>
    <row r="39" spans="1:12" ht="18" x14ac:dyDescent="0.25">
      <c r="A39" s="155" t="s">
        <v>84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</row>
    <row r="40" spans="1:12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</row>
    <row r="41" spans="1:12" ht="47.25" x14ac:dyDescent="0.25">
      <c r="A41" s="70" t="s">
        <v>7</v>
      </c>
      <c r="B41" s="70" t="s">
        <v>20</v>
      </c>
      <c r="C41" s="70" t="s">
        <v>8</v>
      </c>
      <c r="D41" s="70" t="s">
        <v>9</v>
      </c>
      <c r="E41" s="71" t="s">
        <v>1</v>
      </c>
      <c r="F41" s="71" t="s">
        <v>2</v>
      </c>
      <c r="G41" s="71" t="s">
        <v>3</v>
      </c>
      <c r="H41" s="70" t="s">
        <v>28</v>
      </c>
      <c r="I41" s="70" t="s">
        <v>67</v>
      </c>
      <c r="J41" s="70" t="s">
        <v>69</v>
      </c>
      <c r="K41" s="70" t="s">
        <v>70</v>
      </c>
      <c r="L41" s="70" t="s">
        <v>4</v>
      </c>
    </row>
    <row r="42" spans="1:12" ht="40.5" x14ac:dyDescent="0.25">
      <c r="A42" s="148" t="s">
        <v>38</v>
      </c>
      <c r="B42" s="148" t="s">
        <v>38</v>
      </c>
      <c r="C42" s="65" t="s">
        <v>35</v>
      </c>
      <c r="D42" s="66" t="s">
        <v>36</v>
      </c>
      <c r="E42" s="16" t="s">
        <v>33</v>
      </c>
      <c r="F42" s="23" t="s">
        <v>37</v>
      </c>
      <c r="G42" s="23" t="s">
        <v>41</v>
      </c>
      <c r="H42" s="59">
        <v>1</v>
      </c>
      <c r="I42" s="59">
        <v>1</v>
      </c>
      <c r="J42" s="59">
        <v>10000000</v>
      </c>
      <c r="K42" s="59">
        <f>J42*1.038</f>
        <v>10380000</v>
      </c>
      <c r="L42" s="72">
        <f t="shared" ref="L42:L47" si="0">SUM(H42:K42)</f>
        <v>20380002</v>
      </c>
    </row>
    <row r="43" spans="1:12" ht="27" x14ac:dyDescent="0.25">
      <c r="A43" s="148"/>
      <c r="B43" s="148"/>
      <c r="C43" s="148" t="s">
        <v>35</v>
      </c>
      <c r="D43" s="146" t="s">
        <v>36</v>
      </c>
      <c r="E43" s="157" t="s">
        <v>34</v>
      </c>
      <c r="F43" s="23" t="s">
        <v>39</v>
      </c>
      <c r="G43" s="67" t="s">
        <v>48</v>
      </c>
      <c r="H43" s="59">
        <v>1</v>
      </c>
      <c r="I43" s="63">
        <v>0</v>
      </c>
      <c r="J43" s="59">
        <v>1</v>
      </c>
      <c r="K43" s="63">
        <v>0</v>
      </c>
      <c r="L43" s="72">
        <f t="shared" si="0"/>
        <v>2</v>
      </c>
    </row>
    <row r="44" spans="1:12" ht="40.5" x14ac:dyDescent="0.25">
      <c r="A44" s="148"/>
      <c r="B44" s="148"/>
      <c r="C44" s="148"/>
      <c r="D44" s="146"/>
      <c r="E44" s="157"/>
      <c r="F44" s="23" t="s">
        <v>68</v>
      </c>
      <c r="G44" s="23" t="s">
        <v>42</v>
      </c>
      <c r="H44" s="59">
        <v>1</v>
      </c>
      <c r="I44" s="63">
        <v>0</v>
      </c>
      <c r="J44" s="59">
        <v>1</v>
      </c>
      <c r="K44" s="63">
        <v>0</v>
      </c>
      <c r="L44" s="72">
        <f t="shared" si="0"/>
        <v>2</v>
      </c>
    </row>
    <row r="45" spans="1:12" ht="40.5" x14ac:dyDescent="0.25">
      <c r="A45" s="148"/>
      <c r="B45" s="148"/>
      <c r="C45" s="148"/>
      <c r="D45" s="146"/>
      <c r="E45" s="157"/>
      <c r="F45" s="23" t="s">
        <v>40</v>
      </c>
      <c r="G45" s="23" t="s">
        <v>44</v>
      </c>
      <c r="H45" s="68">
        <v>1</v>
      </c>
      <c r="I45" s="63">
        <v>0</v>
      </c>
      <c r="J45" s="59">
        <v>30000000</v>
      </c>
      <c r="K45" s="63">
        <v>0</v>
      </c>
      <c r="L45" s="72">
        <f t="shared" si="0"/>
        <v>30000001</v>
      </c>
    </row>
    <row r="46" spans="1:12" ht="54" x14ac:dyDescent="0.25">
      <c r="A46" s="148"/>
      <c r="B46" s="148"/>
      <c r="C46" s="148"/>
      <c r="D46" s="146"/>
      <c r="E46" s="157"/>
      <c r="F46" s="23" t="s">
        <v>43</v>
      </c>
      <c r="G46" s="23" t="s">
        <v>82</v>
      </c>
      <c r="H46" s="59">
        <v>0</v>
      </c>
      <c r="I46" s="59">
        <v>71000000</v>
      </c>
      <c r="J46" s="63">
        <v>0</v>
      </c>
      <c r="K46" s="59">
        <f>76254000-10000000</f>
        <v>66254000</v>
      </c>
      <c r="L46" s="72">
        <f t="shared" si="0"/>
        <v>137254000</v>
      </c>
    </row>
    <row r="47" spans="1:12" x14ac:dyDescent="0.3">
      <c r="A47" s="145" t="s">
        <v>10</v>
      </c>
      <c r="B47" s="145"/>
      <c r="C47" s="145"/>
      <c r="D47" s="146">
        <f>SUM(D42:D46)</f>
        <v>0</v>
      </c>
      <c r="E47" s="147" t="s">
        <v>6</v>
      </c>
      <c r="F47" s="147"/>
      <c r="G47" s="147"/>
      <c r="H47" s="61">
        <f>SUM(H42:H46)</f>
        <v>4</v>
      </c>
      <c r="I47" s="61">
        <f>SUM(I42:I46)</f>
        <v>71000001</v>
      </c>
      <c r="J47" s="61">
        <f>SUM(J42:J46)</f>
        <v>40000002</v>
      </c>
      <c r="K47" s="61">
        <f>SUM(K42:K46)</f>
        <v>76634000</v>
      </c>
      <c r="L47" s="73">
        <f t="shared" si="0"/>
        <v>187634007</v>
      </c>
    </row>
    <row r="48" spans="1:12" x14ac:dyDescent="0.3">
      <c r="A48" s="145"/>
      <c r="B48" s="145"/>
      <c r="C48" s="145"/>
      <c r="D48" s="146"/>
      <c r="E48" s="147" t="s">
        <v>5</v>
      </c>
      <c r="F48" s="147"/>
      <c r="G48" s="147"/>
      <c r="H48" s="147"/>
      <c r="I48" s="147"/>
      <c r="J48" s="147"/>
      <c r="K48" s="147"/>
      <c r="L48" s="73">
        <f>SUM(L47)</f>
        <v>187634007</v>
      </c>
    </row>
    <row r="49" spans="1:12" ht="18.75" x14ac:dyDescent="0.25">
      <c r="A49" s="152" t="s">
        <v>0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1:12" ht="18.75" x14ac:dyDescent="0.3">
      <c r="A50" s="153" t="s">
        <v>88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  <row r="51" spans="1:12" ht="18.75" x14ac:dyDescent="0.3">
      <c r="A51" s="153" t="s">
        <v>85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</row>
    <row r="52" spans="1:12" ht="15" x14ac:dyDescent="0.2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1:12" ht="47.25" x14ac:dyDescent="0.25">
      <c r="A53" s="70" t="s">
        <v>7</v>
      </c>
      <c r="B53" s="70" t="s">
        <v>20</v>
      </c>
      <c r="C53" s="70" t="s">
        <v>8</v>
      </c>
      <c r="D53" s="70" t="s">
        <v>9</v>
      </c>
      <c r="E53" s="71" t="s">
        <v>1</v>
      </c>
      <c r="F53" s="71" t="s">
        <v>2</v>
      </c>
      <c r="G53" s="71" t="s">
        <v>3</v>
      </c>
      <c r="H53" s="70" t="s">
        <v>28</v>
      </c>
      <c r="I53" s="70" t="s">
        <v>67</v>
      </c>
      <c r="J53" s="70" t="s">
        <v>69</v>
      </c>
      <c r="K53" s="70" t="s">
        <v>70</v>
      </c>
      <c r="L53" s="70" t="s">
        <v>4</v>
      </c>
    </row>
    <row r="54" spans="1:12" ht="27" x14ac:dyDescent="0.25">
      <c r="A54" s="148" t="s">
        <v>38</v>
      </c>
      <c r="B54" s="148" t="s">
        <v>38</v>
      </c>
      <c r="C54" s="148" t="s">
        <v>35</v>
      </c>
      <c r="D54" s="146" t="s">
        <v>36</v>
      </c>
      <c r="E54" s="131" t="s">
        <v>46</v>
      </c>
      <c r="F54" s="34" t="s">
        <v>63</v>
      </c>
      <c r="G54" s="67" t="s">
        <v>47</v>
      </c>
      <c r="H54" s="59">
        <v>1</v>
      </c>
      <c r="I54" s="59">
        <v>1</v>
      </c>
      <c r="J54" s="59">
        <v>1</v>
      </c>
      <c r="K54" s="59">
        <v>15000000</v>
      </c>
      <c r="L54" s="72">
        <f>SUM(H54:K54)</f>
        <v>15000003</v>
      </c>
    </row>
    <row r="55" spans="1:12" ht="81" x14ac:dyDescent="0.25">
      <c r="A55" s="148"/>
      <c r="B55" s="148"/>
      <c r="C55" s="148"/>
      <c r="D55" s="146"/>
      <c r="E55" s="131"/>
      <c r="F55" s="34" t="s">
        <v>64</v>
      </c>
      <c r="G55" s="23" t="s">
        <v>65</v>
      </c>
      <c r="H55" s="59">
        <v>1</v>
      </c>
      <c r="I55" s="59">
        <v>1</v>
      </c>
      <c r="J55" s="59">
        <v>30000000</v>
      </c>
      <c r="K55" s="59">
        <v>16140000</v>
      </c>
      <c r="L55" s="72">
        <f>SUM(H55:K55)</f>
        <v>46140002</v>
      </c>
    </row>
    <row r="56" spans="1:12" x14ac:dyDescent="0.3">
      <c r="A56" s="145" t="s">
        <v>10</v>
      </c>
      <c r="B56" s="145"/>
      <c r="C56" s="145"/>
      <c r="D56" s="146">
        <f>SUM(D54:D55)</f>
        <v>0</v>
      </c>
      <c r="E56" s="147" t="s">
        <v>6</v>
      </c>
      <c r="F56" s="147"/>
      <c r="G56" s="147"/>
      <c r="H56" s="61">
        <f>SUM(H54:H55)</f>
        <v>2</v>
      </c>
      <c r="I56" s="61">
        <f>SUM(I54:I55)</f>
        <v>2</v>
      </c>
      <c r="J56" s="61">
        <f>SUM(J54:J55)</f>
        <v>30000001</v>
      </c>
      <c r="K56" s="61">
        <f>SUM(K54:K55)</f>
        <v>31140000</v>
      </c>
      <c r="L56" s="73">
        <f t="shared" ref="L56" si="1">SUM(H56:K56)</f>
        <v>61140005</v>
      </c>
    </row>
    <row r="57" spans="1:12" x14ac:dyDescent="0.3">
      <c r="A57" s="145"/>
      <c r="B57" s="145"/>
      <c r="C57" s="145"/>
      <c r="D57" s="146"/>
      <c r="E57" s="147" t="s">
        <v>5</v>
      </c>
      <c r="F57" s="147"/>
      <c r="G57" s="147"/>
      <c r="H57" s="147"/>
      <c r="I57" s="147"/>
      <c r="J57" s="147"/>
      <c r="K57" s="147"/>
      <c r="L57" s="73">
        <f>SUM(L54:L55)</f>
        <v>61140005</v>
      </c>
    </row>
    <row r="58" spans="1:12" ht="18.75" x14ac:dyDescent="0.25">
      <c r="A58" s="152" t="s">
        <v>0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</row>
    <row r="59" spans="1:12" ht="18.75" x14ac:dyDescent="0.3">
      <c r="A59" s="153" t="s">
        <v>87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</row>
    <row r="60" spans="1:12" ht="18.75" x14ac:dyDescent="0.3">
      <c r="A60" s="153" t="s">
        <v>86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</row>
    <row r="61" spans="1:12" ht="15" x14ac:dyDescent="0.2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2" ht="47.25" x14ac:dyDescent="0.25">
      <c r="A62" s="70" t="s">
        <v>7</v>
      </c>
      <c r="B62" s="70" t="s">
        <v>20</v>
      </c>
      <c r="C62" s="70" t="s">
        <v>8</v>
      </c>
      <c r="D62" s="70" t="s">
        <v>9</v>
      </c>
      <c r="E62" s="71" t="s">
        <v>1</v>
      </c>
      <c r="F62" s="71" t="s">
        <v>2</v>
      </c>
      <c r="G62" s="71" t="s">
        <v>3</v>
      </c>
      <c r="H62" s="70" t="s">
        <v>54</v>
      </c>
      <c r="I62" s="70" t="s">
        <v>55</v>
      </c>
      <c r="J62" s="70" t="s">
        <v>56</v>
      </c>
      <c r="K62" s="70" t="s">
        <v>57</v>
      </c>
      <c r="L62" s="70" t="s">
        <v>4</v>
      </c>
    </row>
    <row r="63" spans="1:12" ht="47.25" x14ac:dyDescent="0.25">
      <c r="A63" s="148" t="s">
        <v>38</v>
      </c>
      <c r="B63" s="148" t="s">
        <v>38</v>
      </c>
      <c r="C63" s="149" t="s">
        <v>35</v>
      </c>
      <c r="D63" s="150" t="s">
        <v>36</v>
      </c>
      <c r="E63" s="151" t="s">
        <v>49</v>
      </c>
      <c r="F63" s="36" t="s">
        <v>51</v>
      </c>
      <c r="G63" s="39" t="s">
        <v>62</v>
      </c>
      <c r="H63" s="59">
        <v>8000000</v>
      </c>
      <c r="I63" s="59">
        <f>H63*1.038</f>
        <v>8304000</v>
      </c>
      <c r="J63" s="59">
        <f t="shared" ref="J63:K63" si="2">I63*1.038</f>
        <v>8619552</v>
      </c>
      <c r="K63" s="59">
        <f t="shared" si="2"/>
        <v>8947094.9759999998</v>
      </c>
      <c r="L63" s="72">
        <f t="shared" ref="L63:L68" si="3">SUM(H63:K63)</f>
        <v>33870646.975999996</v>
      </c>
    </row>
    <row r="64" spans="1:12" ht="47.25" x14ac:dyDescent="0.25">
      <c r="A64" s="148"/>
      <c r="B64" s="148"/>
      <c r="C64" s="149"/>
      <c r="D64" s="150"/>
      <c r="E64" s="151"/>
      <c r="F64" s="36" t="s">
        <v>52</v>
      </c>
      <c r="G64" s="38" t="s">
        <v>59</v>
      </c>
      <c r="H64" s="59">
        <v>1</v>
      </c>
      <c r="I64" s="59">
        <v>1</v>
      </c>
      <c r="J64" s="59">
        <v>1</v>
      </c>
      <c r="K64" s="59">
        <v>1</v>
      </c>
      <c r="L64" s="72"/>
    </row>
    <row r="65" spans="1:12" ht="31.5" x14ac:dyDescent="0.25">
      <c r="A65" s="148"/>
      <c r="B65" s="148"/>
      <c r="C65" s="149"/>
      <c r="D65" s="150"/>
      <c r="E65" s="151"/>
      <c r="F65" s="36" t="s">
        <v>58</v>
      </c>
      <c r="G65" s="38" t="s">
        <v>60</v>
      </c>
      <c r="H65" s="59">
        <v>1</v>
      </c>
      <c r="I65" s="59">
        <v>90000000</v>
      </c>
      <c r="J65" s="59">
        <f>I65*1.038</f>
        <v>93420000</v>
      </c>
      <c r="K65" s="59">
        <f>J65*1.038</f>
        <v>96969960</v>
      </c>
      <c r="L65" s="72">
        <f t="shared" si="3"/>
        <v>280389961</v>
      </c>
    </row>
    <row r="66" spans="1:12" ht="47.25" x14ac:dyDescent="0.25">
      <c r="A66" s="148"/>
      <c r="B66" s="148"/>
      <c r="C66" s="149"/>
      <c r="D66" s="150"/>
      <c r="E66" s="151"/>
      <c r="F66" s="37" t="s">
        <v>53</v>
      </c>
      <c r="G66" s="38" t="s">
        <v>59</v>
      </c>
      <c r="H66" s="59">
        <v>1</v>
      </c>
      <c r="I66" s="59">
        <v>1</v>
      </c>
      <c r="J66" s="59">
        <v>1</v>
      </c>
      <c r="K66" s="59">
        <v>1</v>
      </c>
      <c r="L66" s="72">
        <f t="shared" si="3"/>
        <v>4</v>
      </c>
    </row>
    <row r="67" spans="1:12" ht="31.5" x14ac:dyDescent="0.25">
      <c r="A67" s="148"/>
      <c r="B67" s="148"/>
      <c r="C67" s="149"/>
      <c r="D67" s="150"/>
      <c r="E67" s="151"/>
      <c r="F67" s="36" t="s">
        <v>50</v>
      </c>
      <c r="G67" s="38" t="s">
        <v>61</v>
      </c>
      <c r="H67" s="59">
        <v>1</v>
      </c>
      <c r="I67" s="59">
        <v>45000000</v>
      </c>
      <c r="J67" s="59">
        <f>I67*1.038</f>
        <v>46710000</v>
      </c>
      <c r="K67" s="59">
        <f>J67*1.038</f>
        <v>48484980</v>
      </c>
      <c r="L67" s="72"/>
    </row>
    <row r="68" spans="1:12" x14ac:dyDescent="0.3">
      <c r="A68" s="145" t="s">
        <v>10</v>
      </c>
      <c r="B68" s="145"/>
      <c r="C68" s="145"/>
      <c r="D68" s="146">
        <f>SUM(D63:D67)</f>
        <v>0</v>
      </c>
      <c r="E68" s="147" t="s">
        <v>6</v>
      </c>
      <c r="F68" s="147"/>
      <c r="G68" s="147"/>
      <c r="H68" s="61">
        <f>SUM(H63:H67)</f>
        <v>8000004</v>
      </c>
      <c r="I68" s="61">
        <f>SUM(I63:I67)</f>
        <v>143304002</v>
      </c>
      <c r="J68" s="61">
        <f>SUM(J63:J67)</f>
        <v>148749554</v>
      </c>
      <c r="K68" s="61">
        <f>SUM(K63:K67)</f>
        <v>154402036.97600001</v>
      </c>
      <c r="L68" s="73">
        <f t="shared" si="3"/>
        <v>454455596.97600001</v>
      </c>
    </row>
    <row r="69" spans="1:12" x14ac:dyDescent="0.3">
      <c r="A69" s="145"/>
      <c r="B69" s="145"/>
      <c r="C69" s="145"/>
      <c r="D69" s="146"/>
      <c r="E69" s="147" t="s">
        <v>5</v>
      </c>
      <c r="F69" s="147"/>
      <c r="G69" s="147"/>
      <c r="H69" s="147"/>
      <c r="I69" s="147"/>
      <c r="J69" s="147"/>
      <c r="K69" s="147"/>
      <c r="L69" s="73">
        <f>SUM(L68)</f>
        <v>454455596.97600001</v>
      </c>
    </row>
    <row r="71" spans="1:12" x14ac:dyDescent="0.3">
      <c r="A71" s="144" t="s">
        <v>79</v>
      </c>
      <c r="B71" s="144"/>
      <c r="C71" s="144"/>
      <c r="D71" s="144"/>
      <c r="E71" s="144"/>
      <c r="F71" s="144"/>
    </row>
    <row r="72" spans="1:12" x14ac:dyDescent="0.3">
      <c r="A72" s="144" t="s">
        <v>80</v>
      </c>
      <c r="B72" s="144"/>
      <c r="C72" s="144"/>
      <c r="D72" s="144"/>
      <c r="E72" s="144"/>
      <c r="F72" s="144"/>
    </row>
  </sheetData>
  <mergeCells count="58">
    <mergeCell ref="A1:L1"/>
    <mergeCell ref="A2:L2"/>
    <mergeCell ref="A3:L3"/>
    <mergeCell ref="A4:L4"/>
    <mergeCell ref="A6:A9"/>
    <mergeCell ref="B6:B7"/>
    <mergeCell ref="C6:C7"/>
    <mergeCell ref="D6:D7"/>
    <mergeCell ref="E6:E9"/>
    <mergeCell ref="B8:B9"/>
    <mergeCell ref="C8:C9"/>
    <mergeCell ref="D8:D9"/>
    <mergeCell ref="A35:C36"/>
    <mergeCell ref="D35:D36"/>
    <mergeCell ref="E35:G35"/>
    <mergeCell ref="E36:K36"/>
    <mergeCell ref="A37:L37"/>
    <mergeCell ref="A38:L38"/>
    <mergeCell ref="A39:L39"/>
    <mergeCell ref="A40:L40"/>
    <mergeCell ref="A42:A46"/>
    <mergeCell ref="B42:B46"/>
    <mergeCell ref="C43:C46"/>
    <mergeCell ref="D43:D46"/>
    <mergeCell ref="E43:E46"/>
    <mergeCell ref="A47:C48"/>
    <mergeCell ref="D47:D48"/>
    <mergeCell ref="E47:G47"/>
    <mergeCell ref="E48:K48"/>
    <mergeCell ref="A54:A55"/>
    <mergeCell ref="B54:B55"/>
    <mergeCell ref="C54:C55"/>
    <mergeCell ref="D54:D55"/>
    <mergeCell ref="E54:E55"/>
    <mergeCell ref="A49:L49"/>
    <mergeCell ref="A50:L50"/>
    <mergeCell ref="A51:L51"/>
    <mergeCell ref="A52:L52"/>
    <mergeCell ref="E56:G56"/>
    <mergeCell ref="E57:K57"/>
    <mergeCell ref="A63:A67"/>
    <mergeCell ref="B63:B67"/>
    <mergeCell ref="C63:C67"/>
    <mergeCell ref="D63:D67"/>
    <mergeCell ref="E63:E67"/>
    <mergeCell ref="A58:L58"/>
    <mergeCell ref="A59:L59"/>
    <mergeCell ref="A60:L60"/>
    <mergeCell ref="A61:L61"/>
    <mergeCell ref="A56:C57"/>
    <mergeCell ref="D56:D57"/>
    <mergeCell ref="A71:B71"/>
    <mergeCell ref="A72:B72"/>
    <mergeCell ref="C71:F72"/>
    <mergeCell ref="A68:C69"/>
    <mergeCell ref="D68:D69"/>
    <mergeCell ref="E68:G68"/>
    <mergeCell ref="E69:K69"/>
  </mergeCells>
  <pageMargins left="3.937007874015748E-2" right="3.937007874015748E-2" top="0.15748031496062992" bottom="0.15748031496062992" header="0.31496062992125984" footer="0.31496062992125984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PROYECTO 1 </vt:lpstr>
      <vt:lpstr>PROYECTO 2 </vt:lpstr>
      <vt:lpstr>PROYECTO 3 </vt:lpstr>
      <vt:lpstr>PROYECTO 4</vt:lpstr>
      <vt:lpstr>UNIFICADO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cp:lastPrinted>2020-06-17T20:22:04Z</cp:lastPrinted>
  <dcterms:created xsi:type="dcterms:W3CDTF">2020-06-02T16:54:07Z</dcterms:created>
  <dcterms:modified xsi:type="dcterms:W3CDTF">2020-06-26T19:45:29Z</dcterms:modified>
</cp:coreProperties>
</file>