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.11\publica\capacitaciones_planeacion\REVISION PROYECTOS\PROYECCIONES PRESUPUESTALES 2020-2023\MEDIO AMBIENTE\"/>
    </mc:Choice>
  </mc:AlternateContent>
  <bookViews>
    <workbookView xWindow="0" yWindow="0" windowWidth="28800" windowHeight="11835" firstSheet="9" activeTab="17"/>
  </bookViews>
  <sheets>
    <sheet name="PORYECTO 1 " sheetId="6" r:id="rId1"/>
    <sheet name="PROYECTO 2" sheetId="5" r:id="rId2"/>
    <sheet name="PROYECTO 3" sheetId="4" r:id="rId3"/>
    <sheet name="PROYECTO 4" sheetId="1" r:id="rId4"/>
    <sheet name="PROYECTO 5" sheetId="7" r:id="rId5"/>
    <sheet name="PROYECTO 6" sheetId="8" r:id="rId6"/>
    <sheet name="PROYECTO 7" sheetId="9" r:id="rId7"/>
    <sheet name="PROYECTO 8" sheetId="10" r:id="rId8"/>
    <sheet name="PROYECTO 9" sheetId="11" r:id="rId9"/>
    <sheet name="PROYECTO 10" sheetId="12" r:id="rId10"/>
    <sheet name="PROYECTO 11" sheetId="13" r:id="rId11"/>
    <sheet name="PROYECTO 12" sheetId="14" r:id="rId12"/>
    <sheet name="PROYECTO 13" sheetId="15" r:id="rId13"/>
    <sheet name="PROYECTO 14" sheetId="16" r:id="rId14"/>
    <sheet name="PROYECTO 15" sheetId="17" r:id="rId15"/>
    <sheet name="PROYECTO 16" sheetId="18" r:id="rId16"/>
    <sheet name="PROYECTO 17" sheetId="19" r:id="rId17"/>
    <sheet name="PROYECTO 18" sheetId="20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2" l="1"/>
  <c r="K9" i="12"/>
  <c r="K10" i="12"/>
  <c r="K11" i="12"/>
  <c r="K12" i="12"/>
  <c r="K13" i="12"/>
  <c r="K14" i="12"/>
  <c r="K7" i="12"/>
  <c r="H18" i="11" l="1"/>
  <c r="I18" i="11"/>
  <c r="J18" i="11"/>
  <c r="G18" i="11"/>
  <c r="K8" i="11"/>
  <c r="K9" i="11"/>
  <c r="K10" i="11"/>
  <c r="K11" i="11"/>
  <c r="K12" i="11"/>
  <c r="K13" i="11"/>
  <c r="K14" i="11"/>
  <c r="K15" i="11"/>
  <c r="K16" i="11"/>
  <c r="K17" i="11"/>
  <c r="K7" i="11"/>
  <c r="K7" i="14"/>
  <c r="K8" i="14"/>
  <c r="I13" i="7"/>
  <c r="I10" i="7"/>
  <c r="J10" i="20" l="1"/>
  <c r="I10" i="20"/>
  <c r="H10" i="20"/>
  <c r="G10" i="20"/>
  <c r="K10" i="20" s="1"/>
  <c r="C10" i="20"/>
  <c r="K9" i="20"/>
  <c r="J23" i="19" l="1"/>
  <c r="I23" i="19"/>
  <c r="H23" i="19"/>
  <c r="G23" i="19"/>
  <c r="K23" i="19" s="1"/>
  <c r="C23" i="19"/>
  <c r="K22" i="19"/>
  <c r="K21" i="19"/>
  <c r="K20" i="19"/>
  <c r="K19" i="19"/>
  <c r="K17" i="19"/>
  <c r="K16" i="19"/>
  <c r="K15" i="19"/>
  <c r="K14" i="19"/>
  <c r="K13" i="19"/>
  <c r="K12" i="19"/>
  <c r="K11" i="19"/>
  <c r="K10" i="19"/>
  <c r="K9" i="19"/>
  <c r="K8" i="19"/>
  <c r="K7" i="19"/>
  <c r="J16" i="18" l="1"/>
  <c r="I16" i="18"/>
  <c r="H16" i="18"/>
  <c r="G16" i="18"/>
  <c r="K15" i="18"/>
  <c r="K14" i="18"/>
  <c r="K13" i="18"/>
  <c r="K12" i="18"/>
  <c r="K11" i="18"/>
  <c r="K9" i="18"/>
  <c r="K8" i="18"/>
  <c r="K7" i="18"/>
  <c r="K16" i="18" l="1"/>
  <c r="J11" i="17" l="1"/>
  <c r="I11" i="17"/>
  <c r="H11" i="17"/>
  <c r="G11" i="17"/>
  <c r="C11" i="17"/>
  <c r="K10" i="17"/>
  <c r="K9" i="17"/>
  <c r="K8" i="17"/>
  <c r="K12" i="17" s="1"/>
  <c r="K7" i="17"/>
  <c r="J31" i="16"/>
  <c r="I31" i="16"/>
  <c r="H31" i="16"/>
  <c r="G31" i="16"/>
  <c r="C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31" i="16" l="1"/>
  <c r="K32" i="16"/>
  <c r="K11" i="17"/>
  <c r="J8" i="15"/>
  <c r="I8" i="15"/>
  <c r="H8" i="15"/>
  <c r="G8" i="15"/>
  <c r="K8" i="15" s="1"/>
  <c r="K9" i="15" s="1"/>
  <c r="C8" i="15"/>
  <c r="K7" i="15"/>
  <c r="J9" i="14"/>
  <c r="I9" i="14"/>
  <c r="H9" i="14"/>
  <c r="G9" i="14"/>
  <c r="C9" i="14"/>
  <c r="J13" i="13"/>
  <c r="I13" i="13"/>
  <c r="H13" i="13"/>
  <c r="G13" i="13"/>
  <c r="C13" i="13"/>
  <c r="K12" i="13"/>
  <c r="K11" i="13"/>
  <c r="K10" i="13"/>
  <c r="K9" i="13"/>
  <c r="K8" i="13"/>
  <c r="K7" i="13"/>
  <c r="K9" i="14" l="1"/>
  <c r="K10" i="14" s="1"/>
  <c r="K13" i="13"/>
  <c r="J15" i="12"/>
  <c r="I15" i="12"/>
  <c r="H15" i="12"/>
  <c r="G15" i="12"/>
  <c r="C15" i="12"/>
  <c r="C18" i="11"/>
  <c r="K15" i="12" l="1"/>
  <c r="K16" i="12" s="1"/>
  <c r="K18" i="11"/>
  <c r="K19" i="11" s="1"/>
  <c r="J12" i="10"/>
  <c r="I12" i="10"/>
  <c r="H12" i="10"/>
  <c r="G12" i="10"/>
  <c r="C12" i="10"/>
  <c r="K11" i="10"/>
  <c r="K10" i="10"/>
  <c r="K9" i="10"/>
  <c r="K8" i="10"/>
  <c r="K7" i="10"/>
  <c r="J12" i="9"/>
  <c r="I12" i="9"/>
  <c r="H12" i="9"/>
  <c r="G12" i="9"/>
  <c r="C12" i="9"/>
  <c r="K11" i="9"/>
  <c r="K10" i="9"/>
  <c r="K9" i="9"/>
  <c r="K8" i="9"/>
  <c r="K7" i="9"/>
  <c r="K12" i="10" l="1"/>
  <c r="K12" i="9"/>
  <c r="J13" i="8"/>
  <c r="I13" i="8"/>
  <c r="H13" i="8"/>
  <c r="C13" i="8"/>
  <c r="K12" i="8"/>
  <c r="K11" i="8"/>
  <c r="K10" i="8"/>
  <c r="K9" i="8"/>
  <c r="G8" i="8"/>
  <c r="G13" i="8" s="1"/>
  <c r="K13" i="8" s="1"/>
  <c r="K7" i="8"/>
  <c r="K8" i="8" l="1"/>
  <c r="H16" i="7" l="1"/>
  <c r="G16" i="7"/>
  <c r="C16" i="7"/>
  <c r="K15" i="7"/>
  <c r="J13" i="7"/>
  <c r="J10" i="7"/>
  <c r="J16" i="7" s="1"/>
  <c r="I16" i="7"/>
  <c r="K16" i="7" l="1"/>
  <c r="J11" i="4" l="1"/>
  <c r="K8" i="6"/>
  <c r="J12" i="6" l="1"/>
  <c r="I12" i="6"/>
  <c r="H12" i="6"/>
  <c r="G12" i="6"/>
  <c r="C12" i="6"/>
  <c r="K11" i="6"/>
  <c r="K10" i="6"/>
  <c r="K9" i="6"/>
  <c r="K7" i="6"/>
  <c r="J14" i="5"/>
  <c r="J18" i="5" s="1"/>
  <c r="I14" i="5"/>
  <c r="I18" i="5" s="1"/>
  <c r="H14" i="5"/>
  <c r="H18" i="5" s="1"/>
  <c r="G14" i="5"/>
  <c r="G18" i="5" s="1"/>
  <c r="C14" i="5"/>
  <c r="K13" i="5"/>
  <c r="K12" i="5"/>
  <c r="K11" i="5"/>
  <c r="K10" i="5"/>
  <c r="K9" i="5"/>
  <c r="K8" i="5"/>
  <c r="K7" i="5"/>
  <c r="I11" i="4"/>
  <c r="H11" i="4"/>
  <c r="G11" i="4"/>
  <c r="C11" i="4"/>
  <c r="K10" i="4"/>
  <c r="K9" i="4"/>
  <c r="K8" i="4"/>
  <c r="K7" i="4"/>
  <c r="K12" i="6" l="1"/>
  <c r="K11" i="4"/>
  <c r="K14" i="5"/>
  <c r="C10" i="1"/>
  <c r="H10" i="1" l="1"/>
  <c r="I10" i="1"/>
  <c r="J10" i="1"/>
  <c r="G10" i="1"/>
  <c r="K8" i="1"/>
  <c r="K9" i="1"/>
  <c r="K7" i="1"/>
  <c r="K10" i="1" l="1"/>
</calcChain>
</file>

<file path=xl/comments1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10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11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12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13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14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15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16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17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18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2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María Mónica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3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María Mónica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4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María Mónica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5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6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7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María Mónica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8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María Mónica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9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sharedStrings.xml><?xml version="1.0" encoding="utf-8"?>
<sst xmlns="http://schemas.openxmlformats.org/spreadsheetml/2006/main" count="640" uniqueCount="271">
  <si>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</si>
  <si>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</si>
  <si>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</si>
  <si>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</si>
  <si>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 xml:space="preserve">FUENTES DE VERIFICACIÓN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</si>
  <si>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</si>
  <si>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</si>
  <si>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</si>
  <si>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</si>
  <si>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</si>
  <si>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</si>
  <si>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</si>
  <si>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</si>
  <si>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</si>
  <si>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</si>
  <si>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t xml:space="preserve">PROYECTO ANTERIOR </t>
  </si>
  <si>
    <t xml:space="preserve">PROYECTO NUEVA VIGENCIA </t>
  </si>
  <si>
    <t>Base actualizada de recuperadores</t>
  </si>
  <si>
    <t>Encuesta</t>
  </si>
  <si>
    <t>Ruta de aprovechamiento propia de los recuperadores diseñad</t>
  </si>
  <si>
    <t>Actividades de inclusión, formación o asistencia a recuperadores realizadas</t>
  </si>
  <si>
    <t xml:space="preserve">Informe o Publicación </t>
  </si>
  <si>
    <t>Servicio de identificación de recuperadores y vinculación a programas de la entidad</t>
  </si>
  <si>
    <t>Estudio de factibilidad y diseño realizado para la implementación de rutas selectivas de aprovechamiento en la zona urbana o rural de la ciudad</t>
  </si>
  <si>
    <t>Puntos ecológicos instalados</t>
  </si>
  <si>
    <t>Punto posconsumo instalado</t>
  </si>
  <si>
    <t>Empresas intervenidas en temas de economía circular y sostenibilidad</t>
  </si>
  <si>
    <t>Estación de aprovechamiento de residuos orgánicos implementada</t>
  </si>
  <si>
    <t>Estudio de factibilidad elaborado</t>
  </si>
  <si>
    <t>Documento Oficial</t>
  </si>
  <si>
    <t>Informe</t>
  </si>
  <si>
    <t>Informes de auditoría realizada</t>
  </si>
  <si>
    <t>Plan de gestión integral de residuos sólidos (PGIRS) en ejecución</t>
  </si>
  <si>
    <t>Fortalecimiento del programa de vigías ambientales</t>
  </si>
  <si>
    <t>Programa de vigías ambientales fortalecido</t>
  </si>
  <si>
    <t>Personas capacitadas o sensibilizadas</t>
  </si>
  <si>
    <t xml:space="preserve">Efectuar estudio de factibilidad de la ruta selectiva de aprovechamiento </t>
  </si>
  <si>
    <t xml:space="preserve">Elaborar ruta de aprovechamiento propia de recuperadores </t>
  </si>
  <si>
    <t xml:space="preserve">Capacitar a la comunidad en el manejo de los residuos sólidos y separación en la fuente </t>
  </si>
  <si>
    <t>Efectuar el fortalecimiento del programa de vigías ambientales</t>
  </si>
  <si>
    <t>Efectuar auditorias a la prestación del servicio a SERVIASEO ITAGUI S.A E.S.P</t>
  </si>
  <si>
    <t xml:space="preserve">Ejecutar las actividades propuesta en el PGIRS </t>
  </si>
  <si>
    <t>Efectuar la  instalación  de puntos ecológicos en parques</t>
  </si>
  <si>
    <t xml:space="preserve">capacitar a empresas en economía circular </t>
  </si>
  <si>
    <t xml:space="preserve">adecuación y mantenimiento de  estación de aprovechamiento </t>
  </si>
  <si>
    <t>Efectuar estudio de factibilidad de la implementación de estación de aprovechamiento de residuos orgánicos</t>
  </si>
  <si>
    <t>Efectuar la  instalación del  punto posconsumo</t>
  </si>
  <si>
    <t>Caracterización de Recicladores</t>
  </si>
  <si>
    <t>Documento oficial o Población</t>
  </si>
  <si>
    <t>UNIDAD ADMINISTRATIVA RESPONSABLE: Secretaría de Medio Ambiente</t>
  </si>
  <si>
    <t>NOMBRE DEL PROYECTO DE INVERSIÓN: Servicio de identificación de recuperadores y vinculación a programas de la entidad</t>
  </si>
  <si>
    <t>organizar la celebración día del reciclador.</t>
  </si>
  <si>
    <t xml:space="preserve">efectuar certificación de competencias laborales a recicladores </t>
  </si>
  <si>
    <t>Hacer Jornada de salud</t>
  </si>
  <si>
    <t>NOMBRE DEL PROYECTO DE INVERSIÓN: Aprovechamiento de Residuos Sólidos en el Municipio de Itagüí</t>
  </si>
  <si>
    <r>
      <t>NOMBRE DEL PROYECTO DE INVERSIÓN:</t>
    </r>
    <r>
      <rPr>
        <sz val="12"/>
        <color theme="1"/>
        <rFont val="Calibri"/>
        <family val="2"/>
        <scheme val="minor"/>
      </rPr>
      <t xml:space="preserve"> Fortalecimiento del programa de vigías ambientales</t>
    </r>
  </si>
  <si>
    <r>
      <t xml:space="preserve">NOMBRE DEL PROYECTO DE INVERSIÓN: </t>
    </r>
    <r>
      <rPr>
        <sz val="11"/>
        <color theme="1"/>
        <rFont val="Calibri"/>
        <family val="2"/>
        <scheme val="minor"/>
      </rPr>
      <t>Implementación de acciones encaminadas a la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Gestión del cambio climático en el municipio de Itagüí</t>
    </r>
  </si>
  <si>
    <r>
      <t>UNIDAD ADMINISTRATIVA RESPONSABLE:</t>
    </r>
    <r>
      <rPr>
        <sz val="11"/>
        <color theme="1"/>
        <rFont val="Calibri"/>
        <family val="2"/>
        <scheme val="minor"/>
      </rPr>
      <t xml:space="preserve"> Secretaría de Medio Ambiente</t>
    </r>
  </si>
  <si>
    <t>Estudio técnico elaborado.</t>
  </si>
  <si>
    <t>Contratación para realizar estudio técnico de bienes públicos con generación de energía eléctrica mediante la transformación de energía solar fotovoltaica.</t>
  </si>
  <si>
    <t>Documento oficial:Contrato</t>
  </si>
  <si>
    <t>Realizar estudio técnico de bienes públicos con generación de energía eléctrica mediante la transformación de energía solar fotovoltaica.</t>
  </si>
  <si>
    <t>Documento oficial:Estudio técnico</t>
  </si>
  <si>
    <t>Bienes Públicos con sistemas de energía fotovoltaica gestionado.</t>
  </si>
  <si>
    <t>Contratación para la instalación de los sistemas de generación de electricidad mediante energía solar fotovoltaica en los bienes públicos.</t>
  </si>
  <si>
    <t>Instalación de los sistemas de generación de electricidad mediante energía solar fotovoltaica en los bienes públicos.</t>
  </si>
  <si>
    <t>Estufas eficientes implementadas.</t>
  </si>
  <si>
    <t>Definir beneficiarios de las estufas eficientes.</t>
  </si>
  <si>
    <t>Contratación para la implementación de las estufas eficientes.</t>
  </si>
  <si>
    <t>Documento oficial: Contrato</t>
  </si>
  <si>
    <t>Implementación de las estufas eficientes.</t>
  </si>
  <si>
    <r>
      <t xml:space="preserve">NOMBRE DEL PROYECTO DE INVERSIÓN: </t>
    </r>
    <r>
      <rPr>
        <sz val="11"/>
        <color theme="1"/>
        <rFont val="Calibri"/>
        <family val="2"/>
        <scheme val="minor"/>
      </rPr>
      <t>Formulación e implementación del Plan Integral de Cambio climático</t>
    </r>
  </si>
  <si>
    <t>Plan Integral de Cambio Climático Formulado</t>
  </si>
  <si>
    <t>Realizar estudios previos para la contratación de una universidad o entidad que formule el Plan Integral de Cambio Climático del Municipio de Itagüí.</t>
  </si>
  <si>
    <t>Documento oficial: Estudios Previos</t>
  </si>
  <si>
    <t>Contratación de la universidad o entidad seleccionada para la formulación del Plan Integral de Cambio Climático del Municipio de Itagüí.</t>
  </si>
  <si>
    <t>Documento Oficial: Contrato</t>
  </si>
  <si>
    <t>Formular el Plan Integral de Cambio Climático del Municipio de Itagüí.</t>
  </si>
  <si>
    <t>Documento oficial: Plan Integral de Cambio Climático</t>
  </si>
  <si>
    <t>Talleres realizados</t>
  </si>
  <si>
    <t>Realizar talleres  de Validación sobre las medidas y estrategias del Plan Integral de Cambio Climático.</t>
  </si>
  <si>
    <t>Documento Oficial: Listado de asistencia</t>
  </si>
  <si>
    <t>Evento de divulgación de los resultados del Plan Integral de Cambio Climático realizado.</t>
  </si>
  <si>
    <t>Divulgar resultados del Plan Integral de Cambio Climático del Municipio de Itagüí.</t>
  </si>
  <si>
    <t>Medidas de mitigación   y adaptación de los ejes estratégicos y transversales a corto plazo, implementadas.</t>
  </si>
  <si>
    <t xml:space="preserve">Implementar Medidas de mitigación y adaptación a corto plazo de los ejes estrategicos y transversales del Plan Integral de Cambio Climático </t>
  </si>
  <si>
    <r>
      <t>NOMBRE DEL PROYECTO DE INVERSIÓN:</t>
    </r>
    <r>
      <rPr>
        <sz val="11"/>
        <color theme="1"/>
        <rFont val="Calibri"/>
        <family val="2"/>
        <scheme val="minor"/>
      </rPr>
      <t xml:space="preserve"> Servicio de asistencia técnica para la implementación de las estrategias educativo ambientales y de participación.</t>
    </r>
  </si>
  <si>
    <r>
      <t xml:space="preserve">UNIDAD ADMINISTRATIVA RESPONSABLE: </t>
    </r>
    <r>
      <rPr>
        <b/>
        <u/>
        <sz val="11"/>
        <color theme="1"/>
        <rFont val="Calibri"/>
        <family val="2"/>
        <scheme val="minor"/>
      </rPr>
      <t>Secretaría de Medio Ambiente</t>
    </r>
  </si>
  <si>
    <t>Servicio de asistencia técnica para la implementación de las estrategias educativo ambientales y de participación.</t>
  </si>
  <si>
    <t>Encuentros CIDEAM realizados.</t>
  </si>
  <si>
    <t xml:space="preserve">Hacer  reuniones ordinarias y encuentros del CIDEAM </t>
  </si>
  <si>
    <r>
      <t>Registro fotográfico, listado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asistencia y acta</t>
    </r>
  </si>
  <si>
    <t>Proyectos ambientales escolares acompañados.</t>
  </si>
  <si>
    <t>Hacer capacitaciones a comunidad educativa, salidas pedagógicas, apoyo PRAE</t>
  </si>
  <si>
    <t xml:space="preserve">Registro fotográfico, y/o acta de asesoría </t>
  </si>
  <si>
    <t>Feria PRAE Realizadas</t>
  </si>
  <si>
    <t>Ejecutar de Feria PRAE</t>
  </si>
  <si>
    <t xml:space="preserve">Registro fotográfico, listado de asistencia y/o acta de reuniones </t>
  </si>
  <si>
    <t>Aulas Ambientales del municipio Apropiadas.</t>
  </si>
  <si>
    <t>Hacer charlas en las Aula Ambientales</t>
  </si>
  <si>
    <t xml:space="preserve">Registro fotográfico </t>
  </si>
  <si>
    <t>Aulas Ambientales del municipio construidas.</t>
  </si>
  <si>
    <t>Elaborar Estudios previos y contrato</t>
  </si>
  <si>
    <t xml:space="preserve">Estudios previso y/o contrato y/o informe de supervisión </t>
  </si>
  <si>
    <t>Encuentros y campañas de educación ambiental y participación realizados</t>
  </si>
  <si>
    <t>Hacer encuentros y campañas de educación ambiental</t>
  </si>
  <si>
    <t>Registro de asistencia y/o registro fotográfico</t>
  </si>
  <si>
    <t>Piezas comunicación sobre educación ambiental y participación entregadas</t>
  </si>
  <si>
    <t xml:space="preserve">Entregar piezas publicitarias sobre educación ambiental </t>
  </si>
  <si>
    <t>Registro fotográfico</t>
  </si>
  <si>
    <t xml:space="preserve">Personas capacitadas y/o sensibilizadas </t>
  </si>
  <si>
    <t>Hacer  capacitaciones y/o sensibilizaciones a diferentes grupos poblacionales.</t>
  </si>
  <si>
    <t xml:space="preserve">Registro de asistencia </t>
  </si>
  <si>
    <r>
      <t>NOMBRE DEL PROYECTO DE INVERSIÓN: __</t>
    </r>
    <r>
      <rPr>
        <sz val="11"/>
        <color theme="1"/>
        <rFont val="Calibri"/>
        <family val="2"/>
        <scheme val="minor"/>
      </rPr>
      <t>Fortalecimiento de la Gestión ambiental Municipal</t>
    </r>
  </si>
  <si>
    <t>UNIDAD ADMINISTRATIVA RESPONSABLE: ____Secretaría de Medio Ambiente___________________________________________________________</t>
  </si>
  <si>
    <t>Sistema de gestión diseñado</t>
  </si>
  <si>
    <t>Elaborar estudios previos para el diseño del sistema de gestión ambiental</t>
  </si>
  <si>
    <t>Proponer el sistema de gestión ambiental</t>
  </si>
  <si>
    <t>Elaborar proyecto de acuerdo para su adopción y divulgación</t>
  </si>
  <si>
    <t>Documento oficial</t>
  </si>
  <si>
    <t>Inspección Ambiental creada</t>
  </si>
  <si>
    <t>Orientar la creacion de la inspección ambiental</t>
  </si>
  <si>
    <t>Plan ambiental municipal formulado.</t>
  </si>
  <si>
    <t>Elaborar estudios previos para la formulación del plan ambiental municipal</t>
  </si>
  <si>
    <t>Elaborar el plan ambiental municipal</t>
  </si>
  <si>
    <t>Mesa calidad de aire ruido formalizada mediante decreto.</t>
  </si>
  <si>
    <t>Orientar la formalización de la Mesa de calidad del aire y Ruido</t>
  </si>
  <si>
    <t>Planes de acción implementado</t>
  </si>
  <si>
    <t xml:space="preserve">Ejecutar campañas de divulgación </t>
  </si>
  <si>
    <t>Elaborar publicaciones</t>
  </si>
  <si>
    <t>Publicación</t>
  </si>
  <si>
    <t>Hacer visitas de control y seguimiento ambiental</t>
  </si>
  <si>
    <r>
      <t>NOMBRE DEL PROYECTO DE INVERSIÓN: _</t>
    </r>
    <r>
      <rPr>
        <sz val="11"/>
        <color theme="1"/>
        <rFont val="Calibri"/>
        <family val="2"/>
        <scheme val="minor"/>
      </rPr>
      <t>_Fortalecimiento al seguimiento y control de Fuentes Fijas y Fuentes Moviles del Municipio de Itaguí</t>
    </r>
  </si>
  <si>
    <t>Laboratorios ambientales móviles en operación.</t>
  </si>
  <si>
    <t>Hacer el mantenimiento anual de las unidades móviles</t>
  </si>
  <si>
    <t>informes</t>
  </si>
  <si>
    <t>Elaborar contratación de personal para operar las unidades móviles</t>
  </si>
  <si>
    <t>Obtener distintivos de imagen institucional</t>
  </si>
  <si>
    <t>Registro contable</t>
  </si>
  <si>
    <t xml:space="preserve">Elaborar publicidad para sensibiizar a conductores en general </t>
  </si>
  <si>
    <t>Mediciones a fuentes móviles realizadas</t>
  </si>
  <si>
    <t>Hacer mediciones a fuentes móviles</t>
  </si>
  <si>
    <t>Mediciones de ruido a establecimientos comerciales y de servicio implementadas.</t>
  </si>
  <si>
    <t>Elaborar contratación de personal acreditado para realizar mediciones de ruido</t>
  </si>
  <si>
    <t>Visitas de inspección, vigilancia y  control, sector minero formal y tradicional</t>
  </si>
  <si>
    <t>Hacer visitas de inspección, vigilancia y control ambiental</t>
  </si>
  <si>
    <t xml:space="preserve">Visitas de inspección, vigilancia y  control al sector comercial y productivo. </t>
  </si>
  <si>
    <t>Hacer  visitas de inspección, vigilancia y control ambiental</t>
  </si>
  <si>
    <r>
      <t xml:space="preserve">NOMBRE DEL PROYECTO DE INVERSIÓN: </t>
    </r>
    <r>
      <rPr>
        <sz val="11"/>
        <rFont val="Calibri"/>
        <family val="2"/>
        <scheme val="minor"/>
      </rPr>
      <t>Implementación de la Política Pública de Bienestar Animal</t>
    </r>
  </si>
  <si>
    <t>UNIDAD ADMINISTRATIVA RESPONSABLE: Secretaría del Medio Ambiente</t>
  </si>
  <si>
    <t>MANEJO INTEGRAL DE LA FAUNA SILVESTRE Y DOMESTICA</t>
  </si>
  <si>
    <t>19040402040301  01</t>
  </si>
  <si>
    <t>Unidad móvil implementada.</t>
  </si>
  <si>
    <t>Disponer de una unidad móvil para la atención con consulta general y exámen clínico a animales de compañía</t>
  </si>
  <si>
    <t>Informe de los animales domésticos atendidos por consultas veterinarias y exámen clìnico general</t>
  </si>
  <si>
    <t>Animales atendidos.</t>
  </si>
  <si>
    <t>Ejecutar la atención de caninos y felinos que se encuentren en situación de calle en alto grado de vulnerabilidad y se desconozca su propietari</t>
  </si>
  <si>
    <t>Informe de los animales atendidos</t>
  </si>
  <si>
    <t>Albergue en operación</t>
  </si>
  <si>
    <t xml:space="preserve">Hacer la prestación del servicio de un albergue para el alojamiento y cuidado integral de animales domésticos que se encuentren en alto grado de vulnerabilidad y se desconozca su propietario </t>
  </si>
  <si>
    <t>Informe de los animales domésticos que ingresan al albergue</t>
  </si>
  <si>
    <t>Política Pública implementada.</t>
  </si>
  <si>
    <t>Ejecutar estrategias pedagógicas dirigidas a grupos organizados y comunidad en general, orientadas a adopción, protección y cuidado de los animales</t>
  </si>
  <si>
    <t>Publicación de piezas gráficas y digitales por diferentes medios masivos y virtuales</t>
  </si>
  <si>
    <t>Campañas y eventos  realizados.</t>
  </si>
  <si>
    <t>Elaborar campañas sobre el buen trato y cuidado de los animales de compañía</t>
  </si>
  <si>
    <t>Informe de cada uno de las campañas y eventos realizados</t>
  </si>
  <si>
    <t>Parques acondicionados.</t>
  </si>
  <si>
    <t>Construir parque para mascotas</t>
  </si>
  <si>
    <t>Inspección del lugar donde queda instalado el parque</t>
  </si>
  <si>
    <r>
      <t xml:space="preserve">NOMBRE DEL PROYECTO DE INVERSIÓN: </t>
    </r>
    <r>
      <rPr>
        <sz val="11"/>
        <rFont val="Calibri"/>
        <family val="2"/>
        <scheme val="minor"/>
      </rPr>
      <t>Divulgación de la declaratoria de territorio libre de fauna silvestre en cautiverio, de los sectores, barrios o comunas que cumplan con los requisitos establecidos por la autoridad ambiental.</t>
    </r>
  </si>
  <si>
    <t xml:space="preserve"> Eventos para la recuperación de fauna silvestre.</t>
  </si>
  <si>
    <t>Realizar sensibilización para la entrega de voluntaria de fauna silvestre en cuativerio</t>
  </si>
  <si>
    <t>Informe de las sensibilizaciones realizadas</t>
  </si>
  <si>
    <t>Documento de la declaratoria de territorio libre de fauna silvestre en cautiverio, de los sectores, barrios o comunas que cumplan con los requisitos establecidos por la autoridad ambiental</t>
  </si>
  <si>
    <t xml:space="preserve">Realizar evento para dar a conocer a la comunidad el documento de declaratoria de área libre de fauna silvestre en cautiverio, elaborado por la autoridad ambiental </t>
  </si>
  <si>
    <t>Publicación el documento de la declaratoria de área libre de fauna silvestre en cautiverio</t>
  </si>
  <si>
    <r>
      <t>NOMBRE DEL PROYECTO DE INVERSIÓN:</t>
    </r>
    <r>
      <rPr>
        <sz val="11"/>
        <rFont val="Calibri"/>
        <family val="2"/>
        <scheme val="minor"/>
      </rPr>
      <t>Capacitación y sensibilización en Bienestar Animal (animales de compañía y fauna silvestre) a los diferentes sectores poblacionales</t>
    </r>
  </si>
  <si>
    <t>Personas capacitadas</t>
  </si>
  <si>
    <t>Realizar jornadas de capacitación y sensibilización sobre animales de compañía y fauna silvestre, dirigida a los diferentes grupos orgnizados y comunidd en general</t>
  </si>
  <si>
    <t>Informe de las actividades realizads y numero de personas sensibilizads por jornada</t>
  </si>
  <si>
    <r>
      <t>NOMBRE DEL PROYECTO DE INVERSIÓN: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Servicio de reforestación de ecosistemas y mejoramiento de pisos duros identificados</t>
    </r>
  </si>
  <si>
    <t>Meta programada (Número)</t>
  </si>
  <si>
    <t>Documento de inventario generado.</t>
  </si>
  <si>
    <t>Elaborar el inventario de pisos duros</t>
  </si>
  <si>
    <t xml:space="preserve">Informe del inventario </t>
  </si>
  <si>
    <t>Elaborar el informe final del inventario de pisos duros</t>
  </si>
  <si>
    <t>Presentar documento final</t>
  </si>
  <si>
    <t xml:space="preserve">Documento oficial </t>
  </si>
  <si>
    <t>Meta programada (Metros cuadrados)</t>
  </si>
  <si>
    <t>Metros cuadrados de pisos duros recuperados para zonas verdes urbanas.</t>
  </si>
  <si>
    <t>Diseñar los modelos para la reconversión de pisos duros</t>
  </si>
  <si>
    <t>Informe de recuperación de zonas verdes</t>
  </si>
  <si>
    <t>Ejecutar la contrucción de zona verdes</t>
  </si>
  <si>
    <t>Arboles evaluados y/o mantenidos.</t>
  </si>
  <si>
    <t>Efectuar la visita de evaluación visual del estado de los árboles según solicitudes de usuarios o recorridos de control y vigilancia.</t>
  </si>
  <si>
    <t>Informes de visita</t>
  </si>
  <si>
    <t>Efectuar la remisión de informe de evaluación visual para la realización de actividades silviculturales con la Autoridad Ambiental competente u operador de servicios que este apoyando las labores de mantenimiento del arbolado urbano en el municipio.</t>
  </si>
  <si>
    <t xml:space="preserve">Ejecutar las labores de mantenimiento de árboles </t>
  </si>
  <si>
    <t>Informe técnico de labores de mantenimiento</t>
  </si>
  <si>
    <t>Efectuar la Inspección de las labores de mantenimiento de las compensaciones realizadas en el municipio.</t>
  </si>
  <si>
    <t>Informe de visita</t>
  </si>
  <si>
    <t>Vivero municipal funcionando.</t>
  </si>
  <si>
    <t>Elaborar del diseño del vivero</t>
  </si>
  <si>
    <t>Efectuar la compra de insumos</t>
  </si>
  <si>
    <t>Ejecutar labores de mantenimiento</t>
  </si>
  <si>
    <t>Informe de labores de mantenimiento</t>
  </si>
  <si>
    <t>Entregar y obtener material vegetal</t>
  </si>
  <si>
    <t>Efectuar la compra de herramientas y equipos</t>
  </si>
  <si>
    <t>Siembra de árboles realizadas en el municipio</t>
  </si>
  <si>
    <t>Efectuar recorridos en el reconocimeinto y registro de áreas para reforestación urbana y rural.</t>
  </si>
  <si>
    <t>Elaborar de informe técnico para realización de la siembra</t>
  </si>
  <si>
    <t>Obtener el material vegetal para siembra según informe técnico.</t>
  </si>
  <si>
    <t>Ejecutar actividades de siembra</t>
  </si>
  <si>
    <t>Informte técnico</t>
  </si>
  <si>
    <t>Elaborar Informe y registro de las siembras</t>
  </si>
  <si>
    <r>
      <t>NOMBRE DEL PROYECTO DE INVERSIÓN: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Servicio de poda, mantenimiento de los ornatos y las zonas verdes</t>
    </r>
  </si>
  <si>
    <t>Meta programada (Porcentaje)</t>
  </si>
  <si>
    <t>Visitas de seguimiento y evaluación técnica realizas.</t>
  </si>
  <si>
    <t xml:space="preserve">Efectuar visitas de seguimiento y evaluación técnica según solicitudes </t>
  </si>
  <si>
    <t>Documento de intervención técnica generado.</t>
  </si>
  <si>
    <t>Elaborar documentos de intervención técnica</t>
  </si>
  <si>
    <t>Áreas de zonas verdes mantenidas.</t>
  </si>
  <si>
    <t xml:space="preserve">Ejecutar y/o reportar el mantenimiento de las zonas verdes dentro del municipio </t>
  </si>
  <si>
    <t>Informe técnico</t>
  </si>
  <si>
    <r>
      <t>NOMBRE DEL PROYECTO DE INVERSIÓN:</t>
    </r>
    <r>
      <rPr>
        <sz val="11"/>
        <color theme="1"/>
        <rFont val="Calibri"/>
        <family val="2"/>
        <scheme val="minor"/>
      </rPr>
      <t xml:space="preserve"> Implementación de actividades contempladas en el Plan de Manejo Ambiental del APU Ditaires</t>
    </r>
  </si>
  <si>
    <r>
      <t>UNIDAD ADMINISTRATIVA RESPONSABLE:</t>
    </r>
    <r>
      <rPr>
        <sz val="11"/>
        <color theme="1"/>
        <rFont val="Calibri"/>
        <family val="2"/>
        <scheme val="minor"/>
      </rPr>
      <t xml:space="preserve"> Secretaría de Medio Ambiente</t>
    </r>
  </si>
  <si>
    <t>Estudio de carga APRU Ditaires implementado.</t>
  </si>
  <si>
    <t>Gestionar con el AMVA la contratación del estudio de carga del APRU Ditaires.</t>
  </si>
  <si>
    <t>Plan de Mantenimiento (senderos, señalética, diagnostico fitosanitario, kioskos) APRU Ditaires implementado.</t>
  </si>
  <si>
    <t>Realizar la evaluación integral de la infraestructura existente en el ARU Humedal Ditaires (senderos, señaletica,kioskos, cerramiento perimetral).</t>
  </si>
  <si>
    <t>Adecuación y mantenimiento de las infraestructuras existentes en el ARU Humedal Ditaires, en función del estudio de capacidad de carga y los requerimientos de la Guía de administración del uso público,
aplicando los lineamientos establecidos
en las guías de construcción sostenible
generadas por el AMVA.</t>
  </si>
  <si>
    <t xml:space="preserve">Diagnostico fitosanitario de plántulas de especies amenazadas y endémicas. </t>
  </si>
  <si>
    <t>Mantenimiento de las especies de restauración ecologica.</t>
  </si>
  <si>
    <t>Promoción de actividades eduambientales enfocadas a la protección del APRU Ditaries realizadas.</t>
  </si>
  <si>
    <t>Diseño y Publicación del Plan de Manejo del APRU Ditaires.</t>
  </si>
  <si>
    <t>Realizar actividades de socialización del Plan de Manejo del APRU Ditaires.</t>
  </si>
  <si>
    <t>Listado de asistencia</t>
  </si>
  <si>
    <t xml:space="preserve"> Actividades de control y vigilancia realizados a través del programa de guías</t>
  </si>
  <si>
    <t>Contratación de Guías ambientales para el APRU Ditaires</t>
  </si>
  <si>
    <t>Implementar actividades de control y vigilancia en el APRU Ditaires a traves guías ambientales contempladas en el Plan de Manejo</t>
  </si>
  <si>
    <r>
      <t xml:space="preserve">NOMBRE DEL PROYECTO DE INVERSIÓN: </t>
    </r>
    <r>
      <rPr>
        <sz val="11"/>
        <color theme="1"/>
        <rFont val="Calibri"/>
        <family val="2"/>
        <scheme val="minor"/>
      </rPr>
      <t>Protección de nacimientos de microcuencas que abastecen acueductos veredales, del recurso hídrico del municipio y del Distrito de Manejo Integrado</t>
    </r>
  </si>
  <si>
    <t xml:space="preserve"> Área protegida administrada.</t>
  </si>
  <si>
    <t>Gestionar la continuidad del programa guardabosques, en la zona de DMI.</t>
  </si>
  <si>
    <t xml:space="preserve"> 
Documento oficial: Contrato Guardabosques</t>
  </si>
  <si>
    <t>Realizar la custodia y administración mediante acciones de control y vigilancia sobre las áreas de protección que surten acueductos municipales y las contempladas en el Plan de Manejo del DMI-DVARC a través del programa Guardabosques.</t>
  </si>
  <si>
    <t>Informes</t>
  </si>
  <si>
    <t xml:space="preserve">  PLAN DE MANEJO del Distrito de Manejo integrado- Divisoria Valle de Aburrá Río Cauca “DMI-DVARC ajustado.</t>
  </si>
  <si>
    <t>Gestionar con la Autoridad Ambiental el ajuste y revisión del Plan de Manejo</t>
  </si>
  <si>
    <t xml:space="preserve"> Hectáreas adquiridas</t>
  </si>
  <si>
    <t>Determinar las áreas de importancia estratégica para la conservación de recursos hídricos que surten de agua a los acueductos municipales.</t>
  </si>
  <si>
    <t>Informar al propietario del predio sobre el interés de realizar los estudios de viabilidad ambiental para una posible adquisición del predio.</t>
  </si>
  <si>
    <t>Recepción de ofrecimientos de interés de venta por parte de los propietarios de predios al municipio.</t>
  </si>
  <si>
    <t>Gestionar con la autoridad ambiental la realización de los estudios de viabilidad ambiental para nuestro municipio.</t>
  </si>
  <si>
    <t>surtir los trámites para la adquisición de predios (estudios de títulos, avalúos levantamientos topográficos, comerciales, los gastos notariales y de registro).</t>
  </si>
  <si>
    <t>Adquirir los predios</t>
  </si>
  <si>
    <t>Actividades de mantenimiento ejecutadas.</t>
  </si>
  <si>
    <t>Realizar la evaluación de los predios adquiridos en áreas de importancia estratégica para la conservación de recursos hídricos que surten de agua a los acueductos municipales para definir labores de mantenimiento.</t>
  </si>
  <si>
    <t>Contratación para Realizar labores de mantenimientos a los predios adquiridos en áreas de importancia estratégica para la conservación de recursos hídricos que surten de agua a los acueductos municipales.</t>
  </si>
  <si>
    <t xml:space="preserve"> Proyectos gestionados</t>
  </si>
  <si>
    <t>Realizar la priorización de proyectos definidos en el POMCA rio Aburrá para ser implmentados en el Municipio de Itagüí.</t>
  </si>
  <si>
    <t>Gestionar con la autoridad ambiental la implementación de proyectos priorizados establecidos en el POMCA rio Aburrá</t>
  </si>
  <si>
    <t>Familias Beneficiadas por PSA</t>
  </si>
  <si>
    <t>Gestionar convenio con la gobernación para implementar pago por servicios ambientales con familias del municipio de Itagüí.</t>
  </si>
  <si>
    <r>
      <t xml:space="preserve">NOMBRE DEL PROYECTO DE INVERSIÓN: </t>
    </r>
    <r>
      <rPr>
        <sz val="11"/>
        <color theme="1"/>
        <rFont val="Calibri"/>
        <family val="2"/>
        <scheme val="minor"/>
      </rPr>
      <t>Promoción de la resturación de los suelos degradados  y conservación del recurso hídrico</t>
    </r>
  </si>
  <si>
    <t>Programa de uso eficiente y ahorro del agua implementado.</t>
  </si>
  <si>
    <t>Gestionar con la autoridad ambiental la implementación en el Municipio de Itagüí del proyecto establecido en el POMCA rio Aburrá: Programa de ahorro y uso eficiente del agua.</t>
  </si>
  <si>
    <t>Acciones de promoción realizadas.</t>
  </si>
  <si>
    <t>Promoción de la resturación de los suelos degradados por explotación minera en el municipio de Itagüí.</t>
  </si>
  <si>
    <r>
      <t xml:space="preserve">NOMBRE DEL PROYECTO DE INVERSIÓN: </t>
    </r>
    <r>
      <rPr>
        <sz val="11"/>
        <rFont val="Calibri"/>
        <family val="2"/>
        <scheme val="minor"/>
      </rPr>
      <t>Servicio Educomunicación ambiental, una oportunidad para dinamizar la comunicación-TIC-, la educación y el medio ambiente</t>
    </r>
  </si>
  <si>
    <r>
      <t xml:space="preserve">NOMBRE DEL PROYECTO DE INVERSIÓN: </t>
    </r>
    <r>
      <rPr>
        <sz val="11"/>
        <color theme="1"/>
        <rFont val="Calibri"/>
        <family val="2"/>
        <scheme val="minor"/>
      </rPr>
      <t>Optimizaciòn la prestación del servicio publico de aseo en la ciudad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</si>
</sst>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#,##0.00"/>
    <numFmt numFmtId="167" formatCode="_-&quot;$&quot;* #,##0.0_-;\-&quot;$&quot;* #,##0.0_-;_-&quot;$&quot;* &quot;-&quot;?_-;_-@_-"/>
    <numFmt numFmtId="168" formatCode="#,###.00"/>
    <numFmt numFmtId="169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3">
    <xf numFmtId="0" fontId="0" fillId="0" borderId="0" xfId="0"/>
    <xf numFmtId="42" fontId="0" fillId="0" borderId="1" xfId="1" applyFont="1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2" fontId="0" fillId="0" borderId="20" xfId="1" applyFont="1" applyBorder="1"/>
    <xf numFmtId="0" fontId="3" fillId="3" borderId="26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0" xfId="0" applyFont="1" applyBorder="1"/>
    <xf numFmtId="42" fontId="6" fillId="0" borderId="20" xfId="1" applyFont="1" applyBorder="1"/>
    <xf numFmtId="0" fontId="6" fillId="0" borderId="18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42" fontId="6" fillId="0" borderId="25" xfId="0" applyNumberFormat="1" applyFont="1" applyBorder="1"/>
    <xf numFmtId="0" fontId="6" fillId="0" borderId="1" xfId="0" applyFont="1" applyBorder="1"/>
    <xf numFmtId="42" fontId="6" fillId="0" borderId="1" xfId="1" applyFont="1" applyBorder="1"/>
    <xf numFmtId="0" fontId="6" fillId="0" borderId="3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2" fontId="6" fillId="0" borderId="13" xfId="0" applyNumberFormat="1" applyFont="1" applyBorder="1"/>
    <xf numFmtId="0" fontId="6" fillId="0" borderId="12" xfId="0" applyFont="1" applyBorder="1"/>
    <xf numFmtId="0" fontId="6" fillId="0" borderId="16" xfId="0" applyFont="1" applyBorder="1"/>
    <xf numFmtId="0" fontId="0" fillId="0" borderId="0" xfId="0" applyFont="1"/>
    <xf numFmtId="0" fontId="2" fillId="3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2" borderId="20" xfId="0" applyFont="1" applyFill="1" applyBorder="1"/>
    <xf numFmtId="42" fontId="0" fillId="2" borderId="20" xfId="1" applyFont="1" applyFill="1" applyBorder="1"/>
    <xf numFmtId="42" fontId="0" fillId="2" borderId="25" xfId="0" applyNumberFormat="1" applyFont="1" applyFill="1" applyBorder="1"/>
    <xf numFmtId="0" fontId="0" fillId="2" borderId="0" xfId="0" applyFont="1" applyFill="1"/>
    <xf numFmtId="0" fontId="0" fillId="2" borderId="1" xfId="0" applyFont="1" applyFill="1" applyBorder="1"/>
    <xf numFmtId="42" fontId="0" fillId="2" borderId="1" xfId="1" applyFont="1" applyFill="1" applyBorder="1"/>
    <xf numFmtId="42" fontId="0" fillId="2" borderId="13" xfId="0" applyNumberFormat="1" applyFont="1" applyFill="1" applyBorder="1"/>
    <xf numFmtId="0" fontId="0" fillId="0" borderId="1" xfId="0" applyFont="1" applyBorder="1"/>
    <xf numFmtId="42" fontId="0" fillId="0" borderId="13" xfId="0" applyNumberFormat="1" applyFont="1" applyBorder="1"/>
    <xf numFmtId="0" fontId="0" fillId="0" borderId="16" xfId="0" applyFont="1" applyBorder="1"/>
    <xf numFmtId="0" fontId="0" fillId="2" borderId="18" xfId="0" applyFont="1" applyFill="1" applyBorder="1" applyAlignment="1">
      <alignment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/>
    </xf>
    <xf numFmtId="0" fontId="0" fillId="2" borderId="3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9" xfId="0" applyFont="1" applyFill="1" applyBorder="1" applyAlignment="1">
      <alignment horizontal="center" vertical="center"/>
    </xf>
    <xf numFmtId="0" fontId="0" fillId="0" borderId="20" xfId="0" applyFont="1" applyBorder="1"/>
    <xf numFmtId="0" fontId="0" fillId="0" borderId="12" xfId="0" applyFont="1" applyBorder="1"/>
    <xf numFmtId="42" fontId="0" fillId="0" borderId="0" xfId="0" applyNumberFormat="1" applyFont="1"/>
    <xf numFmtId="0" fontId="2" fillId="3" borderId="33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/>
    </xf>
    <xf numFmtId="42" fontId="0" fillId="0" borderId="25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42" fontId="0" fillId="0" borderId="1" xfId="1" applyFont="1" applyBorder="1" applyAlignment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42" fontId="0" fillId="0" borderId="20" xfId="1" applyFont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0" fillId="0" borderId="20" xfId="0" applyFont="1" applyBorder="1" applyAlignment="1">
      <alignment horizontal="center" vertical="center" wrapText="1"/>
    </xf>
    <xf numFmtId="42" fontId="0" fillId="0" borderId="25" xfId="0" applyNumberFormat="1" applyFont="1" applyBorder="1" applyAlignment="1">
      <alignment horizontal="center"/>
    </xf>
    <xf numFmtId="42" fontId="0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42" fontId="0" fillId="0" borderId="13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42" fontId="0" fillId="0" borderId="0" xfId="0" applyNumberFormat="1" applyFont="1" applyAlignment="1">
      <alignment horizontal="center"/>
    </xf>
    <xf numFmtId="0" fontId="2" fillId="3" borderId="33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33" xfId="0" applyFont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ont="1" applyFill="1" applyBorder="1"/>
    <xf numFmtId="0" fontId="0" fillId="0" borderId="34" xfId="0" applyFont="1" applyBorder="1" applyAlignment="1">
      <alignment vertical="center" wrapText="1"/>
    </xf>
    <xf numFmtId="1" fontId="0" fillId="0" borderId="32" xfId="0" applyNumberFormat="1" applyFont="1" applyBorder="1" applyAlignment="1">
      <alignment vertical="center"/>
    </xf>
    <xf numFmtId="166" fontId="0" fillId="0" borderId="32" xfId="1" applyNumberFormat="1" applyFont="1" applyBorder="1" applyAlignment="1">
      <alignment vertical="center"/>
    </xf>
    <xf numFmtId="0" fontId="8" fillId="2" borderId="20" xfId="0" applyFont="1" applyFill="1" applyBorder="1" applyAlignment="1">
      <alignment horizontal="center" vertical="center" wrapText="1"/>
    </xf>
    <xf numFmtId="42" fontId="0" fillId="0" borderId="20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2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166" fontId="0" fillId="0" borderId="20" xfId="0" applyNumberFormat="1" applyFont="1" applyBorder="1" applyAlignment="1">
      <alignment horizontal="center" vertical="center"/>
    </xf>
    <xf numFmtId="166" fontId="0" fillId="0" borderId="20" xfId="1" applyNumberFormat="1" applyFont="1" applyBorder="1" applyAlignment="1">
      <alignment horizontal="center" vertical="center"/>
    </xf>
    <xf numFmtId="42" fontId="0" fillId="0" borderId="20" xfId="1" applyFont="1" applyBorder="1" applyAlignment="1">
      <alignment vertical="center"/>
    </xf>
    <xf numFmtId="42" fontId="0" fillId="0" borderId="1" xfId="1" applyFont="1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2" fontId="0" fillId="0" borderId="13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42" fontId="0" fillId="0" borderId="1" xfId="1" applyFont="1" applyBorder="1" applyAlignment="1">
      <alignment wrapText="1"/>
    </xf>
    <xf numFmtId="42" fontId="0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9" xfId="0" applyFont="1" applyBorder="1" applyAlignment="1">
      <alignment horizontal="center" wrapText="1"/>
    </xf>
    <xf numFmtId="42" fontId="0" fillId="0" borderId="19" xfId="1" applyFont="1" applyBorder="1" applyAlignment="1">
      <alignment horizontal="center" wrapText="1"/>
    </xf>
    <xf numFmtId="42" fontId="0" fillId="0" borderId="19" xfId="0" applyNumberFormat="1" applyFont="1" applyBorder="1" applyAlignment="1">
      <alignment horizontal="center" wrapText="1"/>
    </xf>
    <xf numFmtId="42" fontId="0" fillId="0" borderId="1" xfId="0" applyNumberFormat="1" applyFont="1" applyBorder="1" applyAlignment="1"/>
    <xf numFmtId="0" fontId="0" fillId="0" borderId="1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2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2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justify"/>
    </xf>
    <xf numFmtId="0" fontId="0" fillId="0" borderId="1" xfId="0" applyFont="1" applyFill="1" applyBorder="1" applyAlignment="1">
      <alignment horizontal="center" vertical="center"/>
    </xf>
    <xf numFmtId="165" fontId="0" fillId="0" borderId="1" xfId="2" applyFont="1" applyBorder="1" applyAlignment="1">
      <alignment horizontal="center"/>
    </xf>
    <xf numFmtId="0" fontId="0" fillId="5" borderId="0" xfId="0" applyFont="1" applyFill="1" applyBorder="1"/>
    <xf numFmtId="0" fontId="0" fillId="0" borderId="1" xfId="0" applyFont="1" applyFill="1" applyBorder="1" applyAlignment="1">
      <alignment horizontal="center" vertical="justify"/>
    </xf>
    <xf numFmtId="0" fontId="0" fillId="0" borderId="1" xfId="0" applyFont="1" applyFill="1" applyBorder="1" applyAlignment="1">
      <alignment horizontal="justify" vertical="center"/>
    </xf>
    <xf numFmtId="42" fontId="0" fillId="0" borderId="1" xfId="1" applyFont="1" applyBorder="1" applyAlignment="1">
      <alignment horizontal="center" vertical="center"/>
    </xf>
    <xf numFmtId="165" fontId="0" fillId="0" borderId="0" xfId="2" applyFont="1" applyAlignment="1">
      <alignment horizontal="center"/>
    </xf>
    <xf numFmtId="165" fontId="0" fillId="0" borderId="0" xfId="2" applyFont="1" applyBorder="1" applyAlignment="1">
      <alignment horizont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5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justify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justify" wrapText="1"/>
    </xf>
    <xf numFmtId="42" fontId="0" fillId="0" borderId="20" xfId="1" applyFont="1" applyBorder="1" applyAlignment="1">
      <alignment horizontal="right"/>
    </xf>
    <xf numFmtId="167" fontId="0" fillId="0" borderId="25" xfId="1" applyNumberFormat="1" applyFont="1" applyBorder="1" applyAlignment="1">
      <alignment horizontal="center"/>
    </xf>
    <xf numFmtId="42" fontId="0" fillId="0" borderId="45" xfId="0" applyNumberFormat="1" applyFont="1" applyBorder="1" applyAlignment="1">
      <alignment horizontal="center"/>
    </xf>
    <xf numFmtId="0" fontId="0" fillId="0" borderId="0" xfId="0" applyFont="1" applyAlignment="1">
      <alignment horizontal="right"/>
    </xf>
    <xf numFmtId="0" fontId="8" fillId="0" borderId="0" xfId="0" applyFont="1" applyBorder="1"/>
    <xf numFmtId="0" fontId="8" fillId="0" borderId="0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2" fontId="8" fillId="0" borderId="1" xfId="1" applyFont="1" applyFill="1" applyBorder="1" applyAlignment="1">
      <alignment horizontal="center" vertical="center"/>
    </xf>
    <xf numFmtId="42" fontId="8" fillId="0" borderId="1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42" fontId="8" fillId="0" borderId="1" xfId="1" applyFont="1" applyFill="1" applyBorder="1"/>
    <xf numFmtId="42" fontId="8" fillId="0" borderId="19" xfId="1" applyFont="1" applyFill="1" applyBorder="1" applyAlignment="1">
      <alignment vertical="center"/>
    </xf>
    <xf numFmtId="0" fontId="8" fillId="0" borderId="19" xfId="0" applyFont="1" applyFill="1" applyBorder="1" applyAlignment="1">
      <alignment vertical="center" wrapText="1"/>
    </xf>
    <xf numFmtId="42" fontId="8" fillId="0" borderId="19" xfId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42" fontId="8" fillId="0" borderId="1" xfId="1" applyFont="1" applyFill="1" applyBorder="1" applyAlignment="1">
      <alignment vertical="center" wrapText="1"/>
    </xf>
    <xf numFmtId="42" fontId="8" fillId="0" borderId="1" xfId="1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wrapText="1"/>
    </xf>
    <xf numFmtId="42" fontId="8" fillId="0" borderId="32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8" fontId="8" fillId="0" borderId="1" xfId="0" applyNumberFormat="1" applyFont="1" applyBorder="1" applyAlignment="1">
      <alignment vertical="center" wrapText="1" readingOrder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42" fontId="8" fillId="0" borderId="1" xfId="1" applyFont="1" applyBorder="1" applyAlignment="1">
      <alignment horizontal="center" vertical="center"/>
    </xf>
    <xf numFmtId="42" fontId="8" fillId="0" borderId="1" xfId="0" applyNumberFormat="1" applyFont="1" applyBorder="1" applyAlignment="1">
      <alignment horizontal="center" vertical="center"/>
    </xf>
    <xf numFmtId="42" fontId="8" fillId="0" borderId="1" xfId="1" applyFont="1" applyBorder="1"/>
    <xf numFmtId="42" fontId="8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0" fillId="5" borderId="0" xfId="0" applyFont="1" applyFill="1"/>
    <xf numFmtId="0" fontId="0" fillId="0" borderId="24" xfId="0" applyFont="1" applyBorder="1"/>
    <xf numFmtId="0" fontId="0" fillId="0" borderId="19" xfId="0" applyFont="1" applyBorder="1" applyAlignment="1">
      <alignment vertical="center" wrapText="1"/>
    </xf>
    <xf numFmtId="42" fontId="0" fillId="2" borderId="46" xfId="1" applyFont="1" applyFill="1" applyBorder="1"/>
    <xf numFmtId="42" fontId="0" fillId="0" borderId="13" xfId="1" applyFont="1" applyBorder="1"/>
    <xf numFmtId="0" fontId="0" fillId="0" borderId="53" xfId="0" applyFont="1" applyBorder="1"/>
    <xf numFmtId="0" fontId="0" fillId="0" borderId="23" xfId="0" applyFont="1" applyBorder="1"/>
    <xf numFmtId="42" fontId="0" fillId="0" borderId="23" xfId="1" applyFont="1" applyBorder="1"/>
    <xf numFmtId="0" fontId="0" fillId="0" borderId="54" xfId="0" applyFont="1" applyBorder="1" applyAlignment="1">
      <alignment wrapText="1"/>
    </xf>
    <xf numFmtId="3" fontId="14" fillId="5" borderId="35" xfId="0" applyNumberFormat="1" applyFont="1" applyFill="1" applyBorder="1" applyAlignment="1">
      <alignment horizontal="center" vertical="center" wrapText="1"/>
    </xf>
    <xf numFmtId="3" fontId="14" fillId="5" borderId="36" xfId="0" applyNumberFormat="1" applyFont="1" applyFill="1" applyBorder="1" applyAlignment="1">
      <alignment horizontal="center" vertical="center" wrapText="1"/>
    </xf>
    <xf numFmtId="0" fontId="0" fillId="0" borderId="55" xfId="0" applyFont="1" applyBorder="1"/>
    <xf numFmtId="0" fontId="0" fillId="0" borderId="54" xfId="0" applyFont="1" applyBorder="1"/>
    <xf numFmtId="42" fontId="0" fillId="0" borderId="54" xfId="1" applyFont="1" applyBorder="1"/>
    <xf numFmtId="3" fontId="2" fillId="5" borderId="35" xfId="0" applyNumberFormat="1" applyFont="1" applyFill="1" applyBorder="1" applyAlignment="1">
      <alignment horizontal="center" vertical="center" wrapText="1"/>
    </xf>
    <xf numFmtId="3" fontId="2" fillId="5" borderId="36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37" xfId="0" applyFont="1" applyBorder="1"/>
    <xf numFmtId="0" fontId="0" fillId="0" borderId="19" xfId="0" applyFont="1" applyBorder="1"/>
    <xf numFmtId="42" fontId="0" fillId="0" borderId="19" xfId="1" applyFont="1" applyBorder="1"/>
    <xf numFmtId="42" fontId="0" fillId="0" borderId="32" xfId="1" applyFont="1" applyBorder="1"/>
    <xf numFmtId="42" fontId="0" fillId="2" borderId="19" xfId="1" applyFont="1" applyFill="1" applyBorder="1"/>
    <xf numFmtId="0" fontId="0" fillId="0" borderId="54" xfId="0" applyFont="1" applyBorder="1" applyAlignment="1">
      <alignment vertical="center" wrapText="1"/>
    </xf>
    <xf numFmtId="42" fontId="0" fillId="2" borderId="54" xfId="1" applyFont="1" applyFill="1" applyBorder="1"/>
    <xf numFmtId="42" fontId="0" fillId="5" borderId="51" xfId="1" applyFont="1" applyFill="1" applyBorder="1"/>
    <xf numFmtId="0" fontId="2" fillId="5" borderId="35" xfId="0" applyFont="1" applyFill="1" applyBorder="1" applyAlignment="1">
      <alignment horizontal="center" vertical="center" wrapText="1"/>
    </xf>
    <xf numFmtId="42" fontId="0" fillId="0" borderId="16" xfId="1" applyFont="1" applyBorder="1"/>
    <xf numFmtId="42" fontId="0" fillId="0" borderId="25" xfId="1" applyFont="1" applyBorder="1"/>
    <xf numFmtId="0" fontId="0" fillId="2" borderId="32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42" fontId="0" fillId="0" borderId="1" xfId="1" applyFont="1" applyBorder="1" applyAlignment="1">
      <alignment horizontal="right" vertical="center"/>
    </xf>
    <xf numFmtId="42" fontId="0" fillId="2" borderId="1" xfId="1" applyFont="1" applyFill="1" applyBorder="1" applyAlignment="1">
      <alignment horizontal="right" vertical="center"/>
    </xf>
    <xf numFmtId="42" fontId="0" fillId="0" borderId="13" xfId="1" applyFont="1" applyBorder="1" applyAlignment="1">
      <alignment horizontal="right" vertical="center"/>
    </xf>
    <xf numFmtId="169" fontId="0" fillId="0" borderId="1" xfId="1" applyNumberFormat="1" applyFont="1" applyBorder="1" applyAlignment="1">
      <alignment horizontal="center" vertical="center"/>
    </xf>
    <xf numFmtId="44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vertical="center"/>
    </xf>
    <xf numFmtId="166" fontId="0" fillId="2" borderId="1" xfId="1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44" fontId="0" fillId="2" borderId="1" xfId="1" applyNumberFormat="1" applyFont="1" applyFill="1" applyBorder="1" applyAlignment="1">
      <alignment horizontal="center" vertical="center"/>
    </xf>
    <xf numFmtId="164" fontId="0" fillId="2" borderId="1" xfId="3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42" fontId="0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42" fontId="0" fillId="0" borderId="1" xfId="0" applyNumberFormat="1" applyFont="1" applyBorder="1" applyAlignment="1">
      <alignment horizontal="center" vertical="center"/>
    </xf>
    <xf numFmtId="44" fontId="0" fillId="0" borderId="0" xfId="0" applyNumberFormat="1" applyFont="1"/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42" fontId="0" fillId="0" borderId="1" xfId="0" applyNumberFormat="1" applyFont="1" applyBorder="1"/>
    <xf numFmtId="166" fontId="0" fillId="0" borderId="0" xfId="0" applyNumberFormat="1" applyFont="1"/>
    <xf numFmtId="42" fontId="0" fillId="0" borderId="1" xfId="1" applyFont="1" applyBorder="1" applyAlignment="1">
      <alignment horizontal="center" vertical="center"/>
    </xf>
    <xf numFmtId="42" fontId="8" fillId="0" borderId="1" xfId="1" applyFont="1" applyFill="1" applyBorder="1" applyAlignment="1">
      <alignment horizontal="center" vertical="center"/>
    </xf>
    <xf numFmtId="42" fontId="8" fillId="0" borderId="1" xfId="1" applyFont="1" applyBorder="1" applyAlignment="1">
      <alignment horizontal="center" vertical="center"/>
    </xf>
    <xf numFmtId="42" fontId="15" fillId="0" borderId="0" xfId="0" applyNumberFormat="1" applyFont="1"/>
    <xf numFmtId="42" fontId="0" fillId="0" borderId="3" xfId="1" applyFont="1" applyBorder="1" applyAlignment="1">
      <alignment horizontal="center"/>
    </xf>
    <xf numFmtId="42" fontId="6" fillId="0" borderId="1" xfId="1" applyFont="1" applyBorder="1" applyAlignment="1">
      <alignment horizontal="center"/>
    </xf>
    <xf numFmtId="0" fontId="0" fillId="0" borderId="0" xfId="0"/>
    <xf numFmtId="43" fontId="3" fillId="0" borderId="51" xfId="4" applyFont="1" applyFill="1" applyBorder="1" applyAlignment="1">
      <alignment horizontal="center" vertical="center" wrapText="1"/>
    </xf>
    <xf numFmtId="43" fontId="3" fillId="0" borderId="23" xfId="4" applyFont="1" applyFill="1" applyBorder="1" applyAlignment="1">
      <alignment horizontal="center" vertical="center" wrapText="1"/>
    </xf>
    <xf numFmtId="43" fontId="3" fillId="0" borderId="56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43" fontId="6" fillId="0" borderId="51" xfId="4" applyFont="1" applyBorder="1" applyAlignment="1">
      <alignment horizontal="center"/>
    </xf>
    <xf numFmtId="43" fontId="6" fillId="0" borderId="1" xfId="4" applyFont="1" applyBorder="1" applyAlignment="1">
      <alignment horizontal="center"/>
    </xf>
    <xf numFmtId="43" fontId="6" fillId="0" borderId="54" xfId="4" applyFont="1" applyBorder="1" applyAlignment="1">
      <alignment horizontal="center"/>
    </xf>
    <xf numFmtId="43" fontId="6" fillId="0" borderId="27" xfId="4" applyFont="1" applyBorder="1" applyAlignment="1">
      <alignment horizontal="center"/>
    </xf>
    <xf numFmtId="43" fontId="6" fillId="0" borderId="57" xfId="4" applyFont="1" applyBorder="1" applyAlignment="1">
      <alignment horizontal="center"/>
    </xf>
    <xf numFmtId="43" fontId="6" fillId="0" borderId="52" xfId="4" applyFont="1" applyBorder="1" applyAlignment="1">
      <alignment horizontal="center"/>
    </xf>
    <xf numFmtId="43" fontId="6" fillId="0" borderId="46" xfId="4" applyFont="1" applyBorder="1" applyAlignment="1">
      <alignment horizontal="center"/>
    </xf>
    <xf numFmtId="43" fontId="6" fillId="0" borderId="43" xfId="4" applyFont="1" applyBorder="1" applyAlignment="1">
      <alignment horizontal="center"/>
    </xf>
    <xf numFmtId="43" fontId="6" fillId="0" borderId="23" xfId="4" applyFont="1" applyBorder="1" applyAlignment="1">
      <alignment horizontal="center"/>
    </xf>
    <xf numFmtId="43" fontId="6" fillId="0" borderId="56" xfId="4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42" fontId="6" fillId="0" borderId="1" xfId="1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42" fontId="0" fillId="0" borderId="19" xfId="1" applyFont="1" applyBorder="1" applyAlignment="1">
      <alignment horizontal="center" vertical="center"/>
    </xf>
    <xf numFmtId="42" fontId="0" fillId="0" borderId="23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0" fillId="2" borderId="19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wrapText="1"/>
    </xf>
    <xf numFmtId="0" fontId="0" fillId="2" borderId="34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2" fontId="0" fillId="0" borderId="19" xfId="1" applyFont="1" applyBorder="1" applyAlignment="1">
      <alignment horizontal="center"/>
    </xf>
    <xf numFmtId="42" fontId="0" fillId="0" borderId="23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0" borderId="21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42" fontId="6" fillId="0" borderId="19" xfId="1" applyFont="1" applyBorder="1" applyAlignment="1">
      <alignment horizontal="center" vertical="center"/>
    </xf>
    <xf numFmtId="42" fontId="6" fillId="0" borderId="23" xfId="1" applyFont="1" applyBorder="1" applyAlignment="1">
      <alignment horizontal="center" vertic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6" fillId="0" borderId="3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0" fillId="0" borderId="33" xfId="0" applyFont="1" applyBorder="1" applyAlignment="1">
      <alignment horizontal="center" wrapText="1"/>
    </xf>
    <xf numFmtId="0" fontId="0" fillId="0" borderId="34" xfId="0" applyFont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0" fontId="0" fillId="0" borderId="35" xfId="0" applyFont="1" applyBorder="1" applyAlignment="1">
      <alignment horizontal="center" wrapText="1"/>
    </xf>
    <xf numFmtId="0" fontId="0" fillId="0" borderId="32" xfId="0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42" fontId="0" fillId="0" borderId="35" xfId="1" applyFont="1" applyBorder="1" applyAlignment="1">
      <alignment horizontal="center" wrapText="1"/>
    </xf>
    <xf numFmtId="42" fontId="0" fillId="0" borderId="32" xfId="1" applyFont="1" applyBorder="1" applyAlignment="1">
      <alignment horizontal="center" wrapText="1"/>
    </xf>
    <xf numFmtId="42" fontId="0" fillId="0" borderId="20" xfId="1" applyFont="1" applyBorder="1" applyAlignment="1">
      <alignment horizontal="center" wrapText="1"/>
    </xf>
    <xf numFmtId="0" fontId="11" fillId="2" borderId="7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0" fillId="0" borderId="37" xfId="0" applyFont="1" applyBorder="1" applyAlignment="1">
      <alignment horizontal="center" wrapText="1"/>
    </xf>
    <xf numFmtId="0" fontId="0" fillId="0" borderId="19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42" fontId="0" fillId="0" borderId="32" xfId="1" applyFont="1" applyBorder="1" applyAlignment="1">
      <alignment horizontal="center"/>
    </xf>
    <xf numFmtId="42" fontId="0" fillId="0" borderId="20" xfId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42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right" vertical="center"/>
    </xf>
    <xf numFmtId="42" fontId="0" fillId="0" borderId="32" xfId="1" applyFont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justify"/>
    </xf>
    <xf numFmtId="0" fontId="0" fillId="0" borderId="42" xfId="0" applyFont="1" applyFill="1" applyBorder="1" applyAlignment="1">
      <alignment horizontal="center" vertical="justify"/>
    </xf>
    <xf numFmtId="0" fontId="0" fillId="0" borderId="18" xfId="0" applyFont="1" applyFill="1" applyBorder="1" applyAlignment="1">
      <alignment horizontal="center" vertical="justify"/>
    </xf>
    <xf numFmtId="0" fontId="2" fillId="0" borderId="43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right" vertical="center"/>
    </xf>
    <xf numFmtId="42" fontId="8" fillId="0" borderId="1" xfId="1" applyFont="1" applyFill="1" applyBorder="1" applyAlignment="1">
      <alignment horizontal="center" vertical="center"/>
    </xf>
    <xf numFmtId="0" fontId="11" fillId="0" borderId="47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42" fontId="8" fillId="0" borderId="19" xfId="1" applyFont="1" applyBorder="1" applyAlignment="1">
      <alignment horizontal="center" vertical="center"/>
    </xf>
    <xf numFmtId="42" fontId="8" fillId="0" borderId="20" xfId="1" applyFont="1" applyBorder="1" applyAlignment="1">
      <alignment horizontal="center" vertical="center"/>
    </xf>
    <xf numFmtId="0" fontId="11" fillId="0" borderId="46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2" borderId="4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6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" xfId="0" applyFont="1" applyBorder="1" applyAlignment="1">
      <alignment horizontal="right" vertical="center"/>
    </xf>
    <xf numFmtId="42" fontId="8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0" fontId="13" fillId="5" borderId="48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vertical="center" wrapText="1"/>
    </xf>
    <xf numFmtId="0" fontId="0" fillId="2" borderId="32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vertical="center" wrapText="1"/>
    </xf>
    <xf numFmtId="0" fontId="2" fillId="0" borderId="7" xfId="0" applyFont="1" applyBorder="1" applyAlignment="1">
      <alignment horizontal="right" vertical="center"/>
    </xf>
    <xf numFmtId="0" fontId="2" fillId="0" borderId="42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">
    <cellStyle name="Millares" xfId="2" builtinId="3"/>
    <cellStyle name="Millares 2" xfId="4"/>
    <cellStyle name="Moneda" xfId="3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topLeftCell="B4" workbookViewId="0">
      <selection activeCell="E24" sqref="E24"/>
    </sheetView>
  </sheetViews>
  <sheetFormatPr baseColWidth="10" defaultRowHeight="15" x14ac:dyDescent="0.25"/>
  <cols>
    <col min="1" max="1" width="16.7109375" style="23" customWidth="1"/>
    <col min="2" max="2" width="18" style="23" customWidth="1"/>
    <col min="3" max="3" width="17.42578125" style="23" customWidth="1"/>
    <col min="4" max="4" width="33.5703125" style="23" customWidth="1"/>
    <col min="5" max="5" width="26" style="23" customWidth="1"/>
    <col min="6" max="6" width="27.42578125" style="23" customWidth="1"/>
    <col min="7" max="10" width="18.85546875" style="23" customWidth="1"/>
    <col min="11" max="11" width="17.140625" style="23" customWidth="1"/>
    <col min="12" max="16384" width="11.42578125" style="23"/>
  </cols>
  <sheetData>
    <row r="1" spans="1:11" ht="30" customHeight="1" x14ac:dyDescent="0.25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x14ac:dyDescent="0.25">
      <c r="A2" s="260" t="s">
        <v>50</v>
      </c>
      <c r="B2" s="261"/>
      <c r="C2" s="261"/>
      <c r="D2" s="261"/>
      <c r="E2" s="261"/>
      <c r="F2" s="261"/>
      <c r="G2" s="261"/>
      <c r="H2" s="261"/>
      <c r="I2" s="261"/>
      <c r="J2" s="261"/>
      <c r="K2" s="262"/>
    </row>
    <row r="3" spans="1:11" x14ac:dyDescent="0.25">
      <c r="A3" s="260" t="s">
        <v>49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5.75" thickBot="1" x14ac:dyDescent="0.3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.75" thickBot="1" x14ac:dyDescent="0.3">
      <c r="A5" s="266" t="s">
        <v>15</v>
      </c>
      <c r="B5" s="267"/>
      <c r="C5" s="267"/>
      <c r="D5" s="267" t="s">
        <v>16</v>
      </c>
      <c r="E5" s="267"/>
      <c r="F5" s="267"/>
      <c r="G5" s="267"/>
      <c r="H5" s="267"/>
      <c r="I5" s="267"/>
      <c r="J5" s="267"/>
      <c r="K5" s="268"/>
    </row>
    <row r="6" spans="1:11" ht="60.75" thickBot="1" x14ac:dyDescent="0.3">
      <c r="A6" s="24" t="s">
        <v>11</v>
      </c>
      <c r="B6" s="24" t="s">
        <v>12</v>
      </c>
      <c r="C6" s="24" t="s">
        <v>13</v>
      </c>
      <c r="D6" s="25" t="s">
        <v>1</v>
      </c>
      <c r="E6" s="26" t="s">
        <v>2</v>
      </c>
      <c r="F6" s="26" t="s">
        <v>4</v>
      </c>
      <c r="G6" s="27" t="s">
        <v>3</v>
      </c>
      <c r="H6" s="27" t="s">
        <v>5</v>
      </c>
      <c r="I6" s="27" t="s">
        <v>6</v>
      </c>
      <c r="J6" s="27" t="s">
        <v>7</v>
      </c>
      <c r="K6" s="28" t="s">
        <v>8</v>
      </c>
    </row>
    <row r="7" spans="1:11" s="32" customFormat="1" ht="42.75" customHeight="1" x14ac:dyDescent="0.25">
      <c r="A7" s="282" t="s">
        <v>22</v>
      </c>
      <c r="B7" s="29"/>
      <c r="C7" s="30"/>
      <c r="D7" s="39" t="s">
        <v>17</v>
      </c>
      <c r="E7" s="40" t="s">
        <v>47</v>
      </c>
      <c r="F7" s="41" t="s">
        <v>18</v>
      </c>
      <c r="G7" s="30">
        <v>99999999</v>
      </c>
      <c r="H7" s="30">
        <v>69999999</v>
      </c>
      <c r="I7" s="30">
        <v>19999999</v>
      </c>
      <c r="J7" s="30">
        <v>20000000</v>
      </c>
      <c r="K7" s="31">
        <f>SUM(G7:J7)</f>
        <v>209999997</v>
      </c>
    </row>
    <row r="8" spans="1:11" s="32" customFormat="1" ht="42.75" customHeight="1" x14ac:dyDescent="0.25">
      <c r="A8" s="283"/>
      <c r="B8" s="33"/>
      <c r="C8" s="34"/>
      <c r="D8" s="42" t="s">
        <v>19</v>
      </c>
      <c r="E8" s="43" t="s">
        <v>37</v>
      </c>
      <c r="F8" s="44" t="s">
        <v>48</v>
      </c>
      <c r="G8" s="34">
        <v>1</v>
      </c>
      <c r="H8" s="34">
        <v>1</v>
      </c>
      <c r="I8" s="34">
        <v>1</v>
      </c>
      <c r="J8" s="34">
        <v>63000000</v>
      </c>
      <c r="K8" s="35">
        <f>SUM(G8:J8)</f>
        <v>63000003</v>
      </c>
    </row>
    <row r="9" spans="1:11" s="32" customFormat="1" ht="42.75" customHeight="1" x14ac:dyDescent="0.25">
      <c r="A9" s="283"/>
      <c r="B9" s="33"/>
      <c r="C9" s="34"/>
      <c r="D9" s="279" t="s">
        <v>20</v>
      </c>
      <c r="E9" s="43" t="s">
        <v>51</v>
      </c>
      <c r="F9" s="45" t="s">
        <v>21</v>
      </c>
      <c r="G9" s="34"/>
      <c r="H9" s="34">
        <v>28000000</v>
      </c>
      <c r="I9" s="34">
        <v>50000000</v>
      </c>
      <c r="J9" s="34">
        <v>28000000</v>
      </c>
      <c r="K9" s="35">
        <f t="shared" ref="K9:K12" si="0">SUM(G9:J9)</f>
        <v>106000000</v>
      </c>
    </row>
    <row r="10" spans="1:11" s="32" customFormat="1" ht="42.75" customHeight="1" x14ac:dyDescent="0.25">
      <c r="A10" s="283"/>
      <c r="B10" s="33"/>
      <c r="C10" s="34"/>
      <c r="D10" s="280"/>
      <c r="E10" s="43" t="s">
        <v>52</v>
      </c>
      <c r="F10" s="45" t="s">
        <v>21</v>
      </c>
      <c r="G10" s="34">
        <v>30000000</v>
      </c>
      <c r="H10" s="34">
        <v>30000000</v>
      </c>
      <c r="I10" s="34">
        <v>55000000</v>
      </c>
      <c r="J10" s="34">
        <v>30000000</v>
      </c>
      <c r="K10" s="35">
        <f t="shared" si="0"/>
        <v>145000000</v>
      </c>
    </row>
    <row r="11" spans="1:11" s="32" customFormat="1" ht="20.25" customHeight="1" x14ac:dyDescent="0.25">
      <c r="A11" s="284"/>
      <c r="B11" s="33"/>
      <c r="C11" s="34"/>
      <c r="D11" s="281"/>
      <c r="E11" s="43" t="s">
        <v>53</v>
      </c>
      <c r="F11" s="45" t="s">
        <v>21</v>
      </c>
      <c r="G11" s="34">
        <v>27000000</v>
      </c>
      <c r="H11" s="34">
        <v>20000000</v>
      </c>
      <c r="I11" s="34">
        <v>47000000</v>
      </c>
      <c r="J11" s="34">
        <v>27000000</v>
      </c>
      <c r="K11" s="35">
        <f t="shared" si="0"/>
        <v>121000000</v>
      </c>
    </row>
    <row r="12" spans="1:11" s="32" customFormat="1" x14ac:dyDescent="0.25">
      <c r="A12" s="269" t="s">
        <v>14</v>
      </c>
      <c r="B12" s="270"/>
      <c r="C12" s="273">
        <f>SUM(C7:C11)</f>
        <v>0</v>
      </c>
      <c r="D12" s="275" t="s">
        <v>10</v>
      </c>
      <c r="E12" s="275"/>
      <c r="F12" s="276"/>
      <c r="G12" s="34">
        <f>SUM(G7:G11)</f>
        <v>157000000</v>
      </c>
      <c r="H12" s="34">
        <f>SUM(H7:H11)</f>
        <v>148000000</v>
      </c>
      <c r="I12" s="34">
        <f>SUM(I7:I11)</f>
        <v>172000000</v>
      </c>
      <c r="J12" s="34">
        <f>SUM(J7:J11)</f>
        <v>168000000</v>
      </c>
      <c r="K12" s="35">
        <f t="shared" si="0"/>
        <v>645000000</v>
      </c>
    </row>
    <row r="13" spans="1:11" ht="15.75" thickBot="1" x14ac:dyDescent="0.3">
      <c r="A13" s="271"/>
      <c r="B13" s="272"/>
      <c r="C13" s="274"/>
      <c r="D13" s="277" t="s">
        <v>9</v>
      </c>
      <c r="E13" s="277"/>
      <c r="F13" s="277"/>
      <c r="G13" s="277"/>
      <c r="H13" s="277"/>
      <c r="I13" s="277"/>
      <c r="J13" s="278"/>
      <c r="K13" s="38"/>
    </row>
  </sheetData>
  <mergeCells count="12">
    <mergeCell ref="A12:B13"/>
    <mergeCell ref="C12:C13"/>
    <mergeCell ref="D12:F12"/>
    <mergeCell ref="D13:J13"/>
    <mergeCell ref="D9:D11"/>
    <mergeCell ref="A7:A11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topLeftCell="E13" workbookViewId="0">
      <selection activeCell="F17" sqref="F17"/>
    </sheetView>
  </sheetViews>
  <sheetFormatPr baseColWidth="10" defaultRowHeight="15" x14ac:dyDescent="0.25"/>
  <cols>
    <col min="1" max="1" width="16.7109375" style="23" customWidth="1"/>
    <col min="2" max="2" width="18" style="23" customWidth="1"/>
    <col min="3" max="3" width="17.42578125" style="23" customWidth="1"/>
    <col min="4" max="4" width="33.5703125" style="23" customWidth="1"/>
    <col min="5" max="5" width="38.85546875" style="23" customWidth="1"/>
    <col min="6" max="6" width="31.140625" style="23" customWidth="1"/>
    <col min="7" max="7" width="18.85546875" style="145" customWidth="1"/>
    <col min="8" max="10" width="18.85546875" style="23" customWidth="1"/>
    <col min="11" max="11" width="18.140625" style="23" bestFit="1" customWidth="1"/>
    <col min="12" max="16384" width="11.42578125" style="23"/>
  </cols>
  <sheetData>
    <row r="1" spans="1:11" x14ac:dyDescent="0.25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x14ac:dyDescent="0.25">
      <c r="A2" s="260" t="s">
        <v>132</v>
      </c>
      <c r="B2" s="261"/>
      <c r="C2" s="261"/>
      <c r="D2" s="261"/>
      <c r="E2" s="261"/>
      <c r="F2" s="261"/>
      <c r="G2" s="261"/>
      <c r="H2" s="261"/>
      <c r="I2" s="261"/>
      <c r="J2" s="261"/>
      <c r="K2" s="262"/>
    </row>
    <row r="3" spans="1:11" x14ac:dyDescent="0.25">
      <c r="A3" s="260" t="s">
        <v>49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5.75" thickBot="1" x14ac:dyDescent="0.3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.75" thickBot="1" x14ac:dyDescent="0.3">
      <c r="A5" s="295" t="s">
        <v>15</v>
      </c>
      <c r="B5" s="296"/>
      <c r="C5" s="296"/>
      <c r="D5" s="267" t="s">
        <v>16</v>
      </c>
      <c r="E5" s="267"/>
      <c r="F5" s="267"/>
      <c r="G5" s="267"/>
      <c r="H5" s="267"/>
      <c r="I5" s="267"/>
      <c r="J5" s="267"/>
      <c r="K5" s="268"/>
    </row>
    <row r="6" spans="1:11" ht="60.75" thickBot="1" x14ac:dyDescent="0.3">
      <c r="A6" s="24" t="s">
        <v>11</v>
      </c>
      <c r="B6" s="133" t="s">
        <v>12</v>
      </c>
      <c r="C6" s="134" t="s">
        <v>13</v>
      </c>
      <c r="D6" s="135" t="s">
        <v>1</v>
      </c>
      <c r="E6" s="99" t="s">
        <v>2</v>
      </c>
      <c r="F6" s="99" t="s">
        <v>4</v>
      </c>
      <c r="G6" s="136" t="s">
        <v>3</v>
      </c>
      <c r="H6" s="100" t="s">
        <v>5</v>
      </c>
      <c r="I6" s="100" t="s">
        <v>6</v>
      </c>
      <c r="J6" s="137" t="s">
        <v>7</v>
      </c>
      <c r="K6" s="101" t="s">
        <v>8</v>
      </c>
    </row>
    <row r="7" spans="1:11" ht="30" x14ac:dyDescent="0.25">
      <c r="A7" s="357"/>
      <c r="B7" s="355"/>
      <c r="C7" s="355"/>
      <c r="D7" s="356" t="s">
        <v>133</v>
      </c>
      <c r="E7" s="138" t="s">
        <v>134</v>
      </c>
      <c r="F7" s="78" t="s">
        <v>135</v>
      </c>
      <c r="G7" s="244"/>
      <c r="H7" s="239">
        <v>8000000</v>
      </c>
      <c r="I7" s="239">
        <v>8000000</v>
      </c>
      <c r="J7" s="239">
        <v>8000000</v>
      </c>
      <c r="K7" s="238">
        <f>SUM(G7:J7)</f>
        <v>24000000</v>
      </c>
    </row>
    <row r="8" spans="1:11" ht="30" x14ac:dyDescent="0.25">
      <c r="A8" s="357"/>
      <c r="B8" s="355"/>
      <c r="C8" s="355"/>
      <c r="D8" s="356"/>
      <c r="E8" s="138" t="s">
        <v>136</v>
      </c>
      <c r="F8" s="78" t="s">
        <v>119</v>
      </c>
      <c r="G8" s="255">
        <v>30000000</v>
      </c>
      <c r="H8" s="255">
        <v>54400000</v>
      </c>
      <c r="I8" s="255">
        <v>54400000</v>
      </c>
      <c r="J8" s="255">
        <v>49400000</v>
      </c>
      <c r="K8" s="238">
        <f t="shared" ref="K8:K14" si="0">SUM(G8:J8)</f>
        <v>188200000</v>
      </c>
    </row>
    <row r="9" spans="1:11" ht="30" x14ac:dyDescent="0.25">
      <c r="A9" s="357"/>
      <c r="B9" s="355"/>
      <c r="C9" s="355"/>
      <c r="D9" s="356"/>
      <c r="E9" s="138" t="s">
        <v>137</v>
      </c>
      <c r="F9" s="78" t="s">
        <v>138</v>
      </c>
      <c r="G9" s="244"/>
      <c r="H9" s="255">
        <v>1600000</v>
      </c>
      <c r="I9" s="255">
        <v>1600000</v>
      </c>
      <c r="J9" s="255">
        <v>1600000</v>
      </c>
      <c r="K9" s="238">
        <f t="shared" si="0"/>
        <v>4800000</v>
      </c>
    </row>
    <row r="10" spans="1:11" ht="30" x14ac:dyDescent="0.25">
      <c r="A10" s="358"/>
      <c r="B10" s="355"/>
      <c r="C10" s="355"/>
      <c r="D10" s="356"/>
      <c r="E10" s="138" t="s">
        <v>139</v>
      </c>
      <c r="F10" s="78" t="s">
        <v>130</v>
      </c>
      <c r="G10" s="244"/>
      <c r="H10" s="239">
        <v>1000000</v>
      </c>
      <c r="I10" s="239">
        <v>1000000</v>
      </c>
      <c r="J10" s="239">
        <v>1000000</v>
      </c>
      <c r="K10" s="238">
        <f t="shared" si="0"/>
        <v>3000000</v>
      </c>
    </row>
    <row r="11" spans="1:11" ht="30" x14ac:dyDescent="0.25">
      <c r="A11" s="139"/>
      <c r="B11" s="139"/>
      <c r="C11" s="139"/>
      <c r="D11" s="140" t="s">
        <v>140</v>
      </c>
      <c r="E11" s="78" t="s">
        <v>141</v>
      </c>
      <c r="F11" s="78" t="s">
        <v>135</v>
      </c>
      <c r="G11" s="256"/>
      <c r="H11" s="239"/>
      <c r="I11" s="239"/>
      <c r="J11" s="239"/>
      <c r="K11" s="238">
        <f t="shared" si="0"/>
        <v>0</v>
      </c>
    </row>
    <row r="12" spans="1:11" ht="45" x14ac:dyDescent="0.25">
      <c r="A12" s="139"/>
      <c r="B12" s="139"/>
      <c r="C12" s="139"/>
      <c r="D12" s="78" t="s">
        <v>142</v>
      </c>
      <c r="E12" s="78" t="s">
        <v>143</v>
      </c>
      <c r="F12" s="78" t="s">
        <v>135</v>
      </c>
      <c r="G12" s="244"/>
      <c r="H12" s="239">
        <v>15000000</v>
      </c>
      <c r="I12" s="239">
        <v>25000000</v>
      </c>
      <c r="J12" s="239">
        <v>20000000</v>
      </c>
      <c r="K12" s="238">
        <f t="shared" si="0"/>
        <v>60000000</v>
      </c>
    </row>
    <row r="13" spans="1:11" ht="45" x14ac:dyDescent="0.25">
      <c r="A13" s="47"/>
      <c r="B13" s="36"/>
      <c r="C13" s="1"/>
      <c r="D13" s="78" t="s">
        <v>144</v>
      </c>
      <c r="E13" s="141" t="s">
        <v>145</v>
      </c>
      <c r="F13" s="141" t="s">
        <v>135</v>
      </c>
      <c r="G13" s="256"/>
      <c r="H13" s="239"/>
      <c r="I13" s="239"/>
      <c r="J13" s="239"/>
      <c r="K13" s="238">
        <f t="shared" si="0"/>
        <v>0</v>
      </c>
    </row>
    <row r="14" spans="1:11" ht="45" x14ac:dyDescent="0.25">
      <c r="A14" s="47"/>
      <c r="B14" s="36"/>
      <c r="C14" s="1"/>
      <c r="D14" s="78" t="s">
        <v>146</v>
      </c>
      <c r="E14" s="128" t="s">
        <v>147</v>
      </c>
      <c r="F14" s="128" t="s">
        <v>135</v>
      </c>
      <c r="G14" s="256"/>
      <c r="H14" s="239"/>
      <c r="I14" s="239"/>
      <c r="J14" s="239"/>
      <c r="K14" s="238">
        <f t="shared" si="0"/>
        <v>0</v>
      </c>
    </row>
    <row r="15" spans="1:11" ht="15.75" thickBot="1" x14ac:dyDescent="0.3">
      <c r="A15" s="269" t="s">
        <v>14</v>
      </c>
      <c r="B15" s="359"/>
      <c r="C15" s="360">
        <f>SUM(C13:C14)</f>
        <v>0</v>
      </c>
      <c r="D15" s="361" t="s">
        <v>10</v>
      </c>
      <c r="E15" s="362"/>
      <c r="F15" s="363"/>
      <c r="G15" s="142">
        <f>SUM(G7:G14)</f>
        <v>30000000</v>
      </c>
      <c r="H15" s="58">
        <f>SUM(H7:H14)</f>
        <v>80000000</v>
      </c>
      <c r="I15" s="58">
        <f>SUM(I7:I14)</f>
        <v>90000000</v>
      </c>
      <c r="J15" s="58">
        <f>J12+J10+J9+J8+J7</f>
        <v>80000000</v>
      </c>
      <c r="K15" s="143">
        <f>K12+K10+K9+K8+K7</f>
        <v>280000000</v>
      </c>
    </row>
    <row r="16" spans="1:11" ht="15.75" thickBot="1" x14ac:dyDescent="0.3">
      <c r="A16" s="271"/>
      <c r="B16" s="272"/>
      <c r="C16" s="274"/>
      <c r="D16" s="364" t="s">
        <v>9</v>
      </c>
      <c r="E16" s="277"/>
      <c r="F16" s="277"/>
      <c r="G16" s="277"/>
      <c r="H16" s="277"/>
      <c r="I16" s="277"/>
      <c r="J16" s="365"/>
      <c r="K16" s="144">
        <f>K15</f>
        <v>280000000</v>
      </c>
    </row>
    <row r="17" spans="6:7" x14ac:dyDescent="0.25">
      <c r="F17" s="237"/>
      <c r="G17" s="23"/>
    </row>
  </sheetData>
  <mergeCells count="14">
    <mergeCell ref="A7:A10"/>
    <mergeCell ref="B7:B10"/>
    <mergeCell ref="C7:C10"/>
    <mergeCell ref="D7:D10"/>
    <mergeCell ref="A15:B16"/>
    <mergeCell ref="C15:C16"/>
    <mergeCell ref="D15:F15"/>
    <mergeCell ref="D16:J16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"/>
  <sheetViews>
    <sheetView topLeftCell="E10" workbookViewId="0">
      <selection activeCell="H16" sqref="H16"/>
    </sheetView>
  </sheetViews>
  <sheetFormatPr baseColWidth="10" defaultRowHeight="15" x14ac:dyDescent="0.25"/>
  <cols>
    <col min="1" max="1" width="16.7109375" style="146" customWidth="1"/>
    <col min="2" max="2" width="18" style="146" customWidth="1"/>
    <col min="3" max="3" width="17.42578125" style="146" customWidth="1"/>
    <col min="4" max="4" width="33.5703125" style="146" customWidth="1"/>
    <col min="5" max="5" width="27.5703125" style="146" customWidth="1"/>
    <col min="6" max="6" width="27.42578125" style="146" customWidth="1"/>
    <col min="7" max="9" width="18.85546875" style="146" customWidth="1"/>
    <col min="10" max="10" width="27.5703125" style="146" customWidth="1"/>
    <col min="11" max="11" width="17.140625" style="146" customWidth="1"/>
    <col min="12" max="16384" width="11.42578125" style="146"/>
  </cols>
  <sheetData>
    <row r="1" spans="1:11" x14ac:dyDescent="0.25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x14ac:dyDescent="0.25">
      <c r="A2" s="368" t="s">
        <v>148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</row>
    <row r="3" spans="1:11" x14ac:dyDescent="0.25">
      <c r="A3" s="368" t="s">
        <v>149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</row>
    <row r="4" spans="1:11" x14ac:dyDescent="0.25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s="147" customFormat="1" x14ac:dyDescent="0.25">
      <c r="A5" s="370" t="s">
        <v>15</v>
      </c>
      <c r="B5" s="370"/>
      <c r="C5" s="370"/>
      <c r="D5" s="370" t="s">
        <v>16</v>
      </c>
      <c r="E5" s="370"/>
      <c r="F5" s="370"/>
      <c r="G5" s="370"/>
      <c r="H5" s="370"/>
      <c r="I5" s="370"/>
      <c r="J5" s="370"/>
      <c r="K5" s="370"/>
    </row>
    <row r="6" spans="1:11" s="147" customFormat="1" ht="60" x14ac:dyDescent="0.25">
      <c r="A6" s="148" t="s">
        <v>11</v>
      </c>
      <c r="B6" s="148" t="s">
        <v>12</v>
      </c>
      <c r="C6" s="148" t="s">
        <v>13</v>
      </c>
      <c r="D6" s="149" t="s">
        <v>1</v>
      </c>
      <c r="E6" s="149" t="s">
        <v>2</v>
      </c>
      <c r="F6" s="149" t="s">
        <v>4</v>
      </c>
      <c r="G6" s="148" t="s">
        <v>3</v>
      </c>
      <c r="H6" s="148" t="s">
        <v>5</v>
      </c>
      <c r="I6" s="148" t="s">
        <v>6</v>
      </c>
      <c r="J6" s="148" t="s">
        <v>7</v>
      </c>
      <c r="K6" s="148" t="s">
        <v>8</v>
      </c>
    </row>
    <row r="7" spans="1:11" s="147" customFormat="1" ht="75" x14ac:dyDescent="0.25">
      <c r="A7" s="371" t="s">
        <v>150</v>
      </c>
      <c r="B7" s="372" t="s">
        <v>151</v>
      </c>
      <c r="C7" s="373"/>
      <c r="D7" s="95" t="s">
        <v>152</v>
      </c>
      <c r="E7" s="108" t="s">
        <v>153</v>
      </c>
      <c r="F7" s="108" t="s">
        <v>154</v>
      </c>
      <c r="G7" s="150">
        <v>91000000</v>
      </c>
      <c r="H7" s="150">
        <v>95500000</v>
      </c>
      <c r="I7" s="150">
        <v>120000000</v>
      </c>
      <c r="J7" s="150">
        <v>119000000</v>
      </c>
      <c r="K7" s="151">
        <f>G7+H7+I7+J7</f>
        <v>425500000</v>
      </c>
    </row>
    <row r="8" spans="1:11" s="147" customFormat="1" ht="90" x14ac:dyDescent="0.25">
      <c r="A8" s="371"/>
      <c r="B8" s="372"/>
      <c r="C8" s="373"/>
      <c r="D8" s="152" t="s">
        <v>155</v>
      </c>
      <c r="E8" s="107" t="s">
        <v>156</v>
      </c>
      <c r="F8" s="107" t="s">
        <v>157</v>
      </c>
      <c r="G8" s="160">
        <v>144000000</v>
      </c>
      <c r="H8" s="154">
        <v>124000000</v>
      </c>
      <c r="I8" s="154">
        <v>136000000</v>
      </c>
      <c r="J8" s="154">
        <v>120000000</v>
      </c>
      <c r="K8" s="151">
        <f>SUM(G8:J8)</f>
        <v>524000000</v>
      </c>
    </row>
    <row r="9" spans="1:11" s="147" customFormat="1" ht="120" x14ac:dyDescent="0.25">
      <c r="A9" s="371"/>
      <c r="B9" s="372"/>
      <c r="C9" s="373"/>
      <c r="D9" s="152" t="s">
        <v>158</v>
      </c>
      <c r="E9" s="155" t="s">
        <v>159</v>
      </c>
      <c r="F9" s="155" t="s">
        <v>160</v>
      </c>
      <c r="G9" s="150">
        <v>367250000</v>
      </c>
      <c r="H9" s="156">
        <v>339000000</v>
      </c>
      <c r="I9" s="154">
        <v>376500000</v>
      </c>
      <c r="J9" s="156">
        <v>380000000</v>
      </c>
      <c r="K9" s="151">
        <f>SUM(G9:J9)</f>
        <v>1462750000</v>
      </c>
    </row>
    <row r="10" spans="1:11" s="147" customFormat="1" ht="105" x14ac:dyDescent="0.25">
      <c r="A10" s="371"/>
      <c r="B10" s="372"/>
      <c r="C10" s="373"/>
      <c r="D10" s="157" t="s">
        <v>161</v>
      </c>
      <c r="E10" s="108" t="s">
        <v>162</v>
      </c>
      <c r="F10" s="108" t="s">
        <v>163</v>
      </c>
      <c r="G10" s="150">
        <v>20000000</v>
      </c>
      <c r="H10" s="150">
        <v>22000000</v>
      </c>
      <c r="I10" s="150">
        <v>30000000</v>
      </c>
      <c r="J10" s="150">
        <v>31500000</v>
      </c>
      <c r="K10" s="151">
        <f t="shared" ref="K10:K13" si="0">SUM(G10:J10)</f>
        <v>103500000</v>
      </c>
    </row>
    <row r="11" spans="1:11" s="147" customFormat="1" ht="45" x14ac:dyDescent="0.25">
      <c r="A11" s="371"/>
      <c r="B11" s="372"/>
      <c r="C11" s="373"/>
      <c r="D11" s="108" t="s">
        <v>164</v>
      </c>
      <c r="E11" s="158" t="s">
        <v>165</v>
      </c>
      <c r="F11" s="158" t="s">
        <v>166</v>
      </c>
      <c r="G11" s="150">
        <v>70750000</v>
      </c>
      <c r="H11" s="159">
        <v>70000000</v>
      </c>
      <c r="I11" s="160">
        <v>94000000</v>
      </c>
      <c r="J11" s="159">
        <v>96500000</v>
      </c>
      <c r="K11" s="151">
        <f>SUM(G11:J11)</f>
        <v>331250000</v>
      </c>
    </row>
    <row r="12" spans="1:11" s="147" customFormat="1" ht="30" x14ac:dyDescent="0.25">
      <c r="A12" s="371"/>
      <c r="B12" s="372"/>
      <c r="C12" s="373"/>
      <c r="D12" s="108" t="s">
        <v>167</v>
      </c>
      <c r="E12" s="161" t="s">
        <v>168</v>
      </c>
      <c r="F12" s="162" t="s">
        <v>169</v>
      </c>
      <c r="G12" s="163">
        <v>25000000</v>
      </c>
      <c r="H12" s="163">
        <v>27500000</v>
      </c>
      <c r="I12" s="163">
        <v>29500000</v>
      </c>
      <c r="J12" s="163">
        <v>25000000</v>
      </c>
      <c r="K12" s="151">
        <f t="shared" si="0"/>
        <v>107000000</v>
      </c>
    </row>
    <row r="13" spans="1:11" s="147" customFormat="1" x14ac:dyDescent="0.25">
      <c r="A13" s="374" t="s">
        <v>14</v>
      </c>
      <c r="B13" s="374"/>
      <c r="C13" s="375">
        <f>SUM(C7:C12)</f>
        <v>0</v>
      </c>
      <c r="D13" s="366" t="s">
        <v>10</v>
      </c>
      <c r="E13" s="366"/>
      <c r="F13" s="366"/>
      <c r="G13" s="153">
        <f>SUM(G7:G12)</f>
        <v>718000000</v>
      </c>
      <c r="H13" s="153">
        <f>SUM(H7:H12)</f>
        <v>678000000</v>
      </c>
      <c r="I13" s="153">
        <f>SUM(I7:I12)</f>
        <v>786000000</v>
      </c>
      <c r="J13" s="153">
        <f>SUM(J7:J12)</f>
        <v>772000000</v>
      </c>
      <c r="K13" s="151">
        <f t="shared" si="0"/>
        <v>2954000000</v>
      </c>
    </row>
    <row r="14" spans="1:11" s="147" customFormat="1" x14ac:dyDescent="0.25">
      <c r="A14" s="374"/>
      <c r="B14" s="374"/>
      <c r="C14" s="375"/>
      <c r="D14" s="366" t="s">
        <v>9</v>
      </c>
      <c r="E14" s="366"/>
      <c r="F14" s="366"/>
      <c r="G14" s="366"/>
      <c r="H14" s="366"/>
      <c r="I14" s="366"/>
      <c r="J14" s="366"/>
      <c r="K14" s="164"/>
    </row>
    <row r="15" spans="1:11" s="147" customFormat="1" x14ac:dyDescent="0.25"/>
    <row r="16" spans="1:11" s="147" customFormat="1" x14ac:dyDescent="0.25"/>
  </sheetData>
  <mergeCells count="13">
    <mergeCell ref="D13:F13"/>
    <mergeCell ref="D14:J14"/>
    <mergeCell ref="A1:K1"/>
    <mergeCell ref="A2:K2"/>
    <mergeCell ref="A3:K3"/>
    <mergeCell ref="A4:K4"/>
    <mergeCell ref="A5:C5"/>
    <mergeCell ref="D5:K5"/>
    <mergeCell ref="A7:A12"/>
    <mergeCell ref="B7:B12"/>
    <mergeCell ref="C7:C12"/>
    <mergeCell ref="A13:B14"/>
    <mergeCell ref="C13:C1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"/>
  <sheetViews>
    <sheetView topLeftCell="D4" workbookViewId="0">
      <selection activeCell="D12" sqref="A12:XFD16"/>
    </sheetView>
  </sheetViews>
  <sheetFormatPr baseColWidth="10" defaultRowHeight="15" x14ac:dyDescent="0.25"/>
  <cols>
    <col min="1" max="1" width="16.7109375" style="165" customWidth="1"/>
    <col min="2" max="2" width="18" style="165" customWidth="1"/>
    <col min="3" max="3" width="17.42578125" style="165" customWidth="1"/>
    <col min="4" max="4" width="33.5703125" style="165" customWidth="1"/>
    <col min="5" max="5" width="27.5703125" style="165" customWidth="1"/>
    <col min="6" max="6" width="27.42578125" style="165" customWidth="1"/>
    <col min="7" max="9" width="18.85546875" style="165" customWidth="1"/>
    <col min="10" max="10" width="16.140625" style="165" customWidth="1"/>
    <col min="11" max="11" width="17.140625" style="165" customWidth="1"/>
    <col min="12" max="16384" width="11.42578125" style="165"/>
  </cols>
  <sheetData>
    <row r="1" spans="1:11" x14ac:dyDescent="0.25">
      <c r="A1" s="385" t="s">
        <v>0</v>
      </c>
      <c r="B1" s="386"/>
      <c r="C1" s="386"/>
      <c r="D1" s="386"/>
      <c r="E1" s="386"/>
      <c r="F1" s="386"/>
      <c r="G1" s="386"/>
      <c r="H1" s="386"/>
      <c r="I1" s="386"/>
      <c r="J1" s="386"/>
      <c r="K1" s="387"/>
    </row>
    <row r="2" spans="1:11" x14ac:dyDescent="0.25">
      <c r="A2" s="388" t="s">
        <v>170</v>
      </c>
      <c r="B2" s="389"/>
      <c r="C2" s="389"/>
      <c r="D2" s="389"/>
      <c r="E2" s="389"/>
      <c r="F2" s="389"/>
      <c r="G2" s="389"/>
      <c r="H2" s="389"/>
      <c r="I2" s="389"/>
      <c r="J2" s="389"/>
      <c r="K2" s="390"/>
    </row>
    <row r="3" spans="1:11" x14ac:dyDescent="0.25">
      <c r="A3" s="391" t="s">
        <v>149</v>
      </c>
      <c r="B3" s="392"/>
      <c r="C3" s="392"/>
      <c r="D3" s="392"/>
      <c r="E3" s="392"/>
      <c r="F3" s="392"/>
      <c r="G3" s="392"/>
      <c r="H3" s="392"/>
      <c r="I3" s="392"/>
      <c r="J3" s="392"/>
      <c r="K3" s="393"/>
    </row>
    <row r="4" spans="1:11" x14ac:dyDescent="0.25">
      <c r="A4" s="394"/>
      <c r="B4" s="395"/>
      <c r="C4" s="395"/>
      <c r="D4" s="395"/>
      <c r="E4" s="395"/>
      <c r="F4" s="395"/>
      <c r="G4" s="395"/>
      <c r="H4" s="395"/>
      <c r="I4" s="395"/>
      <c r="J4" s="395"/>
      <c r="K4" s="396"/>
    </row>
    <row r="5" spans="1:11" x14ac:dyDescent="0.25">
      <c r="A5" s="397" t="s">
        <v>15</v>
      </c>
      <c r="B5" s="398"/>
      <c r="C5" s="399"/>
      <c r="D5" s="391" t="s">
        <v>16</v>
      </c>
      <c r="E5" s="392"/>
      <c r="F5" s="392"/>
      <c r="G5" s="392"/>
      <c r="H5" s="392"/>
      <c r="I5" s="392"/>
      <c r="J5" s="392"/>
      <c r="K5" s="393"/>
    </row>
    <row r="6" spans="1:11" s="166" customFormat="1" ht="60" x14ac:dyDescent="0.25">
      <c r="A6" s="148" t="s">
        <v>11</v>
      </c>
      <c r="B6" s="148" t="s">
        <v>12</v>
      </c>
      <c r="C6" s="148" t="s">
        <v>13</v>
      </c>
      <c r="D6" s="149" t="s">
        <v>1</v>
      </c>
      <c r="E6" s="149" t="s">
        <v>2</v>
      </c>
      <c r="F6" s="149" t="s">
        <v>4</v>
      </c>
      <c r="G6" s="148" t="s">
        <v>3</v>
      </c>
      <c r="H6" s="148" t="s">
        <v>5</v>
      </c>
      <c r="I6" s="148" t="s">
        <v>6</v>
      </c>
      <c r="J6" s="148" t="s">
        <v>7</v>
      </c>
      <c r="K6" s="148" t="s">
        <v>8</v>
      </c>
    </row>
    <row r="7" spans="1:11" ht="45" x14ac:dyDescent="0.25">
      <c r="A7" s="167"/>
      <c r="B7" s="168"/>
      <c r="C7" s="169"/>
      <c r="D7" s="170" t="s">
        <v>171</v>
      </c>
      <c r="E7" s="171" t="s">
        <v>172</v>
      </c>
      <c r="F7" s="171" t="s">
        <v>173</v>
      </c>
      <c r="G7" s="236">
        <v>5000000</v>
      </c>
      <c r="H7" s="172">
        <v>5000000</v>
      </c>
      <c r="I7" s="236">
        <v>5000000</v>
      </c>
      <c r="J7" s="172">
        <v>6000000</v>
      </c>
      <c r="K7" s="173">
        <f>SUM(G7:J7)</f>
        <v>21000000</v>
      </c>
    </row>
    <row r="8" spans="1:11" ht="105" x14ac:dyDescent="0.25">
      <c r="A8" s="167"/>
      <c r="B8" s="168"/>
      <c r="C8" s="169"/>
      <c r="D8" s="170" t="s">
        <v>174</v>
      </c>
      <c r="E8" s="171" t="s">
        <v>175</v>
      </c>
      <c r="F8" s="171" t="s">
        <v>176</v>
      </c>
      <c r="G8" s="235">
        <v>2000000</v>
      </c>
      <c r="H8" s="150">
        <v>2000000</v>
      </c>
      <c r="I8" s="235">
        <v>2000000</v>
      </c>
      <c r="J8" s="150">
        <v>3000000</v>
      </c>
      <c r="K8" s="173">
        <f>SUM(G8:J8)</f>
        <v>9000000</v>
      </c>
    </row>
    <row r="9" spans="1:11" x14ac:dyDescent="0.25">
      <c r="A9" s="376" t="s">
        <v>14</v>
      </c>
      <c r="B9" s="377"/>
      <c r="C9" s="380">
        <f>SUM(C7:C8)</f>
        <v>0</v>
      </c>
      <c r="D9" s="382" t="s">
        <v>10</v>
      </c>
      <c r="E9" s="383"/>
      <c r="F9" s="384"/>
      <c r="G9" s="174">
        <f>SUM(G7:G8)</f>
        <v>7000000</v>
      </c>
      <c r="H9" s="174">
        <f>SUM(H7:H8)</f>
        <v>7000000</v>
      </c>
      <c r="I9" s="174">
        <f>SUM(I7:I8)</f>
        <v>7000000</v>
      </c>
      <c r="J9" s="174">
        <f>SUM(J7:J8)</f>
        <v>9000000</v>
      </c>
      <c r="K9" s="175">
        <f t="shared" ref="K9" si="0">SUM(G9:J9)</f>
        <v>30000000</v>
      </c>
    </row>
    <row r="10" spans="1:11" x14ac:dyDescent="0.25">
      <c r="A10" s="378"/>
      <c r="B10" s="379"/>
      <c r="C10" s="381"/>
      <c r="D10" s="382" t="s">
        <v>9</v>
      </c>
      <c r="E10" s="383"/>
      <c r="F10" s="383"/>
      <c r="G10" s="383"/>
      <c r="H10" s="383"/>
      <c r="I10" s="383"/>
      <c r="J10" s="384"/>
      <c r="K10" s="175">
        <f>K9</f>
        <v>30000000</v>
      </c>
    </row>
  </sheetData>
  <mergeCells count="10">
    <mergeCell ref="A9:B10"/>
    <mergeCell ref="C9:C10"/>
    <mergeCell ref="D9:F9"/>
    <mergeCell ref="D10:J10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"/>
  <sheetViews>
    <sheetView workbookViewId="0">
      <selection activeCell="J14" sqref="J14"/>
    </sheetView>
  </sheetViews>
  <sheetFormatPr baseColWidth="10" defaultRowHeight="15" x14ac:dyDescent="0.25"/>
  <cols>
    <col min="1" max="1" width="16.7109375" style="165" customWidth="1"/>
    <col min="2" max="2" width="18" style="165" customWidth="1"/>
    <col min="3" max="3" width="17.42578125" style="165" customWidth="1"/>
    <col min="4" max="4" width="33.5703125" style="165" customWidth="1"/>
    <col min="5" max="5" width="27.5703125" style="165" customWidth="1"/>
    <col min="6" max="6" width="27.42578125" style="165" customWidth="1"/>
    <col min="7" max="9" width="18.85546875" style="165" customWidth="1"/>
    <col min="10" max="10" width="27.5703125" style="165" customWidth="1"/>
    <col min="11" max="11" width="17.140625" style="165" customWidth="1"/>
    <col min="12" max="16384" width="11.42578125" style="165"/>
  </cols>
  <sheetData>
    <row r="1" spans="1:11" x14ac:dyDescent="0.25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x14ac:dyDescent="0.25">
      <c r="A2" s="368" t="s">
        <v>177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</row>
    <row r="3" spans="1:11" x14ac:dyDescent="0.25">
      <c r="A3" s="368" t="s">
        <v>149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</row>
    <row r="4" spans="1:11" x14ac:dyDescent="0.25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x14ac:dyDescent="0.25">
      <c r="A5" s="370" t="s">
        <v>15</v>
      </c>
      <c r="B5" s="370"/>
      <c r="C5" s="370"/>
      <c r="D5" s="368" t="s">
        <v>16</v>
      </c>
      <c r="E5" s="368"/>
      <c r="F5" s="368"/>
      <c r="G5" s="368"/>
      <c r="H5" s="368"/>
      <c r="I5" s="368"/>
      <c r="J5" s="368"/>
      <c r="K5" s="368"/>
    </row>
    <row r="6" spans="1:11" ht="60" x14ac:dyDescent="0.25">
      <c r="A6" s="148" t="s">
        <v>11</v>
      </c>
      <c r="B6" s="148" t="s">
        <v>12</v>
      </c>
      <c r="C6" s="148" t="s">
        <v>13</v>
      </c>
      <c r="D6" s="176" t="s">
        <v>1</v>
      </c>
      <c r="E6" s="176" t="s">
        <v>2</v>
      </c>
      <c r="F6" s="176" t="s">
        <v>4</v>
      </c>
      <c r="G6" s="177" t="s">
        <v>3</v>
      </c>
      <c r="H6" s="177" t="s">
        <v>5</v>
      </c>
      <c r="I6" s="177" t="s">
        <v>6</v>
      </c>
      <c r="J6" s="177" t="s">
        <v>7</v>
      </c>
      <c r="K6" s="177" t="s">
        <v>8</v>
      </c>
    </row>
    <row r="7" spans="1:11" ht="105" x14ac:dyDescent="0.25">
      <c r="A7" s="167"/>
      <c r="B7" s="168"/>
      <c r="C7" s="169"/>
      <c r="D7" s="95" t="s">
        <v>178</v>
      </c>
      <c r="E7" s="171" t="s">
        <v>179</v>
      </c>
      <c r="F7" s="171" t="s">
        <v>180</v>
      </c>
      <c r="G7" s="172">
        <v>4000000</v>
      </c>
      <c r="H7" s="172">
        <v>4000000</v>
      </c>
      <c r="I7" s="150">
        <v>4000000</v>
      </c>
      <c r="J7" s="172">
        <v>4000000</v>
      </c>
      <c r="K7" s="173">
        <f>G7+H7+I7+J7</f>
        <v>16000000</v>
      </c>
    </row>
    <row r="8" spans="1:11" x14ac:dyDescent="0.25">
      <c r="A8" s="400" t="s">
        <v>14</v>
      </c>
      <c r="B8" s="400"/>
      <c r="C8" s="401">
        <f>SUM(C7:C7)</f>
        <v>0</v>
      </c>
      <c r="D8" s="402" t="s">
        <v>10</v>
      </c>
      <c r="E8" s="402"/>
      <c r="F8" s="402"/>
      <c r="G8" s="174">
        <f>SUM(G7:G7)</f>
        <v>4000000</v>
      </c>
      <c r="H8" s="174">
        <f>SUM(H7:H7)</f>
        <v>4000000</v>
      </c>
      <c r="I8" s="174">
        <f>SUM(I7:I7)</f>
        <v>4000000</v>
      </c>
      <c r="J8" s="174">
        <f>SUM(J7:J7)</f>
        <v>4000000</v>
      </c>
      <c r="K8" s="175">
        <f t="shared" ref="K8" si="0">SUM(G8:J8)</f>
        <v>16000000</v>
      </c>
    </row>
    <row r="9" spans="1:11" x14ac:dyDescent="0.25">
      <c r="A9" s="400"/>
      <c r="B9" s="400"/>
      <c r="C9" s="401"/>
      <c r="D9" s="402" t="s">
        <v>9</v>
      </c>
      <c r="E9" s="402"/>
      <c r="F9" s="402"/>
      <c r="G9" s="402"/>
      <c r="H9" s="402"/>
      <c r="I9" s="402"/>
      <c r="J9" s="402"/>
      <c r="K9" s="175">
        <f>K8</f>
        <v>16000000</v>
      </c>
    </row>
  </sheetData>
  <mergeCells count="10">
    <mergeCell ref="A8:B9"/>
    <mergeCell ref="C8:C9"/>
    <mergeCell ref="D8:F8"/>
    <mergeCell ref="D9:J9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opLeftCell="A28" workbookViewId="0">
      <selection activeCell="G31" sqref="G31:J31"/>
    </sheetView>
  </sheetViews>
  <sheetFormatPr baseColWidth="10" defaultRowHeight="15" x14ac:dyDescent="0.25"/>
  <cols>
    <col min="1" max="1" width="16.7109375" style="23" customWidth="1"/>
    <col min="2" max="2" width="18" style="23" customWidth="1"/>
    <col min="3" max="3" width="17.42578125" style="23" customWidth="1"/>
    <col min="4" max="4" width="33.5703125" style="23" customWidth="1"/>
    <col min="5" max="5" width="29.140625" style="23" customWidth="1"/>
    <col min="6" max="6" width="27.42578125" style="23" customWidth="1"/>
    <col min="7" max="9" width="18.85546875" style="23" customWidth="1"/>
    <col min="10" max="10" width="27.5703125" style="23" customWidth="1"/>
    <col min="11" max="11" width="17.140625" style="23" customWidth="1"/>
    <col min="12" max="16384" width="11.42578125" style="23"/>
  </cols>
  <sheetData>
    <row r="1" spans="1:11" ht="30" customHeight="1" x14ac:dyDescent="0.25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x14ac:dyDescent="0.25">
      <c r="A2" s="260" t="s">
        <v>181</v>
      </c>
      <c r="B2" s="413"/>
      <c r="C2" s="413"/>
      <c r="D2" s="413"/>
      <c r="E2" s="413"/>
      <c r="F2" s="413"/>
      <c r="G2" s="413"/>
      <c r="H2" s="413"/>
      <c r="I2" s="413"/>
      <c r="J2" s="413"/>
      <c r="K2" s="262"/>
    </row>
    <row r="3" spans="1:11" x14ac:dyDescent="0.25">
      <c r="A3" s="260" t="s">
        <v>149</v>
      </c>
      <c r="B3" s="413"/>
      <c r="C3" s="413"/>
      <c r="D3" s="413"/>
      <c r="E3" s="413"/>
      <c r="F3" s="413"/>
      <c r="G3" s="413"/>
      <c r="H3" s="413"/>
      <c r="I3" s="413"/>
      <c r="J3" s="413"/>
      <c r="K3" s="262"/>
    </row>
    <row r="4" spans="1:11" ht="15.75" thickBot="1" x14ac:dyDescent="0.3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.75" thickBot="1" x14ac:dyDescent="0.3">
      <c r="A5" s="266" t="s">
        <v>15</v>
      </c>
      <c r="B5" s="267"/>
      <c r="C5" s="267"/>
      <c r="D5" s="267" t="s">
        <v>16</v>
      </c>
      <c r="E5" s="267"/>
      <c r="F5" s="267"/>
      <c r="G5" s="267"/>
      <c r="H5" s="267"/>
      <c r="I5" s="267"/>
      <c r="J5" s="267"/>
      <c r="K5" s="268"/>
    </row>
    <row r="6" spans="1:11" ht="60.75" thickBot="1" x14ac:dyDescent="0.3">
      <c r="A6" s="49" t="s">
        <v>11</v>
      </c>
      <c r="B6" s="49" t="s">
        <v>12</v>
      </c>
      <c r="C6" s="49" t="s">
        <v>13</v>
      </c>
      <c r="D6" s="98" t="s">
        <v>1</v>
      </c>
      <c r="E6" s="99" t="s">
        <v>2</v>
      </c>
      <c r="F6" s="99" t="s">
        <v>4</v>
      </c>
      <c r="G6" s="100" t="s">
        <v>3</v>
      </c>
      <c r="H6" s="100" t="s">
        <v>5</v>
      </c>
      <c r="I6" s="100" t="s">
        <v>6</v>
      </c>
      <c r="J6" s="100" t="s">
        <v>7</v>
      </c>
      <c r="K6" s="101" t="s">
        <v>8</v>
      </c>
    </row>
    <row r="7" spans="1:11" s="182" customFormat="1" ht="13.5" customHeight="1" x14ac:dyDescent="0.25">
      <c r="A7" s="403" t="s">
        <v>182</v>
      </c>
      <c r="B7" s="404"/>
      <c r="C7" s="404"/>
      <c r="D7" s="404"/>
      <c r="E7" s="404"/>
      <c r="F7" s="405"/>
      <c r="G7" s="178">
        <v>1</v>
      </c>
      <c r="H7" s="179"/>
      <c r="I7" s="179"/>
      <c r="J7" s="180"/>
      <c r="K7" s="181">
        <f t="shared" ref="K7:K31" si="0">SUM(G7:J7)</f>
        <v>1</v>
      </c>
    </row>
    <row r="8" spans="1:11" ht="60" customHeight="1" x14ac:dyDescent="0.25">
      <c r="A8" s="183"/>
      <c r="B8" s="46"/>
      <c r="C8" s="6"/>
      <c r="D8" s="280" t="s">
        <v>183</v>
      </c>
      <c r="E8" s="79" t="s">
        <v>184</v>
      </c>
      <c r="F8" s="184" t="s">
        <v>185</v>
      </c>
      <c r="G8" s="1">
        <v>0</v>
      </c>
      <c r="H8" s="1"/>
      <c r="I8" s="1">
        <v>0</v>
      </c>
      <c r="J8" s="185"/>
      <c r="K8" s="186">
        <f t="shared" si="0"/>
        <v>0</v>
      </c>
    </row>
    <row r="9" spans="1:11" ht="60" customHeight="1" x14ac:dyDescent="0.25">
      <c r="A9" s="183"/>
      <c r="B9" s="46"/>
      <c r="C9" s="6"/>
      <c r="D9" s="280"/>
      <c r="E9" s="52" t="s">
        <v>186</v>
      </c>
      <c r="F9" s="184" t="s">
        <v>30</v>
      </c>
      <c r="G9" s="6">
        <v>0</v>
      </c>
      <c r="H9" s="6"/>
      <c r="I9" s="6"/>
      <c r="J9" s="6"/>
      <c r="K9" s="186">
        <f t="shared" si="0"/>
        <v>0</v>
      </c>
    </row>
    <row r="10" spans="1:11" ht="60" customHeight="1" thickBot="1" x14ac:dyDescent="0.3">
      <c r="A10" s="187"/>
      <c r="B10" s="188"/>
      <c r="C10" s="189"/>
      <c r="D10" s="406"/>
      <c r="E10" s="190" t="s">
        <v>187</v>
      </c>
      <c r="F10" s="184" t="s">
        <v>188</v>
      </c>
      <c r="G10" s="189">
        <v>0</v>
      </c>
      <c r="H10" s="189"/>
      <c r="I10" s="189"/>
      <c r="J10" s="189"/>
      <c r="K10" s="186">
        <f t="shared" si="0"/>
        <v>0</v>
      </c>
    </row>
    <row r="11" spans="1:11" s="182" customFormat="1" ht="16.5" customHeight="1" x14ac:dyDescent="0.25">
      <c r="A11" s="403" t="s">
        <v>189</v>
      </c>
      <c r="B11" s="404"/>
      <c r="C11" s="404"/>
      <c r="D11" s="404"/>
      <c r="E11" s="404"/>
      <c r="F11" s="405"/>
      <c r="G11" s="191">
        <v>200</v>
      </c>
      <c r="H11" s="191">
        <v>500</v>
      </c>
      <c r="I11" s="191">
        <v>400</v>
      </c>
      <c r="J11" s="191">
        <v>400</v>
      </c>
      <c r="K11" s="192">
        <f t="shared" si="0"/>
        <v>1500</v>
      </c>
    </row>
    <row r="12" spans="1:11" ht="31.15" customHeight="1" x14ac:dyDescent="0.25">
      <c r="A12" s="47"/>
      <c r="B12" s="36"/>
      <c r="C12" s="1"/>
      <c r="D12" s="279" t="s">
        <v>190</v>
      </c>
      <c r="E12" s="52" t="s">
        <v>191</v>
      </c>
      <c r="F12" s="184" t="s">
        <v>192</v>
      </c>
      <c r="G12" s="34"/>
      <c r="H12" s="1"/>
      <c r="I12" s="1"/>
      <c r="J12" s="34"/>
      <c r="K12" s="186">
        <f t="shared" si="0"/>
        <v>0</v>
      </c>
    </row>
    <row r="13" spans="1:11" ht="36.6" customHeight="1" thickBot="1" x14ac:dyDescent="0.3">
      <c r="A13" s="193"/>
      <c r="B13" s="194"/>
      <c r="C13" s="195"/>
      <c r="D13" s="406"/>
      <c r="E13" s="190" t="s">
        <v>193</v>
      </c>
      <c r="F13" s="184" t="s">
        <v>192</v>
      </c>
      <c r="G13" s="195">
        <v>50000000</v>
      </c>
      <c r="H13" s="195">
        <v>40000000</v>
      </c>
      <c r="I13" s="195">
        <v>0</v>
      </c>
      <c r="J13" s="195">
        <v>0</v>
      </c>
      <c r="K13" s="186">
        <f t="shared" si="0"/>
        <v>90000000</v>
      </c>
    </row>
    <row r="14" spans="1:11" s="182" customFormat="1" ht="16.5" customHeight="1" x14ac:dyDescent="0.25">
      <c r="A14" s="403" t="s">
        <v>182</v>
      </c>
      <c r="B14" s="404"/>
      <c r="C14" s="404"/>
      <c r="D14" s="404"/>
      <c r="E14" s="404"/>
      <c r="F14" s="405"/>
      <c r="G14" s="196">
        <v>4000</v>
      </c>
      <c r="H14" s="196">
        <v>9000</v>
      </c>
      <c r="I14" s="196">
        <v>9000</v>
      </c>
      <c r="J14" s="196">
        <v>8000</v>
      </c>
      <c r="K14" s="197">
        <f t="shared" si="0"/>
        <v>30000</v>
      </c>
    </row>
    <row r="15" spans="1:11" ht="81" customHeight="1" x14ac:dyDescent="0.25">
      <c r="A15" s="47"/>
      <c r="B15" s="36"/>
      <c r="C15" s="1"/>
      <c r="D15" s="279" t="s">
        <v>194</v>
      </c>
      <c r="E15" s="198" t="s">
        <v>195</v>
      </c>
      <c r="F15" s="198" t="s">
        <v>196</v>
      </c>
      <c r="G15" s="1">
        <v>0</v>
      </c>
      <c r="H15" s="1"/>
      <c r="I15" s="1">
        <v>0</v>
      </c>
      <c r="J15" s="34">
        <v>0</v>
      </c>
      <c r="K15" s="186">
        <f t="shared" si="0"/>
        <v>0</v>
      </c>
    </row>
    <row r="16" spans="1:11" ht="139.9" customHeight="1" x14ac:dyDescent="0.25">
      <c r="A16" s="47"/>
      <c r="B16" s="36"/>
      <c r="C16" s="1"/>
      <c r="D16" s="280"/>
      <c r="E16" s="198" t="s">
        <v>197</v>
      </c>
      <c r="F16" s="198" t="s">
        <v>188</v>
      </c>
      <c r="G16" s="1">
        <v>0</v>
      </c>
      <c r="H16" s="1"/>
      <c r="I16" s="1"/>
      <c r="J16" s="34">
        <v>0</v>
      </c>
      <c r="K16" s="186">
        <f t="shared" si="0"/>
        <v>0</v>
      </c>
    </row>
    <row r="17" spans="1:11" ht="139.9" customHeight="1" x14ac:dyDescent="0.25">
      <c r="A17" s="199"/>
      <c r="B17" s="200"/>
      <c r="C17" s="201"/>
      <c r="D17" s="280"/>
      <c r="E17" s="184" t="s">
        <v>198</v>
      </c>
      <c r="F17" s="184" t="s">
        <v>199</v>
      </c>
      <c r="G17" s="1">
        <v>90000000</v>
      </c>
      <c r="H17" s="201">
        <v>60000000</v>
      </c>
      <c r="I17" s="202">
        <v>70000000</v>
      </c>
      <c r="J17" s="203">
        <v>108000000</v>
      </c>
      <c r="K17" s="186">
        <f t="shared" si="0"/>
        <v>328000000</v>
      </c>
    </row>
    <row r="18" spans="1:11" ht="64.5" customHeight="1" thickBot="1" x14ac:dyDescent="0.3">
      <c r="A18" s="193"/>
      <c r="B18" s="194"/>
      <c r="C18" s="195"/>
      <c r="D18" s="406"/>
      <c r="E18" s="204" t="s">
        <v>200</v>
      </c>
      <c r="F18" s="204" t="s">
        <v>201</v>
      </c>
      <c r="G18" s="1">
        <v>0</v>
      </c>
      <c r="H18" s="195"/>
      <c r="I18" s="195">
        <v>0</v>
      </c>
      <c r="J18" s="205">
        <v>0</v>
      </c>
      <c r="K18" s="186">
        <f t="shared" si="0"/>
        <v>0</v>
      </c>
    </row>
    <row r="19" spans="1:11" s="182" customFormat="1" ht="20.25" customHeight="1" x14ac:dyDescent="0.25">
      <c r="A19" s="403" t="s">
        <v>182</v>
      </c>
      <c r="B19" s="404"/>
      <c r="C19" s="404"/>
      <c r="D19" s="404"/>
      <c r="E19" s="404"/>
      <c r="F19" s="405"/>
      <c r="G19" s="206"/>
      <c r="H19" s="206"/>
      <c r="I19" s="207">
        <v>1</v>
      </c>
      <c r="J19" s="206"/>
      <c r="K19" s="181">
        <f t="shared" si="0"/>
        <v>1</v>
      </c>
    </row>
    <row r="20" spans="1:11" ht="30.6" customHeight="1" x14ac:dyDescent="0.25">
      <c r="A20" s="47"/>
      <c r="B20" s="36"/>
      <c r="C20" s="1"/>
      <c r="D20" s="279" t="s">
        <v>202</v>
      </c>
      <c r="E20" s="198" t="s">
        <v>203</v>
      </c>
      <c r="F20" s="198" t="s">
        <v>188</v>
      </c>
      <c r="G20" s="1"/>
      <c r="H20" s="1"/>
      <c r="I20" s="1"/>
      <c r="J20" s="1"/>
      <c r="K20" s="186">
        <f t="shared" si="0"/>
        <v>0</v>
      </c>
    </row>
    <row r="21" spans="1:11" ht="24" customHeight="1" x14ac:dyDescent="0.25">
      <c r="A21" s="47"/>
      <c r="B21" s="36"/>
      <c r="C21" s="1"/>
      <c r="D21" s="280"/>
      <c r="E21" s="198" t="s">
        <v>204</v>
      </c>
      <c r="F21" s="198" t="s">
        <v>138</v>
      </c>
      <c r="G21" s="1"/>
      <c r="H21" s="1"/>
      <c r="I21" s="1">
        <v>30000000</v>
      </c>
      <c r="J21" s="1"/>
      <c r="K21" s="186">
        <f t="shared" si="0"/>
        <v>30000000</v>
      </c>
    </row>
    <row r="22" spans="1:11" ht="35.450000000000003" customHeight="1" x14ac:dyDescent="0.25">
      <c r="A22" s="47"/>
      <c r="B22" s="36"/>
      <c r="C22" s="1"/>
      <c r="D22" s="280"/>
      <c r="E22" s="198" t="s">
        <v>205</v>
      </c>
      <c r="F22" s="198" t="s">
        <v>206</v>
      </c>
      <c r="G22" s="1"/>
      <c r="H22" s="1"/>
      <c r="I22" s="1">
        <v>12000000</v>
      </c>
      <c r="J22" s="1"/>
      <c r="K22" s="186">
        <f t="shared" si="0"/>
        <v>12000000</v>
      </c>
    </row>
    <row r="23" spans="1:11" ht="36" customHeight="1" x14ac:dyDescent="0.25">
      <c r="A23" s="47"/>
      <c r="B23" s="36"/>
      <c r="C23" s="1"/>
      <c r="D23" s="280"/>
      <c r="E23" s="198" t="s">
        <v>207</v>
      </c>
      <c r="F23" s="198" t="s">
        <v>188</v>
      </c>
      <c r="G23" s="1"/>
      <c r="H23" s="1"/>
      <c r="I23" s="1">
        <v>4000000</v>
      </c>
      <c r="J23" s="1"/>
      <c r="K23" s="186">
        <f t="shared" si="0"/>
        <v>4000000</v>
      </c>
    </row>
    <row r="24" spans="1:11" ht="30.6" customHeight="1" thickBot="1" x14ac:dyDescent="0.3">
      <c r="A24" s="193"/>
      <c r="B24" s="194"/>
      <c r="C24" s="195"/>
      <c r="D24" s="406"/>
      <c r="E24" s="204" t="s">
        <v>208</v>
      </c>
      <c r="F24" s="204" t="s">
        <v>138</v>
      </c>
      <c r="G24" s="195"/>
      <c r="H24" s="195"/>
      <c r="I24" s="195">
        <v>10000000</v>
      </c>
      <c r="J24" s="195"/>
      <c r="K24" s="186">
        <f t="shared" si="0"/>
        <v>10000000</v>
      </c>
    </row>
    <row r="25" spans="1:11" s="182" customFormat="1" ht="20.25" customHeight="1" x14ac:dyDescent="0.25">
      <c r="A25" s="403" t="s">
        <v>182</v>
      </c>
      <c r="B25" s="404"/>
      <c r="C25" s="404"/>
      <c r="D25" s="404"/>
      <c r="E25" s="404"/>
      <c r="F25" s="405"/>
      <c r="G25" s="196">
        <v>1500</v>
      </c>
      <c r="H25" s="196">
        <v>4500</v>
      </c>
      <c r="I25" s="196">
        <v>4500</v>
      </c>
      <c r="J25" s="196">
        <v>4500</v>
      </c>
      <c r="K25" s="197">
        <f t="shared" si="0"/>
        <v>15000</v>
      </c>
    </row>
    <row r="26" spans="1:11" ht="57" customHeight="1" x14ac:dyDescent="0.25">
      <c r="A26" s="47"/>
      <c r="B26" s="36"/>
      <c r="C26" s="1"/>
      <c r="D26" s="407" t="s">
        <v>209</v>
      </c>
      <c r="E26" s="198" t="s">
        <v>210</v>
      </c>
      <c r="F26" s="198" t="s">
        <v>201</v>
      </c>
      <c r="G26" s="1">
        <v>0</v>
      </c>
      <c r="H26" s="1"/>
      <c r="I26" s="1">
        <v>0</v>
      </c>
      <c r="J26" s="1">
        <v>0</v>
      </c>
      <c r="K26" s="186">
        <f t="shared" si="0"/>
        <v>0</v>
      </c>
    </row>
    <row r="27" spans="1:11" ht="37.9" customHeight="1" x14ac:dyDescent="0.25">
      <c r="A27" s="47"/>
      <c r="B27" s="36"/>
      <c r="C27" s="1"/>
      <c r="D27" s="408"/>
      <c r="E27" s="198" t="s">
        <v>211</v>
      </c>
      <c r="F27" s="198" t="s">
        <v>188</v>
      </c>
      <c r="G27" s="1">
        <v>0</v>
      </c>
      <c r="H27" s="1"/>
      <c r="I27" s="1"/>
      <c r="J27" s="1">
        <v>0</v>
      </c>
      <c r="K27" s="186">
        <f t="shared" si="0"/>
        <v>0</v>
      </c>
    </row>
    <row r="28" spans="1:11" ht="37.9" customHeight="1" thickBot="1" x14ac:dyDescent="0.3">
      <c r="A28" s="47"/>
      <c r="B28" s="36"/>
      <c r="C28" s="1"/>
      <c r="D28" s="408"/>
      <c r="E28" s="198" t="s">
        <v>212</v>
      </c>
      <c r="F28" s="198" t="s">
        <v>138</v>
      </c>
      <c r="G28" s="1">
        <v>4000000</v>
      </c>
      <c r="H28" s="1">
        <v>2000000</v>
      </c>
      <c r="I28" s="1">
        <v>4000000</v>
      </c>
      <c r="J28" s="1">
        <v>4000000</v>
      </c>
      <c r="K28" s="208">
        <f t="shared" si="0"/>
        <v>14000000</v>
      </c>
    </row>
    <row r="29" spans="1:11" ht="37.9" customHeight="1" thickBot="1" x14ac:dyDescent="0.3">
      <c r="A29" s="47"/>
      <c r="B29" s="36"/>
      <c r="C29" s="1"/>
      <c r="D29" s="408"/>
      <c r="E29" s="198" t="s">
        <v>213</v>
      </c>
      <c r="F29" s="198" t="s">
        <v>214</v>
      </c>
      <c r="G29" s="1">
        <v>70000000</v>
      </c>
      <c r="H29" s="1">
        <v>100000000</v>
      </c>
      <c r="I29" s="1">
        <v>104000000</v>
      </c>
      <c r="J29" s="1">
        <v>118000000</v>
      </c>
      <c r="K29" s="208">
        <f t="shared" si="0"/>
        <v>392000000</v>
      </c>
    </row>
    <row r="30" spans="1:11" ht="30.6" customHeight="1" thickBot="1" x14ac:dyDescent="0.3">
      <c r="A30" s="193"/>
      <c r="B30" s="194"/>
      <c r="C30" s="195"/>
      <c r="D30" s="409"/>
      <c r="E30" s="204" t="s">
        <v>215</v>
      </c>
      <c r="F30" s="204"/>
      <c r="G30" s="195">
        <v>0</v>
      </c>
      <c r="H30" s="195"/>
      <c r="I30" s="195"/>
      <c r="J30" s="195"/>
      <c r="K30" s="208">
        <f t="shared" si="0"/>
        <v>0</v>
      </c>
    </row>
    <row r="31" spans="1:11" x14ac:dyDescent="0.25">
      <c r="A31" s="410" t="s">
        <v>14</v>
      </c>
      <c r="B31" s="359"/>
      <c r="C31" s="360">
        <f>SUM(C8:C30)</f>
        <v>0</v>
      </c>
      <c r="D31" s="411" t="s">
        <v>10</v>
      </c>
      <c r="E31" s="411"/>
      <c r="F31" s="412"/>
      <c r="G31" s="6">
        <f>SUM(G8:G10,G12:G13,G15:G17,G18,G20:G24,G26:G30)</f>
        <v>214000000</v>
      </c>
      <c r="H31" s="6">
        <f>SUM(H8:H10,H12:H13,H15:H17,H18,H20:H24,H26:H30)</f>
        <v>202000000</v>
      </c>
      <c r="I31" s="6">
        <f>SUM(I8:I10,I12:I13,I15:I17,I18,I20:I24,I26:I30)</f>
        <v>234000000</v>
      </c>
      <c r="J31" s="6">
        <f>SUM(J8:J10,J12:J13,J15:J17,J18,J20:J24,J26:J30)</f>
        <v>230000000</v>
      </c>
      <c r="K31" s="209">
        <f t="shared" si="0"/>
        <v>880000000</v>
      </c>
    </row>
    <row r="32" spans="1:11" ht="15.75" thickBot="1" x14ac:dyDescent="0.3">
      <c r="A32" s="271"/>
      <c r="B32" s="272"/>
      <c r="C32" s="274"/>
      <c r="D32" s="277" t="s">
        <v>9</v>
      </c>
      <c r="E32" s="277"/>
      <c r="F32" s="277"/>
      <c r="G32" s="277"/>
      <c r="H32" s="277"/>
      <c r="I32" s="277"/>
      <c r="J32" s="278"/>
      <c r="K32" s="208">
        <f>SUM(K8:K10,K12:K13,K15:K17,K18,K20:K24,K26:K30)</f>
        <v>880000000</v>
      </c>
    </row>
  </sheetData>
  <mergeCells count="20">
    <mergeCell ref="D15:D18"/>
    <mergeCell ref="A1:K1"/>
    <mergeCell ref="A2:K2"/>
    <mergeCell ref="A3:K3"/>
    <mergeCell ref="A4:K4"/>
    <mergeCell ref="A5:C5"/>
    <mergeCell ref="D5:K5"/>
    <mergeCell ref="A7:F7"/>
    <mergeCell ref="D8:D10"/>
    <mergeCell ref="A11:F11"/>
    <mergeCell ref="D12:D13"/>
    <mergeCell ref="A14:F14"/>
    <mergeCell ref="A19:F19"/>
    <mergeCell ref="D20:D24"/>
    <mergeCell ref="A25:F25"/>
    <mergeCell ref="D26:D30"/>
    <mergeCell ref="A31:B32"/>
    <mergeCell ref="C31:C32"/>
    <mergeCell ref="D31:F31"/>
    <mergeCell ref="D32:J32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"/>
  <sheetViews>
    <sheetView topLeftCell="A4" workbookViewId="0">
      <selection activeCell="G11" sqref="G11:J11"/>
    </sheetView>
  </sheetViews>
  <sheetFormatPr baseColWidth="10" defaultRowHeight="15" x14ac:dyDescent="0.25"/>
  <cols>
    <col min="1" max="1" width="16.7109375" style="23" customWidth="1"/>
    <col min="2" max="2" width="18" style="23" customWidth="1"/>
    <col min="3" max="3" width="17.42578125" style="23" customWidth="1"/>
    <col min="4" max="4" width="33.5703125" style="23" customWidth="1"/>
    <col min="5" max="5" width="29.140625" style="23" customWidth="1"/>
    <col min="6" max="6" width="27.42578125" style="23" customWidth="1"/>
    <col min="7" max="9" width="18.85546875" style="23" customWidth="1"/>
    <col min="10" max="10" width="27.5703125" style="23" customWidth="1"/>
    <col min="11" max="11" width="17.140625" style="23" customWidth="1"/>
    <col min="12" max="16384" width="11.42578125" style="23"/>
  </cols>
  <sheetData>
    <row r="1" spans="1:11" x14ac:dyDescent="0.25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x14ac:dyDescent="0.25">
      <c r="A2" s="260" t="s">
        <v>216</v>
      </c>
      <c r="B2" s="413"/>
      <c r="C2" s="413"/>
      <c r="D2" s="413"/>
      <c r="E2" s="413"/>
      <c r="F2" s="413"/>
      <c r="G2" s="413"/>
      <c r="H2" s="413"/>
      <c r="I2" s="413"/>
      <c r="J2" s="413"/>
      <c r="K2" s="262"/>
    </row>
    <row r="3" spans="1:11" x14ac:dyDescent="0.25">
      <c r="A3" s="260" t="s">
        <v>149</v>
      </c>
      <c r="B3" s="413"/>
      <c r="C3" s="413"/>
      <c r="D3" s="413"/>
      <c r="E3" s="413"/>
      <c r="F3" s="413"/>
      <c r="G3" s="413"/>
      <c r="H3" s="413"/>
      <c r="I3" s="413"/>
      <c r="J3" s="413"/>
      <c r="K3" s="262"/>
    </row>
    <row r="4" spans="1:11" ht="15.75" thickBot="1" x14ac:dyDescent="0.3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.75" thickBot="1" x14ac:dyDescent="0.3">
      <c r="A5" s="266" t="s">
        <v>15</v>
      </c>
      <c r="B5" s="267"/>
      <c r="C5" s="267"/>
      <c r="D5" s="267" t="s">
        <v>16</v>
      </c>
      <c r="E5" s="267"/>
      <c r="F5" s="267"/>
      <c r="G5" s="267"/>
      <c r="H5" s="267"/>
      <c r="I5" s="267"/>
      <c r="J5" s="267"/>
      <c r="K5" s="268"/>
    </row>
    <row r="6" spans="1:11" ht="60.75" thickBot="1" x14ac:dyDescent="0.3">
      <c r="A6" s="49" t="s">
        <v>11</v>
      </c>
      <c r="B6" s="49" t="s">
        <v>12</v>
      </c>
      <c r="C6" s="49" t="s">
        <v>13</v>
      </c>
      <c r="D6" s="98" t="s">
        <v>1</v>
      </c>
      <c r="E6" s="99" t="s">
        <v>2</v>
      </c>
      <c r="F6" s="99" t="s">
        <v>4</v>
      </c>
      <c r="G6" s="100" t="s">
        <v>3</v>
      </c>
      <c r="H6" s="100" t="s">
        <v>5</v>
      </c>
      <c r="I6" s="100" t="s">
        <v>6</v>
      </c>
      <c r="J6" s="100" t="s">
        <v>7</v>
      </c>
      <c r="K6" s="101" t="s">
        <v>8</v>
      </c>
    </row>
    <row r="7" spans="1:11" s="182" customFormat="1" x14ac:dyDescent="0.25">
      <c r="A7" s="403" t="s">
        <v>217</v>
      </c>
      <c r="B7" s="404"/>
      <c r="C7" s="404"/>
      <c r="D7" s="404"/>
      <c r="E7" s="404"/>
      <c r="F7" s="405"/>
      <c r="G7" s="178">
        <v>25</v>
      </c>
      <c r="H7" s="179">
        <v>25</v>
      </c>
      <c r="I7" s="179">
        <v>25</v>
      </c>
      <c r="J7" s="180">
        <v>25</v>
      </c>
      <c r="K7" s="181">
        <f t="shared" ref="K7:K11" si="0">SUM(G7:J7)</f>
        <v>100</v>
      </c>
    </row>
    <row r="8" spans="1:11" ht="45" x14ac:dyDescent="0.25">
      <c r="A8" s="183"/>
      <c r="B8" s="46"/>
      <c r="C8" s="6"/>
      <c r="D8" s="210" t="s">
        <v>218</v>
      </c>
      <c r="E8" s="210" t="s">
        <v>219</v>
      </c>
      <c r="F8" s="210" t="s">
        <v>201</v>
      </c>
      <c r="G8" s="1">
        <v>0</v>
      </c>
      <c r="H8" s="1"/>
      <c r="I8" s="1"/>
      <c r="J8" s="185"/>
      <c r="K8" s="186">
        <f t="shared" si="0"/>
        <v>0</v>
      </c>
    </row>
    <row r="9" spans="1:11" ht="30" x14ac:dyDescent="0.25">
      <c r="A9" s="47"/>
      <c r="B9" s="36"/>
      <c r="C9" s="1"/>
      <c r="D9" s="211" t="s">
        <v>220</v>
      </c>
      <c r="E9" s="211" t="s">
        <v>221</v>
      </c>
      <c r="F9" s="211" t="s">
        <v>119</v>
      </c>
      <c r="G9" s="34">
        <v>0</v>
      </c>
      <c r="H9" s="1"/>
      <c r="I9" s="1"/>
      <c r="J9" s="34"/>
      <c r="K9" s="186">
        <f t="shared" si="0"/>
        <v>0</v>
      </c>
    </row>
    <row r="10" spans="1:11" ht="45" x14ac:dyDescent="0.25">
      <c r="A10" s="47"/>
      <c r="B10" s="36"/>
      <c r="C10" s="1"/>
      <c r="D10" s="43" t="s">
        <v>222</v>
      </c>
      <c r="E10" s="211" t="s">
        <v>223</v>
      </c>
      <c r="F10" s="211" t="s">
        <v>224</v>
      </c>
      <c r="G10" s="212">
        <v>92000000</v>
      </c>
      <c r="H10" s="212">
        <v>87000000</v>
      </c>
      <c r="I10" s="212">
        <v>101000000</v>
      </c>
      <c r="J10" s="213">
        <v>99000000</v>
      </c>
      <c r="K10" s="214">
        <f t="shared" si="0"/>
        <v>379000000</v>
      </c>
    </row>
    <row r="11" spans="1:11" x14ac:dyDescent="0.25">
      <c r="A11" s="410" t="s">
        <v>14</v>
      </c>
      <c r="B11" s="359"/>
      <c r="C11" s="360">
        <f>SUM(C8:C10)</f>
        <v>0</v>
      </c>
      <c r="D11" s="411" t="s">
        <v>10</v>
      </c>
      <c r="E11" s="411"/>
      <c r="F11" s="412"/>
      <c r="G11" s="6">
        <f>SUM(G8:G8,G9:G9,G10:G10)</f>
        <v>92000000</v>
      </c>
      <c r="H11" s="6">
        <f>SUM(H8:H8,H9:H9,H10:H10)</f>
        <v>87000000</v>
      </c>
      <c r="I11" s="6">
        <f>SUM(I8:I8,I9:I9,I10:I10)</f>
        <v>101000000</v>
      </c>
      <c r="J11" s="6">
        <f>SUM(J8:J8,J9:J9,J10:J10)</f>
        <v>99000000</v>
      </c>
      <c r="K11" s="209">
        <f t="shared" si="0"/>
        <v>379000000</v>
      </c>
    </row>
    <row r="12" spans="1:11" ht="15.75" thickBot="1" x14ac:dyDescent="0.3">
      <c r="A12" s="271"/>
      <c r="B12" s="272"/>
      <c r="C12" s="274"/>
      <c r="D12" s="277" t="s">
        <v>9</v>
      </c>
      <c r="E12" s="277"/>
      <c r="F12" s="277"/>
      <c r="G12" s="277"/>
      <c r="H12" s="277"/>
      <c r="I12" s="277"/>
      <c r="J12" s="278"/>
      <c r="K12" s="208">
        <f>SUM(K8:K8,K9:K9,K10:K10)</f>
        <v>379000000</v>
      </c>
    </row>
  </sheetData>
  <mergeCells count="11">
    <mergeCell ref="A1:K1"/>
    <mergeCell ref="A2:K2"/>
    <mergeCell ref="A3:K3"/>
    <mergeCell ref="A4:K4"/>
    <mergeCell ref="A5:C5"/>
    <mergeCell ref="D5:K5"/>
    <mergeCell ref="A7:F7"/>
    <mergeCell ref="A11:B12"/>
    <mergeCell ref="C11:C12"/>
    <mergeCell ref="D11:F11"/>
    <mergeCell ref="D12:J12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topLeftCell="A16" workbookViewId="0">
      <selection activeCell="G16" sqref="G16:J16"/>
    </sheetView>
  </sheetViews>
  <sheetFormatPr baseColWidth="10" defaultRowHeight="100.5" customHeight="1" x14ac:dyDescent="0.25"/>
  <cols>
    <col min="1" max="1" width="16.7109375" style="23" customWidth="1"/>
    <col min="2" max="2" width="18" style="23" customWidth="1"/>
    <col min="3" max="3" width="17.42578125" style="23" customWidth="1"/>
    <col min="4" max="4" width="35" style="23" customWidth="1"/>
    <col min="5" max="5" width="31" style="23" customWidth="1"/>
    <col min="6" max="6" width="27.42578125" style="23" customWidth="1"/>
    <col min="7" max="7" width="18.85546875" style="228" customWidth="1"/>
    <col min="8" max="10" width="18.85546875" style="23" customWidth="1"/>
    <col min="11" max="11" width="17.140625" style="23" customWidth="1"/>
    <col min="12" max="16384" width="11.42578125" style="23"/>
  </cols>
  <sheetData>
    <row r="1" spans="1:11" ht="12.75" customHeight="1" x14ac:dyDescent="0.25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ht="12.75" customHeight="1" x14ac:dyDescent="0.25">
      <c r="A2" s="260" t="s">
        <v>225</v>
      </c>
      <c r="B2" s="261"/>
      <c r="C2" s="261"/>
      <c r="D2" s="261"/>
      <c r="E2" s="261"/>
      <c r="F2" s="261"/>
      <c r="G2" s="261"/>
      <c r="H2" s="261"/>
      <c r="I2" s="261"/>
      <c r="J2" s="261"/>
      <c r="K2" s="262"/>
    </row>
    <row r="3" spans="1:11" ht="12.75" customHeight="1" x14ac:dyDescent="0.25">
      <c r="A3" s="260" t="s">
        <v>226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2.75" customHeight="1" x14ac:dyDescent="0.25">
      <c r="A4" s="417"/>
      <c r="B4" s="418"/>
      <c r="C4" s="418"/>
      <c r="D4" s="418"/>
      <c r="E4" s="418"/>
      <c r="F4" s="418"/>
      <c r="G4" s="418"/>
      <c r="H4" s="418"/>
      <c r="I4" s="418"/>
      <c r="J4" s="418"/>
      <c r="K4" s="419"/>
    </row>
    <row r="5" spans="1:11" ht="23.25" customHeight="1" x14ac:dyDescent="0.25">
      <c r="A5" s="350" t="s">
        <v>15</v>
      </c>
      <c r="B5" s="350"/>
      <c r="C5" s="350"/>
      <c r="D5" s="350" t="s">
        <v>16</v>
      </c>
      <c r="E5" s="350"/>
      <c r="F5" s="350"/>
      <c r="G5" s="350"/>
      <c r="H5" s="350"/>
      <c r="I5" s="350"/>
      <c r="J5" s="350"/>
      <c r="K5" s="350"/>
    </row>
    <row r="6" spans="1:11" ht="100.5" customHeight="1" x14ac:dyDescent="0.25">
      <c r="A6" s="121" t="s">
        <v>11</v>
      </c>
      <c r="B6" s="121" t="s">
        <v>12</v>
      </c>
      <c r="C6" s="121" t="s">
        <v>13</v>
      </c>
      <c r="D6" s="122" t="s">
        <v>1</v>
      </c>
      <c r="E6" s="122" t="s">
        <v>2</v>
      </c>
      <c r="F6" s="122" t="s">
        <v>4</v>
      </c>
      <c r="G6" s="229" t="s">
        <v>3</v>
      </c>
      <c r="H6" s="230" t="s">
        <v>5</v>
      </c>
      <c r="I6" s="230" t="s">
        <v>6</v>
      </c>
      <c r="J6" s="230" t="s">
        <v>7</v>
      </c>
      <c r="K6" s="230" t="s">
        <v>8</v>
      </c>
    </row>
    <row r="7" spans="1:11" ht="100.5" customHeight="1" x14ac:dyDescent="0.25">
      <c r="A7" s="198"/>
      <c r="B7" s="225"/>
      <c r="C7" s="226"/>
      <c r="D7" s="95" t="s">
        <v>227</v>
      </c>
      <c r="E7" s="95" t="s">
        <v>228</v>
      </c>
      <c r="F7" s="95" t="s">
        <v>119</v>
      </c>
      <c r="G7" s="215">
        <v>50000000</v>
      </c>
      <c r="H7" s="130"/>
      <c r="I7" s="130"/>
      <c r="J7" s="130"/>
      <c r="K7" s="227">
        <f>SUM(G7:J7)</f>
        <v>50000000</v>
      </c>
    </row>
    <row r="8" spans="1:11" ht="100.5" customHeight="1" x14ac:dyDescent="0.25">
      <c r="A8" s="198"/>
      <c r="B8" s="225"/>
      <c r="C8" s="226"/>
      <c r="D8" s="414" t="s">
        <v>229</v>
      </c>
      <c r="E8" s="95" t="s">
        <v>230</v>
      </c>
      <c r="F8" s="95" t="s">
        <v>30</v>
      </c>
      <c r="G8" s="216"/>
      <c r="H8" s="130">
        <v>25000000</v>
      </c>
      <c r="I8" s="130"/>
      <c r="J8" s="130"/>
      <c r="K8" s="227">
        <f t="shared" ref="K8:K16" si="0">SUM(G8:J8)</f>
        <v>25000000</v>
      </c>
    </row>
    <row r="9" spans="1:11" ht="100.5" customHeight="1" x14ac:dyDescent="0.25">
      <c r="A9" s="198"/>
      <c r="B9" s="225"/>
      <c r="C9" s="226"/>
      <c r="D9" s="414"/>
      <c r="E9" s="217" t="s">
        <v>231</v>
      </c>
      <c r="F9" s="95" t="s">
        <v>30</v>
      </c>
      <c r="G9" s="216"/>
      <c r="H9" s="130">
        <v>200000000</v>
      </c>
      <c r="I9" s="130"/>
      <c r="J9" s="130"/>
      <c r="K9" s="227">
        <f>SUM(G9:J9)</f>
        <v>200000000</v>
      </c>
    </row>
    <row r="10" spans="1:11" ht="100.5" customHeight="1" x14ac:dyDescent="0.25">
      <c r="A10" s="198"/>
      <c r="B10" s="225"/>
      <c r="C10" s="226"/>
      <c r="D10" s="414"/>
      <c r="E10" s="217" t="s">
        <v>232</v>
      </c>
      <c r="F10" s="95" t="s">
        <v>30</v>
      </c>
      <c r="G10" s="216"/>
      <c r="H10" s="130">
        <v>25000000</v>
      </c>
      <c r="I10" s="130"/>
      <c r="J10" s="130"/>
      <c r="K10" s="227"/>
    </row>
    <row r="11" spans="1:11" ht="100.5" customHeight="1" x14ac:dyDescent="0.25">
      <c r="A11" s="198"/>
      <c r="B11" s="225"/>
      <c r="C11" s="226"/>
      <c r="D11" s="414"/>
      <c r="E11" s="217" t="s">
        <v>233</v>
      </c>
      <c r="F11" s="97" t="s">
        <v>119</v>
      </c>
      <c r="G11" s="216"/>
      <c r="H11" s="130">
        <v>100000000</v>
      </c>
      <c r="I11" s="130"/>
      <c r="J11" s="130"/>
      <c r="K11" s="227">
        <f t="shared" si="0"/>
        <v>100000000</v>
      </c>
    </row>
    <row r="12" spans="1:11" s="120" customFormat="1" ht="100.5" customHeight="1" x14ac:dyDescent="0.25">
      <c r="A12" s="231"/>
      <c r="B12" s="218"/>
      <c r="C12" s="219"/>
      <c r="D12" s="415" t="s">
        <v>234</v>
      </c>
      <c r="E12" s="43" t="s">
        <v>235</v>
      </c>
      <c r="F12" s="220" t="s">
        <v>130</v>
      </c>
      <c r="G12" s="221"/>
      <c r="H12" s="222">
        <v>50000000</v>
      </c>
      <c r="I12" s="223"/>
      <c r="J12" s="223"/>
      <c r="K12" s="224">
        <f>SUM(G12:J12)</f>
        <v>50000000</v>
      </c>
    </row>
    <row r="13" spans="1:11" ht="100.5" customHeight="1" x14ac:dyDescent="0.25">
      <c r="A13" s="198"/>
      <c r="B13" s="225"/>
      <c r="C13" s="226"/>
      <c r="D13" s="415"/>
      <c r="E13" s="57" t="s">
        <v>236</v>
      </c>
      <c r="F13" s="97" t="s">
        <v>237</v>
      </c>
      <c r="G13" s="216"/>
      <c r="H13" s="130">
        <v>1</v>
      </c>
      <c r="I13" s="130">
        <v>1</v>
      </c>
      <c r="J13" s="130">
        <v>1</v>
      </c>
      <c r="K13" s="227">
        <f t="shared" si="0"/>
        <v>3</v>
      </c>
    </row>
    <row r="14" spans="1:11" ht="100.5" customHeight="1" x14ac:dyDescent="0.25">
      <c r="A14" s="198"/>
      <c r="B14" s="225"/>
      <c r="C14" s="226"/>
      <c r="D14" s="414" t="s">
        <v>238</v>
      </c>
      <c r="E14" s="57" t="s">
        <v>239</v>
      </c>
      <c r="F14" s="97" t="s">
        <v>69</v>
      </c>
      <c r="G14" s="216"/>
      <c r="H14" s="130">
        <v>200000000</v>
      </c>
      <c r="I14" s="130">
        <v>200000000</v>
      </c>
      <c r="J14" s="130">
        <v>200000000</v>
      </c>
      <c r="K14" s="227">
        <f t="shared" si="0"/>
        <v>600000000</v>
      </c>
    </row>
    <row r="15" spans="1:11" ht="100.5" customHeight="1" x14ac:dyDescent="0.25">
      <c r="A15" s="198"/>
      <c r="B15" s="225"/>
      <c r="C15" s="226"/>
      <c r="D15" s="414"/>
      <c r="E15" s="57" t="s">
        <v>240</v>
      </c>
      <c r="F15" s="97" t="s">
        <v>30</v>
      </c>
      <c r="G15" s="216"/>
      <c r="H15" s="130">
        <v>1</v>
      </c>
      <c r="I15" s="130">
        <v>1</v>
      </c>
      <c r="J15" s="130">
        <v>1</v>
      </c>
      <c r="K15" s="227">
        <f t="shared" si="0"/>
        <v>3</v>
      </c>
    </row>
    <row r="16" spans="1:11" ht="100.5" customHeight="1" x14ac:dyDescent="0.25">
      <c r="A16" s="36"/>
      <c r="B16" s="36"/>
      <c r="C16" s="36"/>
      <c r="D16" s="416" t="s">
        <v>10</v>
      </c>
      <c r="E16" s="416"/>
      <c r="F16" s="416"/>
      <c r="G16" s="216">
        <f>SUM(G7:G15)</f>
        <v>50000000</v>
      </c>
      <c r="H16" s="130">
        <f>SUM(H7:H15)</f>
        <v>600000002</v>
      </c>
      <c r="I16" s="130">
        <f>SUM(I7:I15)</f>
        <v>200000002</v>
      </c>
      <c r="J16" s="130">
        <f>SUM(J7:J15)</f>
        <v>200000002</v>
      </c>
      <c r="K16" s="227">
        <f t="shared" si="0"/>
        <v>1050000006</v>
      </c>
    </row>
    <row r="17" spans="1:11" ht="100.5" customHeight="1" x14ac:dyDescent="0.25">
      <c r="A17" s="36"/>
      <c r="B17" s="36"/>
      <c r="C17" s="36"/>
      <c r="D17" s="416" t="s">
        <v>9</v>
      </c>
      <c r="E17" s="416"/>
      <c r="F17" s="416"/>
      <c r="G17" s="416"/>
      <c r="H17" s="416"/>
      <c r="I17" s="416"/>
      <c r="J17" s="416"/>
      <c r="K17" s="97"/>
    </row>
  </sheetData>
  <mergeCells count="11">
    <mergeCell ref="A1:K1"/>
    <mergeCell ref="A2:K2"/>
    <mergeCell ref="A3:K3"/>
    <mergeCell ref="A4:K4"/>
    <mergeCell ref="A5:C5"/>
    <mergeCell ref="D5:K5"/>
    <mergeCell ref="D8:D11"/>
    <mergeCell ref="D12:D13"/>
    <mergeCell ref="D14:D15"/>
    <mergeCell ref="D16:F16"/>
    <mergeCell ref="D17:J17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topLeftCell="A19" workbookViewId="0">
      <selection activeCell="G23" sqref="G23:J23"/>
    </sheetView>
  </sheetViews>
  <sheetFormatPr baseColWidth="10" defaultColWidth="19.28515625" defaultRowHeight="15" x14ac:dyDescent="0.25"/>
  <cols>
    <col min="1" max="16384" width="19.28515625" style="23"/>
  </cols>
  <sheetData>
    <row r="1" spans="1:11" ht="30" customHeight="1" x14ac:dyDescent="0.25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 x14ac:dyDescent="0.25">
      <c r="A2" s="350" t="s">
        <v>241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spans="1:11" x14ac:dyDescent="0.25">
      <c r="A3" s="350" t="s">
        <v>226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11" x14ac:dyDescent="0.25">
      <c r="A4" s="351"/>
      <c r="B4" s="351"/>
      <c r="C4" s="351"/>
      <c r="D4" s="351"/>
      <c r="E4" s="351"/>
      <c r="F4" s="351"/>
      <c r="G4" s="351"/>
      <c r="H4" s="351"/>
      <c r="I4" s="351"/>
      <c r="J4" s="351"/>
      <c r="K4" s="351"/>
    </row>
    <row r="5" spans="1:11" x14ac:dyDescent="0.25">
      <c r="A5" s="350" t="s">
        <v>15</v>
      </c>
      <c r="B5" s="350"/>
      <c r="C5" s="350"/>
      <c r="D5" s="350" t="s">
        <v>16</v>
      </c>
      <c r="E5" s="350"/>
      <c r="F5" s="350"/>
      <c r="G5" s="350"/>
      <c r="H5" s="350"/>
      <c r="I5" s="350"/>
      <c r="J5" s="350"/>
      <c r="K5" s="350"/>
    </row>
    <row r="6" spans="1:11" ht="45" x14ac:dyDescent="0.25">
      <c r="A6" s="121" t="s">
        <v>11</v>
      </c>
      <c r="B6" s="121" t="s">
        <v>12</v>
      </c>
      <c r="C6" s="121" t="s">
        <v>13</v>
      </c>
      <c r="D6" s="122" t="s">
        <v>1</v>
      </c>
      <c r="E6" s="122" t="s">
        <v>2</v>
      </c>
      <c r="F6" s="122" t="s">
        <v>4</v>
      </c>
      <c r="G6" s="230" t="s">
        <v>3</v>
      </c>
      <c r="H6" s="230" t="s">
        <v>5</v>
      </c>
      <c r="I6" s="230" t="s">
        <v>6</v>
      </c>
      <c r="J6" s="230" t="s">
        <v>7</v>
      </c>
      <c r="K6" s="230" t="s">
        <v>8</v>
      </c>
    </row>
    <row r="7" spans="1:11" ht="87.75" customHeight="1" x14ac:dyDescent="0.25">
      <c r="A7" s="415"/>
      <c r="B7" s="420"/>
      <c r="C7" s="421"/>
      <c r="D7" s="414" t="s">
        <v>242</v>
      </c>
      <c r="E7" s="95" t="s">
        <v>243</v>
      </c>
      <c r="F7" s="95" t="s">
        <v>244</v>
      </c>
      <c r="G7" s="130">
        <v>650000000</v>
      </c>
      <c r="H7" s="130">
        <v>400000000</v>
      </c>
      <c r="I7" s="130">
        <v>600000000</v>
      </c>
      <c r="J7" s="130">
        <v>600000000</v>
      </c>
      <c r="K7" s="227">
        <f>SUM(G7:J7)</f>
        <v>2250000000</v>
      </c>
    </row>
    <row r="8" spans="1:11" ht="180.75" customHeight="1" x14ac:dyDescent="0.25">
      <c r="A8" s="415"/>
      <c r="B8" s="420"/>
      <c r="C8" s="421"/>
      <c r="D8" s="414"/>
      <c r="E8" s="95" t="s">
        <v>245</v>
      </c>
      <c r="F8" s="95" t="s">
        <v>246</v>
      </c>
      <c r="G8" s="130">
        <v>1</v>
      </c>
      <c r="H8" s="130">
        <v>1</v>
      </c>
      <c r="I8" s="130">
        <v>1</v>
      </c>
      <c r="J8" s="130">
        <v>1</v>
      </c>
      <c r="K8" s="227">
        <f t="shared" ref="K8:K23" si="0">SUM(G8:J8)</f>
        <v>4</v>
      </c>
    </row>
    <row r="9" spans="1:11" ht="120.75" customHeight="1" x14ac:dyDescent="0.25">
      <c r="A9" s="415"/>
      <c r="B9" s="420"/>
      <c r="C9" s="421"/>
      <c r="D9" s="57" t="s">
        <v>247</v>
      </c>
      <c r="E9" s="57" t="s">
        <v>248</v>
      </c>
      <c r="F9" s="97" t="s">
        <v>119</v>
      </c>
      <c r="G9" s="1"/>
      <c r="H9" s="1">
        <v>1</v>
      </c>
      <c r="I9" s="1"/>
      <c r="J9" s="1"/>
      <c r="K9" s="232">
        <f t="shared" si="0"/>
        <v>1</v>
      </c>
    </row>
    <row r="10" spans="1:11" ht="165" customHeight="1" x14ac:dyDescent="0.25">
      <c r="A10" s="415"/>
      <c r="B10" s="420"/>
      <c r="C10" s="421"/>
      <c r="D10" s="371" t="s">
        <v>249</v>
      </c>
      <c r="E10" s="57" t="s">
        <v>250</v>
      </c>
      <c r="F10" s="97" t="s">
        <v>119</v>
      </c>
      <c r="G10" s="1"/>
      <c r="H10" s="1">
        <v>1</v>
      </c>
      <c r="I10" s="1">
        <v>1</v>
      </c>
      <c r="J10" s="1">
        <v>1</v>
      </c>
      <c r="K10" s="232">
        <f t="shared" si="0"/>
        <v>3</v>
      </c>
    </row>
    <row r="11" spans="1:11" ht="170.25" customHeight="1" x14ac:dyDescent="0.25">
      <c r="A11" s="415"/>
      <c r="B11" s="420"/>
      <c r="C11" s="421"/>
      <c r="D11" s="371"/>
      <c r="E11" s="57" t="s">
        <v>251</v>
      </c>
      <c r="F11" s="97" t="s">
        <v>119</v>
      </c>
      <c r="G11" s="1"/>
      <c r="H11" s="1">
        <v>1</v>
      </c>
      <c r="I11" s="1">
        <v>1</v>
      </c>
      <c r="J11" s="1">
        <v>1</v>
      </c>
      <c r="K11" s="232">
        <f t="shared" si="0"/>
        <v>3</v>
      </c>
    </row>
    <row r="12" spans="1:11" ht="109.5" customHeight="1" x14ac:dyDescent="0.25">
      <c r="A12" s="415"/>
      <c r="B12" s="420"/>
      <c r="C12" s="421"/>
      <c r="D12" s="371"/>
      <c r="E12" s="57" t="s">
        <v>252</v>
      </c>
      <c r="F12" s="97" t="s">
        <v>119</v>
      </c>
      <c r="G12" s="54"/>
      <c r="H12" s="1">
        <v>1</v>
      </c>
      <c r="I12" s="1">
        <v>1</v>
      </c>
      <c r="J12" s="1">
        <v>1</v>
      </c>
      <c r="K12" s="232">
        <f t="shared" si="0"/>
        <v>3</v>
      </c>
    </row>
    <row r="13" spans="1:11" ht="90" customHeight="1" x14ac:dyDescent="0.25">
      <c r="A13" s="415"/>
      <c r="B13" s="420"/>
      <c r="C13" s="421"/>
      <c r="D13" s="371"/>
      <c r="E13" s="217" t="s">
        <v>253</v>
      </c>
      <c r="F13" s="97" t="s">
        <v>119</v>
      </c>
      <c r="G13" s="1"/>
      <c r="H13" s="1">
        <v>1</v>
      </c>
      <c r="I13" s="1">
        <v>1</v>
      </c>
      <c r="J13" s="1">
        <v>1</v>
      </c>
      <c r="K13" s="232">
        <f t="shared" si="0"/>
        <v>3</v>
      </c>
    </row>
    <row r="14" spans="1:11" ht="102" customHeight="1" x14ac:dyDescent="0.25">
      <c r="A14" s="415"/>
      <c r="B14" s="420"/>
      <c r="C14" s="421"/>
      <c r="D14" s="371"/>
      <c r="E14" s="57" t="s">
        <v>254</v>
      </c>
      <c r="F14" s="97" t="s">
        <v>119</v>
      </c>
      <c r="G14" s="1">
        <v>100000000</v>
      </c>
      <c r="H14" s="1">
        <v>100000000</v>
      </c>
      <c r="I14" s="1">
        <v>100000000</v>
      </c>
      <c r="J14" s="1">
        <v>100000000</v>
      </c>
      <c r="K14" s="232">
        <f>SUM(H14:J14)</f>
        <v>300000000</v>
      </c>
    </row>
    <row r="15" spans="1:11" ht="75.75" customHeight="1" x14ac:dyDescent="0.25">
      <c r="A15" s="415"/>
      <c r="B15" s="420"/>
      <c r="C15" s="421"/>
      <c r="D15" s="371"/>
      <c r="E15" s="57" t="s">
        <v>255</v>
      </c>
      <c r="F15" s="97" t="s">
        <v>119</v>
      </c>
      <c r="G15" s="1">
        <v>806999997</v>
      </c>
      <c r="H15" s="232">
        <v>410999991</v>
      </c>
      <c r="I15" s="1">
        <v>623999992</v>
      </c>
      <c r="J15" s="1">
        <v>737999992</v>
      </c>
      <c r="K15" s="232">
        <f>SUM(G15:J15)</f>
        <v>2579999972</v>
      </c>
    </row>
    <row r="16" spans="1:11" ht="216.75" customHeight="1" x14ac:dyDescent="0.25">
      <c r="A16" s="415"/>
      <c r="B16" s="420"/>
      <c r="C16" s="421"/>
      <c r="D16" s="415" t="s">
        <v>256</v>
      </c>
      <c r="E16" s="57" t="s">
        <v>257</v>
      </c>
      <c r="F16" s="97" t="s">
        <v>30</v>
      </c>
      <c r="G16" s="1">
        <v>1</v>
      </c>
      <c r="H16" s="1">
        <v>1</v>
      </c>
      <c r="I16" s="1">
        <v>1</v>
      </c>
      <c r="J16" s="1">
        <v>1</v>
      </c>
      <c r="K16" s="232">
        <f t="shared" si="0"/>
        <v>4</v>
      </c>
    </row>
    <row r="17" spans="1:12" ht="228" customHeight="1" x14ac:dyDescent="0.25">
      <c r="A17" s="415"/>
      <c r="B17" s="420"/>
      <c r="C17" s="421"/>
      <c r="D17" s="415"/>
      <c r="E17" s="57" t="s">
        <v>258</v>
      </c>
      <c r="F17" s="97" t="s">
        <v>69</v>
      </c>
      <c r="G17" s="1">
        <v>1</v>
      </c>
      <c r="H17" s="1">
        <v>100000000</v>
      </c>
      <c r="I17" s="1">
        <v>250000000</v>
      </c>
      <c r="J17" s="1">
        <v>250000000</v>
      </c>
      <c r="K17" s="232">
        <f t="shared" si="0"/>
        <v>600000001</v>
      </c>
    </row>
    <row r="18" spans="1:12" ht="75" customHeight="1" x14ac:dyDescent="0.25">
      <c r="A18" s="415"/>
      <c r="B18" s="420"/>
      <c r="C18" s="421"/>
      <c r="D18" s="422" t="s">
        <v>259</v>
      </c>
      <c r="E18" s="57" t="s">
        <v>260</v>
      </c>
      <c r="F18" s="97" t="s">
        <v>30</v>
      </c>
      <c r="G18" s="1"/>
      <c r="H18" s="1"/>
      <c r="I18" s="1"/>
      <c r="J18" s="1"/>
      <c r="K18" s="232"/>
    </row>
    <row r="19" spans="1:12" ht="72" customHeight="1" x14ac:dyDescent="0.25">
      <c r="A19" s="415"/>
      <c r="B19" s="420"/>
      <c r="C19" s="421"/>
      <c r="D19" s="422"/>
      <c r="E19" s="57" t="s">
        <v>261</v>
      </c>
      <c r="F19" s="97" t="s">
        <v>119</v>
      </c>
      <c r="G19" s="1"/>
      <c r="H19" s="1"/>
      <c r="I19" s="1"/>
      <c r="J19" s="1"/>
      <c r="K19" s="232">
        <f t="shared" si="0"/>
        <v>0</v>
      </c>
    </row>
    <row r="20" spans="1:12" ht="99.75" customHeight="1" x14ac:dyDescent="0.25">
      <c r="A20" s="415"/>
      <c r="B20" s="420"/>
      <c r="C20" s="421"/>
      <c r="D20" s="57" t="s">
        <v>262</v>
      </c>
      <c r="E20" s="57" t="s">
        <v>263</v>
      </c>
      <c r="F20" s="97" t="s">
        <v>119</v>
      </c>
      <c r="G20" s="130">
        <v>150000000</v>
      </c>
      <c r="H20" s="130">
        <v>50000000</v>
      </c>
      <c r="I20" s="130">
        <v>150000000</v>
      </c>
      <c r="J20" s="1"/>
      <c r="K20" s="227">
        <f t="shared" si="0"/>
        <v>350000000</v>
      </c>
    </row>
    <row r="21" spans="1:12" ht="20.25" customHeight="1" x14ac:dyDescent="0.25">
      <c r="A21" s="36"/>
      <c r="B21" s="36"/>
      <c r="C21" s="1"/>
      <c r="D21" s="36"/>
      <c r="E21" s="36"/>
      <c r="F21" s="36"/>
      <c r="G21" s="1"/>
      <c r="H21" s="1"/>
      <c r="I21" s="1"/>
      <c r="J21" s="1"/>
      <c r="K21" s="232">
        <f t="shared" si="0"/>
        <v>0</v>
      </c>
    </row>
    <row r="22" spans="1:12" ht="20.25" customHeight="1" x14ac:dyDescent="0.25">
      <c r="A22" s="36"/>
      <c r="B22" s="36"/>
      <c r="C22" s="1"/>
      <c r="D22" s="36"/>
      <c r="E22" s="36"/>
      <c r="F22" s="36"/>
      <c r="G22" s="1"/>
      <c r="H22" s="1"/>
      <c r="I22" s="1"/>
      <c r="J22" s="1"/>
      <c r="K22" s="232">
        <f t="shared" si="0"/>
        <v>0</v>
      </c>
    </row>
    <row r="23" spans="1:12" x14ac:dyDescent="0.25">
      <c r="A23" s="352" t="s">
        <v>14</v>
      </c>
      <c r="B23" s="352"/>
      <c r="C23" s="353">
        <f>SUM(C7:C22)</f>
        <v>0</v>
      </c>
      <c r="D23" s="354" t="s">
        <v>10</v>
      </c>
      <c r="E23" s="354"/>
      <c r="F23" s="354"/>
      <c r="G23" s="1">
        <f>SUM(G7:G22)</f>
        <v>1707000000</v>
      </c>
      <c r="H23" s="1">
        <f>SUM(H7:H22)</f>
        <v>1060999998</v>
      </c>
      <c r="I23" s="1">
        <f>SUM(I7:I22)</f>
        <v>1723999998</v>
      </c>
      <c r="J23" s="1">
        <f>SUM(J7:J22)</f>
        <v>1687999998</v>
      </c>
      <c r="K23" s="232">
        <f t="shared" si="0"/>
        <v>6179999994</v>
      </c>
    </row>
    <row r="24" spans="1:12" x14ac:dyDescent="0.25">
      <c r="A24" s="352"/>
      <c r="B24" s="352"/>
      <c r="C24" s="353"/>
      <c r="D24" s="354" t="s">
        <v>9</v>
      </c>
      <c r="E24" s="354"/>
      <c r="F24" s="354"/>
      <c r="G24" s="354"/>
      <c r="H24" s="354"/>
      <c r="I24" s="354"/>
      <c r="J24" s="354"/>
      <c r="K24" s="36"/>
    </row>
    <row r="28" spans="1:12" x14ac:dyDescent="0.25">
      <c r="L28" s="48"/>
    </row>
    <row r="29" spans="1:12" x14ac:dyDescent="0.25">
      <c r="G29" s="48"/>
      <c r="H29" s="228"/>
      <c r="I29" s="228"/>
      <c r="J29" s="228"/>
    </row>
    <row r="31" spans="1:12" x14ac:dyDescent="0.25">
      <c r="I31" s="233"/>
      <c r="J31" s="228"/>
    </row>
    <row r="33" spans="7:8" x14ac:dyDescent="0.25">
      <c r="H33" s="228"/>
    </row>
    <row r="36" spans="7:8" x14ac:dyDescent="0.25">
      <c r="G36" s="201"/>
    </row>
  </sheetData>
  <mergeCells count="17">
    <mergeCell ref="A1:K1"/>
    <mergeCell ref="A2:K2"/>
    <mergeCell ref="A3:K3"/>
    <mergeCell ref="A4:K4"/>
    <mergeCell ref="A5:C5"/>
    <mergeCell ref="D5:K5"/>
    <mergeCell ref="A23:B24"/>
    <mergeCell ref="C23:C24"/>
    <mergeCell ref="D23:F23"/>
    <mergeCell ref="D24:J24"/>
    <mergeCell ref="A7:A20"/>
    <mergeCell ref="B7:B20"/>
    <mergeCell ref="C7:C20"/>
    <mergeCell ref="D7:D8"/>
    <mergeCell ref="D10:D15"/>
    <mergeCell ref="D16:D17"/>
    <mergeCell ref="D18:D19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"/>
  <sheetViews>
    <sheetView tabSelected="1" topLeftCell="D1" workbookViewId="0">
      <selection activeCell="D13" sqref="A13:XFD17"/>
    </sheetView>
  </sheetViews>
  <sheetFormatPr baseColWidth="10" defaultRowHeight="15" x14ac:dyDescent="0.25"/>
  <cols>
    <col min="1" max="1" width="16.7109375" style="23" customWidth="1"/>
    <col min="2" max="2" width="18" style="23" customWidth="1"/>
    <col min="3" max="3" width="17.42578125" style="23" customWidth="1"/>
    <col min="4" max="4" width="35" style="23" customWidth="1"/>
    <col min="5" max="5" width="26" style="23" customWidth="1"/>
    <col min="6" max="6" width="27.42578125" style="23" customWidth="1"/>
    <col min="7" max="10" width="18.85546875" style="23" customWidth="1"/>
    <col min="11" max="11" width="17.140625" style="23" customWidth="1"/>
    <col min="12" max="16384" width="11.42578125" style="23"/>
  </cols>
  <sheetData>
    <row r="1" spans="1:11" x14ac:dyDescent="0.25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 x14ac:dyDescent="0.25">
      <c r="A2" s="350" t="s">
        <v>264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spans="1:11" x14ac:dyDescent="0.25">
      <c r="A3" s="350" t="s">
        <v>226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11" x14ac:dyDescent="0.25">
      <c r="A4" s="351"/>
      <c r="B4" s="351"/>
      <c r="C4" s="351"/>
      <c r="D4" s="351"/>
      <c r="E4" s="351"/>
      <c r="F4" s="351"/>
      <c r="G4" s="351"/>
      <c r="H4" s="351"/>
      <c r="I4" s="351"/>
      <c r="J4" s="351"/>
      <c r="K4" s="351"/>
    </row>
    <row r="5" spans="1:11" x14ac:dyDescent="0.25">
      <c r="A5" s="350" t="s">
        <v>15</v>
      </c>
      <c r="B5" s="350"/>
      <c r="C5" s="350"/>
      <c r="D5" s="350" t="s">
        <v>16</v>
      </c>
      <c r="E5" s="350"/>
      <c r="F5" s="350"/>
      <c r="G5" s="350"/>
      <c r="H5" s="350"/>
      <c r="I5" s="350"/>
      <c r="J5" s="350"/>
      <c r="K5" s="350"/>
    </row>
    <row r="6" spans="1:11" ht="60" x14ac:dyDescent="0.25">
      <c r="A6" s="121" t="s">
        <v>11</v>
      </c>
      <c r="B6" s="121" t="s">
        <v>12</v>
      </c>
      <c r="C6" s="121" t="s">
        <v>13</v>
      </c>
      <c r="D6" s="122" t="s">
        <v>1</v>
      </c>
      <c r="E6" s="122" t="s">
        <v>2</v>
      </c>
      <c r="F6" s="122" t="s">
        <v>4</v>
      </c>
      <c r="G6" s="230" t="s">
        <v>3</v>
      </c>
      <c r="H6" s="230" t="s">
        <v>5</v>
      </c>
      <c r="I6" s="230" t="s">
        <v>6</v>
      </c>
      <c r="J6" s="230" t="s">
        <v>7</v>
      </c>
      <c r="K6" s="230" t="s">
        <v>8</v>
      </c>
    </row>
    <row r="7" spans="1:11" ht="120" x14ac:dyDescent="0.25">
      <c r="A7" s="198"/>
      <c r="B7" s="225"/>
      <c r="C7" s="226"/>
      <c r="D7" s="217" t="s">
        <v>265</v>
      </c>
      <c r="E7" s="95" t="s">
        <v>266</v>
      </c>
      <c r="F7" s="95" t="s">
        <v>119</v>
      </c>
      <c r="G7" s="130">
        <v>12000000</v>
      </c>
      <c r="H7" s="106">
        <v>10000000</v>
      </c>
      <c r="I7" s="106">
        <v>10000000</v>
      </c>
      <c r="J7" s="234">
        <v>10000000</v>
      </c>
      <c r="K7" s="232"/>
    </row>
    <row r="8" spans="1:11" ht="60" x14ac:dyDescent="0.25">
      <c r="A8" s="198"/>
      <c r="B8" s="225"/>
      <c r="C8" s="226"/>
      <c r="D8" s="217" t="s">
        <v>267</v>
      </c>
      <c r="E8" s="95" t="s">
        <v>268</v>
      </c>
      <c r="F8" s="95" t="s">
        <v>119</v>
      </c>
      <c r="G8" s="106">
        <v>15000000</v>
      </c>
      <c r="H8" s="106">
        <v>15000000</v>
      </c>
      <c r="I8" s="106">
        <v>19000000</v>
      </c>
      <c r="J8" s="106">
        <v>19000000</v>
      </c>
      <c r="K8" s="232"/>
    </row>
    <row r="9" spans="1:11" x14ac:dyDescent="0.25">
      <c r="A9" s="36"/>
      <c r="B9" s="36"/>
      <c r="C9" s="1"/>
      <c r="D9" s="36"/>
      <c r="E9" s="36"/>
      <c r="F9" s="36"/>
      <c r="G9" s="1"/>
      <c r="H9" s="1"/>
      <c r="I9" s="1"/>
      <c r="J9" s="1"/>
      <c r="K9" s="232">
        <f t="shared" ref="K9:K10" si="0">SUM(G9:J9)</f>
        <v>0</v>
      </c>
    </row>
    <row r="10" spans="1:11" x14ac:dyDescent="0.25">
      <c r="A10" s="352" t="s">
        <v>14</v>
      </c>
      <c r="B10" s="352"/>
      <c r="C10" s="353">
        <f>SUM(C7:C9)</f>
        <v>0</v>
      </c>
      <c r="D10" s="354" t="s">
        <v>10</v>
      </c>
      <c r="E10" s="354"/>
      <c r="F10" s="354"/>
      <c r="G10" s="1">
        <f>SUM(G7:G9)</f>
        <v>27000000</v>
      </c>
      <c r="H10" s="1">
        <f>SUM(H7:H9)</f>
        <v>25000000</v>
      </c>
      <c r="I10" s="1">
        <f>SUM(I7:I9)</f>
        <v>29000000</v>
      </c>
      <c r="J10" s="1">
        <f>SUM(J7:J9)</f>
        <v>29000000</v>
      </c>
      <c r="K10" s="232">
        <f t="shared" si="0"/>
        <v>110000000</v>
      </c>
    </row>
    <row r="11" spans="1:11" x14ac:dyDescent="0.25">
      <c r="A11" s="352"/>
      <c r="B11" s="352"/>
      <c r="C11" s="353"/>
      <c r="D11" s="354" t="s">
        <v>9</v>
      </c>
      <c r="E11" s="354"/>
      <c r="F11" s="354"/>
      <c r="G11" s="354"/>
      <c r="H11" s="354"/>
      <c r="I11" s="354"/>
      <c r="J11" s="354"/>
      <c r="K11" s="36"/>
    </row>
  </sheetData>
  <mergeCells count="10">
    <mergeCell ref="A10:B11"/>
    <mergeCell ref="C10:C11"/>
    <mergeCell ref="D10:F10"/>
    <mergeCell ref="D11:J11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topLeftCell="D1" workbookViewId="0">
      <selection activeCell="E11" sqref="E11"/>
    </sheetView>
  </sheetViews>
  <sheetFormatPr baseColWidth="10" defaultRowHeight="15" x14ac:dyDescent="0.25"/>
  <cols>
    <col min="1" max="1" width="16.7109375" style="56" customWidth="1"/>
    <col min="2" max="2" width="18" style="56" customWidth="1"/>
    <col min="3" max="3" width="17.42578125" style="56" customWidth="1"/>
    <col min="4" max="4" width="33.5703125" style="56" customWidth="1"/>
    <col min="5" max="5" width="26" style="56" customWidth="1"/>
    <col min="6" max="6" width="27.42578125" style="56" customWidth="1"/>
    <col min="7" max="10" width="18.85546875" style="56" customWidth="1"/>
    <col min="11" max="11" width="17.140625" style="56" customWidth="1"/>
    <col min="12" max="16384" width="11.42578125" style="56"/>
  </cols>
  <sheetData>
    <row r="1" spans="1:11" ht="30" customHeight="1" x14ac:dyDescent="0.25">
      <c r="A1" s="295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7"/>
    </row>
    <row r="2" spans="1:11" x14ac:dyDescent="0.25">
      <c r="A2" s="260" t="s">
        <v>54</v>
      </c>
      <c r="B2" s="261"/>
      <c r="C2" s="261"/>
      <c r="D2" s="261"/>
      <c r="E2" s="261"/>
      <c r="F2" s="261"/>
      <c r="G2" s="261"/>
      <c r="H2" s="261"/>
      <c r="I2" s="261"/>
      <c r="J2" s="261"/>
      <c r="K2" s="262"/>
    </row>
    <row r="3" spans="1:11" x14ac:dyDescent="0.25">
      <c r="A3" s="260" t="s">
        <v>49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5.75" thickBot="1" x14ac:dyDescent="0.3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.75" thickBot="1" x14ac:dyDescent="0.3">
      <c r="A5" s="266" t="s">
        <v>15</v>
      </c>
      <c r="B5" s="267"/>
      <c r="C5" s="267"/>
      <c r="D5" s="267" t="s">
        <v>16</v>
      </c>
      <c r="E5" s="267"/>
      <c r="F5" s="267"/>
      <c r="G5" s="267"/>
      <c r="H5" s="267"/>
      <c r="I5" s="267"/>
      <c r="J5" s="267"/>
      <c r="K5" s="268"/>
    </row>
    <row r="6" spans="1:11" ht="60.75" thickBot="1" x14ac:dyDescent="0.3">
      <c r="A6" s="69" t="s">
        <v>11</v>
      </c>
      <c r="B6" s="70" t="s">
        <v>12</v>
      </c>
      <c r="C6" s="70" t="s">
        <v>13</v>
      </c>
      <c r="D6" s="71" t="s">
        <v>1</v>
      </c>
      <c r="E6" s="72" t="s">
        <v>2</v>
      </c>
      <c r="F6" s="72" t="s">
        <v>4</v>
      </c>
      <c r="G6" s="73" t="s">
        <v>3</v>
      </c>
      <c r="H6" s="73" t="s">
        <v>5</v>
      </c>
      <c r="I6" s="73" t="s">
        <v>6</v>
      </c>
      <c r="J6" s="73" t="s">
        <v>7</v>
      </c>
      <c r="K6" s="74" t="s">
        <v>8</v>
      </c>
    </row>
    <row r="7" spans="1:11" ht="82.5" customHeight="1" x14ac:dyDescent="0.25">
      <c r="A7" s="63"/>
      <c r="B7" s="50"/>
      <c r="C7" s="58"/>
      <c r="D7" s="59" t="s">
        <v>23</v>
      </c>
      <c r="E7" s="75" t="s">
        <v>36</v>
      </c>
      <c r="F7" s="50" t="s">
        <v>29</v>
      </c>
      <c r="G7" s="58">
        <v>75000000</v>
      </c>
      <c r="H7" s="58"/>
      <c r="I7" s="58"/>
      <c r="J7" s="58"/>
      <c r="K7" s="61">
        <f>SUM(G7:J7)</f>
        <v>75000000</v>
      </c>
    </row>
    <row r="8" spans="1:11" ht="47.25" customHeight="1" x14ac:dyDescent="0.25">
      <c r="A8" s="63"/>
      <c r="B8" s="53"/>
      <c r="C8" s="62"/>
      <c r="D8" s="44" t="s">
        <v>24</v>
      </c>
      <c r="E8" s="63" t="s">
        <v>42</v>
      </c>
      <c r="F8" s="53" t="s">
        <v>29</v>
      </c>
      <c r="G8" s="62"/>
      <c r="H8" s="62">
        <v>40000000</v>
      </c>
      <c r="I8" s="62">
        <v>40000000</v>
      </c>
      <c r="J8" s="62">
        <v>30000000</v>
      </c>
      <c r="K8" s="64">
        <f t="shared" ref="K8:K14" si="0">SUM(G8:J8)</f>
        <v>110000000</v>
      </c>
    </row>
    <row r="9" spans="1:11" ht="36" customHeight="1" x14ac:dyDescent="0.25">
      <c r="A9" s="63"/>
      <c r="B9" s="53"/>
      <c r="C9" s="62"/>
      <c r="D9" s="44" t="s">
        <v>25</v>
      </c>
      <c r="E9" s="63" t="s">
        <v>46</v>
      </c>
      <c r="F9" s="53" t="s">
        <v>29</v>
      </c>
      <c r="G9" s="62"/>
      <c r="H9" s="62"/>
      <c r="I9" s="62">
        <v>60000000</v>
      </c>
      <c r="J9" s="62">
        <v>46000000</v>
      </c>
      <c r="K9" s="64">
        <f t="shared" si="0"/>
        <v>106000000</v>
      </c>
    </row>
    <row r="10" spans="1:11" ht="36" customHeight="1" x14ac:dyDescent="0.25">
      <c r="A10" s="63"/>
      <c r="B10" s="53"/>
      <c r="C10" s="62"/>
      <c r="D10" s="76" t="s">
        <v>26</v>
      </c>
      <c r="E10" s="63" t="s">
        <v>43</v>
      </c>
      <c r="F10" s="53" t="s">
        <v>29</v>
      </c>
      <c r="G10" s="62">
        <v>50000000</v>
      </c>
      <c r="H10" s="62">
        <v>150000000</v>
      </c>
      <c r="I10" s="62">
        <v>119000000</v>
      </c>
      <c r="J10" s="62">
        <v>40000000</v>
      </c>
      <c r="K10" s="64">
        <f t="shared" si="0"/>
        <v>359000000</v>
      </c>
    </row>
    <row r="11" spans="1:11" ht="60" x14ac:dyDescent="0.25">
      <c r="A11" s="63"/>
      <c r="B11" s="53"/>
      <c r="C11" s="62"/>
      <c r="D11" s="44" t="s">
        <v>27</v>
      </c>
      <c r="E11" s="63" t="s">
        <v>44</v>
      </c>
      <c r="F11" s="53" t="s">
        <v>29</v>
      </c>
      <c r="G11" s="62"/>
      <c r="H11" s="62"/>
      <c r="I11" s="62"/>
      <c r="J11" s="62">
        <v>99000000</v>
      </c>
      <c r="K11" s="64">
        <f t="shared" si="0"/>
        <v>99000000</v>
      </c>
    </row>
    <row r="12" spans="1:11" ht="77.25" customHeight="1" x14ac:dyDescent="0.25">
      <c r="A12" s="63"/>
      <c r="B12" s="53"/>
      <c r="C12" s="62"/>
      <c r="D12" s="44" t="s">
        <v>28</v>
      </c>
      <c r="E12" s="63" t="s">
        <v>45</v>
      </c>
      <c r="F12" s="53" t="s">
        <v>29</v>
      </c>
      <c r="G12" s="62">
        <v>75000000</v>
      </c>
      <c r="H12" s="62"/>
      <c r="I12" s="62"/>
      <c r="J12" s="62"/>
      <c r="K12" s="64">
        <f t="shared" si="0"/>
        <v>75000000</v>
      </c>
    </row>
    <row r="13" spans="1:11" ht="20.25" customHeight="1" x14ac:dyDescent="0.25">
      <c r="A13" s="65"/>
      <c r="B13" s="53"/>
      <c r="C13" s="62"/>
      <c r="D13" s="66"/>
      <c r="E13" s="53"/>
      <c r="F13" s="53"/>
      <c r="G13" s="62"/>
      <c r="H13" s="62"/>
      <c r="I13" s="62"/>
      <c r="J13" s="62"/>
      <c r="K13" s="64">
        <f t="shared" si="0"/>
        <v>0</v>
      </c>
    </row>
    <row r="14" spans="1:11" x14ac:dyDescent="0.25">
      <c r="A14" s="285" t="s">
        <v>14</v>
      </c>
      <c r="B14" s="286"/>
      <c r="C14" s="289">
        <f>SUM(C7:C13)</f>
        <v>0</v>
      </c>
      <c r="D14" s="291" t="s">
        <v>10</v>
      </c>
      <c r="E14" s="291"/>
      <c r="F14" s="292"/>
      <c r="G14" s="62">
        <f>SUM(G7:G13)</f>
        <v>200000000</v>
      </c>
      <c r="H14" s="62">
        <f>SUM(H7:H13)</f>
        <v>190000000</v>
      </c>
      <c r="I14" s="62">
        <f>SUM(I7:I13)</f>
        <v>219000000</v>
      </c>
      <c r="J14" s="62">
        <f>SUM(J7:J13)</f>
        <v>215000000</v>
      </c>
      <c r="K14" s="64">
        <f t="shared" si="0"/>
        <v>824000000</v>
      </c>
    </row>
    <row r="15" spans="1:11" ht="15.75" thickBot="1" x14ac:dyDescent="0.3">
      <c r="A15" s="287"/>
      <c r="B15" s="288"/>
      <c r="C15" s="290"/>
      <c r="D15" s="293" t="s">
        <v>9</v>
      </c>
      <c r="E15" s="293"/>
      <c r="F15" s="293"/>
      <c r="G15" s="293"/>
      <c r="H15" s="293"/>
      <c r="I15" s="293"/>
      <c r="J15" s="294"/>
      <c r="K15" s="67"/>
    </row>
    <row r="17" spans="7:10" x14ac:dyDescent="0.25">
      <c r="G17" s="56">
        <v>200000000</v>
      </c>
      <c r="H17" s="56">
        <v>190000000</v>
      </c>
      <c r="I17" s="56">
        <v>219000000</v>
      </c>
      <c r="J17" s="56">
        <v>215000000</v>
      </c>
    </row>
    <row r="18" spans="7:10" x14ac:dyDescent="0.25">
      <c r="G18" s="68">
        <f>G17-G14</f>
        <v>0</v>
      </c>
      <c r="H18" s="68">
        <f t="shared" ref="H18:J18" si="1">H17-H14</f>
        <v>0</v>
      </c>
      <c r="I18" s="68">
        <f t="shared" si="1"/>
        <v>0</v>
      </c>
      <c r="J18" s="68">
        <f t="shared" si="1"/>
        <v>0</v>
      </c>
    </row>
  </sheetData>
  <mergeCells count="10">
    <mergeCell ref="A14:B15"/>
    <mergeCell ref="C14:C15"/>
    <mergeCell ref="D14:F14"/>
    <mergeCell ref="D15:J15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"/>
  <sheetViews>
    <sheetView zoomScale="110" zoomScaleNormal="110" workbookViewId="0">
      <selection activeCell="A2" sqref="A2:K2"/>
    </sheetView>
  </sheetViews>
  <sheetFormatPr baseColWidth="10" defaultRowHeight="15" x14ac:dyDescent="0.25"/>
  <cols>
    <col min="1" max="1" width="16.7109375" style="23" customWidth="1"/>
    <col min="2" max="2" width="18" style="23" customWidth="1"/>
    <col min="3" max="3" width="17.42578125" style="23" customWidth="1"/>
    <col min="4" max="4" width="33.5703125" style="23" customWidth="1"/>
    <col min="5" max="5" width="26" style="23" customWidth="1"/>
    <col min="6" max="6" width="27.42578125" style="23" customWidth="1"/>
    <col min="7" max="10" width="18.85546875" style="23" customWidth="1"/>
    <col min="11" max="11" width="17.140625" style="23" customWidth="1"/>
    <col min="12" max="16384" width="11.42578125" style="23"/>
  </cols>
  <sheetData>
    <row r="1" spans="1:11" ht="30" customHeight="1" x14ac:dyDescent="0.25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x14ac:dyDescent="0.25">
      <c r="A2" s="260" t="s">
        <v>270</v>
      </c>
      <c r="B2" s="261"/>
      <c r="C2" s="261"/>
      <c r="D2" s="261"/>
      <c r="E2" s="261"/>
      <c r="F2" s="261"/>
      <c r="G2" s="261"/>
      <c r="H2" s="261"/>
      <c r="I2" s="261"/>
      <c r="J2" s="261"/>
      <c r="K2" s="262"/>
    </row>
    <row r="3" spans="1:11" x14ac:dyDescent="0.25">
      <c r="A3" s="260" t="s">
        <v>49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5.75" thickBot="1" x14ac:dyDescent="0.3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.75" thickBot="1" x14ac:dyDescent="0.3">
      <c r="A5" s="266" t="s">
        <v>15</v>
      </c>
      <c r="B5" s="267"/>
      <c r="C5" s="267"/>
      <c r="D5" s="267" t="s">
        <v>16</v>
      </c>
      <c r="E5" s="267"/>
      <c r="F5" s="267"/>
      <c r="G5" s="267"/>
      <c r="H5" s="267"/>
      <c r="I5" s="267"/>
      <c r="J5" s="267"/>
      <c r="K5" s="268"/>
    </row>
    <row r="6" spans="1:11" ht="60.75" thickBot="1" x14ac:dyDescent="0.3">
      <c r="A6" s="24" t="s">
        <v>11</v>
      </c>
      <c r="B6" s="24" t="s">
        <v>12</v>
      </c>
      <c r="C6" s="24" t="s">
        <v>13</v>
      </c>
      <c r="D6" s="25" t="s">
        <v>1</v>
      </c>
      <c r="E6" s="26" t="s">
        <v>2</v>
      </c>
      <c r="F6" s="26" t="s">
        <v>4</v>
      </c>
      <c r="G6" s="27" t="s">
        <v>3</v>
      </c>
      <c r="H6" s="27" t="s">
        <v>5</v>
      </c>
      <c r="I6" s="27" t="s">
        <v>6</v>
      </c>
      <c r="J6" s="27" t="s">
        <v>7</v>
      </c>
      <c r="K6" s="28" t="s">
        <v>8</v>
      </c>
    </row>
    <row r="7" spans="1:11" ht="39.75" customHeight="1" x14ac:dyDescent="0.25">
      <c r="A7" s="77"/>
      <c r="B7" s="46"/>
      <c r="C7" s="6"/>
      <c r="D7" s="78" t="s">
        <v>31</v>
      </c>
      <c r="E7" s="79" t="s">
        <v>40</v>
      </c>
      <c r="F7" s="50" t="s">
        <v>30</v>
      </c>
      <c r="G7" s="6">
        <v>1</v>
      </c>
      <c r="H7" s="6">
        <v>1</v>
      </c>
      <c r="I7" s="6">
        <v>1</v>
      </c>
      <c r="J7" s="6">
        <v>1</v>
      </c>
      <c r="K7" s="51">
        <f>SUM(G7:J7)</f>
        <v>4</v>
      </c>
    </row>
    <row r="8" spans="1:11" ht="33.75" customHeight="1" x14ac:dyDescent="0.25">
      <c r="A8" s="80"/>
      <c r="B8" s="36"/>
      <c r="C8" s="1"/>
      <c r="D8" s="78" t="s">
        <v>32</v>
      </c>
      <c r="E8" s="52" t="s">
        <v>41</v>
      </c>
      <c r="F8" s="53" t="s">
        <v>30</v>
      </c>
      <c r="G8" s="1">
        <v>145999999</v>
      </c>
      <c r="H8" s="1">
        <v>137999999</v>
      </c>
      <c r="I8" s="1">
        <v>159999999</v>
      </c>
      <c r="J8" s="1">
        <v>155999999</v>
      </c>
      <c r="K8" s="37">
        <f t="shared" ref="K8:K11" si="0">SUM(G8:J8)</f>
        <v>599999996</v>
      </c>
    </row>
    <row r="9" spans="1:11" ht="20.25" customHeight="1" x14ac:dyDescent="0.25">
      <c r="A9" s="47"/>
      <c r="B9" s="36"/>
      <c r="C9" s="1"/>
      <c r="D9" s="55"/>
      <c r="E9" s="36"/>
      <c r="F9" s="36"/>
      <c r="G9" s="1"/>
      <c r="H9" s="1"/>
      <c r="I9" s="1"/>
      <c r="J9" s="1"/>
      <c r="K9" s="37">
        <f t="shared" si="0"/>
        <v>0</v>
      </c>
    </row>
    <row r="10" spans="1:11" ht="20.25" customHeight="1" x14ac:dyDescent="0.25">
      <c r="A10" s="47"/>
      <c r="B10" s="36"/>
      <c r="C10" s="1"/>
      <c r="D10" s="55"/>
      <c r="E10" s="36"/>
      <c r="F10" s="36"/>
      <c r="G10" s="1"/>
      <c r="H10" s="1"/>
      <c r="I10" s="1"/>
      <c r="J10" s="1"/>
      <c r="K10" s="37">
        <f t="shared" si="0"/>
        <v>0</v>
      </c>
    </row>
    <row r="11" spans="1:11" x14ac:dyDescent="0.25">
      <c r="A11" s="269" t="s">
        <v>14</v>
      </c>
      <c r="B11" s="270"/>
      <c r="C11" s="273">
        <f>SUM(C7:C10)</f>
        <v>0</v>
      </c>
      <c r="D11" s="298" t="s">
        <v>10</v>
      </c>
      <c r="E11" s="298"/>
      <c r="F11" s="299"/>
      <c r="G11" s="1">
        <f>SUM(G7:G10)</f>
        <v>146000000</v>
      </c>
      <c r="H11" s="1">
        <f>SUM(H7:H10)</f>
        <v>138000000</v>
      </c>
      <c r="I11" s="1">
        <f>SUM(I7:I10)</f>
        <v>160000000</v>
      </c>
      <c r="J11" s="1">
        <f>SUM(J7:J10)</f>
        <v>156000000</v>
      </c>
      <c r="K11" s="37">
        <f t="shared" si="0"/>
        <v>600000000</v>
      </c>
    </row>
    <row r="12" spans="1:11" ht="15.75" thickBot="1" x14ac:dyDescent="0.3">
      <c r="A12" s="271"/>
      <c r="B12" s="272"/>
      <c r="C12" s="274"/>
      <c r="D12" s="277" t="s">
        <v>9</v>
      </c>
      <c r="E12" s="277"/>
      <c r="F12" s="277"/>
      <c r="G12" s="277"/>
      <c r="H12" s="277"/>
      <c r="I12" s="277"/>
      <c r="J12" s="278"/>
      <c r="K12" s="38"/>
    </row>
    <row r="15" spans="1:11" x14ac:dyDescent="0.25">
      <c r="I15" s="48"/>
      <c r="J15" s="48"/>
    </row>
  </sheetData>
  <mergeCells count="10">
    <mergeCell ref="A11:B12"/>
    <mergeCell ref="C11:C12"/>
    <mergeCell ref="D11:F11"/>
    <mergeCell ref="D12:J12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"/>
  <sheetViews>
    <sheetView topLeftCell="A7" workbookViewId="0">
      <selection activeCell="G10" sqref="G10:J10"/>
    </sheetView>
  </sheetViews>
  <sheetFormatPr baseColWidth="10" defaultRowHeight="15.75" x14ac:dyDescent="0.25"/>
  <cols>
    <col min="1" max="1" width="16.7109375" style="8" customWidth="1"/>
    <col min="2" max="2" width="18" style="8" customWidth="1"/>
    <col min="3" max="3" width="17.42578125" style="8" customWidth="1"/>
    <col min="4" max="4" width="33.5703125" style="8" customWidth="1"/>
    <col min="5" max="5" width="26" style="8" customWidth="1"/>
    <col min="6" max="6" width="27.42578125" style="8" customWidth="1"/>
    <col min="7" max="10" width="18.85546875" style="8" customWidth="1"/>
    <col min="11" max="11" width="17.140625" style="8" customWidth="1"/>
    <col min="12" max="16384" width="11.42578125" style="8"/>
  </cols>
  <sheetData>
    <row r="1" spans="1:11" ht="30" customHeight="1" x14ac:dyDescent="0.25">
      <c r="A1" s="300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2"/>
    </row>
    <row r="2" spans="1:11" x14ac:dyDescent="0.25">
      <c r="A2" s="303" t="s">
        <v>55</v>
      </c>
      <c r="B2" s="304"/>
      <c r="C2" s="304"/>
      <c r="D2" s="304"/>
      <c r="E2" s="304"/>
      <c r="F2" s="304"/>
      <c r="G2" s="304"/>
      <c r="H2" s="304"/>
      <c r="I2" s="304"/>
      <c r="J2" s="304"/>
      <c r="K2" s="305"/>
    </row>
    <row r="3" spans="1:11" x14ac:dyDescent="0.25">
      <c r="A3" s="303" t="s">
        <v>49</v>
      </c>
      <c r="B3" s="304"/>
      <c r="C3" s="304"/>
      <c r="D3" s="304"/>
      <c r="E3" s="304"/>
      <c r="F3" s="304"/>
      <c r="G3" s="304"/>
      <c r="H3" s="304"/>
      <c r="I3" s="304"/>
      <c r="J3" s="304"/>
      <c r="K3" s="305"/>
    </row>
    <row r="4" spans="1:11" ht="16.5" thickBot="1" x14ac:dyDescent="0.3">
      <c r="A4" s="306"/>
      <c r="B4" s="307"/>
      <c r="C4" s="307"/>
      <c r="D4" s="307"/>
      <c r="E4" s="307"/>
      <c r="F4" s="307"/>
      <c r="G4" s="307"/>
      <c r="H4" s="307"/>
      <c r="I4" s="307"/>
      <c r="J4" s="307"/>
      <c r="K4" s="308"/>
    </row>
    <row r="5" spans="1:11" ht="16.5" thickBot="1" x14ac:dyDescent="0.3">
      <c r="A5" s="319" t="s">
        <v>15</v>
      </c>
      <c r="B5" s="320"/>
      <c r="C5" s="320"/>
      <c r="D5" s="320" t="s">
        <v>16</v>
      </c>
      <c r="E5" s="320"/>
      <c r="F5" s="320"/>
      <c r="G5" s="320"/>
      <c r="H5" s="320"/>
      <c r="I5" s="320"/>
      <c r="J5" s="320"/>
      <c r="K5" s="321"/>
    </row>
    <row r="6" spans="1:11" ht="63.75" thickBot="1" x14ac:dyDescent="0.3">
      <c r="A6" s="7" t="s">
        <v>11</v>
      </c>
      <c r="B6" s="7" t="s">
        <v>12</v>
      </c>
      <c r="C6" s="7" t="s">
        <v>13</v>
      </c>
      <c r="D6" s="2" t="s">
        <v>1</v>
      </c>
      <c r="E6" s="3" t="s">
        <v>2</v>
      </c>
      <c r="F6" s="3" t="s">
        <v>4</v>
      </c>
      <c r="G6" s="4" t="s">
        <v>3</v>
      </c>
      <c r="H6" s="4" t="s">
        <v>5</v>
      </c>
      <c r="I6" s="4" t="s">
        <v>6</v>
      </c>
      <c r="J6" s="4" t="s">
        <v>7</v>
      </c>
      <c r="K6" s="5" t="s">
        <v>8</v>
      </c>
    </row>
    <row r="7" spans="1:11" ht="56.25" customHeight="1" x14ac:dyDescent="0.25">
      <c r="A7" s="322" t="s">
        <v>33</v>
      </c>
      <c r="B7" s="9"/>
      <c r="C7" s="10"/>
      <c r="D7" s="11" t="s">
        <v>34</v>
      </c>
      <c r="E7" s="12" t="s">
        <v>39</v>
      </c>
      <c r="F7" s="13" t="s">
        <v>30</v>
      </c>
      <c r="G7" s="10">
        <v>48000000</v>
      </c>
      <c r="H7" s="10">
        <v>48000000</v>
      </c>
      <c r="I7" s="10">
        <v>48000000</v>
      </c>
      <c r="J7" s="10">
        <v>48000000</v>
      </c>
      <c r="K7" s="14">
        <f>SUM(G7:J7)</f>
        <v>192000000</v>
      </c>
    </row>
    <row r="8" spans="1:11" ht="58.5" customHeight="1" x14ac:dyDescent="0.25">
      <c r="A8" s="323"/>
      <c r="B8" s="15"/>
      <c r="C8" s="16"/>
      <c r="D8" s="17" t="s">
        <v>35</v>
      </c>
      <c r="E8" s="18" t="s">
        <v>38</v>
      </c>
      <c r="F8" s="19" t="s">
        <v>30</v>
      </c>
      <c r="G8" s="16">
        <v>73000000</v>
      </c>
      <c r="H8" s="16">
        <v>67000000</v>
      </c>
      <c r="I8" s="16">
        <v>85000000</v>
      </c>
      <c r="J8" s="16">
        <v>83000000</v>
      </c>
      <c r="K8" s="20">
        <f t="shared" ref="K8:K10" si="0">SUM(G8:J8)</f>
        <v>308000000</v>
      </c>
    </row>
    <row r="9" spans="1:11" ht="20.25" customHeight="1" x14ac:dyDescent="0.25">
      <c r="A9" s="21"/>
      <c r="B9" s="15"/>
      <c r="C9" s="16"/>
      <c r="D9" s="17"/>
      <c r="E9" s="15"/>
      <c r="F9" s="15"/>
      <c r="G9" s="16"/>
      <c r="H9" s="16"/>
      <c r="I9" s="16"/>
      <c r="J9" s="16"/>
      <c r="K9" s="20">
        <f t="shared" si="0"/>
        <v>0</v>
      </c>
    </row>
    <row r="10" spans="1:11" x14ac:dyDescent="0.25">
      <c r="A10" s="309" t="s">
        <v>14</v>
      </c>
      <c r="B10" s="310"/>
      <c r="C10" s="313">
        <f>SUM(C7:C9)</f>
        <v>0</v>
      </c>
      <c r="D10" s="317" t="s">
        <v>10</v>
      </c>
      <c r="E10" s="317"/>
      <c r="F10" s="318"/>
      <c r="G10" s="16">
        <f>SUM(G7:G9)</f>
        <v>121000000</v>
      </c>
      <c r="H10" s="16">
        <f>SUM(H7:H9)</f>
        <v>115000000</v>
      </c>
      <c r="I10" s="16">
        <f>SUM(I7:I9)</f>
        <v>133000000</v>
      </c>
      <c r="J10" s="16">
        <f>SUM(J7:J9)</f>
        <v>131000000</v>
      </c>
      <c r="K10" s="20">
        <f t="shared" si="0"/>
        <v>500000000</v>
      </c>
    </row>
    <row r="11" spans="1:11" ht="16.5" thickBot="1" x14ac:dyDescent="0.3">
      <c r="A11" s="311"/>
      <c r="B11" s="312"/>
      <c r="C11" s="314"/>
      <c r="D11" s="315" t="s">
        <v>9</v>
      </c>
      <c r="E11" s="315"/>
      <c r="F11" s="315"/>
      <c r="G11" s="315"/>
      <c r="H11" s="315"/>
      <c r="I11" s="315"/>
      <c r="J11" s="316"/>
      <c r="K11" s="22"/>
    </row>
  </sheetData>
  <mergeCells count="11">
    <mergeCell ref="A1:K1"/>
    <mergeCell ref="A2:K2"/>
    <mergeCell ref="A3:K3"/>
    <mergeCell ref="A4:K4"/>
    <mergeCell ref="A10:B11"/>
    <mergeCell ref="C10:C11"/>
    <mergeCell ref="D11:J11"/>
    <mergeCell ref="D10:F10"/>
    <mergeCell ref="A5:C5"/>
    <mergeCell ref="D5:K5"/>
    <mergeCell ref="A7:A8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topLeftCell="D10" workbookViewId="0">
      <selection activeCell="D19" sqref="A19:XFD24"/>
    </sheetView>
  </sheetViews>
  <sheetFormatPr baseColWidth="10" defaultRowHeight="15" x14ac:dyDescent="0.25"/>
  <cols>
    <col min="1" max="1" width="16.7109375" style="23" customWidth="1"/>
    <col min="2" max="2" width="18" style="23" customWidth="1"/>
    <col min="3" max="3" width="17.42578125" style="23" customWidth="1"/>
    <col min="4" max="4" width="35" style="23" customWidth="1"/>
    <col min="5" max="5" width="26" style="23" customWidth="1"/>
    <col min="6" max="6" width="27.42578125" style="23" customWidth="1"/>
    <col min="7" max="10" width="18.85546875" style="23" customWidth="1"/>
    <col min="11" max="11" width="17.140625" style="23" customWidth="1"/>
    <col min="12" max="16384" width="11.42578125" style="23"/>
  </cols>
  <sheetData>
    <row r="1" spans="1:11" x14ac:dyDescent="0.25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x14ac:dyDescent="0.25">
      <c r="A2" s="260" t="s">
        <v>56</v>
      </c>
      <c r="B2" s="261"/>
      <c r="C2" s="261"/>
      <c r="D2" s="261"/>
      <c r="E2" s="261"/>
      <c r="F2" s="261"/>
      <c r="G2" s="261"/>
      <c r="H2" s="261"/>
      <c r="I2" s="261"/>
      <c r="J2" s="261"/>
      <c r="K2" s="262"/>
    </row>
    <row r="3" spans="1:11" x14ac:dyDescent="0.25">
      <c r="A3" s="260" t="s">
        <v>57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5.75" thickBot="1" x14ac:dyDescent="0.3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.75" thickBot="1" x14ac:dyDescent="0.3">
      <c r="A5" s="266" t="s">
        <v>15</v>
      </c>
      <c r="B5" s="267"/>
      <c r="C5" s="267"/>
      <c r="D5" s="296" t="s">
        <v>16</v>
      </c>
      <c r="E5" s="267"/>
      <c r="F5" s="267"/>
      <c r="G5" s="267"/>
      <c r="H5" s="267"/>
      <c r="I5" s="267"/>
      <c r="J5" s="267"/>
      <c r="K5" s="268"/>
    </row>
    <row r="6" spans="1:11" s="32" customFormat="1" ht="60" x14ac:dyDescent="0.25">
      <c r="A6" s="81" t="s">
        <v>11</v>
      </c>
      <c r="B6" s="81" t="s">
        <v>12</v>
      </c>
      <c r="C6" s="82" t="s">
        <v>13</v>
      </c>
      <c r="D6" s="83" t="s">
        <v>1</v>
      </c>
      <c r="E6" s="84" t="s">
        <v>2</v>
      </c>
      <c r="F6" s="84" t="s">
        <v>4</v>
      </c>
      <c r="G6" s="85" t="s">
        <v>3</v>
      </c>
      <c r="H6" s="85" t="s">
        <v>5</v>
      </c>
      <c r="I6" s="85" t="s">
        <v>6</v>
      </c>
      <c r="J6" s="85" t="s">
        <v>7</v>
      </c>
      <c r="K6" s="86" t="s">
        <v>8</v>
      </c>
    </row>
    <row r="7" spans="1:11" s="89" customFormat="1" x14ac:dyDescent="0.25">
      <c r="A7" s="87"/>
      <c r="B7" s="87"/>
      <c r="C7" s="87"/>
      <c r="D7" s="88"/>
      <c r="E7" s="88"/>
      <c r="F7" s="88"/>
      <c r="G7" s="87"/>
      <c r="H7" s="87"/>
      <c r="I7" s="87"/>
      <c r="J7" s="87"/>
      <c r="K7" s="87"/>
    </row>
    <row r="8" spans="1:11" ht="90" x14ac:dyDescent="0.25">
      <c r="A8" s="90"/>
      <c r="B8" s="91"/>
      <c r="C8" s="92"/>
      <c r="D8" s="324" t="s">
        <v>58</v>
      </c>
      <c r="E8" s="93" t="s">
        <v>59</v>
      </c>
      <c r="F8" s="93" t="s">
        <v>60</v>
      </c>
      <c r="G8" s="94">
        <v>150000000</v>
      </c>
      <c r="H8" s="6">
        <v>144000000</v>
      </c>
      <c r="I8" s="6"/>
      <c r="J8" s="6"/>
      <c r="K8" s="51"/>
    </row>
    <row r="9" spans="1:11" ht="90" x14ac:dyDescent="0.25">
      <c r="A9" s="90"/>
      <c r="B9" s="91"/>
      <c r="C9" s="92"/>
      <c r="D9" s="325"/>
      <c r="E9" s="93" t="s">
        <v>61</v>
      </c>
      <c r="F9" s="93" t="s">
        <v>62</v>
      </c>
      <c r="G9" s="94"/>
      <c r="H9" s="6"/>
      <c r="I9" s="6"/>
      <c r="J9" s="6"/>
      <c r="K9" s="51"/>
    </row>
    <row r="10" spans="1:11" ht="90" x14ac:dyDescent="0.25">
      <c r="A10" s="90"/>
      <c r="B10" s="91"/>
      <c r="C10" s="92"/>
      <c r="D10" s="326" t="s">
        <v>63</v>
      </c>
      <c r="E10" s="95" t="s">
        <v>64</v>
      </c>
      <c r="F10" s="93" t="s">
        <v>60</v>
      </c>
      <c r="G10" s="96"/>
      <c r="H10" s="1"/>
      <c r="I10" s="16">
        <f>203000000-I11</f>
        <v>202999999</v>
      </c>
      <c r="J10" s="1">
        <f>194000000-1</f>
        <v>193999999</v>
      </c>
      <c r="K10" s="37"/>
    </row>
    <row r="11" spans="1:11" ht="75" x14ac:dyDescent="0.25">
      <c r="A11" s="90"/>
      <c r="B11" s="91"/>
      <c r="C11" s="92"/>
      <c r="D11" s="327"/>
      <c r="E11" s="95" t="s">
        <v>65</v>
      </c>
      <c r="F11" s="95" t="s">
        <v>30</v>
      </c>
      <c r="G11" s="96"/>
      <c r="H11" s="1"/>
      <c r="I11" s="16">
        <v>1</v>
      </c>
      <c r="J11" s="1">
        <v>1</v>
      </c>
      <c r="K11" s="37"/>
    </row>
    <row r="12" spans="1:11" ht="30" x14ac:dyDescent="0.25">
      <c r="A12" s="90"/>
      <c r="B12" s="91"/>
      <c r="C12" s="92"/>
      <c r="D12" s="324" t="s">
        <v>66</v>
      </c>
      <c r="E12" s="57" t="s">
        <v>67</v>
      </c>
      <c r="F12" s="97" t="s">
        <v>30</v>
      </c>
      <c r="G12" s="1"/>
      <c r="H12" s="1"/>
      <c r="I12" s="16">
        <v>1</v>
      </c>
      <c r="J12" s="1">
        <v>1</v>
      </c>
      <c r="K12" s="37"/>
    </row>
    <row r="13" spans="1:11" ht="45" x14ac:dyDescent="0.25">
      <c r="A13" s="90"/>
      <c r="B13" s="91"/>
      <c r="C13" s="92"/>
      <c r="D13" s="328"/>
      <c r="E13" s="57" t="s">
        <v>68</v>
      </c>
      <c r="F13" s="97" t="s">
        <v>69</v>
      </c>
      <c r="G13" s="1">
        <v>44000000</v>
      </c>
      <c r="H13" s="1">
        <v>40000000</v>
      </c>
      <c r="I13" s="16">
        <f>10000000-I12-I14</f>
        <v>9999998</v>
      </c>
      <c r="J13" s="1">
        <f>15000000-2</f>
        <v>14999998</v>
      </c>
      <c r="K13" s="37"/>
    </row>
    <row r="14" spans="1:11" ht="30" x14ac:dyDescent="0.25">
      <c r="A14" s="90"/>
      <c r="B14" s="91"/>
      <c r="C14" s="92"/>
      <c r="D14" s="325"/>
      <c r="E14" s="57" t="s">
        <v>70</v>
      </c>
      <c r="F14" s="97" t="s">
        <v>30</v>
      </c>
      <c r="G14" s="1"/>
      <c r="H14" s="1"/>
      <c r="I14" s="1">
        <v>1</v>
      </c>
      <c r="J14" s="1">
        <v>1</v>
      </c>
      <c r="K14" s="37"/>
    </row>
    <row r="15" spans="1:11" x14ac:dyDescent="0.25">
      <c r="A15" s="47"/>
      <c r="B15" s="36"/>
      <c r="C15" s="1"/>
      <c r="D15" s="55"/>
      <c r="E15" s="36"/>
      <c r="F15" s="36"/>
      <c r="G15" s="1"/>
      <c r="H15" s="1"/>
      <c r="I15" s="1"/>
      <c r="J15" s="1"/>
      <c r="K15" s="37">
        <f t="shared" ref="K15:K16" si="0">SUM(G15:J15)</f>
        <v>0</v>
      </c>
    </row>
    <row r="16" spans="1:11" x14ac:dyDescent="0.25">
      <c r="A16" s="269" t="s">
        <v>14</v>
      </c>
      <c r="B16" s="270"/>
      <c r="C16" s="273">
        <f>SUM(C8:C15)</f>
        <v>0</v>
      </c>
      <c r="D16" s="298" t="s">
        <v>10</v>
      </c>
      <c r="E16" s="298"/>
      <c r="F16" s="299"/>
      <c r="G16" s="1">
        <f>SUM(G8:G15)</f>
        <v>194000000</v>
      </c>
      <c r="H16" s="1">
        <f>SUM(H8:H14)</f>
        <v>184000000</v>
      </c>
      <c r="I16" s="1">
        <f>SUM(I8:I14)</f>
        <v>213000000</v>
      </c>
      <c r="J16" s="1">
        <f>SUM(J8:J14)</f>
        <v>209000000</v>
      </c>
      <c r="K16" s="37">
        <f t="shared" si="0"/>
        <v>800000000</v>
      </c>
    </row>
    <row r="17" spans="1:11" ht="15.75" thickBot="1" x14ac:dyDescent="0.3">
      <c r="A17" s="271"/>
      <c r="B17" s="272"/>
      <c r="C17" s="274"/>
      <c r="D17" s="277" t="s">
        <v>9</v>
      </c>
      <c r="E17" s="277"/>
      <c r="F17" s="277"/>
      <c r="G17" s="277"/>
      <c r="H17" s="277"/>
      <c r="I17" s="277"/>
      <c r="J17" s="278"/>
      <c r="K17" s="38"/>
    </row>
  </sheetData>
  <mergeCells count="13">
    <mergeCell ref="D8:D9"/>
    <mergeCell ref="D10:D11"/>
    <mergeCell ref="D12:D14"/>
    <mergeCell ref="A16:B17"/>
    <mergeCell ref="C16:C17"/>
    <mergeCell ref="D16:F16"/>
    <mergeCell ref="D17:J17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"/>
  <sheetViews>
    <sheetView topLeftCell="A10" workbookViewId="0">
      <selection activeCell="G13" sqref="G13:J13"/>
    </sheetView>
  </sheetViews>
  <sheetFormatPr baseColWidth="10" defaultRowHeight="15" x14ac:dyDescent="0.25"/>
  <cols>
    <col min="1" max="1" width="16.7109375" style="23" customWidth="1"/>
    <col min="2" max="2" width="18" style="23" customWidth="1"/>
    <col min="3" max="3" width="17.42578125" style="23" customWidth="1"/>
    <col min="4" max="4" width="33.5703125" style="23" customWidth="1"/>
    <col min="5" max="5" width="26" style="23" customWidth="1"/>
    <col min="6" max="6" width="27.42578125" style="23" customWidth="1"/>
    <col min="7" max="10" width="18.85546875" style="23" customWidth="1"/>
    <col min="11" max="11" width="17.140625" style="23" customWidth="1"/>
    <col min="12" max="16384" width="11.42578125" style="23"/>
  </cols>
  <sheetData>
    <row r="1" spans="1:11" x14ac:dyDescent="0.25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x14ac:dyDescent="0.25">
      <c r="A2" s="260" t="s">
        <v>71</v>
      </c>
      <c r="B2" s="261"/>
      <c r="C2" s="261"/>
      <c r="D2" s="261"/>
      <c r="E2" s="261"/>
      <c r="F2" s="261"/>
      <c r="G2" s="261"/>
      <c r="H2" s="261"/>
      <c r="I2" s="261"/>
      <c r="J2" s="261"/>
      <c r="K2" s="262"/>
    </row>
    <row r="3" spans="1:11" x14ac:dyDescent="0.25">
      <c r="A3" s="260" t="s">
        <v>57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5.75" thickBot="1" x14ac:dyDescent="0.3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.75" thickBot="1" x14ac:dyDescent="0.3">
      <c r="A5" s="266" t="s">
        <v>15</v>
      </c>
      <c r="B5" s="267"/>
      <c r="C5" s="267"/>
      <c r="D5" s="267" t="s">
        <v>16</v>
      </c>
      <c r="E5" s="267"/>
      <c r="F5" s="267"/>
      <c r="G5" s="267"/>
      <c r="H5" s="267"/>
      <c r="I5" s="267"/>
      <c r="J5" s="267"/>
      <c r="K5" s="268"/>
    </row>
    <row r="6" spans="1:11" ht="60" x14ac:dyDescent="0.25">
      <c r="A6" s="49" t="s">
        <v>11</v>
      </c>
      <c r="B6" s="49" t="s">
        <v>12</v>
      </c>
      <c r="C6" s="49" t="s">
        <v>13</v>
      </c>
      <c r="D6" s="98" t="s">
        <v>1</v>
      </c>
      <c r="E6" s="99" t="s">
        <v>2</v>
      </c>
      <c r="F6" s="99" t="s">
        <v>4</v>
      </c>
      <c r="G6" s="100" t="s">
        <v>3</v>
      </c>
      <c r="H6" s="100" t="s">
        <v>5</v>
      </c>
      <c r="I6" s="100" t="s">
        <v>6</v>
      </c>
      <c r="J6" s="100" t="s">
        <v>7</v>
      </c>
      <c r="K6" s="101" t="s">
        <v>8</v>
      </c>
    </row>
    <row r="7" spans="1:11" ht="90" x14ac:dyDescent="0.25">
      <c r="A7" s="102"/>
      <c r="B7" s="103"/>
      <c r="C7" s="104"/>
      <c r="D7" s="324" t="s">
        <v>72</v>
      </c>
      <c r="E7" s="43" t="s">
        <v>73</v>
      </c>
      <c r="F7" s="60" t="s">
        <v>74</v>
      </c>
      <c r="G7" s="105">
        <v>1</v>
      </c>
      <c r="H7" s="105"/>
      <c r="I7" s="105"/>
      <c r="J7" s="105"/>
      <c r="K7" s="51">
        <f>SUM(G7:J7)</f>
        <v>1</v>
      </c>
    </row>
    <row r="8" spans="1:11" ht="105" x14ac:dyDescent="0.25">
      <c r="A8" s="47"/>
      <c r="B8" s="36"/>
      <c r="C8" s="1"/>
      <c r="D8" s="328"/>
      <c r="E8" s="43" t="s">
        <v>75</v>
      </c>
      <c r="F8" s="97" t="s">
        <v>76</v>
      </c>
      <c r="G8" s="106">
        <f>124000000-4</f>
        <v>123999996</v>
      </c>
      <c r="H8" s="106"/>
      <c r="I8" s="106"/>
      <c r="J8" s="106"/>
      <c r="K8" s="37">
        <f t="shared" ref="K8:K13" si="0">SUM(G8:J8)</f>
        <v>123999996</v>
      </c>
    </row>
    <row r="9" spans="1:11" ht="45" x14ac:dyDescent="0.25">
      <c r="A9" s="47"/>
      <c r="B9" s="36"/>
      <c r="C9" s="1"/>
      <c r="D9" s="325"/>
      <c r="E9" s="43" t="s">
        <v>77</v>
      </c>
      <c r="F9" s="57" t="s">
        <v>78</v>
      </c>
      <c r="G9" s="106">
        <v>1</v>
      </c>
      <c r="H9" s="106"/>
      <c r="I9" s="106"/>
      <c r="J9" s="106"/>
      <c r="K9" s="37">
        <f t="shared" si="0"/>
        <v>1</v>
      </c>
    </row>
    <row r="10" spans="1:11" ht="75" x14ac:dyDescent="0.25">
      <c r="A10" s="47"/>
      <c r="B10" s="36"/>
      <c r="C10" s="1"/>
      <c r="D10" s="107" t="s">
        <v>79</v>
      </c>
      <c r="E10" s="57" t="s">
        <v>80</v>
      </c>
      <c r="F10" s="57" t="s">
        <v>81</v>
      </c>
      <c r="G10" s="106">
        <v>1</v>
      </c>
      <c r="H10" s="106"/>
      <c r="I10" s="106"/>
      <c r="J10" s="106"/>
      <c r="K10" s="37">
        <f t="shared" si="0"/>
        <v>1</v>
      </c>
    </row>
    <row r="11" spans="1:11" ht="60" x14ac:dyDescent="0.25">
      <c r="A11" s="47"/>
      <c r="B11" s="36"/>
      <c r="C11" s="1"/>
      <c r="D11" s="107" t="s">
        <v>82</v>
      </c>
      <c r="E11" s="57" t="s">
        <v>83</v>
      </c>
      <c r="F11" s="57" t="s">
        <v>81</v>
      </c>
      <c r="G11" s="106">
        <v>1</v>
      </c>
      <c r="H11" s="106"/>
      <c r="I11" s="106"/>
      <c r="J11" s="106"/>
      <c r="K11" s="37">
        <f t="shared" si="0"/>
        <v>1</v>
      </c>
    </row>
    <row r="12" spans="1:11" ht="90" x14ac:dyDescent="0.25">
      <c r="A12" s="47"/>
      <c r="B12" s="36"/>
      <c r="C12" s="1"/>
      <c r="D12" s="108" t="s">
        <v>84</v>
      </c>
      <c r="E12" s="57" t="s">
        <v>85</v>
      </c>
      <c r="F12" s="97" t="s">
        <v>30</v>
      </c>
      <c r="G12" s="106"/>
      <c r="H12" s="106">
        <v>117000000</v>
      </c>
      <c r="I12" s="106">
        <v>136000000</v>
      </c>
      <c r="J12" s="106">
        <v>133000000</v>
      </c>
      <c r="K12" s="109">
        <f t="shared" si="0"/>
        <v>386000000</v>
      </c>
    </row>
    <row r="13" spans="1:11" x14ac:dyDescent="0.25">
      <c r="A13" s="269" t="s">
        <v>14</v>
      </c>
      <c r="B13" s="270"/>
      <c r="C13" s="273">
        <f>SUM(C7:C12)</f>
        <v>0</v>
      </c>
      <c r="D13" s="298" t="s">
        <v>10</v>
      </c>
      <c r="E13" s="298"/>
      <c r="F13" s="299"/>
      <c r="G13" s="1">
        <f>SUM(G7:G12)</f>
        <v>124000000</v>
      </c>
      <c r="H13" s="1">
        <f>SUM(H7:H12)</f>
        <v>117000000</v>
      </c>
      <c r="I13" s="1">
        <f>SUM(I7:I12)</f>
        <v>136000000</v>
      </c>
      <c r="J13" s="1">
        <f>SUM(J7:J12)</f>
        <v>133000000</v>
      </c>
      <c r="K13" s="37">
        <f t="shared" si="0"/>
        <v>510000000</v>
      </c>
    </row>
    <row r="14" spans="1:11" ht="15.75" thickBot="1" x14ac:dyDescent="0.3">
      <c r="A14" s="271"/>
      <c r="B14" s="272"/>
      <c r="C14" s="274"/>
      <c r="D14" s="277" t="s">
        <v>9</v>
      </c>
      <c r="E14" s="277"/>
      <c r="F14" s="277"/>
      <c r="G14" s="277"/>
      <c r="H14" s="277"/>
      <c r="I14" s="277"/>
      <c r="J14" s="278"/>
      <c r="K14" s="38"/>
    </row>
  </sheetData>
  <mergeCells count="11">
    <mergeCell ref="D7:D9"/>
    <mergeCell ref="A13:B14"/>
    <mergeCell ref="C13:C14"/>
    <mergeCell ref="D13:F13"/>
    <mergeCell ref="D14:J14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workbookViewId="0">
      <selection activeCell="A15" sqref="A15:XFD19"/>
    </sheetView>
  </sheetViews>
  <sheetFormatPr baseColWidth="10" defaultRowHeight="15" x14ac:dyDescent="0.25"/>
  <cols>
    <col min="1" max="1" width="16.7109375" style="113" customWidth="1"/>
    <col min="2" max="2" width="18" style="23" customWidth="1"/>
    <col min="3" max="3" width="17.42578125" style="23" customWidth="1"/>
    <col min="4" max="4" width="33.5703125" style="113" customWidth="1"/>
    <col min="5" max="5" width="26" style="113" customWidth="1"/>
    <col min="6" max="6" width="27.42578125" style="113" customWidth="1"/>
    <col min="7" max="10" width="18.85546875" style="23" customWidth="1"/>
    <col min="11" max="11" width="17.140625" style="23" customWidth="1"/>
    <col min="12" max="16384" width="11.42578125" style="23"/>
  </cols>
  <sheetData>
    <row r="1" spans="1:11" x14ac:dyDescent="0.25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x14ac:dyDescent="0.25">
      <c r="A2" s="260" t="s">
        <v>86</v>
      </c>
      <c r="B2" s="261"/>
      <c r="C2" s="261"/>
      <c r="D2" s="261"/>
      <c r="E2" s="261"/>
      <c r="F2" s="261"/>
      <c r="G2" s="261"/>
      <c r="H2" s="261"/>
      <c r="I2" s="261"/>
      <c r="J2" s="261"/>
      <c r="K2" s="262"/>
    </row>
    <row r="3" spans="1:11" x14ac:dyDescent="0.25">
      <c r="A3" s="260" t="s">
        <v>87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5.75" thickBot="1" x14ac:dyDescent="0.3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.75" thickBot="1" x14ac:dyDescent="0.3">
      <c r="A5" s="266" t="s">
        <v>15</v>
      </c>
      <c r="B5" s="267"/>
      <c r="C5" s="267"/>
      <c r="D5" s="267" t="s">
        <v>16</v>
      </c>
      <c r="E5" s="267"/>
      <c r="F5" s="267"/>
      <c r="G5" s="267"/>
      <c r="H5" s="267"/>
      <c r="I5" s="267"/>
      <c r="J5" s="267"/>
      <c r="K5" s="268"/>
    </row>
    <row r="6" spans="1:11" ht="60.75" thickBot="1" x14ac:dyDescent="0.3">
      <c r="A6" s="24" t="s">
        <v>11</v>
      </c>
      <c r="B6" s="24" t="s">
        <v>12</v>
      </c>
      <c r="C6" s="24" t="s">
        <v>13</v>
      </c>
      <c r="D6" s="110" t="s">
        <v>1</v>
      </c>
      <c r="E6" s="27" t="s">
        <v>2</v>
      </c>
      <c r="F6" s="27" t="s">
        <v>4</v>
      </c>
      <c r="G6" s="100" t="s">
        <v>3</v>
      </c>
      <c r="H6" s="100" t="s">
        <v>5</v>
      </c>
      <c r="I6" s="100" t="s">
        <v>6</v>
      </c>
      <c r="J6" s="100" t="s">
        <v>7</v>
      </c>
      <c r="K6" s="101" t="s">
        <v>8</v>
      </c>
    </row>
    <row r="7" spans="1:11" s="113" customFormat="1" ht="30" x14ac:dyDescent="0.25">
      <c r="A7" s="331" t="s">
        <v>88</v>
      </c>
      <c r="B7" s="334"/>
      <c r="C7" s="337">
        <v>0</v>
      </c>
      <c r="D7" s="95" t="s">
        <v>89</v>
      </c>
      <c r="E7" s="95" t="s">
        <v>90</v>
      </c>
      <c r="F7" s="79" t="s">
        <v>91</v>
      </c>
      <c r="G7" s="111">
        <v>90000000</v>
      </c>
      <c r="H7" s="111">
        <v>60000000</v>
      </c>
      <c r="I7" s="111">
        <v>54500000</v>
      </c>
      <c r="J7" s="111">
        <v>55000000</v>
      </c>
      <c r="K7" s="112">
        <f>SUM(G7:J7)</f>
        <v>259500000</v>
      </c>
    </row>
    <row r="8" spans="1:11" s="113" customFormat="1" ht="60" x14ac:dyDescent="0.25">
      <c r="A8" s="332"/>
      <c r="B8" s="335"/>
      <c r="C8" s="338"/>
      <c r="D8" s="107" t="s">
        <v>92</v>
      </c>
      <c r="E8" s="107" t="s">
        <v>93</v>
      </c>
      <c r="F8" s="114" t="s">
        <v>94</v>
      </c>
      <c r="G8" s="115">
        <v>33000000</v>
      </c>
      <c r="H8" s="115">
        <v>25000000</v>
      </c>
      <c r="I8" s="115">
        <v>24500000</v>
      </c>
      <c r="J8" s="115">
        <v>35000000</v>
      </c>
      <c r="K8" s="116">
        <f t="shared" ref="K8:K12" si="0">SUM(G8:J8)</f>
        <v>117500000</v>
      </c>
    </row>
    <row r="9" spans="1:11" s="113" customFormat="1" ht="45" x14ac:dyDescent="0.25">
      <c r="A9" s="332"/>
      <c r="B9" s="335"/>
      <c r="C9" s="338"/>
      <c r="D9" s="95" t="s">
        <v>95</v>
      </c>
      <c r="E9" s="95" t="s">
        <v>96</v>
      </c>
      <c r="F9" s="52" t="s">
        <v>97</v>
      </c>
      <c r="G9" s="111"/>
      <c r="H9" s="111">
        <v>35000000</v>
      </c>
      <c r="I9" s="111">
        <v>40000000</v>
      </c>
      <c r="J9" s="111">
        <v>45000000</v>
      </c>
      <c r="K9" s="112">
        <f t="shared" si="0"/>
        <v>120000000</v>
      </c>
    </row>
    <row r="10" spans="1:11" s="113" customFormat="1" ht="30" x14ac:dyDescent="0.25">
      <c r="A10" s="332"/>
      <c r="B10" s="335"/>
      <c r="C10" s="338"/>
      <c r="D10" s="95" t="s">
        <v>98</v>
      </c>
      <c r="E10" s="95" t="s">
        <v>99</v>
      </c>
      <c r="F10" s="79" t="s">
        <v>100</v>
      </c>
      <c r="G10" s="111">
        <v>35000000</v>
      </c>
      <c r="H10" s="111">
        <v>29000000</v>
      </c>
      <c r="I10" s="111">
        <v>24000000</v>
      </c>
      <c r="J10" s="111">
        <v>35000000</v>
      </c>
      <c r="K10" s="112">
        <f t="shared" si="0"/>
        <v>123000000</v>
      </c>
    </row>
    <row r="11" spans="1:11" s="113" customFormat="1" ht="30" x14ac:dyDescent="0.25">
      <c r="A11" s="333"/>
      <c r="B11" s="336"/>
      <c r="C11" s="339"/>
      <c r="D11" s="95" t="s">
        <v>101</v>
      </c>
      <c r="E11" s="95" t="s">
        <v>102</v>
      </c>
      <c r="F11" s="79" t="s">
        <v>103</v>
      </c>
      <c r="G11" s="111"/>
      <c r="H11" s="111"/>
      <c r="I11" s="111">
        <v>30000000</v>
      </c>
      <c r="J11" s="111"/>
      <c r="K11" s="112">
        <f t="shared" si="0"/>
        <v>30000000</v>
      </c>
    </row>
    <row r="12" spans="1:11" x14ac:dyDescent="0.25">
      <c r="A12" s="269" t="s">
        <v>14</v>
      </c>
      <c r="B12" s="270"/>
      <c r="C12" s="273">
        <f>SUM(C7:C11)</f>
        <v>0</v>
      </c>
      <c r="D12" s="329" t="s">
        <v>10</v>
      </c>
      <c r="E12" s="329"/>
      <c r="F12" s="330"/>
      <c r="G12" s="1">
        <f>SUM(G7:G11)</f>
        <v>158000000</v>
      </c>
      <c r="H12" s="1">
        <f>SUM(H7:H11)</f>
        <v>149000000</v>
      </c>
      <c r="I12" s="1">
        <f>SUM(I7:I11)</f>
        <v>173000000</v>
      </c>
      <c r="J12" s="1">
        <f>SUM(J7:J11)</f>
        <v>170000000</v>
      </c>
      <c r="K12" s="37">
        <f t="shared" si="0"/>
        <v>650000000</v>
      </c>
    </row>
    <row r="13" spans="1:11" ht="15.75" thickBot="1" x14ac:dyDescent="0.3">
      <c r="A13" s="271"/>
      <c r="B13" s="272"/>
      <c r="C13" s="274"/>
      <c r="D13" s="277" t="s">
        <v>9</v>
      </c>
      <c r="E13" s="277"/>
      <c r="F13" s="277"/>
      <c r="G13" s="277"/>
      <c r="H13" s="277"/>
      <c r="I13" s="277"/>
      <c r="J13" s="278"/>
      <c r="K13" s="38"/>
    </row>
  </sheetData>
  <mergeCells count="13">
    <mergeCell ref="D12:F12"/>
    <mergeCell ref="D13:J13"/>
    <mergeCell ref="A1:K1"/>
    <mergeCell ref="A2:K2"/>
    <mergeCell ref="A3:K3"/>
    <mergeCell ref="A4:K4"/>
    <mergeCell ref="A5:C5"/>
    <mergeCell ref="D5:K5"/>
    <mergeCell ref="A7:A11"/>
    <mergeCell ref="B7:B11"/>
    <mergeCell ref="C7:C11"/>
    <mergeCell ref="A12:B13"/>
    <mergeCell ref="C12:C1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workbookViewId="0">
      <selection activeCell="A15" sqref="A15:XFD18"/>
    </sheetView>
  </sheetViews>
  <sheetFormatPr baseColWidth="10" defaultRowHeight="15" x14ac:dyDescent="0.25"/>
  <cols>
    <col min="1" max="1" width="16.7109375" style="113" customWidth="1"/>
    <col min="2" max="2" width="18" style="23" customWidth="1"/>
    <col min="3" max="3" width="17.42578125" style="23" customWidth="1"/>
    <col min="4" max="4" width="33.5703125" style="113" customWidth="1"/>
    <col min="5" max="5" width="26" style="113" customWidth="1"/>
    <col min="6" max="6" width="27.42578125" style="113" customWidth="1"/>
    <col min="7" max="10" width="18.85546875" style="23" customWidth="1"/>
    <col min="11" max="11" width="17.140625" style="23" customWidth="1"/>
    <col min="12" max="16384" width="11.42578125" style="23"/>
  </cols>
  <sheetData>
    <row r="1" spans="1:11" x14ac:dyDescent="0.25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x14ac:dyDescent="0.25">
      <c r="A2" s="340" t="s">
        <v>269</v>
      </c>
      <c r="B2" s="341"/>
      <c r="C2" s="341"/>
      <c r="D2" s="341"/>
      <c r="E2" s="341"/>
      <c r="F2" s="341"/>
      <c r="G2" s="341"/>
      <c r="H2" s="341"/>
      <c r="I2" s="341"/>
      <c r="J2" s="341"/>
      <c r="K2" s="342"/>
    </row>
    <row r="3" spans="1:11" x14ac:dyDescent="0.25">
      <c r="A3" s="260" t="s">
        <v>87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5.75" thickBot="1" x14ac:dyDescent="0.3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.75" thickBot="1" x14ac:dyDescent="0.3">
      <c r="A5" s="266" t="s">
        <v>15</v>
      </c>
      <c r="B5" s="267"/>
      <c r="C5" s="267"/>
      <c r="D5" s="267" t="s">
        <v>16</v>
      </c>
      <c r="E5" s="267"/>
      <c r="F5" s="267"/>
      <c r="G5" s="267"/>
      <c r="H5" s="267"/>
      <c r="I5" s="267"/>
      <c r="J5" s="267"/>
      <c r="K5" s="268"/>
    </row>
    <row r="6" spans="1:11" ht="60.75" thickBot="1" x14ac:dyDescent="0.3">
      <c r="A6" s="24" t="s">
        <v>11</v>
      </c>
      <c r="B6" s="24" t="s">
        <v>12</v>
      </c>
      <c r="C6" s="24" t="s">
        <v>13</v>
      </c>
      <c r="D6" s="110" t="s">
        <v>1</v>
      </c>
      <c r="E6" s="27" t="s">
        <v>2</v>
      </c>
      <c r="F6" s="27" t="s">
        <v>4</v>
      </c>
      <c r="G6" s="100" t="s">
        <v>3</v>
      </c>
      <c r="H6" s="100" t="s">
        <v>5</v>
      </c>
      <c r="I6" s="100" t="s">
        <v>6</v>
      </c>
      <c r="J6" s="100" t="s">
        <v>7</v>
      </c>
      <c r="K6" s="101" t="s">
        <v>8</v>
      </c>
    </row>
    <row r="7" spans="1:11" ht="45" x14ac:dyDescent="0.25">
      <c r="A7" s="343"/>
      <c r="B7" s="344"/>
      <c r="C7" s="289"/>
      <c r="D7" s="95" t="s">
        <v>104</v>
      </c>
      <c r="E7" s="95" t="s">
        <v>105</v>
      </c>
      <c r="F7" s="52" t="s">
        <v>106</v>
      </c>
      <c r="G7" s="54">
        <v>174000000</v>
      </c>
      <c r="H7" s="54">
        <v>130000000</v>
      </c>
      <c r="I7" s="54">
        <v>186500000</v>
      </c>
      <c r="J7" s="54">
        <v>267000000</v>
      </c>
      <c r="K7" s="117">
        <f>SUM(G7+H7+I7+J7)</f>
        <v>757500000</v>
      </c>
    </row>
    <row r="8" spans="1:11" ht="45" x14ac:dyDescent="0.25">
      <c r="A8" s="332"/>
      <c r="B8" s="345"/>
      <c r="C8" s="347"/>
      <c r="D8" s="95" t="s">
        <v>107</v>
      </c>
      <c r="E8" s="95" t="s">
        <v>108</v>
      </c>
      <c r="F8" s="52" t="s">
        <v>109</v>
      </c>
      <c r="G8" s="54">
        <v>95000000</v>
      </c>
      <c r="H8" s="54">
        <v>170000000</v>
      </c>
      <c r="I8" s="54">
        <v>150000000</v>
      </c>
      <c r="J8" s="54">
        <v>27000000</v>
      </c>
      <c r="K8" s="117">
        <f>SUM(G8+H8+I8+J8)</f>
        <v>442000000</v>
      </c>
    </row>
    <row r="9" spans="1:11" ht="60" x14ac:dyDescent="0.25">
      <c r="A9" s="333"/>
      <c r="B9" s="346"/>
      <c r="C9" s="348"/>
      <c r="D9" s="95" t="s">
        <v>110</v>
      </c>
      <c r="E9" s="95" t="s">
        <v>111</v>
      </c>
      <c r="F9" s="52" t="s">
        <v>112</v>
      </c>
      <c r="G9" s="54">
        <v>95000000</v>
      </c>
      <c r="H9" s="54">
        <v>45000000</v>
      </c>
      <c r="I9" s="54">
        <v>62500000</v>
      </c>
      <c r="J9" s="54">
        <v>98000000</v>
      </c>
      <c r="K9" s="117">
        <f>SUM(G9+H9+I9+J9)</f>
        <v>300500000</v>
      </c>
    </row>
    <row r="10" spans="1:11" x14ac:dyDescent="0.25">
      <c r="A10" s="118"/>
      <c r="B10" s="36"/>
      <c r="C10" s="1"/>
      <c r="D10" s="119"/>
      <c r="E10" s="52"/>
      <c r="F10" s="52"/>
      <c r="G10" s="1"/>
      <c r="H10" s="1"/>
      <c r="I10" s="1"/>
      <c r="J10" s="1"/>
      <c r="K10" s="37">
        <f t="shared" ref="K10:K12" si="0">SUM(G10:J10)</f>
        <v>0</v>
      </c>
    </row>
    <row r="11" spans="1:11" x14ac:dyDescent="0.25">
      <c r="A11" s="118"/>
      <c r="B11" s="36"/>
      <c r="C11" s="1"/>
      <c r="D11" s="119"/>
      <c r="E11" s="52"/>
      <c r="F11" s="52"/>
      <c r="G11" s="1"/>
      <c r="H11" s="1"/>
      <c r="I11" s="1"/>
      <c r="J11" s="1"/>
      <c r="K11" s="37">
        <f t="shared" si="0"/>
        <v>0</v>
      </c>
    </row>
    <row r="12" spans="1:11" x14ac:dyDescent="0.25">
      <c r="A12" s="269" t="s">
        <v>14</v>
      </c>
      <c r="B12" s="270"/>
      <c r="C12" s="273">
        <f>SUM(C7:C11)</f>
        <v>0</v>
      </c>
      <c r="D12" s="329" t="s">
        <v>10</v>
      </c>
      <c r="E12" s="329"/>
      <c r="F12" s="330"/>
      <c r="G12" s="1">
        <f>SUM(G7:G11)</f>
        <v>364000000</v>
      </c>
      <c r="H12" s="1">
        <f>SUM(H7:H11)</f>
        <v>345000000</v>
      </c>
      <c r="I12" s="1">
        <f>SUM(I7:I11)</f>
        <v>399000000</v>
      </c>
      <c r="J12" s="1">
        <f>SUM(J7:J11)</f>
        <v>392000000</v>
      </c>
      <c r="K12" s="37">
        <f t="shared" si="0"/>
        <v>1500000000</v>
      </c>
    </row>
    <row r="13" spans="1:11" ht="15.75" thickBot="1" x14ac:dyDescent="0.3">
      <c r="A13" s="271"/>
      <c r="B13" s="272"/>
      <c r="C13" s="274"/>
      <c r="D13" s="277" t="s">
        <v>9</v>
      </c>
      <c r="E13" s="277"/>
      <c r="F13" s="277"/>
      <c r="G13" s="277"/>
      <c r="H13" s="277"/>
      <c r="I13" s="277"/>
      <c r="J13" s="278"/>
      <c r="K13" s="38"/>
    </row>
  </sheetData>
  <mergeCells count="13">
    <mergeCell ref="D12:F12"/>
    <mergeCell ref="D13:J13"/>
    <mergeCell ref="A1:K1"/>
    <mergeCell ref="A2:K2"/>
    <mergeCell ref="A3:K3"/>
    <mergeCell ref="A4:K4"/>
    <mergeCell ref="A5:C5"/>
    <mergeCell ref="D5:K5"/>
    <mergeCell ref="A7:A9"/>
    <mergeCell ref="B7:B9"/>
    <mergeCell ref="C7:C9"/>
    <mergeCell ref="A12:B13"/>
    <mergeCell ref="C12:C1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6"/>
  <sheetViews>
    <sheetView topLeftCell="F11" workbookViewId="0">
      <selection activeCell="F20" sqref="A20:XFD26"/>
    </sheetView>
  </sheetViews>
  <sheetFormatPr baseColWidth="10" defaultRowHeight="15" x14ac:dyDescent="0.25"/>
  <cols>
    <col min="1" max="1" width="16.7109375" style="23" customWidth="1"/>
    <col min="2" max="2" width="18" style="23" customWidth="1"/>
    <col min="3" max="3" width="17.42578125" style="23" customWidth="1"/>
    <col min="4" max="4" width="33.5703125" style="23" customWidth="1"/>
    <col min="5" max="5" width="36.85546875" style="23" customWidth="1"/>
    <col min="6" max="6" width="40.85546875" style="23" customWidth="1"/>
    <col min="7" max="10" width="18.85546875" style="131" customWidth="1"/>
    <col min="11" max="11" width="18.7109375" style="126" bestFit="1" customWidth="1"/>
    <col min="12" max="12" width="11.42578125" style="120"/>
    <col min="13" max="13" width="14.85546875" style="120" customWidth="1"/>
    <col min="14" max="38" width="11.42578125" style="120"/>
    <col min="39" max="16384" width="11.42578125" style="23"/>
  </cols>
  <sheetData>
    <row r="1" spans="1:38" ht="30" customHeight="1" x14ac:dyDescent="0.25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38" x14ac:dyDescent="0.25">
      <c r="A2" s="350" t="s">
        <v>113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spans="1:38" x14ac:dyDescent="0.25">
      <c r="A3" s="350" t="s">
        <v>114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38" x14ac:dyDescent="0.25">
      <c r="A4" s="351"/>
      <c r="B4" s="351"/>
      <c r="C4" s="351"/>
      <c r="D4" s="351"/>
      <c r="E4" s="351"/>
      <c r="F4" s="351"/>
      <c r="G4" s="351"/>
      <c r="H4" s="351"/>
      <c r="I4" s="351"/>
      <c r="J4" s="351"/>
      <c r="K4" s="351"/>
    </row>
    <row r="5" spans="1:38" x14ac:dyDescent="0.25">
      <c r="A5" s="350" t="s">
        <v>15</v>
      </c>
      <c r="B5" s="350"/>
      <c r="C5" s="350"/>
      <c r="D5" s="350" t="s">
        <v>16</v>
      </c>
      <c r="E5" s="350"/>
      <c r="F5" s="350"/>
      <c r="G5" s="350"/>
      <c r="H5" s="350"/>
      <c r="I5" s="350"/>
      <c r="J5" s="350"/>
      <c r="K5" s="350"/>
    </row>
    <row r="6" spans="1:38" ht="60.75" thickBot="1" x14ac:dyDescent="0.3">
      <c r="A6" s="121" t="s">
        <v>11</v>
      </c>
      <c r="B6" s="121" t="s">
        <v>12</v>
      </c>
      <c r="C6" s="121" t="s">
        <v>13</v>
      </c>
      <c r="D6" s="122" t="s">
        <v>1</v>
      </c>
      <c r="E6" s="122" t="s">
        <v>2</v>
      </c>
      <c r="F6" s="122" t="s">
        <v>4</v>
      </c>
      <c r="G6" s="123" t="s">
        <v>3</v>
      </c>
      <c r="H6" s="123" t="s">
        <v>5</v>
      </c>
      <c r="I6" s="123" t="s">
        <v>6</v>
      </c>
      <c r="J6" s="123" t="s">
        <v>7</v>
      </c>
      <c r="K6" s="123" t="s">
        <v>8</v>
      </c>
    </row>
    <row r="7" spans="1:38" s="127" customFormat="1" ht="33.75" customHeight="1" thickBot="1" x14ac:dyDescent="0.3">
      <c r="A7" s="355"/>
      <c r="B7" s="355"/>
      <c r="C7" s="355"/>
      <c r="D7" s="356" t="s">
        <v>115</v>
      </c>
      <c r="E7" s="124" t="s">
        <v>116</v>
      </c>
      <c r="F7" s="125" t="s">
        <v>30</v>
      </c>
      <c r="G7" s="245">
        <v>10000000</v>
      </c>
      <c r="H7" s="241"/>
      <c r="I7" s="241"/>
      <c r="J7" s="241"/>
      <c r="K7" s="126">
        <f>SUM(G7:J7)</f>
        <v>10000000</v>
      </c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</row>
    <row r="8" spans="1:38" s="127" customFormat="1" ht="41.25" customHeight="1" x14ac:dyDescent="0.25">
      <c r="A8" s="355"/>
      <c r="B8" s="355"/>
      <c r="C8" s="355"/>
      <c r="D8" s="356"/>
      <c r="E8" s="124" t="s">
        <v>117</v>
      </c>
      <c r="F8" s="125" t="s">
        <v>30</v>
      </c>
      <c r="G8" s="245">
        <v>100000000</v>
      </c>
      <c r="H8" s="245">
        <v>34500000</v>
      </c>
      <c r="I8" s="246">
        <v>53000000</v>
      </c>
      <c r="J8" s="246">
        <v>96500000</v>
      </c>
      <c r="K8" s="126">
        <f t="shared" ref="K8:K17" si="0">SUM(G8:J8)</f>
        <v>284000000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</row>
    <row r="9" spans="1:38" s="127" customFormat="1" ht="34.5" customHeight="1" thickBot="1" x14ac:dyDescent="0.3">
      <c r="A9" s="355"/>
      <c r="B9" s="355"/>
      <c r="C9" s="355"/>
      <c r="D9" s="356"/>
      <c r="E9" s="124" t="s">
        <v>118</v>
      </c>
      <c r="F9" s="125" t="s">
        <v>119</v>
      </c>
      <c r="G9" s="242"/>
      <c r="H9" s="242"/>
      <c r="I9" s="247">
        <v>6000000</v>
      </c>
      <c r="J9" s="243"/>
      <c r="K9" s="126">
        <f t="shared" si="0"/>
        <v>6000000</v>
      </c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</row>
    <row r="10" spans="1:38" ht="39.75" customHeight="1" thickBot="1" x14ac:dyDescent="0.3">
      <c r="A10" s="36"/>
      <c r="B10" s="36"/>
      <c r="C10" s="1"/>
      <c r="D10" s="78" t="s">
        <v>120</v>
      </c>
      <c r="E10" s="128" t="s">
        <v>121</v>
      </c>
      <c r="F10" s="128" t="s">
        <v>119</v>
      </c>
      <c r="G10" s="248"/>
      <c r="H10" s="248"/>
      <c r="I10" s="248">
        <v>0</v>
      </c>
      <c r="J10" s="249"/>
      <c r="K10" s="126">
        <f t="shared" si="0"/>
        <v>0</v>
      </c>
    </row>
    <row r="11" spans="1:38" ht="61.5" customHeight="1" x14ac:dyDescent="0.25">
      <c r="A11" s="36"/>
      <c r="B11" s="36"/>
      <c r="C11" s="1"/>
      <c r="D11" s="356" t="s">
        <v>122</v>
      </c>
      <c r="E11" s="129" t="s">
        <v>123</v>
      </c>
      <c r="F11" s="125" t="s">
        <v>30</v>
      </c>
      <c r="G11" s="245">
        <v>10000000</v>
      </c>
      <c r="H11" s="245"/>
      <c r="I11" s="240"/>
      <c r="J11" s="250"/>
      <c r="K11" s="126">
        <f t="shared" si="0"/>
        <v>10000000</v>
      </c>
    </row>
    <row r="12" spans="1:38" ht="42" customHeight="1" x14ac:dyDescent="0.25">
      <c r="A12" s="36"/>
      <c r="B12" s="36"/>
      <c r="C12" s="1"/>
      <c r="D12" s="356"/>
      <c r="E12" s="129" t="s">
        <v>124</v>
      </c>
      <c r="F12" s="125" t="s">
        <v>30</v>
      </c>
      <c r="G12" s="246">
        <v>18500000</v>
      </c>
      <c r="H12" s="246">
        <v>40000000</v>
      </c>
      <c r="I12" s="246">
        <v>26500000</v>
      </c>
      <c r="J12" s="251"/>
      <c r="K12" s="126">
        <f t="shared" si="0"/>
        <v>85000000</v>
      </c>
    </row>
    <row r="13" spans="1:38" ht="42" customHeight="1" thickBot="1" x14ac:dyDescent="0.3">
      <c r="A13" s="36"/>
      <c r="B13" s="36"/>
      <c r="C13" s="1"/>
      <c r="D13" s="356"/>
      <c r="E13" s="129" t="s">
        <v>118</v>
      </c>
      <c r="F13" s="125" t="s">
        <v>119</v>
      </c>
      <c r="G13" s="247"/>
      <c r="H13" s="247"/>
      <c r="I13" s="247">
        <v>5000000</v>
      </c>
      <c r="J13" s="252"/>
      <c r="K13" s="126">
        <f t="shared" si="0"/>
        <v>5000000</v>
      </c>
    </row>
    <row r="14" spans="1:38" ht="43.5" customHeight="1" thickBot="1" x14ac:dyDescent="0.3">
      <c r="A14" s="36"/>
      <c r="B14" s="36"/>
      <c r="C14" s="1"/>
      <c r="D14" s="78" t="s">
        <v>125</v>
      </c>
      <c r="E14" s="128" t="s">
        <v>126</v>
      </c>
      <c r="F14" s="125" t="s">
        <v>119</v>
      </c>
      <c r="G14" s="253"/>
      <c r="H14" s="253">
        <v>0</v>
      </c>
      <c r="I14" s="253"/>
      <c r="J14" s="254"/>
      <c r="K14" s="126">
        <f t="shared" si="0"/>
        <v>0</v>
      </c>
    </row>
    <row r="15" spans="1:38" ht="28.5" customHeight="1" x14ac:dyDescent="0.25">
      <c r="A15" s="36"/>
      <c r="B15" s="36"/>
      <c r="C15" s="1"/>
      <c r="D15" s="356" t="s">
        <v>127</v>
      </c>
      <c r="E15" s="124" t="s">
        <v>128</v>
      </c>
      <c r="F15" s="125" t="s">
        <v>30</v>
      </c>
      <c r="G15" s="245">
        <v>1000000</v>
      </c>
      <c r="H15" s="245">
        <v>4000000</v>
      </c>
      <c r="I15" s="245">
        <v>4000000</v>
      </c>
      <c r="J15" s="245">
        <v>4000000</v>
      </c>
      <c r="K15" s="126">
        <f t="shared" si="0"/>
        <v>13000000</v>
      </c>
    </row>
    <row r="16" spans="1:38" ht="26.25" customHeight="1" x14ac:dyDescent="0.25">
      <c r="A16" s="36"/>
      <c r="B16" s="36"/>
      <c r="C16" s="1"/>
      <c r="D16" s="356"/>
      <c r="E16" s="124" t="s">
        <v>129</v>
      </c>
      <c r="F16" s="125" t="s">
        <v>130</v>
      </c>
      <c r="G16" s="246">
        <v>1500000</v>
      </c>
      <c r="H16" s="246">
        <v>3000000</v>
      </c>
      <c r="I16" s="246">
        <v>3000000</v>
      </c>
      <c r="J16" s="246">
        <v>3000000</v>
      </c>
      <c r="K16" s="126">
        <f t="shared" si="0"/>
        <v>10500000</v>
      </c>
    </row>
    <row r="17" spans="1:38" ht="30.75" thickBot="1" x14ac:dyDescent="0.3">
      <c r="A17" s="36"/>
      <c r="B17" s="36"/>
      <c r="C17" s="1"/>
      <c r="D17" s="356"/>
      <c r="E17" s="124" t="s">
        <v>131</v>
      </c>
      <c r="F17" s="125" t="s">
        <v>30</v>
      </c>
      <c r="G17" s="247">
        <v>1000000</v>
      </c>
      <c r="H17" s="247">
        <v>1500000</v>
      </c>
      <c r="I17" s="247">
        <v>1500000</v>
      </c>
      <c r="J17" s="247">
        <v>2500000</v>
      </c>
      <c r="K17" s="126">
        <f t="shared" si="0"/>
        <v>6500000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</row>
    <row r="18" spans="1:38" x14ac:dyDescent="0.25">
      <c r="A18" s="352" t="s">
        <v>14</v>
      </c>
      <c r="B18" s="352"/>
      <c r="C18" s="353">
        <f>SUM(C10:C14)</f>
        <v>0</v>
      </c>
      <c r="D18" s="354" t="s">
        <v>10</v>
      </c>
      <c r="E18" s="354"/>
      <c r="F18" s="354"/>
      <c r="G18" s="126">
        <f>SUM(G7:G17)</f>
        <v>142000000</v>
      </c>
      <c r="H18" s="126">
        <f t="shared" ref="H18:J18" si="1">SUM(H7:H17)</f>
        <v>83000000</v>
      </c>
      <c r="I18" s="126">
        <f t="shared" si="1"/>
        <v>99000000</v>
      </c>
      <c r="J18" s="126">
        <f t="shared" si="1"/>
        <v>106000000</v>
      </c>
      <c r="K18" s="126">
        <f>SUM(K7:K17)</f>
        <v>430000000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</row>
    <row r="19" spans="1:38" x14ac:dyDescent="0.25">
      <c r="A19" s="352"/>
      <c r="B19" s="352"/>
      <c r="C19" s="353"/>
      <c r="D19" s="354" t="s">
        <v>9</v>
      </c>
      <c r="E19" s="354"/>
      <c r="F19" s="354"/>
      <c r="G19" s="354"/>
      <c r="H19" s="354"/>
      <c r="I19" s="354"/>
      <c r="J19" s="354"/>
      <c r="K19" s="126">
        <f>K18</f>
        <v>430000000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</row>
    <row r="20" spans="1:38" x14ac:dyDescent="0.25">
      <c r="K20" s="132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x14ac:dyDescent="0.25">
      <c r="K21" s="132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 x14ac:dyDescent="0.25">
      <c r="K22" s="132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 x14ac:dyDescent="0.25">
      <c r="K23" s="132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 x14ac:dyDescent="0.25">
      <c r="K24" s="132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 x14ac:dyDescent="0.25">
      <c r="K25" s="132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1:38" x14ac:dyDescent="0.25">
      <c r="G26" s="23"/>
      <c r="H26" s="23"/>
      <c r="I26" s="23"/>
      <c r="J26" s="23"/>
      <c r="K26" s="13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1:38" x14ac:dyDescent="0.25">
      <c r="G27" s="23"/>
      <c r="H27" s="23"/>
      <c r="I27" s="23"/>
      <c r="J27" s="23"/>
      <c r="K27" s="132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 x14ac:dyDescent="0.25">
      <c r="G28" s="23"/>
      <c r="H28" s="23"/>
      <c r="I28" s="23"/>
      <c r="J28" s="23"/>
      <c r="K28" s="132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1:38" x14ac:dyDescent="0.25">
      <c r="G29" s="23"/>
      <c r="H29" s="23"/>
      <c r="I29" s="23"/>
      <c r="J29" s="23"/>
      <c r="K29" s="132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spans="1:38" x14ac:dyDescent="0.25">
      <c r="G30" s="23"/>
      <c r="H30" s="23"/>
      <c r="I30" s="23"/>
      <c r="J30" s="23"/>
      <c r="K30" s="132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</row>
    <row r="31" spans="1:38" x14ac:dyDescent="0.25">
      <c r="G31" s="23"/>
      <c r="H31" s="23"/>
      <c r="I31" s="23"/>
      <c r="J31" s="23"/>
      <c r="K31" s="132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x14ac:dyDescent="0.25">
      <c r="G32" s="23"/>
      <c r="H32" s="23"/>
      <c r="I32" s="23"/>
      <c r="J32" s="23"/>
      <c r="K32" s="132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7:38" x14ac:dyDescent="0.25">
      <c r="G33" s="23"/>
      <c r="H33" s="23"/>
      <c r="I33" s="23"/>
      <c r="J33" s="23"/>
      <c r="K33" s="132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7:38" x14ac:dyDescent="0.25">
      <c r="G34" s="23"/>
      <c r="H34" s="23"/>
      <c r="I34" s="23"/>
      <c r="J34" s="23"/>
      <c r="K34" s="132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7:38" x14ac:dyDescent="0.25">
      <c r="G35" s="23"/>
      <c r="H35" s="23"/>
      <c r="I35" s="23"/>
      <c r="J35" s="23"/>
      <c r="K35" s="132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7:38" x14ac:dyDescent="0.25">
      <c r="G36" s="23"/>
      <c r="H36" s="23"/>
      <c r="I36" s="23"/>
      <c r="J36" s="23"/>
      <c r="K36" s="132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</sheetData>
  <mergeCells count="16">
    <mergeCell ref="A18:B19"/>
    <mergeCell ref="C18:C19"/>
    <mergeCell ref="D18:F18"/>
    <mergeCell ref="D19:J19"/>
    <mergeCell ref="A7:A9"/>
    <mergeCell ref="B7:B9"/>
    <mergeCell ref="C7:C9"/>
    <mergeCell ref="D7:D9"/>
    <mergeCell ref="D11:D13"/>
    <mergeCell ref="D15:D17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PORYECTO 1 </vt:lpstr>
      <vt:lpstr>PROYECTO 2</vt:lpstr>
      <vt:lpstr>PROYECTO 3</vt:lpstr>
      <vt:lpstr>PROYECTO 4</vt:lpstr>
      <vt:lpstr>PROYECTO 5</vt:lpstr>
      <vt:lpstr>PROYECTO 6</vt:lpstr>
      <vt:lpstr>PROYECTO 7</vt:lpstr>
      <vt:lpstr>PROYECTO 8</vt:lpstr>
      <vt:lpstr>PROYECTO 9</vt:lpstr>
      <vt:lpstr>PROYECTO 10</vt:lpstr>
      <vt:lpstr>PROYECTO 11</vt:lpstr>
      <vt:lpstr>PROYECTO 12</vt:lpstr>
      <vt:lpstr>PROYECTO 13</vt:lpstr>
      <vt:lpstr>PROYECTO 14</vt:lpstr>
      <vt:lpstr>PROYECTO 15</vt:lpstr>
      <vt:lpstr>PROYECTO 16</vt:lpstr>
      <vt:lpstr>PROYECTO 17</vt:lpstr>
      <vt:lpstr>PROYECTO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dcterms:created xsi:type="dcterms:W3CDTF">2020-06-02T16:54:07Z</dcterms:created>
  <dcterms:modified xsi:type="dcterms:W3CDTF">2020-06-28T04:54:15Z</dcterms:modified>
</cp:coreProperties>
</file>