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a23f12e948ec633/Documentos/PROYECTOS/INFRAESTRUCTURA/"/>
    </mc:Choice>
  </mc:AlternateContent>
  <xr:revisionPtr revIDLastSave="14" documentId="8_{6EB80C6E-E220-4730-A3D1-080E4B4CA136}" xr6:coauthVersionLast="45" xr6:coauthVersionMax="45" xr10:uidLastSave="{D255C435-9CBC-4A5D-8A87-8DA69A32AC72}"/>
  <bookViews>
    <workbookView xWindow="-120" yWindow="-120" windowWidth="29040" windowHeight="15840" activeTab="1" xr2:uid="{00000000-000D-0000-FFFF-FFFF00000000}"/>
  </bookViews>
  <sheets>
    <sheet name="PLAN INDICATIVO EJEMPLO " sheetId="2" r:id="rId1"/>
    <sheet name="Mod Jun 23_2020" sheetId="6" r:id="rId2"/>
  </sheets>
  <definedNames>
    <definedName name="_xlnm._FilterDatabase" localSheetId="0" hidden="1">'PLAN INDICATIVO EJEMPLO '!$A$7:$G$13</definedName>
    <definedName name="_xlnm.Print_Titles" localSheetId="0">'PLAN INDICATIVO EJEMPLO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6" l="1"/>
  <c r="H50" i="6"/>
  <c r="G50" i="6"/>
  <c r="F50" i="6"/>
  <c r="E47" i="6"/>
  <c r="E46" i="6"/>
  <c r="E45" i="6"/>
  <c r="E44" i="6"/>
  <c r="E43" i="6"/>
  <c r="E42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I19" i="6"/>
  <c r="E19" i="6" s="1"/>
  <c r="E18" i="6"/>
  <c r="I17" i="6"/>
  <c r="E17" i="6" s="1"/>
  <c r="I15" i="6"/>
  <c r="E15" i="6" s="1"/>
  <c r="H14" i="6"/>
  <c r="E14" i="6" s="1"/>
  <c r="E13" i="6"/>
  <c r="E12" i="6"/>
  <c r="E11" i="6"/>
  <c r="E10" i="6"/>
  <c r="I9" i="6"/>
  <c r="E9" i="6"/>
  <c r="E8" i="6"/>
  <c r="E7" i="6"/>
  <c r="I6" i="6"/>
  <c r="E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 Amanda Aguilera Gonzalez</author>
  </authors>
  <commentList>
    <comment ref="C3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Polideportivo
Caribe
Casa cultura corregi
Salón comunal Villa V.
</t>
        </r>
      </text>
    </comment>
    <comment ref="F3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Polideportivo
Caribe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Gaula
</t>
        </r>
      </text>
    </comment>
    <comment ref="I3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Casa cultura corregimiento o Salón Comunal Villa Ventura
</t>
        </r>
      </text>
    </comment>
  </commentList>
</comments>
</file>

<file path=xl/sharedStrings.xml><?xml version="1.0" encoding="utf-8"?>
<sst xmlns="http://schemas.openxmlformats.org/spreadsheetml/2006/main" count="177" uniqueCount="119">
  <si>
    <t xml:space="preserve">PROYECTO </t>
  </si>
  <si>
    <t>INDICADORES</t>
  </si>
  <si>
    <t>META CUATRIENIO</t>
  </si>
  <si>
    <t>PLAN DE DESARROLLO DE ITAGUÍ 2016- 2019  "ITAGUI AVANZA CON EQUIDAD PARA TODOS "</t>
  </si>
  <si>
    <t xml:space="preserve"> PROGRAMACIÓN DE AVANCE CON RESPECTO A LA META (EFICACIA)</t>
  </si>
  <si>
    <t xml:space="preserve"> PROGRAMACIÓN DE EJECUCIÓN  CON RESPECTO AL PRESUPUESTO (EFICIENCIA)</t>
  </si>
  <si>
    <t xml:space="preserve">VALOR CUATRIENIO </t>
  </si>
  <si>
    <t>EJECUCIÓN FISICA</t>
  </si>
  <si>
    <t xml:space="preserve">EJECUCIÓN FINANCIERA </t>
  </si>
  <si>
    <t>Sistema de seguimiento a los Indicadores del Plan de Desarrollo implementado</t>
  </si>
  <si>
    <t>Sistema de Información Integrado de Planeación Presupuestal y seguimiento de la Inversión diseñado</t>
  </si>
  <si>
    <t>Sistema de Información Integrado de Planeación Presupuestal y seguimiento de la Inversión implementado</t>
  </si>
  <si>
    <t>Informes de Seguimiento a los Indicadores del Plan de Desarrollo publicados</t>
  </si>
  <si>
    <t>Procedimientos, seguimiento y monitoreo al Plan de Desarrollo automatizados</t>
  </si>
  <si>
    <t>Jornadas de Capacitacion realizadas sobre instrumentos de planificación municipal</t>
  </si>
  <si>
    <t xml:space="preserve">Proyección estratégica Integral de la Gestión Municipal </t>
  </si>
  <si>
    <t xml:space="preserve">UNIDAD ADMINISTRATIVA : DEPARTAMENTO ADMINISTRATIVO DE PLANEACIÓN </t>
  </si>
  <si>
    <t>Espacio público construido</t>
  </si>
  <si>
    <t>Vía rehabilitada y/o mejorada</t>
  </si>
  <si>
    <t>Vía construida</t>
  </si>
  <si>
    <t>Obras de Infraestructura para funcionamiento del sistema transporte de mediana capacidad realizadas</t>
  </si>
  <si>
    <t>Vía con mantenimiento</t>
  </si>
  <si>
    <t>Obras de gran impacto en puntos críticos de movilidad realizadas</t>
  </si>
  <si>
    <t>Mantenimiento de vías peatonales</t>
  </si>
  <si>
    <t>Andenes rehabilitados y/o mejorados</t>
  </si>
  <si>
    <t>Andenes construidos</t>
  </si>
  <si>
    <t>Paradero construido</t>
  </si>
  <si>
    <t>Ciclo infraestructura construida en vía urbana</t>
  </si>
  <si>
    <t>Elementos viales verticales y horizontales instalados</t>
  </si>
  <si>
    <t>Demarcación horizontal longitudinal realizada</t>
  </si>
  <si>
    <t>Obras de seguridad vial peatonal y vehicular construidas</t>
  </si>
  <si>
    <t xml:space="preserve">Estudios y diseños actualizados red urbana </t>
  </si>
  <si>
    <t>Amoblamiento urbano instalado</t>
  </si>
  <si>
    <t>Estudios y diseños elaborados para obras de infraestructura</t>
  </si>
  <si>
    <t>Obras para la estabilización de taludes realizados</t>
  </si>
  <si>
    <t>Predios Adquiridos para espacios públicos y/o equipamientos</t>
  </si>
  <si>
    <t>Escenarios deportivos con mantenimiento</t>
  </si>
  <si>
    <t>Parques recreativos mantenidos</t>
  </si>
  <si>
    <t>Sedes educativas mejoradas</t>
  </si>
  <si>
    <t>Bienes institucionales o de uso público mejorados</t>
  </si>
  <si>
    <t>Placa deportiva sin cubierta y sin graderías mejorada</t>
  </si>
  <si>
    <t>Parques construidos</t>
  </si>
  <si>
    <t xml:space="preserve">Pistas de Skate Park construidas </t>
  </si>
  <si>
    <t>Sedes educativas nuevas construidas</t>
  </si>
  <si>
    <t>Bienes institucionales o de uso público construidos</t>
  </si>
  <si>
    <t>Usuarios nuevos conectados a redes de acueducto a zona urbana</t>
  </si>
  <si>
    <t>Usuarios nuevos conectados a redes de alcantarillado en zona urbana</t>
  </si>
  <si>
    <t>Zonas de difícil gestión en la zona urbana identificadas e incorporadas para la validación de los servicios de acueducto, alcantarillado y aseo</t>
  </si>
  <si>
    <t>Usuarios nuevos conectados a redes de acueducto en zona rural</t>
  </si>
  <si>
    <t>Usuarios nuevos conectados a redes de alcantarillado en zona rural</t>
  </si>
  <si>
    <t>Zonas de difícil gestión en la zona rural identificadas e incorporadas para la validación de los servicios de acueducto, alcantarillado y aseo</t>
  </si>
  <si>
    <t>Usuarios beneficiados con subsidios al consumo</t>
  </si>
  <si>
    <t>Estudios y diseños realizados</t>
  </si>
  <si>
    <t>Sistemas de acueductos veredales mantenidos</t>
  </si>
  <si>
    <t>Pozos sépticos instalados</t>
  </si>
  <si>
    <t>Estudio de factibilidad realizado</t>
  </si>
  <si>
    <t>Acueductos veredales con programa de uso eficiente y ahorro del agua implementado</t>
  </si>
  <si>
    <t>Sistemas no convencionales de alcantarillado diseñados</t>
  </si>
  <si>
    <t>Luminarias modernizadas</t>
  </si>
  <si>
    <t>Sistema de alumbrado público con mantenimiento</t>
  </si>
  <si>
    <t>Luminarias tipo LED instaladas</t>
  </si>
  <si>
    <t>Alumbrado navideño instalado</t>
  </si>
  <si>
    <t>MOVILIDAD EFICIENTE Y SOSTENIBLE</t>
  </si>
  <si>
    <t>PREVENCIÓN, SEGURIDAD Y CULTURA VIAL</t>
  </si>
  <si>
    <t>ESPACIOS PÚBLICOS DESARROLLADOS EN LA CIUDAD DE OPORTUNIDADES.</t>
  </si>
  <si>
    <t>INFRAESTRUCTURA MEJORADA CON OPORTUNIDADES PARA TODOS LOS CIUDADANOS.</t>
  </si>
  <si>
    <t>COBERTURA DE ACUEDUCTO Y ALCANTARILLADO PARA UNA CIUDAD DE OPORTUNIDADES</t>
  </si>
  <si>
    <t>OPTIMIZACIÓN DEL SISTEMA DE ACUEDUCTOS VEREDALES PARA UNA CIUDAD DE OPORTUNIDADES</t>
  </si>
  <si>
    <t>MODERNIZACIÓN DEL ALUMBRADO PÚBLICO PARA UNA CIUDAD DE OPORTUNIDADES</t>
  </si>
  <si>
    <t>CIUDAD DE OPORTUNIDADES CON ILUMINACIÓN ORNAMENTAL</t>
  </si>
  <si>
    <t>NOMBRE DEL PROGRAMA</t>
  </si>
  <si>
    <t>INDICADORES DE PRODUCTO</t>
  </si>
  <si>
    <t>UNIDAD DE MEDIDA</t>
  </si>
  <si>
    <t>META
 2020 - 2023</t>
  </si>
  <si>
    <t>META PROGRAMADA</t>
  </si>
  <si>
    <t xml:space="preserve">Construcción del Sistema de Transporte Público de Pasajeros  </t>
  </si>
  <si>
    <t xml:space="preserve"> PROYECCIÓN PLAN INDICATIVO  2020 - 2023 </t>
  </si>
  <si>
    <t>UNIDAD ADMINISTRATIVA RESPONSABLE: Infraestructura</t>
  </si>
  <si>
    <t xml:space="preserve">SECRETARIO DE DESPACHO </t>
  </si>
  <si>
    <t xml:space="preserve">SUBSECRETARIO DE DESPACHO </t>
  </si>
  <si>
    <t xml:space="preserve">FUNCIONARIOS  RESPONSABLE DE LA ELABORACIÓN DEL PLAN : </t>
  </si>
  <si>
    <t xml:space="preserve">NOMBRE </t>
  </si>
  <si>
    <t xml:space="preserve">FIRMA </t>
  </si>
  <si>
    <t>WILFREDO MADRIGAL HOYOS</t>
  </si>
  <si>
    <t>OSCAR IGNACIO ESPINEL RAVE</t>
  </si>
  <si>
    <t>DARWIN ROSERO VEGA</t>
  </si>
  <si>
    <t>CLAUDIA CASTAÑO CASTAÑO</t>
  </si>
  <si>
    <t>LINA MARCELA PULGARIN MORALES</t>
  </si>
  <si>
    <t>Km</t>
  </si>
  <si>
    <t>Número</t>
  </si>
  <si>
    <t>Ml</t>
  </si>
  <si>
    <t>Señalética para nomenclatura vial instaladas (Direccionalidad en vías)</t>
  </si>
  <si>
    <r>
      <t>m</t>
    </r>
    <r>
      <rPr>
        <vertAlign val="superscript"/>
        <sz val="11"/>
        <rFont val="Calibri"/>
        <family val="2"/>
        <scheme val="minor"/>
      </rPr>
      <t>2</t>
    </r>
  </si>
  <si>
    <t>Porcentaje</t>
  </si>
  <si>
    <t>Metros lineales de obras hidráulicas construidos</t>
  </si>
  <si>
    <t>Metros lineales de quebradas mantenidas</t>
  </si>
  <si>
    <t xml:space="preserve"> GESTIÓN INTEGRAL DEL RIESGO, PREVENCIÓN, CONOCIMIENTO Y MANEJO DE LOS DESASTRES NATURALES Y SANITARIOS (COVID-19)</t>
  </si>
  <si>
    <t>Adquisición de predios para obras de infraestructura</t>
  </si>
  <si>
    <t>ROCÍO A. AGUILERA GONZALEZ</t>
  </si>
  <si>
    <t>Preparó</t>
  </si>
  <si>
    <t>NOMBRE DEL PROYECTO 
2020 -2023</t>
  </si>
  <si>
    <t xml:space="preserve">Mantenimiento de la infraestructura vial </t>
  </si>
  <si>
    <t>Construcción de la infraestructura vial</t>
  </si>
  <si>
    <t>Construcción de obras para la mitigación y prevención del riesgo</t>
  </si>
  <si>
    <r>
      <t xml:space="preserve">Estudio y/o diseño </t>
    </r>
    <r>
      <rPr>
        <b/>
        <sz val="11"/>
        <color theme="1"/>
        <rFont val="Calibri"/>
        <family val="2"/>
        <scheme val="minor"/>
      </rPr>
      <t>para la infraestructura vial</t>
    </r>
  </si>
  <si>
    <r>
      <t>Construcción del</t>
    </r>
    <r>
      <rPr>
        <b/>
        <sz val="11"/>
        <color theme="1"/>
        <rFont val="Calibri"/>
        <family val="2"/>
        <scheme val="minor"/>
      </rPr>
      <t xml:space="preserve"> espacio público o equipamiento municipal  </t>
    </r>
  </si>
  <si>
    <t>Adecuación y/ o mantenimiento de bienes de uso público</t>
  </si>
  <si>
    <r>
      <t xml:space="preserve">Estudiosy/o diseños para la </t>
    </r>
    <r>
      <rPr>
        <b/>
        <sz val="11"/>
        <color theme="1"/>
        <rFont val="Calibri"/>
        <family val="2"/>
        <scheme val="minor"/>
      </rPr>
      <t>infraestructura física</t>
    </r>
  </si>
  <si>
    <t>Adecuación y/ o mantenimiento la infraestructura física</t>
  </si>
  <si>
    <t>Construcción de bienes de  uso público</t>
  </si>
  <si>
    <t>Construcción de  infraestructura física</t>
  </si>
  <si>
    <t>Estudios y/o diseños para redes de servicios públicos</t>
  </si>
  <si>
    <t>Ampliación de la cobertura de las redes de servicios públicos</t>
  </si>
  <si>
    <t>Optimización de los sistemas de acueducto y alcantarillado veredales</t>
  </si>
  <si>
    <t xml:space="preserve">Optimización del alumbrado público.
</t>
  </si>
  <si>
    <t>Mantenimiento de quebradas</t>
  </si>
  <si>
    <t xml:space="preserve">Administración y seguimiento al Fondo de Solidaridad y Redistribución del Ingreso -F.S.R.I.-
</t>
  </si>
  <si>
    <t xml:space="preserve">Instalación de iluminación ornamental
</t>
  </si>
  <si>
    <t>Mantenimiento de la infraestructura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</si>
</sst>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4"/>
      <name val="Arial Narrow"/>
      <family val="2"/>
    </font>
    <font>
      <sz val="18"/>
      <name val="Arial Narrow"/>
      <family val="2"/>
    </font>
    <font>
      <sz val="14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0" fontId="2" fillId="2" borderId="0" xfId="0" applyNumberFormat="1" applyFont="1" applyFill="1" applyBorder="1" applyAlignment="1">
      <alignment horizontal="center" vertical="center"/>
    </xf>
    <xf numFmtId="10" fontId="5" fillId="2" borderId="0" xfId="0" applyNumberFormat="1" applyFont="1" applyFill="1" applyBorder="1" applyAlignment="1">
      <alignment horizontal="left" vertical="center"/>
    </xf>
    <xf numFmtId="10" fontId="2" fillId="2" borderId="10" xfId="0" applyNumberFormat="1" applyFont="1" applyFill="1" applyBorder="1" applyAlignment="1">
      <alignment horizontal="center" vertical="center"/>
    </xf>
    <xf numFmtId="10" fontId="2" fillId="2" borderId="11" xfId="0" applyNumberFormat="1" applyFont="1" applyFill="1" applyBorder="1" applyAlignment="1">
      <alignment horizontal="center" vertical="center"/>
    </xf>
    <xf numFmtId="10" fontId="5" fillId="2" borderId="10" xfId="0" applyNumberFormat="1" applyFont="1" applyFill="1" applyBorder="1" applyAlignment="1">
      <alignment horizontal="left" vertical="center"/>
    </xf>
    <xf numFmtId="10" fontId="5" fillId="2" borderId="11" xfId="0" applyNumberFormat="1" applyFont="1" applyFill="1" applyBorder="1" applyAlignment="1">
      <alignment horizontal="left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0" fillId="2" borderId="0" xfId="0" applyFont="1" applyFill="1"/>
    <xf numFmtId="0" fontId="0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/>
    <xf numFmtId="0" fontId="0" fillId="2" borderId="22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 vertical="center" wrapText="1"/>
    </xf>
    <xf numFmtId="2" fontId="7" fillId="5" borderId="1" xfId="1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2" fontId="7" fillId="8" borderId="1" xfId="1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1" xfId="1" applyNumberFormat="1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2" fontId="7" fillId="11" borderId="1" xfId="1" applyNumberFormat="1" applyFont="1" applyFill="1" applyBorder="1" applyAlignment="1">
      <alignment horizontal="center" vertical="center" wrapText="1"/>
    </xf>
    <xf numFmtId="2" fontId="7" fillId="12" borderId="1" xfId="1" applyNumberFormat="1" applyFont="1" applyFill="1" applyBorder="1" applyAlignment="1">
      <alignment horizontal="center" vertical="center" wrapText="1"/>
    </xf>
    <xf numFmtId="2" fontId="7" fillId="13" borderId="1" xfId="1" applyNumberFormat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left" vertical="center"/>
    </xf>
    <xf numFmtId="10" fontId="2" fillId="2" borderId="0" xfId="0" applyNumberFormat="1" applyFont="1" applyFill="1" applyBorder="1" applyAlignment="1">
      <alignment horizontal="left" vertical="center"/>
    </xf>
    <xf numFmtId="10" fontId="2" fillId="2" borderId="11" xfId="0" applyNumberFormat="1" applyFont="1" applyFill="1" applyBorder="1" applyAlignment="1">
      <alignment horizontal="left" vertical="center"/>
    </xf>
    <xf numFmtId="10" fontId="8" fillId="2" borderId="2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10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</cellXfs>
  <cellStyles count="5">
    <cellStyle name="Millares 20" xfId="3" xr:uid="{00000000-0005-0000-0000-000000000000}"/>
    <cellStyle name="Normal" xfId="0" builtinId="0"/>
    <cellStyle name="Normal 2" xfId="1" xr:uid="{00000000-0005-0000-0000-000002000000}"/>
    <cellStyle name="Normal 2 10" xfId="2" xr:uid="{00000000-0005-0000-0000-000003000000}"/>
    <cellStyle name="Normal 35" xfId="4" xr:uid="{00000000-0005-0000-0000-000004000000}"/>
  </cellStyles>
  <dxfs count="0"/>
  <tableStyles count="0" defaultTableStyle="TableStyleMedium2" defaultPivotStyle="PivotStyleLight16"/>
  <colors>
    <mruColors>
      <color rgb="FFB2B2B2"/>
      <color rgb="FF66FFFF"/>
      <color rgb="FFFFCC00"/>
      <color rgb="FFCCECFF"/>
      <color rgb="FF99FF99"/>
      <color rgb="FFCC99FF"/>
      <color rgb="FFCCFF99"/>
      <color rgb="FFFF99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1583531</xdr:colOff>
      <xdr:row>7</xdr:row>
      <xdr:rowOff>35718</xdr:rowOff>
    </xdr:from>
    <xdr:to>
      <xdr:col>11</xdr:col>
      <xdr:colOff>666750</xdr:colOff>
      <xdr:row>9</xdr:row>
      <xdr:rowOff>535781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C6424121-4A87-474F-BBAF-2150C1173B0A}"/>
            </a:ext>
          </a:extLst>
        </xdr:cNvPr>
        <xdr:cNvCxnSpPr/>
      </xdr:nvCxnSpPr>
      <xdr:spPr>
        <a:xfrm>
          <a:off x="2940844" y="1881187"/>
          <a:ext cx="8453437" cy="130968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1476374</xdr:colOff>
      <xdr:row>10</xdr:row>
      <xdr:rowOff>178594</xdr:rowOff>
    </xdr:from>
    <xdr:to>
      <xdr:col>11</xdr:col>
      <xdr:colOff>750094</xdr:colOff>
      <xdr:row>14</xdr:row>
      <xdr:rowOff>297656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46755819-DD83-437B-A969-E3D75D40AB7D}"/>
            </a:ext>
          </a:extLst>
        </xdr:cNvPr>
        <xdr:cNvCxnSpPr/>
      </xdr:nvCxnSpPr>
      <xdr:spPr>
        <a:xfrm flipV="1">
          <a:off x="2833687" y="3429000"/>
          <a:ext cx="8643938" cy="11072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1033462</xdr:colOff>
      <xdr:row>13</xdr:row>
      <xdr:rowOff>35719</xdr:rowOff>
    </xdr:from>
    <xdr:to>
      <xdr:col>12</xdr:col>
      <xdr:colOff>309563</xdr:colOff>
      <xdr:row>16</xdr:row>
      <xdr:rowOff>354807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357D117C-B30F-4F48-B92E-103AB694C1D2}"/>
            </a:ext>
          </a:extLst>
        </xdr:cNvPr>
        <xdr:cNvCxnSpPr/>
      </xdr:nvCxnSpPr>
      <xdr:spPr>
        <a:xfrm flipV="1">
          <a:off x="2390775" y="3893344"/>
          <a:ext cx="9408319" cy="212883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357187</xdr:colOff>
      <xdr:row>9</xdr:row>
      <xdr:rowOff>273843</xdr:rowOff>
    </xdr:from>
    <xdr:to>
      <xdr:col>20</xdr:col>
      <xdr:colOff>571500</xdr:colOff>
      <xdr:row>13</xdr:row>
      <xdr:rowOff>190499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CC7FD05F-21DA-4002-BD0D-4EF5B2D6414C}"/>
            </a:ext>
          </a:extLst>
        </xdr:cNvPr>
        <xdr:cNvSpPr/>
      </xdr:nvSpPr>
      <xdr:spPr>
        <a:xfrm>
          <a:off x="11846718" y="2928937"/>
          <a:ext cx="6310313" cy="1119187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 b="1">
              <a:solidFill>
                <a:srgbClr val="FF0000"/>
              </a:solidFill>
            </a:rPr>
            <a:t>NO</a:t>
          </a:r>
          <a:r>
            <a:rPr lang="es-CO" sz="1600" b="1" baseline="0">
              <a:solidFill>
                <a:srgbClr val="FF0000"/>
              </a:solidFill>
            </a:rPr>
            <a:t> PUEDEN EXISTIR TRE PROYECTOS CON EL MISMO NOMBRE ... SI ESTÁN EN EL MISMO PROGRAMA SE  PODRÍAN "JUNTAR"  ( LOS  DOS PRIMEROS)... PERO EL OTRO EN UN PROGRAMA DIFERENTE, DEBEN DARLE OTRO NOMBRE </a:t>
          </a:r>
          <a:endParaRPr lang="es-CO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1554956</xdr:colOff>
      <xdr:row>23</xdr:row>
      <xdr:rowOff>257176</xdr:rowOff>
    </xdr:from>
    <xdr:to>
      <xdr:col>12</xdr:col>
      <xdr:colOff>250031</xdr:colOff>
      <xdr:row>25</xdr:row>
      <xdr:rowOff>190499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FA03691F-B57E-4EC3-81EC-A4ED7D6DC725}"/>
            </a:ext>
          </a:extLst>
        </xdr:cNvPr>
        <xdr:cNvCxnSpPr/>
      </xdr:nvCxnSpPr>
      <xdr:spPr>
        <a:xfrm>
          <a:off x="2912269" y="9163051"/>
          <a:ext cx="8827293" cy="129063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647698</xdr:colOff>
      <xdr:row>27</xdr:row>
      <xdr:rowOff>47624</xdr:rowOff>
    </xdr:from>
    <xdr:to>
      <xdr:col>12</xdr:col>
      <xdr:colOff>297656</xdr:colOff>
      <xdr:row>51</xdr:row>
      <xdr:rowOff>492921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8244CE7B-B8E7-4454-86CF-991760C6F6FB}"/>
            </a:ext>
          </a:extLst>
        </xdr:cNvPr>
        <xdr:cNvCxnSpPr/>
      </xdr:nvCxnSpPr>
      <xdr:spPr>
        <a:xfrm flipV="1">
          <a:off x="2005011" y="10882312"/>
          <a:ext cx="9782176" cy="1343501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390525</xdr:colOff>
      <xdr:row>24</xdr:row>
      <xdr:rowOff>688182</xdr:rowOff>
    </xdr:from>
    <xdr:to>
      <xdr:col>20</xdr:col>
      <xdr:colOff>226219</xdr:colOff>
      <xdr:row>27</xdr:row>
      <xdr:rowOff>154782</xdr:rowOff>
    </xdr:to>
    <xdr:sp macro="" textlink="">
      <xdr:nvSpPr>
        <xdr:cNvPr id="17" name="Rectángulo: esquinas redondeadas 16">
          <a:extLst>
            <a:ext uri="{FF2B5EF4-FFF2-40B4-BE49-F238E27FC236}">
              <a16:creationId xmlns:a16="http://schemas.microsoft.com/office/drawing/2014/main" id="{FACEEDC1-341A-4BFB-A39F-A84151942751}"/>
            </a:ext>
          </a:extLst>
        </xdr:cNvPr>
        <xdr:cNvSpPr/>
      </xdr:nvSpPr>
      <xdr:spPr>
        <a:xfrm>
          <a:off x="11880056" y="10189370"/>
          <a:ext cx="5931694" cy="8001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 b="1">
              <a:solidFill>
                <a:srgbClr val="FF0000"/>
              </a:solidFill>
            </a:rPr>
            <a:t>NO</a:t>
          </a:r>
          <a:r>
            <a:rPr lang="es-CO" sz="1600" b="1" baseline="0">
              <a:solidFill>
                <a:srgbClr val="FF0000"/>
              </a:solidFill>
            </a:rPr>
            <a:t> PUEDEN EXISTIR DOS PROYECTOS CON EL MISMO NOMBRE ... EN DOS PROGRAMAS DIFERENTES </a:t>
          </a:r>
          <a:endParaRPr lang="es-CO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2131218</xdr:colOff>
      <xdr:row>24</xdr:row>
      <xdr:rowOff>35718</xdr:rowOff>
    </xdr:from>
    <xdr:to>
      <xdr:col>5</xdr:col>
      <xdr:colOff>59531</xdr:colOff>
      <xdr:row>24</xdr:row>
      <xdr:rowOff>714374</xdr:rowOff>
    </xdr:to>
    <xdr:sp macro="" textlink="">
      <xdr:nvSpPr>
        <xdr:cNvPr id="20" name="Diagrama de flujo: proceso alternativo 19">
          <a:extLst>
            <a:ext uri="{FF2B5EF4-FFF2-40B4-BE49-F238E27FC236}">
              <a16:creationId xmlns:a16="http://schemas.microsoft.com/office/drawing/2014/main" id="{4E48F312-74A6-4C6A-A103-60030F845DCD}"/>
            </a:ext>
          </a:extLst>
        </xdr:cNvPr>
        <xdr:cNvSpPr/>
      </xdr:nvSpPr>
      <xdr:spPr>
        <a:xfrm>
          <a:off x="5203031" y="9536906"/>
          <a:ext cx="345281" cy="678656"/>
        </a:xfrm>
        <a:prstGeom prst="flowChartAlternateProcess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59531</xdr:colOff>
      <xdr:row>22</xdr:row>
      <xdr:rowOff>190500</xdr:rowOff>
    </xdr:from>
    <xdr:to>
      <xdr:col>13</xdr:col>
      <xdr:colOff>47625</xdr:colOff>
      <xdr:row>24</xdr:row>
      <xdr:rowOff>375046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3612F07-810A-4B66-A3CE-EFD9D636C071}"/>
            </a:ext>
          </a:extLst>
        </xdr:cNvPr>
        <xdr:cNvCxnSpPr>
          <a:stCxn id="20" idx="3"/>
        </xdr:cNvCxnSpPr>
      </xdr:nvCxnSpPr>
      <xdr:spPr>
        <a:xfrm flipV="1">
          <a:off x="5548312" y="8655844"/>
          <a:ext cx="6750844" cy="122039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119065</xdr:colOff>
      <xdr:row>22</xdr:row>
      <xdr:rowOff>47625</xdr:rowOff>
    </xdr:from>
    <xdr:to>
      <xdr:col>19</xdr:col>
      <xdr:colOff>750095</xdr:colOff>
      <xdr:row>23</xdr:row>
      <xdr:rowOff>407194</xdr:rowOff>
    </xdr:to>
    <xdr:sp macro="" textlink="">
      <xdr:nvSpPr>
        <xdr:cNvPr id="23" name="Rectángulo: esquinas redondeadas 22">
          <a:extLst>
            <a:ext uri="{FF2B5EF4-FFF2-40B4-BE49-F238E27FC236}">
              <a16:creationId xmlns:a16="http://schemas.microsoft.com/office/drawing/2014/main" id="{24BC1907-7628-400D-BD23-5775FE3B96C8}"/>
            </a:ext>
          </a:extLst>
        </xdr:cNvPr>
        <xdr:cNvSpPr/>
      </xdr:nvSpPr>
      <xdr:spPr>
        <a:xfrm>
          <a:off x="12370596" y="8512969"/>
          <a:ext cx="5203030" cy="8001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 b="1">
              <a:solidFill>
                <a:srgbClr val="FF0000"/>
              </a:solidFill>
            </a:rPr>
            <a:t>LAS METAS DEL PLAN DE DESARROLLO NO PUEDEN SER MODIFICADAS</a:t>
          </a:r>
          <a:r>
            <a:rPr lang="es-CO" sz="1600" b="1" baseline="0">
              <a:solidFill>
                <a:srgbClr val="FF0000"/>
              </a:solidFill>
            </a:rPr>
            <a:t> </a:t>
          </a:r>
          <a:endParaRPr lang="es-CO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zoomScale="70" zoomScaleNormal="70" workbookViewId="0">
      <selection activeCell="D7" sqref="D7"/>
    </sheetView>
  </sheetViews>
  <sheetFormatPr baseColWidth="10" defaultRowHeight="15" x14ac:dyDescent="0.25"/>
  <cols>
    <col min="1" max="1" width="25.7109375" style="3" customWidth="1"/>
    <col min="2" max="2" width="41.28515625" style="4" customWidth="1"/>
    <col min="3" max="3" width="15.85546875" style="1" customWidth="1"/>
    <col min="4" max="7" width="8.85546875" style="2" customWidth="1"/>
    <col min="8" max="8" width="16.7109375" customWidth="1"/>
    <col min="9" max="9" width="12.28515625" customWidth="1"/>
    <col min="10" max="10" width="11" customWidth="1"/>
    <col min="11" max="11" width="11.5703125" customWidth="1"/>
    <col min="12" max="12" width="12" customWidth="1"/>
  </cols>
  <sheetData>
    <row r="1" spans="1:12" ht="25.5" customHeight="1" x14ac:dyDescent="0.25">
      <c r="A1" s="80" t="s">
        <v>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9" customHeight="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5"/>
      <c r="L2" s="8"/>
    </row>
    <row r="3" spans="1:12" ht="24" customHeight="1" x14ac:dyDescent="0.25">
      <c r="A3" s="83" t="s">
        <v>16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ht="6" customHeight="1" thickBot="1" x14ac:dyDescent="0.3">
      <c r="A4" s="9"/>
      <c r="B4" s="6"/>
      <c r="C4" s="6"/>
      <c r="D4" s="6"/>
      <c r="E4" s="6"/>
      <c r="F4" s="6"/>
      <c r="G4" s="6"/>
      <c r="H4" s="6"/>
      <c r="I4" s="6"/>
      <c r="J4" s="6"/>
      <c r="K4" s="6"/>
      <c r="L4" s="10"/>
    </row>
    <row r="5" spans="1:12" ht="24" customHeight="1" x14ac:dyDescent="0.25">
      <c r="A5" s="91" t="s">
        <v>0</v>
      </c>
      <c r="B5" s="89" t="s">
        <v>1</v>
      </c>
      <c r="C5" s="86" t="s">
        <v>7</v>
      </c>
      <c r="D5" s="87"/>
      <c r="E5" s="87"/>
      <c r="F5" s="87"/>
      <c r="G5" s="88"/>
      <c r="H5" s="86" t="s">
        <v>8</v>
      </c>
      <c r="I5" s="87"/>
      <c r="J5" s="87"/>
      <c r="K5" s="87"/>
      <c r="L5" s="88"/>
    </row>
    <row r="6" spans="1:12" ht="33.75" customHeight="1" x14ac:dyDescent="0.25">
      <c r="A6" s="92"/>
      <c r="B6" s="90"/>
      <c r="C6" s="77" t="s">
        <v>4</v>
      </c>
      <c r="D6" s="78"/>
      <c r="E6" s="78"/>
      <c r="F6" s="78"/>
      <c r="G6" s="79"/>
      <c r="H6" s="77" t="s">
        <v>5</v>
      </c>
      <c r="I6" s="78"/>
      <c r="J6" s="78"/>
      <c r="K6" s="78"/>
      <c r="L6" s="79"/>
    </row>
    <row r="7" spans="1:12" ht="36.75" customHeight="1" x14ac:dyDescent="0.25">
      <c r="A7" s="92"/>
      <c r="B7" s="90"/>
      <c r="C7" s="12" t="s">
        <v>2</v>
      </c>
      <c r="D7" s="13">
        <v>2016</v>
      </c>
      <c r="E7" s="13">
        <v>2017</v>
      </c>
      <c r="F7" s="13">
        <v>2018</v>
      </c>
      <c r="G7" s="14">
        <v>2019</v>
      </c>
      <c r="H7" s="12" t="s">
        <v>6</v>
      </c>
      <c r="I7" s="13">
        <v>2016</v>
      </c>
      <c r="J7" s="13">
        <v>2017</v>
      </c>
      <c r="K7" s="13">
        <v>2018</v>
      </c>
      <c r="L7" s="14">
        <v>2019</v>
      </c>
    </row>
    <row r="8" spans="1:12" ht="40.5" customHeight="1" x14ac:dyDescent="0.25">
      <c r="A8" s="93" t="s">
        <v>15</v>
      </c>
      <c r="B8" s="15" t="s">
        <v>9</v>
      </c>
      <c r="C8" s="16">
        <v>100</v>
      </c>
      <c r="D8" s="11">
        <v>50</v>
      </c>
      <c r="E8" s="11">
        <v>50</v>
      </c>
      <c r="F8" s="11"/>
      <c r="G8" s="11"/>
      <c r="H8" s="94">
        <v>810000000</v>
      </c>
      <c r="I8" s="76">
        <v>750000000</v>
      </c>
      <c r="J8" s="76">
        <v>20000000</v>
      </c>
      <c r="K8" s="76">
        <v>20000000</v>
      </c>
      <c r="L8" s="76">
        <v>20000000</v>
      </c>
    </row>
    <row r="9" spans="1:12" ht="60" customHeight="1" x14ac:dyDescent="0.25">
      <c r="A9" s="93"/>
      <c r="B9" s="15" t="s">
        <v>10</v>
      </c>
      <c r="C9" s="16">
        <v>1</v>
      </c>
      <c r="D9" s="11">
        <v>0.25</v>
      </c>
      <c r="E9" s="11">
        <v>0.75</v>
      </c>
      <c r="F9" s="11"/>
      <c r="G9" s="11"/>
      <c r="H9" s="94"/>
      <c r="I9" s="76"/>
      <c r="J9" s="76"/>
      <c r="K9" s="76"/>
      <c r="L9" s="76"/>
    </row>
    <row r="10" spans="1:12" ht="63.75" customHeight="1" x14ac:dyDescent="0.25">
      <c r="A10" s="93"/>
      <c r="B10" s="15" t="s">
        <v>11</v>
      </c>
      <c r="C10" s="16">
        <v>100</v>
      </c>
      <c r="D10" s="11"/>
      <c r="E10" s="11">
        <v>100</v>
      </c>
      <c r="F10" s="11"/>
      <c r="G10" s="11"/>
      <c r="H10" s="94"/>
      <c r="I10" s="76"/>
      <c r="J10" s="76"/>
      <c r="K10" s="76"/>
      <c r="L10" s="76"/>
    </row>
    <row r="11" spans="1:12" ht="63.75" customHeight="1" x14ac:dyDescent="0.25">
      <c r="A11" s="93"/>
      <c r="B11" s="15" t="s">
        <v>12</v>
      </c>
      <c r="C11" s="16">
        <v>14</v>
      </c>
      <c r="D11" s="11">
        <v>2</v>
      </c>
      <c r="E11" s="11">
        <v>4</v>
      </c>
      <c r="F11" s="11">
        <v>4</v>
      </c>
      <c r="G11" s="11">
        <v>4</v>
      </c>
      <c r="H11" s="94"/>
      <c r="I11" s="76"/>
      <c r="J11" s="76"/>
      <c r="K11" s="76"/>
      <c r="L11" s="76"/>
    </row>
    <row r="12" spans="1:12" ht="56.25" customHeight="1" x14ac:dyDescent="0.25">
      <c r="A12" s="93"/>
      <c r="B12" s="15" t="s">
        <v>13</v>
      </c>
      <c r="C12" s="16">
        <v>3</v>
      </c>
      <c r="D12" s="11"/>
      <c r="E12" s="11">
        <v>1</v>
      </c>
      <c r="F12" s="11">
        <v>1</v>
      </c>
      <c r="G12" s="11">
        <v>1</v>
      </c>
      <c r="H12" s="94"/>
      <c r="I12" s="76"/>
      <c r="J12" s="76"/>
      <c r="K12" s="76"/>
      <c r="L12" s="76"/>
    </row>
    <row r="13" spans="1:12" ht="54" x14ac:dyDescent="0.25">
      <c r="A13" s="93"/>
      <c r="B13" s="15" t="s">
        <v>14</v>
      </c>
      <c r="C13" s="16">
        <v>16</v>
      </c>
      <c r="D13" s="11">
        <v>4</v>
      </c>
      <c r="E13" s="11">
        <v>4</v>
      </c>
      <c r="F13" s="11">
        <v>4</v>
      </c>
      <c r="G13" s="11">
        <v>4</v>
      </c>
      <c r="H13" s="94"/>
      <c r="I13" s="76"/>
      <c r="J13" s="76"/>
      <c r="K13" s="76"/>
      <c r="L13" s="76"/>
    </row>
  </sheetData>
  <mergeCells count="14">
    <mergeCell ref="L8:L13"/>
    <mergeCell ref="H6:L6"/>
    <mergeCell ref="A1:L1"/>
    <mergeCell ref="A3:L3"/>
    <mergeCell ref="C5:G5"/>
    <mergeCell ref="H5:L5"/>
    <mergeCell ref="B5:B7"/>
    <mergeCell ref="A5:A7"/>
    <mergeCell ref="C6:G6"/>
    <mergeCell ref="A8:A13"/>
    <mergeCell ref="H8:H13"/>
    <mergeCell ref="I8:I13"/>
    <mergeCell ref="J8:J13"/>
    <mergeCell ref="K8:K13"/>
  </mergeCells>
  <printOptions horizontalCentered="1" verticalCentered="1"/>
  <pageMargins left="0.11811023622047245" right="0.11811023622047245" top="0.55118110236220474" bottom="0.94488188976377963" header="0.31496062992125984" footer="0.51181102362204722"/>
  <pageSetup scale="80" orientation="portrait" r:id="rId1"/>
  <headerFooter>
    <oddFooter>&amp;LInforme de Seguimiento al Plan de Desarrollo 2016&amp;CPágina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75"/>
  <sheetViews>
    <sheetView tabSelected="1" zoomScale="80" zoomScaleNormal="80" workbookViewId="0">
      <selection activeCell="U30" sqref="U30"/>
    </sheetView>
  </sheetViews>
  <sheetFormatPr baseColWidth="10" defaultRowHeight="15" x14ac:dyDescent="0.25"/>
  <cols>
    <col min="1" max="1" width="20.28515625" style="2" customWidth="1"/>
    <col min="2" max="2" width="25.7109375" style="3" customWidth="1"/>
    <col min="3" max="3" width="32.140625" style="4" customWidth="1"/>
    <col min="4" max="4" width="11.140625" style="23" hidden="1" customWidth="1"/>
    <col min="5" max="5" width="4.140625" style="1" customWidth="1"/>
    <col min="6" max="6" width="13" style="2" customWidth="1"/>
    <col min="7" max="7" width="13.140625" style="2" customWidth="1"/>
    <col min="8" max="8" width="12.7109375" style="2" customWidth="1"/>
    <col min="9" max="9" width="13.140625" style="2" customWidth="1"/>
    <col min="10" max="11" width="13.140625" style="2" bestFit="1" customWidth="1"/>
    <col min="12" max="16384" width="11.42578125" style="2"/>
  </cols>
  <sheetData>
    <row r="1" spans="1:11" ht="25.5" customHeight="1" x14ac:dyDescent="0.25">
      <c r="A1" s="137" t="s">
        <v>76</v>
      </c>
      <c r="B1" s="138"/>
      <c r="C1" s="138"/>
      <c r="D1" s="138"/>
      <c r="E1" s="138"/>
      <c r="F1" s="138"/>
      <c r="G1" s="138"/>
      <c r="H1" s="138"/>
      <c r="I1" s="138"/>
    </row>
    <row r="2" spans="1:11" ht="24" customHeight="1" x14ac:dyDescent="0.25">
      <c r="A2" s="139" t="s">
        <v>77</v>
      </c>
      <c r="B2" s="140"/>
      <c r="C2" s="140"/>
      <c r="D2" s="140"/>
      <c r="E2" s="140"/>
      <c r="F2" s="140"/>
      <c r="G2" s="140"/>
      <c r="H2" s="140"/>
      <c r="I2" s="140"/>
    </row>
    <row r="3" spans="1:11" ht="15" customHeight="1" x14ac:dyDescent="0.25">
      <c r="A3" s="141" t="s">
        <v>70</v>
      </c>
      <c r="B3" s="141" t="s">
        <v>100</v>
      </c>
      <c r="C3" s="141" t="s">
        <v>71</v>
      </c>
      <c r="D3" s="142" t="s">
        <v>72</v>
      </c>
      <c r="E3" s="145" t="s">
        <v>73</v>
      </c>
      <c r="F3" s="32">
        <v>2020</v>
      </c>
      <c r="G3" s="75">
        <v>2021</v>
      </c>
      <c r="H3" s="75">
        <v>2022</v>
      </c>
      <c r="I3" s="75">
        <v>2023</v>
      </c>
    </row>
    <row r="4" spans="1:11" x14ac:dyDescent="0.25">
      <c r="A4" s="141"/>
      <c r="B4" s="141"/>
      <c r="C4" s="141"/>
      <c r="D4" s="143"/>
      <c r="E4" s="146"/>
      <c r="F4" s="148" t="s">
        <v>74</v>
      </c>
      <c r="G4" s="128" t="s">
        <v>74</v>
      </c>
      <c r="H4" s="128" t="s">
        <v>74</v>
      </c>
      <c r="I4" s="128" t="s">
        <v>74</v>
      </c>
    </row>
    <row r="5" spans="1:11" x14ac:dyDescent="0.25">
      <c r="A5" s="141"/>
      <c r="B5" s="141"/>
      <c r="C5" s="141"/>
      <c r="D5" s="144"/>
      <c r="E5" s="147"/>
      <c r="F5" s="149"/>
      <c r="G5" s="129"/>
      <c r="H5" s="129"/>
      <c r="I5" s="129"/>
    </row>
    <row r="6" spans="1:11" s="27" customFormat="1" ht="34.5" customHeight="1" x14ac:dyDescent="0.25">
      <c r="A6" s="130" t="s">
        <v>62</v>
      </c>
      <c r="B6" s="133" t="s">
        <v>101</v>
      </c>
      <c r="C6" s="58" t="s">
        <v>18</v>
      </c>
      <c r="D6" s="24" t="s">
        <v>88</v>
      </c>
      <c r="E6" s="21">
        <f>SUM(F6:I6)</f>
        <v>25</v>
      </c>
      <c r="F6" s="54">
        <v>0.8</v>
      </c>
      <c r="G6" s="17">
        <v>7.5</v>
      </c>
      <c r="H6" s="17">
        <v>12.5</v>
      </c>
      <c r="I6" s="17">
        <f>3.04+1.16</f>
        <v>4.2</v>
      </c>
      <c r="J6" s="26"/>
      <c r="K6" s="26"/>
    </row>
    <row r="7" spans="1:11" s="27" customFormat="1" ht="15.75" customHeight="1" x14ac:dyDescent="0.25">
      <c r="A7" s="131"/>
      <c r="B7" s="134"/>
      <c r="C7" s="58" t="s">
        <v>21</v>
      </c>
      <c r="D7" s="24" t="s">
        <v>88</v>
      </c>
      <c r="E7" s="21">
        <f t="shared" ref="E7:E13" si="0">SUM(F7:I7)</f>
        <v>110</v>
      </c>
      <c r="F7" s="54">
        <v>2</v>
      </c>
      <c r="G7" s="17">
        <v>22</v>
      </c>
      <c r="H7" s="17">
        <v>55</v>
      </c>
      <c r="I7" s="17">
        <v>31</v>
      </c>
      <c r="J7" s="26"/>
      <c r="K7" s="26"/>
    </row>
    <row r="8" spans="1:11" s="27" customFormat="1" ht="31.5" x14ac:dyDescent="0.25">
      <c r="A8" s="131"/>
      <c r="B8" s="134"/>
      <c r="C8" s="24" t="s">
        <v>23</v>
      </c>
      <c r="D8" s="24" t="s">
        <v>88</v>
      </c>
      <c r="E8" s="21">
        <f t="shared" si="0"/>
        <v>5</v>
      </c>
      <c r="F8" s="18">
        <v>0</v>
      </c>
      <c r="G8" s="22">
        <v>1</v>
      </c>
      <c r="H8" s="17">
        <v>2.5</v>
      </c>
      <c r="I8" s="17">
        <v>1.5</v>
      </c>
      <c r="J8" s="26"/>
      <c r="K8" s="26"/>
    </row>
    <row r="9" spans="1:11" s="27" customFormat="1" ht="31.5" x14ac:dyDescent="0.25">
      <c r="A9" s="131"/>
      <c r="B9" s="135"/>
      <c r="C9" s="58" t="s">
        <v>24</v>
      </c>
      <c r="D9" s="24" t="s">
        <v>88</v>
      </c>
      <c r="E9" s="21">
        <f t="shared" si="0"/>
        <v>30</v>
      </c>
      <c r="F9" s="43">
        <v>3</v>
      </c>
      <c r="G9" s="22">
        <v>9</v>
      </c>
      <c r="H9" s="22">
        <v>12</v>
      </c>
      <c r="I9" s="22">
        <f>4.26+1.74</f>
        <v>6</v>
      </c>
      <c r="J9" s="26"/>
      <c r="K9" s="26"/>
    </row>
    <row r="10" spans="1:11" s="27" customFormat="1" ht="47.25" customHeight="1" x14ac:dyDescent="0.25">
      <c r="A10" s="131"/>
      <c r="B10" s="136" t="s">
        <v>102</v>
      </c>
      <c r="C10" s="59" t="s">
        <v>22</v>
      </c>
      <c r="D10" s="24" t="s">
        <v>89</v>
      </c>
      <c r="E10" s="21">
        <f>SUM(F10:I10)</f>
        <v>5</v>
      </c>
      <c r="F10" s="56">
        <v>1</v>
      </c>
      <c r="G10" s="22">
        <v>2</v>
      </c>
      <c r="H10" s="22">
        <v>1</v>
      </c>
      <c r="I10" s="22">
        <v>1</v>
      </c>
      <c r="J10" s="26"/>
      <c r="K10" s="26"/>
    </row>
    <row r="11" spans="1:11" s="27" customFormat="1" ht="15.75" x14ac:dyDescent="0.25">
      <c r="A11" s="131"/>
      <c r="B11" s="136"/>
      <c r="C11" s="59" t="s">
        <v>19</v>
      </c>
      <c r="D11" s="24" t="s">
        <v>88</v>
      </c>
      <c r="E11" s="21">
        <f>SUM(F11:I11)</f>
        <v>3</v>
      </c>
      <c r="F11" s="56">
        <v>1</v>
      </c>
      <c r="G11" s="17">
        <v>0.6</v>
      </c>
      <c r="H11" s="17">
        <v>0.5</v>
      </c>
      <c r="I11" s="17">
        <v>0.9</v>
      </c>
      <c r="J11" s="26"/>
      <c r="K11" s="26"/>
    </row>
    <row r="12" spans="1:11" s="27" customFormat="1" ht="15.75" x14ac:dyDescent="0.25">
      <c r="A12" s="131"/>
      <c r="B12" s="136"/>
      <c r="C12" s="59" t="s">
        <v>25</v>
      </c>
      <c r="D12" s="24" t="s">
        <v>88</v>
      </c>
      <c r="E12" s="20">
        <f t="shared" si="0"/>
        <v>2.1</v>
      </c>
      <c r="F12" s="57">
        <v>1.3</v>
      </c>
      <c r="G12" s="17">
        <v>0.49</v>
      </c>
      <c r="H12" s="17">
        <v>0.2</v>
      </c>
      <c r="I12" s="17">
        <v>0.11</v>
      </c>
      <c r="J12" s="26"/>
      <c r="K12" s="26"/>
    </row>
    <row r="13" spans="1:11" s="27" customFormat="1" ht="15.75" x14ac:dyDescent="0.25">
      <c r="A13" s="131"/>
      <c r="B13" s="136"/>
      <c r="C13" s="25" t="s">
        <v>26</v>
      </c>
      <c r="D13" s="24" t="s">
        <v>89</v>
      </c>
      <c r="E13" s="21">
        <f t="shared" si="0"/>
        <v>5</v>
      </c>
      <c r="F13" s="22">
        <v>0</v>
      </c>
      <c r="G13" s="22">
        <v>2</v>
      </c>
      <c r="H13" s="22">
        <v>2</v>
      </c>
      <c r="I13" s="22">
        <v>1</v>
      </c>
      <c r="J13" s="26"/>
      <c r="K13" s="26"/>
    </row>
    <row r="14" spans="1:11" s="27" customFormat="1" ht="30" x14ac:dyDescent="0.25">
      <c r="A14" s="131"/>
      <c r="B14" s="136"/>
      <c r="C14" s="25" t="s">
        <v>27</v>
      </c>
      <c r="D14" s="24" t="s">
        <v>88</v>
      </c>
      <c r="E14" s="20">
        <f t="shared" ref="E14:E15" si="1">SUM(F14:I14)</f>
        <v>1.4</v>
      </c>
      <c r="F14" s="22">
        <v>0</v>
      </c>
      <c r="G14" s="17">
        <v>0.5</v>
      </c>
      <c r="H14" s="17">
        <f>0.7-0.22</f>
        <v>0.48</v>
      </c>
      <c r="I14" s="17">
        <v>0.42</v>
      </c>
      <c r="J14" s="26"/>
      <c r="K14" s="26"/>
    </row>
    <row r="15" spans="1:11" s="27" customFormat="1" ht="45" x14ac:dyDescent="0.25">
      <c r="A15" s="131"/>
      <c r="B15" s="47" t="s">
        <v>101</v>
      </c>
      <c r="C15" s="39" t="s">
        <v>91</v>
      </c>
      <c r="D15" s="24" t="s">
        <v>89</v>
      </c>
      <c r="E15" s="20">
        <f t="shared" si="1"/>
        <v>2000</v>
      </c>
      <c r="F15" s="43">
        <v>200</v>
      </c>
      <c r="G15" s="22">
        <v>600</v>
      </c>
      <c r="H15" s="22">
        <v>800</v>
      </c>
      <c r="I15" s="22">
        <f>230+170</f>
        <v>400</v>
      </c>
      <c r="J15" s="26"/>
      <c r="K15" s="26"/>
    </row>
    <row r="16" spans="1:11" s="27" customFormat="1" ht="67.5" customHeight="1" x14ac:dyDescent="0.25">
      <c r="A16" s="132"/>
      <c r="B16" s="52" t="s">
        <v>75</v>
      </c>
      <c r="C16" s="24" t="s">
        <v>20</v>
      </c>
      <c r="D16" s="24" t="s">
        <v>88</v>
      </c>
      <c r="E16" s="38">
        <v>0.5</v>
      </c>
      <c r="F16" s="18">
        <v>0</v>
      </c>
      <c r="G16" s="18">
        <v>0</v>
      </c>
      <c r="H16" s="17">
        <v>0</v>
      </c>
      <c r="I16" s="17">
        <v>0.5</v>
      </c>
      <c r="J16" s="26"/>
      <c r="K16" s="26"/>
    </row>
    <row r="17" spans="1:11" s="27" customFormat="1" ht="42" customHeight="1" x14ac:dyDescent="0.25">
      <c r="A17" s="111" t="s">
        <v>63</v>
      </c>
      <c r="B17" s="124" t="s">
        <v>118</v>
      </c>
      <c r="C17" s="39" t="s">
        <v>28</v>
      </c>
      <c r="D17" s="25" t="s">
        <v>89</v>
      </c>
      <c r="E17" s="21">
        <f>SUM(F17:I17)</f>
        <v>8500</v>
      </c>
      <c r="F17" s="40">
        <v>400</v>
      </c>
      <c r="G17" s="18">
        <v>2126</v>
      </c>
      <c r="H17" s="18">
        <v>2126</v>
      </c>
      <c r="I17" s="18">
        <f>1648+2200</f>
        <v>3848</v>
      </c>
      <c r="J17" s="26"/>
      <c r="K17" s="26"/>
    </row>
    <row r="18" spans="1:11" s="27" customFormat="1" ht="30" x14ac:dyDescent="0.25">
      <c r="A18" s="111"/>
      <c r="B18" s="125"/>
      <c r="C18" s="39" t="s">
        <v>29</v>
      </c>
      <c r="D18" s="25" t="s">
        <v>88</v>
      </c>
      <c r="E18" s="21">
        <f t="shared" ref="E18:E40" si="2">SUM(F18:I18)</f>
        <v>99.996666666666698</v>
      </c>
      <c r="F18" s="43">
        <v>20</v>
      </c>
      <c r="G18" s="22">
        <v>25</v>
      </c>
      <c r="H18" s="22">
        <v>25</v>
      </c>
      <c r="I18" s="22">
        <v>29.996666666666698</v>
      </c>
      <c r="J18" s="26"/>
      <c r="K18" s="26"/>
    </row>
    <row r="19" spans="1:11" s="27" customFormat="1" ht="30" x14ac:dyDescent="0.25">
      <c r="A19" s="111"/>
      <c r="B19" s="126"/>
      <c r="C19" s="39" t="s">
        <v>30</v>
      </c>
      <c r="D19" s="25" t="s">
        <v>90</v>
      </c>
      <c r="E19" s="21">
        <f t="shared" si="2"/>
        <v>900</v>
      </c>
      <c r="F19" s="43">
        <v>80</v>
      </c>
      <c r="G19" s="22">
        <v>270</v>
      </c>
      <c r="H19" s="22">
        <v>180</v>
      </c>
      <c r="I19" s="22">
        <f>215+235-80</f>
        <v>370</v>
      </c>
      <c r="J19" s="26"/>
      <c r="K19" s="26"/>
    </row>
    <row r="20" spans="1:11" s="27" customFormat="1" ht="58.5" customHeight="1" x14ac:dyDescent="0.25">
      <c r="A20" s="111"/>
      <c r="B20" s="51" t="s">
        <v>104</v>
      </c>
      <c r="C20" s="25" t="s">
        <v>31</v>
      </c>
      <c r="D20" s="25" t="s">
        <v>89</v>
      </c>
      <c r="E20" s="21">
        <f t="shared" si="2"/>
        <v>1</v>
      </c>
      <c r="F20" s="18">
        <v>0</v>
      </c>
      <c r="G20" s="18">
        <v>1</v>
      </c>
      <c r="H20" s="18">
        <v>0</v>
      </c>
      <c r="I20" s="18">
        <v>0</v>
      </c>
      <c r="J20" s="26"/>
      <c r="K20" s="26"/>
    </row>
    <row r="21" spans="1:11" s="27" customFormat="1" ht="17.25" customHeight="1" x14ac:dyDescent="0.25">
      <c r="A21" s="111" t="s">
        <v>64</v>
      </c>
      <c r="B21" s="127" t="s">
        <v>105</v>
      </c>
      <c r="C21" s="60" t="s">
        <v>17</v>
      </c>
      <c r="D21" s="25" t="s">
        <v>92</v>
      </c>
      <c r="E21" s="21">
        <f t="shared" si="2"/>
        <v>25000</v>
      </c>
      <c r="F21" s="43">
        <v>2600</v>
      </c>
      <c r="G21" s="22">
        <v>5000</v>
      </c>
      <c r="H21" s="22">
        <v>8500</v>
      </c>
      <c r="I21" s="22">
        <v>8900</v>
      </c>
    </row>
    <row r="22" spans="1:11" s="27" customFormat="1" ht="43.5" customHeight="1" x14ac:dyDescent="0.25">
      <c r="A22" s="111"/>
      <c r="B22" s="127"/>
      <c r="C22" s="60" t="s">
        <v>32</v>
      </c>
      <c r="D22" s="25" t="s">
        <v>89</v>
      </c>
      <c r="E22" s="21">
        <f t="shared" si="2"/>
        <v>99.693877551020407</v>
      </c>
      <c r="F22" s="40">
        <v>21</v>
      </c>
      <c r="G22" s="18">
        <v>17</v>
      </c>
      <c r="H22" s="18">
        <v>27</v>
      </c>
      <c r="I22" s="18">
        <v>34.693877551020407</v>
      </c>
    </row>
    <row r="23" spans="1:11" s="27" customFormat="1" ht="34.5" customHeight="1" x14ac:dyDescent="0.25">
      <c r="A23" s="111"/>
      <c r="B23" s="61" t="s">
        <v>107</v>
      </c>
      <c r="C23" s="62" t="s">
        <v>33</v>
      </c>
      <c r="D23" s="25" t="s">
        <v>89</v>
      </c>
      <c r="E23" s="21">
        <f t="shared" si="2"/>
        <v>7.0000000000000009</v>
      </c>
      <c r="F23" s="40">
        <v>1.1725000000000001</v>
      </c>
      <c r="G23" s="18">
        <v>5.8275000000000006</v>
      </c>
      <c r="H23" s="18">
        <v>0</v>
      </c>
      <c r="I23" s="18">
        <v>0</v>
      </c>
    </row>
    <row r="24" spans="1:11" ht="46.5" customHeight="1" x14ac:dyDescent="0.25">
      <c r="A24" s="111"/>
      <c r="B24" s="52" t="s">
        <v>103</v>
      </c>
      <c r="C24" s="25" t="s">
        <v>34</v>
      </c>
      <c r="D24" s="25" t="s">
        <v>92</v>
      </c>
      <c r="E24" s="21">
        <f t="shared" si="2"/>
        <v>1500</v>
      </c>
      <c r="F24" s="18">
        <v>0</v>
      </c>
      <c r="G24" s="18">
        <v>0</v>
      </c>
      <c r="H24" s="18">
        <v>1500</v>
      </c>
      <c r="I24" s="18">
        <v>0</v>
      </c>
    </row>
    <row r="25" spans="1:11" ht="60" customHeight="1" x14ac:dyDescent="0.25">
      <c r="A25" s="111"/>
      <c r="B25" s="63" t="s">
        <v>97</v>
      </c>
      <c r="C25" s="64" t="s">
        <v>35</v>
      </c>
      <c r="D25" s="25" t="s">
        <v>89</v>
      </c>
      <c r="E25" s="21">
        <f t="shared" si="2"/>
        <v>29.7456</v>
      </c>
      <c r="F25" s="55">
        <v>15.7456</v>
      </c>
      <c r="G25" s="19">
        <v>1</v>
      </c>
      <c r="H25" s="19">
        <v>11</v>
      </c>
      <c r="I25" s="19">
        <v>2</v>
      </c>
    </row>
    <row r="26" spans="1:11" s="27" customFormat="1" ht="30" customHeight="1" x14ac:dyDescent="0.25">
      <c r="A26" s="111" t="s">
        <v>65</v>
      </c>
      <c r="B26" s="121" t="s">
        <v>106</v>
      </c>
      <c r="C26" s="65" t="s">
        <v>36</v>
      </c>
      <c r="D26" s="25" t="s">
        <v>89</v>
      </c>
      <c r="E26" s="21">
        <f t="shared" si="2"/>
        <v>50</v>
      </c>
      <c r="F26" s="55">
        <v>17</v>
      </c>
      <c r="G26" s="19">
        <v>11</v>
      </c>
      <c r="H26" s="19">
        <v>11</v>
      </c>
      <c r="I26" s="19">
        <v>11</v>
      </c>
    </row>
    <row r="27" spans="1:11" s="27" customFormat="1" x14ac:dyDescent="0.25">
      <c r="A27" s="111"/>
      <c r="B27" s="121"/>
      <c r="C27" s="65" t="s">
        <v>37</v>
      </c>
      <c r="D27" s="25" t="s">
        <v>89</v>
      </c>
      <c r="E27" s="21">
        <f t="shared" si="2"/>
        <v>23</v>
      </c>
      <c r="F27" s="55">
        <v>16</v>
      </c>
      <c r="G27" s="19">
        <v>3</v>
      </c>
      <c r="H27" s="19">
        <v>2</v>
      </c>
      <c r="I27" s="19">
        <v>2</v>
      </c>
    </row>
    <row r="28" spans="1:11" s="27" customFormat="1" ht="27" customHeight="1" x14ac:dyDescent="0.25">
      <c r="A28" s="111"/>
      <c r="B28" s="122" t="s">
        <v>108</v>
      </c>
      <c r="C28" s="25" t="s">
        <v>38</v>
      </c>
      <c r="D28" s="25" t="s">
        <v>89</v>
      </c>
      <c r="E28" s="21">
        <f t="shared" si="2"/>
        <v>8</v>
      </c>
      <c r="F28" s="19">
        <v>0</v>
      </c>
      <c r="G28" s="19">
        <v>4</v>
      </c>
      <c r="H28" s="19">
        <v>2</v>
      </c>
      <c r="I28" s="19">
        <v>2</v>
      </c>
    </row>
    <row r="29" spans="1:11" s="27" customFormat="1" ht="30" x14ac:dyDescent="0.25">
      <c r="A29" s="111"/>
      <c r="B29" s="122"/>
      <c r="C29" s="66" t="s">
        <v>39</v>
      </c>
      <c r="D29" s="25" t="s">
        <v>89</v>
      </c>
      <c r="E29" s="21">
        <f t="shared" si="2"/>
        <v>20</v>
      </c>
      <c r="F29" s="55">
        <v>4</v>
      </c>
      <c r="G29" s="19">
        <v>5</v>
      </c>
      <c r="H29" s="19">
        <v>6</v>
      </c>
      <c r="I29" s="19">
        <v>5</v>
      </c>
    </row>
    <row r="30" spans="1:11" s="27" customFormat="1" ht="35.25" customHeight="1" x14ac:dyDescent="0.25">
      <c r="A30" s="111"/>
      <c r="B30" s="114" t="s">
        <v>109</v>
      </c>
      <c r="C30" s="25" t="s">
        <v>40</v>
      </c>
      <c r="D30" s="25" t="s">
        <v>89</v>
      </c>
      <c r="E30" s="21">
        <f t="shared" si="2"/>
        <v>5</v>
      </c>
      <c r="F30" s="19">
        <v>0</v>
      </c>
      <c r="G30" s="19">
        <v>1</v>
      </c>
      <c r="H30" s="19">
        <v>2</v>
      </c>
      <c r="I30" s="19">
        <v>2</v>
      </c>
    </row>
    <row r="31" spans="1:11" s="27" customFormat="1" ht="32.25" customHeight="1" x14ac:dyDescent="0.25">
      <c r="A31" s="111"/>
      <c r="B31" s="114"/>
      <c r="C31" s="25" t="s">
        <v>41</v>
      </c>
      <c r="D31" s="25" t="s">
        <v>89</v>
      </c>
      <c r="E31" s="21">
        <f t="shared" si="2"/>
        <v>5</v>
      </c>
      <c r="F31" s="19">
        <v>0</v>
      </c>
      <c r="G31" s="19">
        <v>1</v>
      </c>
      <c r="H31" s="19">
        <v>2</v>
      </c>
      <c r="I31" s="19">
        <v>2</v>
      </c>
    </row>
    <row r="32" spans="1:11" s="27" customFormat="1" x14ac:dyDescent="0.25">
      <c r="A32" s="111"/>
      <c r="B32" s="114"/>
      <c r="C32" s="25" t="s">
        <v>42</v>
      </c>
      <c r="D32" s="25" t="s">
        <v>89</v>
      </c>
      <c r="E32" s="21">
        <f t="shared" si="2"/>
        <v>1</v>
      </c>
      <c r="F32" s="19">
        <v>0</v>
      </c>
      <c r="G32" s="19">
        <v>1</v>
      </c>
      <c r="H32" s="19">
        <v>0</v>
      </c>
      <c r="I32" s="19">
        <v>0</v>
      </c>
    </row>
    <row r="33" spans="1:9" s="27" customFormat="1" ht="33" customHeight="1" x14ac:dyDescent="0.25">
      <c r="A33" s="111"/>
      <c r="B33" s="123" t="s">
        <v>110</v>
      </c>
      <c r="C33" s="25" t="s">
        <v>43</v>
      </c>
      <c r="D33" s="25" t="s">
        <v>89</v>
      </c>
      <c r="E33" s="21">
        <f t="shared" si="2"/>
        <v>10</v>
      </c>
      <c r="F33" s="18">
        <v>0</v>
      </c>
      <c r="G33" s="18">
        <v>5</v>
      </c>
      <c r="H33" s="18">
        <v>4</v>
      </c>
      <c r="I33" s="18">
        <v>1</v>
      </c>
    </row>
    <row r="34" spans="1:9" s="27" customFormat="1" ht="44.25" customHeight="1" x14ac:dyDescent="0.25">
      <c r="A34" s="111"/>
      <c r="B34" s="123"/>
      <c r="C34" s="67" t="s">
        <v>44</v>
      </c>
      <c r="D34" s="25" t="s">
        <v>89</v>
      </c>
      <c r="E34" s="21">
        <f t="shared" si="2"/>
        <v>4</v>
      </c>
      <c r="F34" s="40">
        <v>2</v>
      </c>
      <c r="G34" s="18">
        <v>1</v>
      </c>
      <c r="H34" s="18">
        <v>0</v>
      </c>
      <c r="I34" s="18">
        <v>1</v>
      </c>
    </row>
    <row r="35" spans="1:9" s="27" customFormat="1" ht="30" customHeight="1" x14ac:dyDescent="0.25">
      <c r="A35" s="111" t="s">
        <v>66</v>
      </c>
      <c r="B35" s="115" t="s">
        <v>112</v>
      </c>
      <c r="C35" s="68" t="s">
        <v>45</v>
      </c>
      <c r="D35" s="53" t="s">
        <v>89</v>
      </c>
      <c r="E35" s="21">
        <f t="shared" si="2"/>
        <v>1100</v>
      </c>
      <c r="F35" s="41">
        <v>700</v>
      </c>
      <c r="G35" s="18">
        <v>100</v>
      </c>
      <c r="H35" s="18">
        <v>150</v>
      </c>
      <c r="I35" s="18">
        <v>150</v>
      </c>
    </row>
    <row r="36" spans="1:9" s="27" customFormat="1" ht="45" x14ac:dyDescent="0.25">
      <c r="A36" s="111"/>
      <c r="B36" s="116"/>
      <c r="C36" s="68" t="s">
        <v>46</v>
      </c>
      <c r="D36" s="53" t="s">
        <v>89</v>
      </c>
      <c r="E36" s="21">
        <f t="shared" si="2"/>
        <v>1200</v>
      </c>
      <c r="F36" s="41">
        <v>700</v>
      </c>
      <c r="G36" s="18">
        <v>100</v>
      </c>
      <c r="H36" s="18">
        <v>200</v>
      </c>
      <c r="I36" s="18">
        <v>200</v>
      </c>
    </row>
    <row r="37" spans="1:9" ht="75" x14ac:dyDescent="0.25">
      <c r="A37" s="111"/>
      <c r="B37" s="116"/>
      <c r="C37" s="68" t="s">
        <v>47</v>
      </c>
      <c r="D37" s="53" t="s">
        <v>89</v>
      </c>
      <c r="E37" s="21">
        <f t="shared" si="2"/>
        <v>7</v>
      </c>
      <c r="F37" s="41">
        <v>1</v>
      </c>
      <c r="G37" s="18">
        <v>2</v>
      </c>
      <c r="H37" s="18">
        <v>2</v>
      </c>
      <c r="I37" s="18">
        <v>2</v>
      </c>
    </row>
    <row r="38" spans="1:9" ht="30" x14ac:dyDescent="0.25">
      <c r="A38" s="111"/>
      <c r="B38" s="116"/>
      <c r="C38" s="68" t="s">
        <v>48</v>
      </c>
      <c r="D38" s="53" t="s">
        <v>89</v>
      </c>
      <c r="E38" s="21">
        <f t="shared" si="2"/>
        <v>1400</v>
      </c>
      <c r="F38" s="41">
        <v>450</v>
      </c>
      <c r="G38" s="21">
        <v>300</v>
      </c>
      <c r="H38" s="21">
        <v>325</v>
      </c>
      <c r="I38" s="21">
        <v>325</v>
      </c>
    </row>
    <row r="39" spans="1:9" ht="45" x14ac:dyDescent="0.25">
      <c r="A39" s="111"/>
      <c r="B39" s="116"/>
      <c r="C39" s="68" t="s">
        <v>49</v>
      </c>
      <c r="D39" s="53" t="s">
        <v>89</v>
      </c>
      <c r="E39" s="21">
        <f t="shared" si="2"/>
        <v>1150</v>
      </c>
      <c r="F39" s="41">
        <v>450</v>
      </c>
      <c r="G39" s="21">
        <v>300</v>
      </c>
      <c r="H39" s="21">
        <v>200</v>
      </c>
      <c r="I39" s="21">
        <v>200</v>
      </c>
    </row>
    <row r="40" spans="1:9" ht="75" x14ac:dyDescent="0.25">
      <c r="A40" s="111"/>
      <c r="B40" s="117"/>
      <c r="C40" s="68" t="s">
        <v>50</v>
      </c>
      <c r="D40" s="53" t="s">
        <v>89</v>
      </c>
      <c r="E40" s="21">
        <f t="shared" si="2"/>
        <v>30</v>
      </c>
      <c r="F40" s="40">
        <v>1</v>
      </c>
      <c r="G40" s="18">
        <v>2</v>
      </c>
      <c r="H40" s="18">
        <v>3</v>
      </c>
      <c r="I40" s="18">
        <v>24</v>
      </c>
    </row>
    <row r="41" spans="1:9" ht="106.5" customHeight="1" x14ac:dyDescent="0.25">
      <c r="A41" s="111"/>
      <c r="B41" s="69" t="s">
        <v>116</v>
      </c>
      <c r="C41" s="70" t="s">
        <v>51</v>
      </c>
      <c r="D41" s="53" t="s">
        <v>89</v>
      </c>
      <c r="E41" s="21">
        <v>78500</v>
      </c>
      <c r="F41" s="40">
        <v>78500</v>
      </c>
      <c r="G41" s="18">
        <v>78500</v>
      </c>
      <c r="H41" s="18">
        <v>78500</v>
      </c>
      <c r="I41" s="18">
        <v>78500</v>
      </c>
    </row>
    <row r="42" spans="1:9" ht="30" x14ac:dyDescent="0.25">
      <c r="A42" s="111"/>
      <c r="B42" s="46" t="s">
        <v>111</v>
      </c>
      <c r="C42" s="53" t="s">
        <v>52</v>
      </c>
      <c r="D42" s="53" t="s">
        <v>89</v>
      </c>
      <c r="E42" s="21">
        <f>SUM(F42:I42)</f>
        <v>5</v>
      </c>
      <c r="F42" s="18">
        <v>0</v>
      </c>
      <c r="G42" s="18">
        <v>5</v>
      </c>
      <c r="H42" s="18">
        <v>0</v>
      </c>
      <c r="I42" s="18">
        <v>0</v>
      </c>
    </row>
    <row r="43" spans="1:9" ht="51" customHeight="1" x14ac:dyDescent="0.25">
      <c r="A43" s="111" t="s">
        <v>67</v>
      </c>
      <c r="B43" s="118" t="s">
        <v>113</v>
      </c>
      <c r="C43" s="71" t="s">
        <v>53</v>
      </c>
      <c r="D43" s="53" t="s">
        <v>89</v>
      </c>
      <c r="E43" s="21">
        <f>SUM(F43:I43)</f>
        <v>7</v>
      </c>
      <c r="F43" s="40">
        <v>1</v>
      </c>
      <c r="G43" s="18">
        <v>2</v>
      </c>
      <c r="H43" s="18">
        <v>2</v>
      </c>
      <c r="I43" s="18">
        <v>2</v>
      </c>
    </row>
    <row r="44" spans="1:9" ht="53.25" customHeight="1" x14ac:dyDescent="0.25">
      <c r="A44" s="111"/>
      <c r="B44" s="119"/>
      <c r="C44" s="53" t="s">
        <v>54</v>
      </c>
      <c r="D44" s="53" t="s">
        <v>89</v>
      </c>
      <c r="E44" s="21">
        <f t="shared" ref="E44:E47" si="3">SUM(F44:I44)</f>
        <v>60</v>
      </c>
      <c r="F44" s="18">
        <v>0</v>
      </c>
      <c r="G44" s="18">
        <v>10</v>
      </c>
      <c r="H44" s="18">
        <v>25</v>
      </c>
      <c r="I44" s="18">
        <v>25</v>
      </c>
    </row>
    <row r="45" spans="1:9" x14ac:dyDescent="0.25">
      <c r="A45" s="111"/>
      <c r="B45" s="119"/>
      <c r="C45" s="53" t="s">
        <v>55</v>
      </c>
      <c r="D45" s="53" t="s">
        <v>89</v>
      </c>
      <c r="E45" s="21">
        <f t="shared" si="3"/>
        <v>1</v>
      </c>
      <c r="F45" s="18">
        <v>0</v>
      </c>
      <c r="G45" s="18">
        <v>0</v>
      </c>
      <c r="H45" s="18">
        <v>1</v>
      </c>
      <c r="I45" s="18">
        <v>0</v>
      </c>
    </row>
    <row r="46" spans="1:9" ht="58.5" customHeight="1" x14ac:dyDescent="0.25">
      <c r="A46" s="111"/>
      <c r="B46" s="119"/>
      <c r="C46" s="71" t="s">
        <v>56</v>
      </c>
      <c r="D46" s="53" t="s">
        <v>89</v>
      </c>
      <c r="E46" s="21">
        <f>SUM(F46:I46)</f>
        <v>7</v>
      </c>
      <c r="F46" s="40">
        <v>1</v>
      </c>
      <c r="G46" s="18">
        <v>1</v>
      </c>
      <c r="H46" s="18">
        <v>3</v>
      </c>
      <c r="I46" s="18">
        <v>2</v>
      </c>
    </row>
    <row r="47" spans="1:9" ht="44.25" customHeight="1" x14ac:dyDescent="0.25">
      <c r="A47" s="111"/>
      <c r="B47" s="120"/>
      <c r="C47" s="71" t="s">
        <v>57</v>
      </c>
      <c r="D47" s="53" t="s">
        <v>89</v>
      </c>
      <c r="E47" s="21">
        <f t="shared" si="3"/>
        <v>3</v>
      </c>
      <c r="F47" s="40">
        <v>1</v>
      </c>
      <c r="G47" s="18">
        <v>1</v>
      </c>
      <c r="H47" s="18">
        <v>1</v>
      </c>
      <c r="I47" s="18">
        <v>0</v>
      </c>
    </row>
    <row r="48" spans="1:9" ht="23.25" customHeight="1" x14ac:dyDescent="0.25">
      <c r="A48" s="111" t="s">
        <v>68</v>
      </c>
      <c r="B48" s="112" t="s">
        <v>114</v>
      </c>
      <c r="C48" s="72" t="s">
        <v>58</v>
      </c>
      <c r="D48" s="53" t="s">
        <v>89</v>
      </c>
      <c r="E48" s="21">
        <v>6800</v>
      </c>
      <c r="F48" s="40">
        <v>6800</v>
      </c>
      <c r="G48" s="18">
        <v>0</v>
      </c>
      <c r="H48" s="18">
        <v>0</v>
      </c>
      <c r="I48" s="18">
        <v>0</v>
      </c>
    </row>
    <row r="49" spans="1:9" ht="39.75" customHeight="1" x14ac:dyDescent="0.25">
      <c r="A49" s="111"/>
      <c r="B49" s="113"/>
      <c r="C49" s="72" t="s">
        <v>59</v>
      </c>
      <c r="D49" s="53" t="s">
        <v>93</v>
      </c>
      <c r="E49" s="21">
        <v>100</v>
      </c>
      <c r="F49" s="40">
        <v>100</v>
      </c>
      <c r="G49" s="18">
        <v>100</v>
      </c>
      <c r="H49" s="18">
        <v>100</v>
      </c>
      <c r="I49" s="18">
        <v>100</v>
      </c>
    </row>
    <row r="50" spans="1:9" ht="25.5" customHeight="1" x14ac:dyDescent="0.25">
      <c r="A50" s="111"/>
      <c r="B50" s="113"/>
      <c r="C50" s="72" t="s">
        <v>60</v>
      </c>
      <c r="D50" s="53" t="s">
        <v>89</v>
      </c>
      <c r="E50" s="21">
        <v>920</v>
      </c>
      <c r="F50" s="40">
        <f>120</f>
        <v>120</v>
      </c>
      <c r="G50" s="18">
        <f>120+147</f>
        <v>267</v>
      </c>
      <c r="H50" s="18">
        <f>120+150</f>
        <v>270</v>
      </c>
      <c r="I50" s="18">
        <f>120+143</f>
        <v>263</v>
      </c>
    </row>
    <row r="51" spans="1:9" ht="60" x14ac:dyDescent="0.25">
      <c r="A51" s="44" t="s">
        <v>69</v>
      </c>
      <c r="B51" s="73" t="s">
        <v>117</v>
      </c>
      <c r="C51" s="74" t="s">
        <v>61</v>
      </c>
      <c r="D51" s="53" t="s">
        <v>89</v>
      </c>
      <c r="E51" s="21">
        <v>4</v>
      </c>
      <c r="F51" s="40">
        <v>1</v>
      </c>
      <c r="G51" s="18">
        <v>1</v>
      </c>
      <c r="H51" s="18">
        <v>1</v>
      </c>
      <c r="I51" s="18">
        <v>1</v>
      </c>
    </row>
    <row r="52" spans="1:9" ht="69.75" customHeight="1" x14ac:dyDescent="0.25">
      <c r="A52" s="111" t="s">
        <v>96</v>
      </c>
      <c r="B52" s="45" t="s">
        <v>103</v>
      </c>
      <c r="C52" s="53" t="s">
        <v>94</v>
      </c>
      <c r="D52" s="53" t="s">
        <v>89</v>
      </c>
      <c r="E52" s="21">
        <v>500</v>
      </c>
      <c r="F52" s="18">
        <v>0</v>
      </c>
      <c r="G52" s="18">
        <v>150</v>
      </c>
      <c r="H52" s="18">
        <v>200</v>
      </c>
      <c r="I52" s="18">
        <v>150</v>
      </c>
    </row>
    <row r="53" spans="1:9" ht="69.75" customHeight="1" x14ac:dyDescent="0.25">
      <c r="A53" s="114"/>
      <c r="B53" s="52" t="s">
        <v>115</v>
      </c>
      <c r="C53" s="53" t="s">
        <v>95</v>
      </c>
      <c r="D53" s="53" t="s">
        <v>89</v>
      </c>
      <c r="E53" s="21">
        <v>6000</v>
      </c>
      <c r="F53" s="18">
        <v>0</v>
      </c>
      <c r="G53" s="18">
        <v>1000</v>
      </c>
      <c r="H53" s="18">
        <v>2500</v>
      </c>
      <c r="I53" s="18">
        <v>2500</v>
      </c>
    </row>
    <row r="54" spans="1:9" x14ac:dyDescent="0.25">
      <c r="A54" s="42"/>
      <c r="B54" s="33"/>
      <c r="C54" s="34"/>
      <c r="D54" s="34"/>
      <c r="E54" s="35"/>
      <c r="F54" s="36"/>
      <c r="G54" s="36"/>
      <c r="H54" s="36"/>
      <c r="I54" s="36"/>
    </row>
    <row r="55" spans="1:9" x14ac:dyDescent="0.25">
      <c r="A55" s="42"/>
      <c r="B55" s="33"/>
      <c r="C55" s="34"/>
      <c r="D55" s="34"/>
      <c r="E55" s="35"/>
      <c r="F55" s="36"/>
      <c r="G55" s="36"/>
      <c r="H55" s="36"/>
      <c r="I55" s="36"/>
    </row>
    <row r="57" spans="1:9" x14ac:dyDescent="0.25">
      <c r="A57" s="107" t="s">
        <v>83</v>
      </c>
      <c r="B57" s="107"/>
      <c r="C57" s="107"/>
      <c r="D57" s="28"/>
      <c r="E57" s="107" t="s">
        <v>84</v>
      </c>
      <c r="F57" s="107"/>
      <c r="G57" s="107"/>
      <c r="H57" s="107"/>
      <c r="I57" s="107"/>
    </row>
    <row r="58" spans="1:9" x14ac:dyDescent="0.25">
      <c r="A58" s="108" t="s">
        <v>78</v>
      </c>
      <c r="B58" s="108"/>
      <c r="C58" s="108"/>
      <c r="D58" s="29"/>
      <c r="E58" s="108" t="s">
        <v>79</v>
      </c>
      <c r="F58" s="108"/>
      <c r="G58" s="108"/>
      <c r="H58" s="108"/>
      <c r="I58" s="108"/>
    </row>
    <row r="59" spans="1:9" ht="9" customHeight="1" x14ac:dyDescent="0.25">
      <c r="A59" s="48"/>
      <c r="B59" s="48"/>
      <c r="C59" s="48"/>
      <c r="D59" s="28"/>
      <c r="E59" s="48"/>
      <c r="F59" s="48"/>
      <c r="G59" s="48"/>
      <c r="H59" s="48"/>
      <c r="I59" s="48"/>
    </row>
    <row r="60" spans="1:9" x14ac:dyDescent="0.25">
      <c r="A60" s="109" t="s">
        <v>80</v>
      </c>
      <c r="B60" s="109"/>
      <c r="C60" s="104" t="s">
        <v>83</v>
      </c>
      <c r="D60" s="105"/>
      <c r="E60" s="30"/>
      <c r="F60" s="107"/>
      <c r="G60" s="107"/>
      <c r="H60" s="107"/>
      <c r="I60" s="110"/>
    </row>
    <row r="61" spans="1:9" x14ac:dyDescent="0.25">
      <c r="A61" s="109"/>
      <c r="B61" s="109"/>
      <c r="C61" s="95" t="s">
        <v>81</v>
      </c>
      <c r="D61" s="96"/>
      <c r="E61" s="48"/>
      <c r="F61" s="97" t="s">
        <v>82</v>
      </c>
      <c r="G61" s="97"/>
      <c r="H61" s="97"/>
      <c r="I61" s="98"/>
    </row>
    <row r="62" spans="1:9" ht="9.75" customHeight="1" x14ac:dyDescent="0.25">
      <c r="A62" s="109"/>
      <c r="B62" s="109"/>
      <c r="C62" s="31"/>
      <c r="D62" s="28"/>
      <c r="E62" s="48"/>
      <c r="F62" s="48"/>
      <c r="G62" s="48"/>
      <c r="H62" s="48"/>
      <c r="I62" s="49"/>
    </row>
    <row r="63" spans="1:9" x14ac:dyDescent="0.25">
      <c r="A63" s="109"/>
      <c r="B63" s="109"/>
      <c r="C63" s="104" t="s">
        <v>84</v>
      </c>
      <c r="D63" s="105"/>
      <c r="E63" s="48"/>
      <c r="F63" s="105"/>
      <c r="G63" s="105"/>
      <c r="H63" s="105"/>
      <c r="I63" s="106"/>
    </row>
    <row r="64" spans="1:9" x14ac:dyDescent="0.25">
      <c r="A64" s="109"/>
      <c r="B64" s="109"/>
      <c r="C64" s="95" t="s">
        <v>81</v>
      </c>
      <c r="D64" s="96"/>
      <c r="E64" s="48"/>
      <c r="F64" s="97" t="s">
        <v>82</v>
      </c>
      <c r="G64" s="97"/>
      <c r="H64" s="97"/>
      <c r="I64" s="98"/>
    </row>
    <row r="65" spans="1:9" ht="8.25" customHeight="1" x14ac:dyDescent="0.25">
      <c r="A65" s="109"/>
      <c r="B65" s="109"/>
      <c r="C65" s="31"/>
      <c r="D65" s="28"/>
      <c r="E65" s="48"/>
      <c r="F65" s="48"/>
      <c r="G65" s="48"/>
      <c r="H65" s="48"/>
      <c r="I65" s="49"/>
    </row>
    <row r="66" spans="1:9" x14ac:dyDescent="0.25">
      <c r="A66" s="109"/>
      <c r="B66" s="109"/>
      <c r="C66" s="104" t="s">
        <v>85</v>
      </c>
      <c r="D66" s="105"/>
      <c r="E66" s="48"/>
      <c r="F66" s="105"/>
      <c r="G66" s="105"/>
      <c r="H66" s="105"/>
      <c r="I66" s="106"/>
    </row>
    <row r="67" spans="1:9" x14ac:dyDescent="0.25">
      <c r="A67" s="109"/>
      <c r="B67" s="109"/>
      <c r="C67" s="95" t="s">
        <v>81</v>
      </c>
      <c r="D67" s="96"/>
      <c r="E67" s="48"/>
      <c r="F67" s="97" t="s">
        <v>82</v>
      </c>
      <c r="G67" s="97"/>
      <c r="H67" s="97"/>
      <c r="I67" s="98"/>
    </row>
    <row r="68" spans="1:9" ht="7.5" customHeight="1" x14ac:dyDescent="0.25">
      <c r="A68" s="109"/>
      <c r="B68" s="109"/>
      <c r="C68" s="31"/>
      <c r="D68" s="28"/>
      <c r="E68" s="48"/>
      <c r="F68" s="48"/>
      <c r="G68" s="48"/>
      <c r="H68" s="48"/>
      <c r="I68" s="49"/>
    </row>
    <row r="69" spans="1:9" x14ac:dyDescent="0.25">
      <c r="A69" s="109"/>
      <c r="B69" s="109"/>
      <c r="C69" s="104" t="s">
        <v>86</v>
      </c>
      <c r="D69" s="105"/>
      <c r="E69" s="48"/>
      <c r="F69" s="105"/>
      <c r="G69" s="105"/>
      <c r="H69" s="105"/>
      <c r="I69" s="106"/>
    </row>
    <row r="70" spans="1:9" x14ac:dyDescent="0.25">
      <c r="A70" s="109"/>
      <c r="B70" s="109"/>
      <c r="C70" s="95" t="s">
        <v>81</v>
      </c>
      <c r="D70" s="96"/>
      <c r="E70" s="48"/>
      <c r="F70" s="97" t="s">
        <v>82</v>
      </c>
      <c r="G70" s="97"/>
      <c r="H70" s="97"/>
      <c r="I70" s="98"/>
    </row>
    <row r="71" spans="1:9" ht="9" customHeight="1" x14ac:dyDescent="0.25">
      <c r="A71" s="109"/>
      <c r="B71" s="109"/>
      <c r="C71" s="31"/>
      <c r="D71" s="28"/>
      <c r="E71" s="48"/>
      <c r="F71" s="48"/>
      <c r="G71" s="48"/>
      <c r="H71" s="48"/>
      <c r="I71" s="49"/>
    </row>
    <row r="72" spans="1:9" x14ac:dyDescent="0.25">
      <c r="A72" s="109"/>
      <c r="B72" s="109"/>
      <c r="C72" s="104" t="s">
        <v>87</v>
      </c>
      <c r="D72" s="105"/>
      <c r="E72" s="48"/>
      <c r="F72" s="105"/>
      <c r="G72" s="105"/>
      <c r="H72" s="105"/>
      <c r="I72" s="106"/>
    </row>
    <row r="73" spans="1:9" x14ac:dyDescent="0.25">
      <c r="A73" s="109"/>
      <c r="B73" s="109"/>
      <c r="C73" s="95"/>
      <c r="D73" s="96"/>
      <c r="E73" s="48"/>
      <c r="F73" s="97" t="s">
        <v>82</v>
      </c>
      <c r="G73" s="97"/>
      <c r="H73" s="97"/>
      <c r="I73" s="98"/>
    </row>
    <row r="74" spans="1:9" x14ac:dyDescent="0.25">
      <c r="A74" s="109"/>
      <c r="B74" s="109"/>
      <c r="C74" s="99" t="s">
        <v>98</v>
      </c>
      <c r="D74" s="100"/>
      <c r="E74" s="37"/>
      <c r="F74" s="100"/>
      <c r="G74" s="100"/>
      <c r="H74" s="100"/>
      <c r="I74" s="101"/>
    </row>
    <row r="75" spans="1:9" x14ac:dyDescent="0.25">
      <c r="A75" s="109"/>
      <c r="B75" s="109"/>
      <c r="C75" s="102" t="s">
        <v>99</v>
      </c>
      <c r="D75" s="103"/>
      <c r="E75" s="50"/>
      <c r="F75" s="100" t="s">
        <v>82</v>
      </c>
      <c r="G75" s="100"/>
      <c r="H75" s="100"/>
      <c r="I75" s="101"/>
    </row>
  </sheetData>
  <mergeCells count="59">
    <mergeCell ref="I4:I5"/>
    <mergeCell ref="A6:A16"/>
    <mergeCell ref="B6:B9"/>
    <mergeCell ref="B10:B14"/>
    <mergeCell ref="A1:I1"/>
    <mergeCell ref="A2:I2"/>
    <mergeCell ref="A3:A5"/>
    <mergeCell ref="B3:B5"/>
    <mergeCell ref="C3:C5"/>
    <mergeCell ref="D3:D5"/>
    <mergeCell ref="E3:E5"/>
    <mergeCell ref="F4:F5"/>
    <mergeCell ref="G4:G5"/>
    <mergeCell ref="A17:A20"/>
    <mergeCell ref="B17:B19"/>
    <mergeCell ref="A21:A25"/>
    <mergeCell ref="B21:B22"/>
    <mergeCell ref="H4:H5"/>
    <mergeCell ref="A26:A34"/>
    <mergeCell ref="B26:B27"/>
    <mergeCell ref="B28:B29"/>
    <mergeCell ref="B30:B32"/>
    <mergeCell ref="B33:B34"/>
    <mergeCell ref="A48:A50"/>
    <mergeCell ref="B48:B50"/>
    <mergeCell ref="A52:A53"/>
    <mergeCell ref="A57:C57"/>
    <mergeCell ref="A35:A42"/>
    <mergeCell ref="B35:B40"/>
    <mergeCell ref="A43:A47"/>
    <mergeCell ref="B43:B47"/>
    <mergeCell ref="E57:I57"/>
    <mergeCell ref="A58:C58"/>
    <mergeCell ref="E58:I58"/>
    <mergeCell ref="A60:B75"/>
    <mergeCell ref="C60:D60"/>
    <mergeCell ref="F60:I60"/>
    <mergeCell ref="C61:D61"/>
    <mergeCell ref="F61:I61"/>
    <mergeCell ref="C63:D63"/>
    <mergeCell ref="F63:I63"/>
    <mergeCell ref="C64:D64"/>
    <mergeCell ref="F64:I64"/>
    <mergeCell ref="C66:D66"/>
    <mergeCell ref="F66:I66"/>
    <mergeCell ref="C67:D67"/>
    <mergeCell ref="F67:I67"/>
    <mergeCell ref="C69:D69"/>
    <mergeCell ref="F69:I69"/>
    <mergeCell ref="C70:D70"/>
    <mergeCell ref="F70:I70"/>
    <mergeCell ref="C72:D72"/>
    <mergeCell ref="F72:I72"/>
    <mergeCell ref="C73:D73"/>
    <mergeCell ref="F73:I73"/>
    <mergeCell ref="C74:D74"/>
    <mergeCell ref="F74:I74"/>
    <mergeCell ref="C75:D75"/>
    <mergeCell ref="F75:I7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INDICATIVO EJEMPLO </vt:lpstr>
      <vt:lpstr>Mod Jun 23_2020</vt:lpstr>
      <vt:lpstr>'PLAN INDICATIVO EJEMPLO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Marìa Monica Villamil Gallego</cp:lastModifiedBy>
  <cp:lastPrinted>2020-06-10T17:27:17Z</cp:lastPrinted>
  <dcterms:created xsi:type="dcterms:W3CDTF">2015-07-15T20:51:20Z</dcterms:created>
  <dcterms:modified xsi:type="dcterms:W3CDTF">2020-06-28T08:59:57Z</dcterms:modified>
</cp:coreProperties>
</file>