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FAMILIA\"/>
    </mc:Choice>
  </mc:AlternateContent>
  <bookViews>
    <workbookView xWindow="0" yWindow="0" windowWidth="28800" windowHeight="11835" activeTab="7"/>
  </bookViews>
  <sheets>
    <sheet name="P.FAMILIA" sheetId="1" r:id="rId1"/>
    <sheet name="P.CONDUCTAS" sheetId="6" r:id="rId2"/>
    <sheet name="P.HABITANTE" sheetId="7" r:id="rId3"/>
    <sheet name="P.NNA" sheetId="2" r:id="rId4"/>
    <sheet name="ADULTOM" sheetId="4" r:id="rId5"/>
    <sheet name="P.MUJERES" sheetId="3" r:id="rId6"/>
    <sheet name="PCASADEMUJER" sheetId="8" r:id="rId7"/>
    <sheet name="DISCAPACIDAD" sheetId="5" r:id="rId8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3" l="1"/>
  <c r="L9" i="3"/>
  <c r="G23" i="5"/>
  <c r="G15" i="5"/>
  <c r="H15" i="5"/>
  <c r="H23" i="5"/>
  <c r="H25" i="5"/>
  <c r="I8" i="5"/>
  <c r="I23" i="5" s="1"/>
  <c r="I15" i="5"/>
  <c r="J10" i="4"/>
  <c r="G17" i="4"/>
  <c r="I10" i="4"/>
  <c r="L17" i="4"/>
  <c r="H19" i="2"/>
  <c r="H21" i="2" s="1"/>
  <c r="H23" i="1"/>
  <c r="H26" i="1" s="1"/>
  <c r="I23" i="1"/>
  <c r="I26" i="1" s="1"/>
  <c r="J23" i="1"/>
  <c r="J26" i="1"/>
  <c r="G20" i="1"/>
  <c r="K8" i="1"/>
  <c r="J23" i="5"/>
  <c r="J25" i="5"/>
  <c r="G25" i="5"/>
  <c r="H29" i="3"/>
  <c r="H31" i="3"/>
  <c r="I29" i="3"/>
  <c r="I31" i="3" s="1"/>
  <c r="J29" i="3"/>
  <c r="J31" i="3" s="1"/>
  <c r="G29" i="3"/>
  <c r="G31" i="3" s="1"/>
  <c r="H24" i="4"/>
  <c r="H26" i="4"/>
  <c r="I24" i="4"/>
  <c r="I26" i="4" s="1"/>
  <c r="J24" i="4"/>
  <c r="J26" i="4" s="1"/>
  <c r="G24" i="4"/>
  <c r="G26" i="4" s="1"/>
  <c r="I19" i="2"/>
  <c r="I21" i="2"/>
  <c r="J19" i="2"/>
  <c r="J21" i="2" s="1"/>
  <c r="G31" i="1"/>
  <c r="H31" i="1"/>
  <c r="I31" i="1"/>
  <c r="I25" i="1" s="1"/>
  <c r="J31" i="1"/>
  <c r="J25" i="1" s="1"/>
  <c r="K31" i="1"/>
  <c r="K27" i="1"/>
  <c r="K16" i="4"/>
  <c r="K17" i="4"/>
  <c r="K14" i="4"/>
  <c r="K12" i="4"/>
  <c r="K11" i="4"/>
  <c r="K9" i="2"/>
  <c r="G19" i="2"/>
  <c r="K17" i="2"/>
  <c r="K16" i="2"/>
  <c r="K15" i="2"/>
  <c r="K14" i="2"/>
  <c r="K13" i="2"/>
  <c r="K12" i="2"/>
  <c r="K11" i="2"/>
  <c r="K10" i="2"/>
  <c r="K8" i="2"/>
  <c r="K19" i="2"/>
  <c r="K7" i="2"/>
  <c r="K6" i="2"/>
  <c r="C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7" i="5"/>
  <c r="K6" i="5"/>
  <c r="K7" i="6"/>
  <c r="K6" i="6"/>
  <c r="K7" i="7"/>
  <c r="K6" i="7"/>
  <c r="H25" i="1"/>
  <c r="G23" i="1"/>
  <c r="G26" i="1" s="1"/>
  <c r="G25" i="1"/>
  <c r="C23" i="1"/>
  <c r="K22" i="1"/>
  <c r="K21" i="1"/>
  <c r="K20" i="1"/>
  <c r="K19" i="1"/>
  <c r="K18" i="1"/>
  <c r="K17" i="1"/>
  <c r="K16" i="1"/>
  <c r="K15" i="1"/>
  <c r="K14" i="1"/>
  <c r="K11" i="1"/>
  <c r="K10" i="1"/>
  <c r="K9" i="1"/>
  <c r="K7" i="1"/>
  <c r="K6" i="1"/>
  <c r="K25" i="3"/>
  <c r="K7" i="8"/>
  <c r="K6" i="8"/>
  <c r="C29" i="3"/>
  <c r="K28" i="3"/>
  <c r="K27" i="3"/>
  <c r="K26" i="3"/>
  <c r="K24" i="3"/>
  <c r="K23" i="3"/>
  <c r="K22" i="3"/>
  <c r="K21" i="3"/>
  <c r="K20" i="3"/>
  <c r="K19" i="3"/>
  <c r="K18" i="3"/>
  <c r="K17" i="3"/>
  <c r="K16" i="3"/>
  <c r="K14" i="3"/>
  <c r="K13" i="3"/>
  <c r="K12" i="3"/>
  <c r="K11" i="3"/>
  <c r="K9" i="3"/>
  <c r="K8" i="3"/>
  <c r="K7" i="3"/>
  <c r="J12" i="8"/>
  <c r="I12" i="8"/>
  <c r="H12" i="8"/>
  <c r="G12" i="8"/>
  <c r="K12" i="8" s="1"/>
  <c r="C12" i="8"/>
  <c r="K11" i="8"/>
  <c r="K10" i="8"/>
  <c r="K9" i="8"/>
  <c r="K8" i="8"/>
  <c r="J12" i="7"/>
  <c r="I12" i="7"/>
  <c r="H12" i="7"/>
  <c r="G12" i="7"/>
  <c r="K12" i="7" s="1"/>
  <c r="C12" i="7"/>
  <c r="K11" i="7"/>
  <c r="K10" i="7"/>
  <c r="K9" i="7"/>
  <c r="K8" i="7"/>
  <c r="J11" i="6"/>
  <c r="I11" i="6"/>
  <c r="H11" i="6"/>
  <c r="G11" i="6"/>
  <c r="K11" i="6" s="1"/>
  <c r="C11" i="6"/>
  <c r="K10" i="6"/>
  <c r="K9" i="6"/>
  <c r="K8" i="6"/>
  <c r="C24" i="4"/>
  <c r="K23" i="4"/>
  <c r="K22" i="4"/>
  <c r="K21" i="4"/>
  <c r="K20" i="4"/>
  <c r="K19" i="4"/>
  <c r="K15" i="4"/>
  <c r="K13" i="4"/>
  <c r="K9" i="4"/>
  <c r="K8" i="4"/>
  <c r="K7" i="4"/>
  <c r="K6" i="4"/>
  <c r="K23" i="1"/>
  <c r="K6" i="3"/>
  <c r="K29" i="3" l="1"/>
  <c r="I25" i="5"/>
  <c r="K23" i="5"/>
  <c r="K24" i="4"/>
  <c r="K8" i="5"/>
</calcChain>
</file>

<file path=xl/sharedStrings.xml><?xml version="1.0" encoding="utf-8"?>
<sst xmlns="http://schemas.openxmlformats.org/spreadsheetml/2006/main" count="369" uniqueCount="249">
  <si>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</si>
  <si>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</si>
  <si>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</si>
  <si>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</si>
  <si>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</si>
  <si>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</si>
  <si>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</si>
  <si>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</si>
  <si>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</si>
  <si>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</si>
  <si>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</si>
  <si>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</si>
  <si>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</si>
  <si>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</si>
  <si>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</si>
  <si>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>Centros Integrales para la familia implementados</t>
  </si>
  <si>
    <t>Ferias para la familia descentralizadas realizadas</t>
  </si>
  <si>
    <t>Política pública de atención, protección y fortalecimiento a la familia formulada</t>
  </si>
  <si>
    <t>Estrategia "familias resilientes” funcionando.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</si>
  <si>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Contribución para la mitigación de las conductas adictivas en el municipio de Itagui.</t>
    </r>
  </si>
  <si>
    <t>Programa de rehabilitación implementado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</si>
  <si>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del acompañamiento a la población de y en calle del Municipio de itagui</t>
    </r>
  </si>
  <si>
    <t>Programa de habitante de calle implementado.</t>
  </si>
  <si>
    <t>Cupos para niños y niñas en unidades de servicio para atención a la primera infancia</t>
  </si>
  <si>
    <t>Eventos para la niñez, el juego y la participación realizados</t>
  </si>
  <si>
    <t>Madres gestantes y lactantes atendidas en programas de cuidado y crianza humanizada</t>
  </si>
  <si>
    <t>Encuentros para la participación de la primera infancia, infancia y adolescencia realizados</t>
  </si>
  <si>
    <t>Personas que demandan asesoría  para la prevención y mitigación de las violencia basadas en género y son atendidas.</t>
  </si>
  <si>
    <t>Boletines de observatorio de inclusión y equidad para la mujer publicados.</t>
  </si>
  <si>
    <t xml:space="preserve">Mujeres beneficiadas  en procesos de formación para el empleo  y el emprendimiento
</t>
  </si>
  <si>
    <t xml:space="preserve">Evento de conmemoración, reivindicación y reconocimiento de derechos para las mujeres realizados 
</t>
  </si>
  <si>
    <t xml:space="preserve">Acompañamientos técnicos a grupos de participación de mujeres para su fortalecimiento 
</t>
  </si>
  <si>
    <t xml:space="preserve">Mujeres que  participan y se benefician de un entorno protector rural.
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</si>
  <si>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Implementación del proyecto de la casa de la mujer </t>
    </r>
  </si>
  <si>
    <t>Proyecto de la casa de la mujer formulado y en funcionamiento.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</si>
  <si>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Generación de oportunidades para el reconocimiento de los Adultos Mayores en el Municipio de Itagui.</t>
    </r>
  </si>
  <si>
    <t>Proyecto Gerontológico Municipal realizado</t>
  </si>
  <si>
    <t>Cupos para institucionalización de adultos mayores asignados.</t>
  </si>
  <si>
    <t>Proyectos de emprendimiento para adultos mayores y sus familias formulados.</t>
  </si>
  <si>
    <t>Adultos formados en TIC.</t>
  </si>
  <si>
    <t>Sala de cómputo dotada y en funcionamiento para el hogar de los recuerdos sede norte</t>
  </si>
  <si>
    <t xml:space="preserve">Personas que se benefician de formación para el empleo y proyectos productivos  </t>
  </si>
  <si>
    <t>Intérpretes de lengua de señas colombiana prestando servicios de difusión para la inclusión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</si>
  <si>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Generación de Oportunidades para Empoderar las Mujeres de Itagüí</t>
    </r>
  </si>
  <si>
    <t>MUJERES SEGURAS, LIBRES Y EMPODERADAS</t>
  </si>
  <si>
    <t>Realizar asesoría psicosocial y júridica a victimas de violencia basadas en género</t>
  </si>
  <si>
    <t xml:space="preserve">Documento oficial - Base de datos de registro de las atenciones realizadas a las muejres víctimas de violencia
Formato de Registro de Atención al Actor Social Diligenciado </t>
  </si>
  <si>
    <t>Realizar apoyos a mujeres victimas de violencia con medidas de protección activas.</t>
  </si>
  <si>
    <t xml:space="preserve">Informe- Informe mensual de atenciones </t>
  </si>
  <si>
    <t xml:space="preserve">Reunir la mesa de erradicación de violencia contra la mujer. </t>
  </si>
  <si>
    <t xml:space="preserve">Informe - Listado de asistencia 
Registro fotográfico
Acta de Reunión </t>
  </si>
  <si>
    <t>Personas capacitadas y que participan en procesos de sensibilización en temas de equidad de género e inclusión. (ferias de servicio, grupos y campañas)</t>
  </si>
  <si>
    <t>Realizar procesos de formación y sensibilización en temas de equidad de género e inclusión al sector público y privado</t>
  </si>
  <si>
    <t xml:space="preserve">Informe - Informe digital de la formación en temas de equidad. </t>
  </si>
  <si>
    <t xml:space="preserve">Investigar el estado situacional de las mujeres de Itagüi </t>
  </si>
  <si>
    <t>Informe - Documento digital con el analisis de la información</t>
  </si>
  <si>
    <t xml:space="preserve">Diseñar y publicar boletines del observatorio de Inclusión y equidad para la Mujer. </t>
  </si>
  <si>
    <t xml:space="preserve">Publicacion -Boletines publicados </t>
  </si>
  <si>
    <t xml:space="preserve">Realizar actividades de capacitación y sensibilización y transformación de imaginarios a grupos de hombres. </t>
  </si>
  <si>
    <t>Realizar procesos de formación para el empleo o el autoempleo con enfoque de género.</t>
  </si>
  <si>
    <t>Informe - Informe digital de los procesos de formación.</t>
  </si>
  <si>
    <t xml:space="preserve">Fortalecer unidades productivas de mujeres que participan en el  programa emprender en femenino </t>
  </si>
  <si>
    <t>Informe - Informe digital del proceso de fortalecimiento  de unidades productivas.</t>
  </si>
  <si>
    <t>Gestionar en el sector publico y privado la generación de oportunidades para el empleo y emprendimiento de las mujeres.</t>
  </si>
  <si>
    <t>Informe - Actas de reunion de las gestiones realizadas</t>
  </si>
  <si>
    <t>Realizar evento de conmemoración del día clásico de la madre comunitaria, FAMI  y sustituta.</t>
  </si>
  <si>
    <t>Informe - Informe digital del evento</t>
  </si>
  <si>
    <t>Conmemorar  el evento de  los derechos de las mujeres anualmente.</t>
  </si>
  <si>
    <t xml:space="preserve">Informe - Informe digital del evento. </t>
  </si>
  <si>
    <t xml:space="preserve">Ejecutar la feria de erradicación de la violencia contra la mujer. </t>
  </si>
  <si>
    <t>Entrega de bonos como reconocimiento a las madres comunitarias, FAMI  y sustitutas.</t>
  </si>
  <si>
    <t xml:space="preserve">Realizar la entrega efectiva de los subsidios a las madres comunitarias, FAMI y sustitutas.  </t>
  </si>
  <si>
    <t>Mujeres formadas en desarrollo personal, liderazgo, organización y toma de decisiones, "Escuela de formación política".</t>
  </si>
  <si>
    <t xml:space="preserve">Formular proyecto de la escuela de formación política para las  mujeres de Itaguí  </t>
  </si>
  <si>
    <t xml:space="preserve">Documento oficial - Documento del proyecto </t>
  </si>
  <si>
    <t xml:space="preserve">Implementar la escuela de formación politica para las mujeres. </t>
  </si>
  <si>
    <t>Documento oficial - Documento de implementación de la escuela de formación política.</t>
  </si>
  <si>
    <t xml:space="preserve">Realizar porcesos de capacitación para el ser dirigido a las mujeres </t>
  </si>
  <si>
    <t>Informe - Informe digital del proceso de capacitación</t>
  </si>
  <si>
    <t xml:space="preserve">Acompañar  la Red de mujeres públicas de Itagüí </t>
  </si>
  <si>
    <t>Informe - Informe digital por cada encuentro.</t>
  </si>
  <si>
    <t xml:space="preserve">Afianzar las organizaciones de mujeres que pertenecen a la red de mujeres públicas de Itagüí. </t>
  </si>
  <si>
    <t>Informe - Informe digital de asesoría y asistencia</t>
  </si>
  <si>
    <t>Implementar la caracterización de las mujeres rurales.</t>
  </si>
  <si>
    <t>Documento oficial - Base de datos de caracterización</t>
  </si>
  <si>
    <t xml:space="preserve">Fortalecer el proceso de acompañamento de las mujeres en el área rural </t>
  </si>
  <si>
    <t>Informe - Documento digital del proceso de acompañamiento</t>
  </si>
  <si>
    <t>Formular el proyecto de la casa de la mujer</t>
  </si>
  <si>
    <t xml:space="preserve">Documento del proyecto  </t>
  </si>
  <si>
    <t>Implementar la casa de la mujer de Itagüí</t>
  </si>
  <si>
    <t xml:space="preserve">Actas 
registro fotográfico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</si>
  <si>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_Fortalecimiento de las familia para el acceso a las oportunidades en el municipio de Itagüí_</t>
    </r>
  </si>
  <si>
    <t>Institucionalizar la Red de Voluntariado del municipio de Itagüí</t>
  </si>
  <si>
    <t>Ejecutar la convención para la prevención de violencias y promoción de la disciplina positiva</t>
  </si>
  <si>
    <t xml:space="preserve">Realizar talleres de formación en disciplina posivita a grupos de interés </t>
  </si>
  <si>
    <t>Ejecutar el proceso de certificación en disciplina positiva a grupo de interés</t>
  </si>
  <si>
    <t>Estrategia Escuela de Familia implementada</t>
  </si>
  <si>
    <t>Implementar la caracterización y diagnóstico familiar</t>
  </si>
  <si>
    <t>Ejecutar el acompañamiento familiar</t>
  </si>
  <si>
    <t>Identificar y captar habitantes de y en calle en el territorio itagüíseño</t>
  </si>
  <si>
    <t>Habilitar el centro día para atención al habitantes de y en calle en el municipio de Itagüí</t>
  </si>
  <si>
    <t>Informe -Informe de arquitectura del sistema de información</t>
  </si>
  <si>
    <t>Documento oficial - Documento digital Plan de voluntariado municipal.</t>
  </si>
  <si>
    <t xml:space="preserve">Implementar la operación de los Centros Integrales para la Familia CIAF </t>
  </si>
  <si>
    <t>Documento oficial - Documento de estructuración del modelo de atención</t>
  </si>
  <si>
    <t>Construir el sistema de información Itagüí en Familia Sistema de Información Itagüi en Familia SIIF</t>
  </si>
  <si>
    <t>Documento oficial - Procedimiento documentado de las ferias de servicios.</t>
  </si>
  <si>
    <t>Establecer la planeación logística y gestión de alianzas publico privadas para la consecución de oferta.</t>
  </si>
  <si>
    <t>Ejecutar las ferias de servicios Itagüi para la familia</t>
  </si>
  <si>
    <t>Informe - Informe digital de cada feria.</t>
  </si>
  <si>
    <t>Estrategias de información implementadas para la prevención de violencias y promoción de la disciplina positiva.</t>
  </si>
  <si>
    <t>Informe - Informe digital de cada convención.</t>
  </si>
  <si>
    <t>Informe - Informe digital mensual.</t>
  </si>
  <si>
    <t>Informe - Informe digital del proceso de certificación</t>
  </si>
  <si>
    <t>Implementar campañas de comunicación en temas de disciplina positiva</t>
  </si>
  <si>
    <t>Investigar el estado del arte y realizar diagnóstico para la política pública</t>
  </si>
  <si>
    <t>Formular la politica pública de familia del municipio de Itagüí.</t>
  </si>
  <si>
    <t>Documento oficial - Documento tecnico diagnóstico de política pública</t>
  </si>
  <si>
    <t>Documento oficial - Documento de política publica formulada</t>
  </si>
  <si>
    <t>Documento oficial - documento familiar y base de datos de caracterización familiar</t>
  </si>
  <si>
    <t>Informe - informe de campañas.</t>
  </si>
  <si>
    <t>Ejecutar el procesos de acompañamiento a las familias participantes</t>
  </si>
  <si>
    <t>Informe - informe digital del proceso de acompañamiento.</t>
  </si>
  <si>
    <t>Realizar los encuentros"familias fuertes"</t>
  </si>
  <si>
    <t>Informe - informe de cada encuentro de familias fuertes</t>
  </si>
  <si>
    <t>Documento oficial - Protocolo e acompañamient familiar</t>
  </si>
  <si>
    <t>Realizar diagnóstico a los potenciales usuarios del programa de rehabilitación.</t>
  </si>
  <si>
    <t>Atender a los usuarios del programa de rehabilitación.</t>
  </si>
  <si>
    <t>Informe - Documento digital y base de datos de caracterización</t>
  </si>
  <si>
    <t>Informe - Documento digital del proceso de rehabilitación</t>
  </si>
  <si>
    <t>Informe - Documento digital mensual con la identificación de personas.</t>
  </si>
  <si>
    <t>Informe - Informe mensual de atención</t>
  </si>
  <si>
    <t>IMPLEMENTACION PROGRAMA DE RESOCIALIZACION Y REEDUCACION</t>
  </si>
  <si>
    <t>FORTALECIMIENTO OPORTUNIDADES DE VIDA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</si>
  <si>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Fortalecimiento integral de las personas con discapacidad y sus familias y/o cuidadores en el Municipio de Itagüí </t>
    </r>
  </si>
  <si>
    <t>Familias y/o cuidadores beneficiadas en formación de practicas de cuidado</t>
  </si>
  <si>
    <t xml:space="preserve">Diseñar de estrategias pedagógicas desde el
hogar para el autocuidado en personas con discapacidad </t>
  </si>
  <si>
    <t>Documento oficial - Manual individual para el autocuidado de las personas con discapacidad (15)</t>
  </si>
  <si>
    <t xml:space="preserve">Realizar Talleres de formación de prácticas de cuidado para familias </t>
  </si>
  <si>
    <t>Informe - documento digital  programa de formación y asistencias</t>
  </si>
  <si>
    <t>Servicios de habilitación y rehabilitación a personas con discapacidad ofertdos en el centro de atención integral a la capacidad</t>
  </si>
  <si>
    <t>Ejecutar servicios de Estimulación adecuada y  habilitación Funcional  para personas con discapacidad ofertados en el centro de atención integral a la discapacidad</t>
  </si>
  <si>
    <t>Informe - Documento digital de Grupos de personas con discapacidad (0 a 4 años, de 4 a 14 años y adolescentes, adultos y adultos mayores) usuarios del CAID</t>
  </si>
  <si>
    <t>Realizar sesiones de escuela de derechos y deberes a personas con discapacidad y sus familias</t>
  </si>
  <si>
    <t>Informe - informe digital de sesiones de escuela de derechos.</t>
  </si>
  <si>
    <t>Participar en ferias de servicios Itagúi en familia.</t>
  </si>
  <si>
    <t>informe - informe de participación en las ferias</t>
  </si>
  <si>
    <t xml:space="preserve">Efectuar Servicios de apoyo para personas con discapacidad sensorial y fisica </t>
  </si>
  <si>
    <t>Informe - Documento digital con listados de asistencia y fotos</t>
  </si>
  <si>
    <t>Cupos para Personas con discapacidad usuarios de la unidad movil</t>
  </si>
  <si>
    <t>Establecer las rutas de atención de la unidad movil con el equipo interdisciplinario</t>
  </si>
  <si>
    <t>Informe - Documento digital listado de usuarios y fotos</t>
  </si>
  <si>
    <t>Realizar la prestacion del servicio de transporte para las personas con discapacidad</t>
  </si>
  <si>
    <t>Cupos para Personas con discapacidad en centros especializados</t>
  </si>
  <si>
    <t>Ejecutar las propuestas de los centros especializados para la poblacion con discapacidad</t>
  </si>
  <si>
    <t xml:space="preserve">Documento oficial: contratos con centros especializados </t>
  </si>
  <si>
    <t>Ejecutar propuestas pedagogicas de los centros especializados para los usuarios con discapacidad.</t>
  </si>
  <si>
    <t>Documento digital listado de usuarios , informes y fotos</t>
  </si>
  <si>
    <t xml:space="preserve">Ejecutar la formación en habilitación ocupacional y desarrollo de habilidades para el trabajo de adolescentes y adultos con discapacidad y sus familias
</t>
  </si>
  <si>
    <t xml:space="preserve">Informe de los programas de habilitación ocupacional </t>
  </si>
  <si>
    <t>Gestionar alianzas publico privadas para la inserción laboral de las personas con discapacidad</t>
  </si>
  <si>
    <t>Informe - Documento elaborado con la gestión de alianzas.</t>
  </si>
  <si>
    <t>Orientar los proyectos productivos de las personas con discapacidad y sus familias</t>
  </si>
  <si>
    <t xml:space="preserve">Informe de los proyectos productivos </t>
  </si>
  <si>
    <t xml:space="preserve">Ejecutar la interpretación en  lengua de señas colombiana para la población sorda </t>
  </si>
  <si>
    <t>Informe de los servicios de Interpretación en LSC</t>
  </si>
  <si>
    <t>Capacitación en aplicaciones para personas con discapacidad.</t>
  </si>
  <si>
    <t>Ejecutar talleres en aplicaciones (TIC) para personas con discapacidad.</t>
  </si>
  <si>
    <t xml:space="preserve">Informe - documento digital listado asistencias </t>
  </si>
  <si>
    <t>Presentar herramientas tecnologicas puesta a discposion de las persinas con discapacidad</t>
  </si>
  <si>
    <t>Informe - herramientas tecnologicas aplicadas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</si>
  <si>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Compromiso con niños, niñas y adolescentes para la generación de oportunidades en el Municipio de Itagui</t>
    </r>
  </si>
  <si>
    <t>Ampliar cobertura de cupos para niños y niñas de primera infancia</t>
  </si>
  <si>
    <t>Documento oficial - informe  de ampliación de cobertura.</t>
  </si>
  <si>
    <t>Dotar centro infantil Santa María</t>
  </si>
  <si>
    <t>Publicación -  documento digital</t>
  </si>
  <si>
    <t>Atender en las unidades de servicio: CDI HI Y Modalidad Familiar a los niños y niñas de primera infancia</t>
  </si>
  <si>
    <t>Documento oficial - informe UDS</t>
  </si>
  <si>
    <t>Celebrar anualmente el mes de la niñez, el juego y la recreación.</t>
  </si>
  <si>
    <t>Publicación - Informe digital del mes de la niñez</t>
  </si>
  <si>
    <t>Realizar el protocolo de acompañamiento del programa cuidado y crianza humanizada</t>
  </si>
  <si>
    <t>Documento oficial - Documento digital de protocolo de acompañamiento.</t>
  </si>
  <si>
    <t>Realizar encuentros de cuidado y crianza humanizada</t>
  </si>
  <si>
    <t>Informe - Informe digital de cada encuentro.</t>
  </si>
  <si>
    <t>Visitas a centros infantiles para la articuación de la oferta institucional</t>
  </si>
  <si>
    <t>Agendar y programar la asistencia tecnica a los diferentes centros infanntiles privados del municipio.</t>
  </si>
  <si>
    <t>Informe - informe de agenda anual</t>
  </si>
  <si>
    <t>Realizar visitas de acompañamiento a los centros infantiles</t>
  </si>
  <si>
    <t>Informe - informe digital de visitas</t>
  </si>
  <si>
    <t>Reunir niños, niñas y adolescentes en eventos de participación</t>
  </si>
  <si>
    <t>Documento oficial - Acts de reunión</t>
  </si>
  <si>
    <t>Recopilar las propuestas de los niños, niñas y adolescentes para</t>
  </si>
  <si>
    <t xml:space="preserve">Publicación - </t>
  </si>
  <si>
    <t>Eventos de turismo cultural y recreación para el adulto mayor realizados</t>
  </si>
  <si>
    <t>Cupos de oferta institucional para la atención a Adultos Mayores.</t>
  </si>
  <si>
    <t>Familias participantes en encuentros Intergeneracionales</t>
  </si>
  <si>
    <t>Ejecutar actividades del buen uso del tiempo libre para adolescentes y sus familias "Familia al parque"</t>
  </si>
  <si>
    <t>Documento oficial - informe digital por cada evento</t>
  </si>
  <si>
    <t>Informe - documento digital con registro y ruta de transporte</t>
  </si>
  <si>
    <t>Agendar cronograma de transporte para grupos culturales de adulto mayor</t>
  </si>
  <si>
    <t>Supervisar el acompañamiento a los adultos mayores institucionalizados</t>
  </si>
  <si>
    <t>Realizar jornadas de escuela de derechos descentralizadas.</t>
  </si>
  <si>
    <t>Conformar la red de cuidores que permita brindar apoyo  a los adultos mayores que no pueden asumir su autocuidado.</t>
  </si>
  <si>
    <t>Capacitar y formar en el aprovechamiento de las TIC, a los adultos mayores para desarrollar en ellos capacidades y destrezas en el manejo del computador, eliminando barreras y  a su vez, contribuyendo con el uso productivo del tiempo libre, autocuidado y bienestar.</t>
  </si>
  <si>
    <t>Realizar convocatoria e inscripción para los  eventos de turismo cultural como representaciones sociales, prácticas culturales y saludables de nuestros adultos mayores.</t>
  </si>
  <si>
    <t>Realizar la celebración del mes del adulto mayor, resaltando su importancia  como sujeto de atención, respeto, cariño y cuidado.</t>
  </si>
  <si>
    <t>Realizar concierto de añoranzas</t>
  </si>
  <si>
    <t>Informe - Registro asistencia
Formato de convocatoria
Registro fotográfico
Informe de actividad</t>
  </si>
  <si>
    <t>Informe - Cronograma de actividades
Formato de convocatoria
Registro fotográfico
Informe de actividades</t>
  </si>
  <si>
    <t>Informe de actividad
Registro fotográfico</t>
  </si>
  <si>
    <t xml:space="preserve">Realizar  una entrega de uniformes a los adultos mayores que acceden a la oferta institucional </t>
  </si>
  <si>
    <t>Formato entrega de uniformes
Registro fotográfico</t>
  </si>
  <si>
    <t>Realizar convocatoria y registro a los adultos mayores para participar de la  oferta institucional en centros vida hogar de los recuerdos zona norte y zona sur y grupos descentralizados del municipio de Itagüí</t>
  </si>
  <si>
    <t>Informe - Formato de convocatoria
Registro fotográfico
Informe de actividades</t>
  </si>
  <si>
    <t>Informe - documento digital con informe de cada jornada</t>
  </si>
  <si>
    <t xml:space="preserve">
Documento oficial - Formato de convocatoria
Registro fotográfico
Informe de actividades, registro de asistencia</t>
  </si>
  <si>
    <t>Orientar a toda la población sobre el envejecimiento activo durante las ferias de servicios Itagüí para la Familia.</t>
  </si>
  <si>
    <t>Informe - documeto digital sobre cada feria de servicios</t>
  </si>
  <si>
    <t>Construir participativamente  el Plan Gerontológico  con los diferentes actores público- privados y  grupos sociales del municipio de Itagüí.</t>
  </si>
  <si>
    <t>Documento oficial - Actas de reuniones y asesorías
Registro de asistencia
Registro fotográfico</t>
  </si>
  <si>
    <t xml:space="preserve">Priorizar, evaluar y hacer seguimiento para la asignación de cupos en CPAM en estado de vulnerabiliadad, contribuyento al mejoramiento de sus condiciones de vida </t>
  </si>
  <si>
    <t>Informe - Lista en espera
Acta de comité 
Registro asistencia
Registro fotográfico
Informe de actividades</t>
  </si>
  <si>
    <t>Realizar sencibilización y capacitación en emprendimiento a los adultos mayores y sus familias para la formulación de los proyectos productivos que contribuyan a su autonomía económica.</t>
  </si>
  <si>
    <t xml:space="preserve">Documento oficial - Registro de asistencia
Registro fotográficos
Informe de actividades 
</t>
  </si>
  <si>
    <t>Promover encuentros  con los adultos mayores y  familias que contribuyan a consolidar las relaciones intergeneracionales favoreciendo los vínculos familiares.</t>
  </si>
  <si>
    <t xml:space="preserve">Informe - Registro de asistencia
Registro fotográficos
Informe de actividades 
</t>
  </si>
  <si>
    <t>Dotar e implementar la sala de cómputo en el centro día Hogar de los Recuerdos zona norte como  rompimiento de brechas intergeneracionales.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</si>
  <si>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SECRETARIA DE FAMILIA</t>
    </r>
  </si>
  <si>
    <t xml:space="preserve">ASISTENCIA ALIANZA POR LA FELICIDAD Y EL BIENESTAR DE NIÑOS, LAS NIÑAS Y LOS ADOLESCENTES </t>
  </si>
  <si>
    <t>080401050101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</si>
  <si>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Secretaria de familia</t>
    </r>
  </si>
  <si>
    <t xml:space="preserve">ASISTENCIA FAMILIAS INTEGRADAS PARA LA CONVIVENCIA </t>
  </si>
  <si>
    <t>080401050301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</si>
  <si>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SECRETARÍA DE LA FAMILIA</t>
    </r>
  </si>
  <si>
    <t xml:space="preserve">ASISTENCIA ADULTOS MAYORES CON RITMO VITAL </t>
  </si>
  <si>
    <t>080401050401</t>
  </si>
  <si>
    <t>ASISTENCIA ADULTOS MAYORES EN CENTRO DE BIENESTAR</t>
  </si>
  <si>
    <t>080401050402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</si>
  <si>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Secretaria de Familia</t>
    </r>
  </si>
  <si>
    <t>080401050902</t>
  </si>
  <si>
    <t>FORTALECIMIENTO CIUDAD DE DERECHOS CON EQUIDAD</t>
  </si>
  <si>
    <t>080401050501</t>
  </si>
  <si>
    <t>080401050901</t>
  </si>
  <si>
    <t>FORTALECIMIENTO PSICOSOCIAL DE LA JUVENTUD</t>
  </si>
  <si>
    <t>080401050202</t>
  </si>
  <si>
    <t>CONDUCTAS</t>
  </si>
  <si>
    <t>HABITANTE</t>
  </si>
  <si>
    <t>TECHO</t>
  </si>
  <si>
    <t>CASA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</si>
</sst>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164" formatCode="_-* #,##0\ _€_-;\-* #,##0\ _€_-;_-* &quot;-&quot;\ _€_-;_-@_-"/>
    <numFmt numFmtId="165" formatCode="#,###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name val="Tahoma"/>
      <family val="2"/>
    </font>
    <font>
      <sz val="14"/>
      <name val="Calibri"/>
      <family val="2"/>
      <scheme val="minor"/>
    </font>
    <font>
      <b/>
      <sz val="10"/>
      <color theme="1"/>
      <name val="Arial Narrow"/>
      <family val="2"/>
    </font>
    <font>
      <sz val="7"/>
      <color rgb="FF000000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5">
    <xf numFmtId="0" fontId="0" fillId="0" borderId="0" xfId="0"/>
    <xf numFmtId="42" fontId="0" fillId="0" borderId="1" xfId="1" applyFont="1" applyBorder="1"/>
    <xf numFmtId="42" fontId="0" fillId="0" borderId="13" xfId="0" applyNumberFormat="1" applyBorder="1"/>
    <xf numFmtId="0" fontId="0" fillId="0" borderId="16" xfId="0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42" fontId="6" fillId="0" borderId="1" xfId="1" applyFont="1" applyBorder="1" applyAlignment="1"/>
    <xf numFmtId="0" fontId="5" fillId="0" borderId="3" xfId="0" applyFont="1" applyBorder="1"/>
    <xf numFmtId="0" fontId="0" fillId="0" borderId="1" xfId="0" applyBorder="1"/>
    <xf numFmtId="0" fontId="0" fillId="0" borderId="12" xfId="0" applyBorder="1"/>
    <xf numFmtId="0" fontId="0" fillId="0" borderId="24" xfId="0" applyBorder="1"/>
    <xf numFmtId="0" fontId="0" fillId="0" borderId="20" xfId="0" applyBorder="1"/>
    <xf numFmtId="0" fontId="5" fillId="0" borderId="18" xfId="0" applyFont="1" applyBorder="1"/>
    <xf numFmtId="42" fontId="6" fillId="0" borderId="20" xfId="1" applyFont="1" applyBorder="1"/>
    <xf numFmtId="42" fontId="6" fillId="0" borderId="25" xfId="0" applyNumberFormat="1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2" fontId="0" fillId="0" borderId="20" xfId="1" applyFont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0" xfId="0" applyFont="1" applyBorder="1" applyAlignment="1">
      <alignment wrapText="1"/>
    </xf>
    <xf numFmtId="42" fontId="7" fillId="0" borderId="25" xfId="0" applyNumberFormat="1" applyFont="1" applyBorder="1"/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42" fontId="0" fillId="0" borderId="19" xfId="1" applyFont="1" applyBorder="1" applyAlignment="1">
      <alignment horizont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2" fontId="0" fillId="0" borderId="19" xfId="1" applyFont="1" applyBorder="1" applyAlignment="1"/>
    <xf numFmtId="42" fontId="0" fillId="0" borderId="20" xfId="1" applyFont="1" applyBorder="1" applyAlignment="1"/>
    <xf numFmtId="42" fontId="0" fillId="0" borderId="30" xfId="1" applyFont="1" applyBorder="1" applyAlignment="1">
      <alignment horizontal="center"/>
    </xf>
    <xf numFmtId="0" fontId="0" fillId="0" borderId="20" xfId="0" applyFont="1" applyFill="1" applyBorder="1" applyAlignment="1">
      <alignment vertical="center" wrapText="1"/>
    </xf>
    <xf numFmtId="42" fontId="6" fillId="0" borderId="1" xfId="1" applyFont="1" applyFill="1" applyBorder="1"/>
    <xf numFmtId="42" fontId="7" fillId="0" borderId="25" xfId="0" applyNumberFormat="1" applyFont="1" applyFill="1" applyBorder="1"/>
    <xf numFmtId="0" fontId="0" fillId="0" borderId="1" xfId="0" applyFont="1" applyFill="1" applyBorder="1" applyAlignment="1">
      <alignment wrapText="1"/>
    </xf>
    <xf numFmtId="42" fontId="7" fillId="0" borderId="13" xfId="0" applyNumberFormat="1" applyFont="1" applyBorder="1"/>
    <xf numFmtId="164" fontId="0" fillId="0" borderId="0" xfId="2" applyFont="1"/>
    <xf numFmtId="41" fontId="0" fillId="0" borderId="0" xfId="0" applyNumberFormat="1"/>
    <xf numFmtId="164" fontId="3" fillId="0" borderId="27" xfId="2" applyFont="1" applyBorder="1" applyAlignment="1">
      <alignment horizontal="center" vertical="center"/>
    </xf>
    <xf numFmtId="42" fontId="9" fillId="0" borderId="20" xfId="1" applyFont="1" applyBorder="1"/>
    <xf numFmtId="0" fontId="9" fillId="0" borderId="20" xfId="0" applyFont="1" applyBorder="1" applyAlignment="1">
      <alignment wrapText="1"/>
    </xf>
    <xf numFmtId="42" fontId="9" fillId="0" borderId="25" xfId="0" applyNumberFormat="1" applyFont="1" applyBorder="1"/>
    <xf numFmtId="42" fontId="9" fillId="0" borderId="1" xfId="1" applyFont="1" applyBorder="1"/>
    <xf numFmtId="0" fontId="9" fillId="0" borderId="1" xfId="0" applyFont="1" applyBorder="1" applyAlignment="1">
      <alignment wrapText="1"/>
    </xf>
    <xf numFmtId="164" fontId="9" fillId="0" borderId="1" xfId="2" applyFont="1" applyBorder="1"/>
    <xf numFmtId="42" fontId="9" fillId="0" borderId="13" xfId="0" applyNumberFormat="1" applyFont="1" applyBorder="1"/>
    <xf numFmtId="42" fontId="9" fillId="0" borderId="1" xfId="1" applyFont="1" applyBorder="1" applyAlignment="1"/>
    <xf numFmtId="0" fontId="9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64" fontId="5" fillId="0" borderId="1" xfId="2" applyFont="1" applyBorder="1"/>
    <xf numFmtId="164" fontId="9" fillId="0" borderId="1" xfId="2" applyFont="1" applyBorder="1" applyAlignment="1">
      <alignment wrapText="1"/>
    </xf>
    <xf numFmtId="164" fontId="9" fillId="0" borderId="20" xfId="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2" applyFont="1" applyBorder="1" applyAlignment="1">
      <alignment vertical="top" wrapText="1"/>
    </xf>
    <xf numFmtId="0" fontId="9" fillId="0" borderId="12" xfId="0" applyFont="1" applyBorder="1" applyAlignment="1">
      <alignment wrapText="1"/>
    </xf>
    <xf numFmtId="0" fontId="0" fillId="0" borderId="3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2" fontId="1" fillId="0" borderId="1" xfId="1" applyFont="1" applyBorder="1" applyAlignment="1"/>
    <xf numFmtId="42" fontId="8" fillId="0" borderId="1" xfId="0" applyNumberFormat="1" applyFont="1" applyBorder="1" applyAlignment="1"/>
    <xf numFmtId="42" fontId="0" fillId="0" borderId="1" xfId="0" applyNumberFormat="1" applyBorder="1"/>
    <xf numFmtId="42" fontId="1" fillId="0" borderId="1" xfId="0" applyNumberFormat="1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42" fontId="1" fillId="0" borderId="1" xfId="1" applyFont="1" applyBorder="1"/>
    <xf numFmtId="42" fontId="1" fillId="0" borderId="1" xfId="0" applyNumberFormat="1" applyFont="1" applyBorder="1"/>
    <xf numFmtId="42" fontId="1" fillId="0" borderId="13" xfId="0" applyNumberFormat="1" applyFont="1" applyBorder="1"/>
    <xf numFmtId="42" fontId="0" fillId="0" borderId="0" xfId="0" applyNumberFormat="1"/>
    <xf numFmtId="42" fontId="8" fillId="0" borderId="1" xfId="1" applyFont="1" applyBorder="1" applyAlignment="1"/>
    <xf numFmtId="0" fontId="8" fillId="0" borderId="0" xfId="0" applyFont="1"/>
    <xf numFmtId="0" fontId="5" fillId="0" borderId="20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42" fontId="1" fillId="0" borderId="30" xfId="1" applyFont="1" applyFill="1" applyBorder="1" applyAlignment="1"/>
    <xf numFmtId="0" fontId="5" fillId="0" borderId="30" xfId="0" applyFont="1" applyFill="1" applyBorder="1" applyAlignment="1">
      <alignment wrapText="1"/>
    </xf>
    <xf numFmtId="42" fontId="6" fillId="0" borderId="30" xfId="1" applyFont="1" applyFill="1" applyBorder="1"/>
    <xf numFmtId="42" fontId="6" fillId="0" borderId="37" xfId="0" applyNumberFormat="1" applyFont="1" applyFill="1" applyBorder="1"/>
    <xf numFmtId="49" fontId="15" fillId="0" borderId="38" xfId="0" applyNumberFormat="1" applyFont="1" applyFill="1" applyBorder="1" applyAlignment="1" applyProtection="1">
      <alignment horizontal="left" vertical="center" wrapText="1" readingOrder="1"/>
    </xf>
    <xf numFmtId="49" fontId="0" fillId="0" borderId="20" xfId="0" applyNumberFormat="1" applyBorder="1"/>
    <xf numFmtId="49" fontId="0" fillId="0" borderId="20" xfId="0" applyNumberFormat="1" applyBorder="1" applyAlignment="1">
      <alignment vertical="center"/>
    </xf>
    <xf numFmtId="42" fontId="0" fillId="0" borderId="30" xfId="1" applyFont="1" applyBorder="1" applyAlignment="1">
      <alignment vertical="center"/>
    </xf>
    <xf numFmtId="42" fontId="0" fillId="0" borderId="20" xfId="1" applyFont="1" applyBorder="1" applyAlignment="1">
      <alignment vertical="center"/>
    </xf>
    <xf numFmtId="49" fontId="12" fillId="0" borderId="34" xfId="0" applyNumberFormat="1" applyFont="1" applyBorder="1" applyAlignment="1" applyProtection="1">
      <alignment vertical="center" wrapText="1" readingOrder="1"/>
    </xf>
    <xf numFmtId="49" fontId="12" fillId="0" borderId="18" xfId="0" applyNumberFormat="1" applyFont="1" applyBorder="1" applyAlignment="1" applyProtection="1">
      <alignment vertical="center" wrapText="1" readingOrder="1"/>
    </xf>
    <xf numFmtId="42" fontId="0" fillId="0" borderId="32" xfId="1" applyFont="1" applyBorder="1" applyAlignment="1">
      <alignment vertical="center" readingOrder="1"/>
    </xf>
    <xf numFmtId="42" fontId="0" fillId="0" borderId="20" xfId="1" applyFont="1" applyBorder="1" applyAlignment="1">
      <alignment vertical="center" readingOrder="1"/>
    </xf>
    <xf numFmtId="49" fontId="0" fillId="0" borderId="32" xfId="0" applyNumberFormat="1" applyBorder="1" applyAlignment="1">
      <alignment vertical="center" readingOrder="1"/>
    </xf>
    <xf numFmtId="165" fontId="17" fillId="0" borderId="38" xfId="0" applyNumberFormat="1" applyFont="1" applyBorder="1" applyAlignment="1" applyProtection="1">
      <alignment horizontal="right" vertical="center" wrapText="1" readingOrder="1"/>
    </xf>
    <xf numFmtId="165" fontId="0" fillId="0" borderId="0" xfId="0" applyNumberFormat="1"/>
    <xf numFmtId="0" fontId="0" fillId="0" borderId="19" xfId="0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42" fontId="18" fillId="0" borderId="1" xfId="1" applyFont="1" applyBorder="1"/>
    <xf numFmtId="42" fontId="0" fillId="3" borderId="0" xfId="0" applyNumberFormat="1" applyFill="1"/>
    <xf numFmtId="0" fontId="18" fillId="0" borderId="0" xfId="0" applyFont="1"/>
    <xf numFmtId="42" fontId="18" fillId="0" borderId="0" xfId="0" applyNumberFormat="1" applyFont="1"/>
    <xf numFmtId="42" fontId="0" fillId="3" borderId="1" xfId="1" applyFont="1" applyFill="1" applyBorder="1"/>
    <xf numFmtId="42" fontId="0" fillId="0" borderId="2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5" fillId="0" borderId="38" xfId="0" applyNumberFormat="1" applyFont="1" applyFill="1" applyBorder="1" applyAlignment="1" applyProtection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2" fontId="10" fillId="0" borderId="1" xfId="1" applyFont="1" applyBorder="1" applyAlignment="1">
      <alignment vertical="center" wrapText="1"/>
    </xf>
    <xf numFmtId="42" fontId="10" fillId="0" borderId="20" xfId="1" applyFont="1" applyBorder="1" applyAlignment="1">
      <alignment vertical="center" wrapText="1"/>
    </xf>
    <xf numFmtId="42" fontId="11" fillId="0" borderId="20" xfId="1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42" fontId="0" fillId="0" borderId="20" xfId="1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42" fontId="0" fillId="0" borderId="1" xfId="1" applyFont="1" applyBorder="1" applyAlignment="1">
      <alignment wrapText="1"/>
    </xf>
    <xf numFmtId="42" fontId="10" fillId="0" borderId="32" xfId="1" applyFont="1" applyFill="1" applyBorder="1" applyAlignment="1">
      <alignment vertical="center" wrapText="1"/>
    </xf>
    <xf numFmtId="42" fontId="10" fillId="0" borderId="19" xfId="1" applyFont="1" applyFill="1" applyBorder="1" applyAlignment="1">
      <alignment vertical="center" wrapText="1"/>
    </xf>
    <xf numFmtId="42" fontId="10" fillId="0" borderId="30" xfId="1" applyFont="1" applyFill="1" applyBorder="1" applyAlignment="1">
      <alignment vertical="center" wrapText="1"/>
    </xf>
    <xf numFmtId="42" fontId="10" fillId="0" borderId="13" xfId="0" applyNumberFormat="1" applyFont="1" applyFill="1" applyBorder="1" applyAlignment="1">
      <alignment horizontal="center" vertical="center" wrapText="1"/>
    </xf>
    <xf numFmtId="42" fontId="10" fillId="0" borderId="13" xfId="0" applyNumberFormat="1" applyFont="1" applyFill="1" applyBorder="1" applyAlignment="1">
      <alignment vertical="center" wrapText="1"/>
    </xf>
    <xf numFmtId="42" fontId="10" fillId="0" borderId="19" xfId="1" applyFont="1" applyFill="1" applyBorder="1" applyAlignment="1">
      <alignment horizontal="center" vertical="center" wrapText="1"/>
    </xf>
    <xf numFmtId="42" fontId="10" fillId="0" borderId="1" xfId="1" applyFont="1" applyBorder="1" applyAlignment="1">
      <alignment wrapText="1"/>
    </xf>
    <xf numFmtId="42" fontId="10" fillId="0" borderId="20" xfId="1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42" fontId="6" fillId="0" borderId="1" xfId="1" applyFont="1" applyBorder="1" applyAlignment="1">
      <alignment wrapText="1"/>
    </xf>
    <xf numFmtId="42" fontId="6" fillId="0" borderId="13" xfId="0" applyNumberFormat="1" applyFont="1" applyFill="1" applyBorder="1" applyAlignment="1">
      <alignment wrapText="1"/>
    </xf>
    <xf numFmtId="42" fontId="0" fillId="0" borderId="13" xfId="0" applyNumberFormat="1" applyBorder="1" applyAlignment="1">
      <alignment wrapText="1"/>
    </xf>
    <xf numFmtId="0" fontId="0" fillId="0" borderId="16" xfId="0" applyBorder="1" applyAlignment="1">
      <alignment wrapText="1"/>
    </xf>
    <xf numFmtId="42" fontId="10" fillId="3" borderId="1" xfId="1" applyFont="1" applyFill="1" applyBorder="1" applyAlignment="1">
      <alignment vertical="center" wrapText="1"/>
    </xf>
    <xf numFmtId="42" fontId="18" fillId="0" borderId="0" xfId="0" applyNumberFormat="1" applyFont="1" applyAlignment="1">
      <alignment wrapText="1"/>
    </xf>
    <xf numFmtId="3" fontId="0" fillId="3" borderId="39" xfId="0" applyNumberFormat="1" applyFill="1" applyBorder="1"/>
    <xf numFmtId="42" fontId="9" fillId="0" borderId="0" xfId="0" applyNumberFormat="1" applyFont="1" applyFill="1" applyBorder="1"/>
    <xf numFmtId="42" fontId="0" fillId="0" borderId="0" xfId="0" applyNumberFormat="1" applyAlignment="1">
      <alignment wrapText="1"/>
    </xf>
    <xf numFmtId="165" fontId="16" fillId="0" borderId="32" xfId="0" applyNumberFormat="1" applyFont="1" applyBorder="1" applyAlignment="1" applyProtection="1">
      <alignment horizontal="center" vertical="center" wrapText="1" readingOrder="1"/>
    </xf>
    <xf numFmtId="165" fontId="16" fillId="0" borderId="30" xfId="0" applyNumberFormat="1" applyFont="1" applyBorder="1" applyAlignment="1" applyProtection="1">
      <alignment horizontal="center" vertical="center" wrapText="1" readingOrder="1"/>
    </xf>
    <xf numFmtId="165" fontId="16" fillId="0" borderId="20" xfId="0" applyNumberFormat="1" applyFont="1" applyBorder="1" applyAlignment="1" applyProtection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2" fontId="0" fillId="0" borderId="19" xfId="1" applyFont="1" applyBorder="1" applyAlignment="1">
      <alignment horizontal="center" vertical="center"/>
    </xf>
    <xf numFmtId="42" fontId="0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0" borderId="32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 applyProtection="1">
      <alignment horizontal="center" vertical="center" wrapText="1" readingOrder="1"/>
    </xf>
    <xf numFmtId="49" fontId="15" fillId="0" borderId="36" xfId="0" applyNumberFormat="1" applyFont="1" applyFill="1" applyBorder="1" applyAlignment="1" applyProtection="1">
      <alignment horizontal="center" vertical="center" wrapText="1" readingOrder="1"/>
    </xf>
    <xf numFmtId="49" fontId="15" fillId="0" borderId="18" xfId="0" applyNumberFormat="1" applyFont="1" applyFill="1" applyBorder="1" applyAlignment="1" applyProtection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42" fontId="0" fillId="0" borderId="19" xfId="1" applyFont="1" applyBorder="1" applyAlignment="1">
      <alignment horizontal="center"/>
    </xf>
    <xf numFmtId="42" fontId="0" fillId="0" borderId="30" xfId="1" applyFont="1" applyBorder="1" applyAlignment="1">
      <alignment horizontal="center"/>
    </xf>
    <xf numFmtId="42" fontId="0" fillId="0" borderId="20" xfId="1" applyFont="1" applyBorder="1" applyAlignment="1">
      <alignment horizont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42" fontId="0" fillId="0" borderId="19" xfId="1" applyFont="1" applyBorder="1" applyAlignment="1">
      <alignment horizontal="center" vertical="center" wrapText="1"/>
    </xf>
    <xf numFmtId="42" fontId="0" fillId="0" borderId="23" xfId="1" applyFont="1" applyBorder="1" applyAlignment="1">
      <alignment horizontal="center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6" zoomScale="85" zoomScaleNormal="85" workbookViewId="0">
      <selection activeCell="A25" sqref="A25:XFD32"/>
    </sheetView>
  </sheetViews>
  <sheetFormatPr baseColWidth="10" defaultRowHeight="15" x14ac:dyDescent="0.25"/>
  <cols>
    <col min="1" max="1" width="29.42578125" customWidth="1"/>
    <col min="2" max="2" width="32.7109375" customWidth="1"/>
    <col min="3" max="3" width="21.140625" customWidth="1"/>
    <col min="4" max="4" width="33.42578125" customWidth="1"/>
    <col min="5" max="5" width="26" customWidth="1"/>
    <col min="6" max="6" width="27.42578125" customWidth="1"/>
    <col min="7" max="7" width="18.85546875" customWidth="1"/>
    <col min="8" max="10" width="19.28515625" bestFit="1" customWidth="1"/>
    <col min="11" max="11" width="19.85546875" bestFit="1" customWidth="1"/>
    <col min="12" max="12" width="14" bestFit="1" customWidth="1"/>
    <col min="13" max="13" width="17.7109375" bestFit="1" customWidth="1"/>
  </cols>
  <sheetData>
    <row r="1" spans="1:13" ht="30" customHeight="1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3" ht="18.75" x14ac:dyDescent="0.3">
      <c r="A2" s="153" t="s">
        <v>91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3" ht="18.75" x14ac:dyDescent="0.3">
      <c r="A3" s="153" t="s">
        <v>233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3" ht="15.75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3" ht="50.1" customHeight="1" thickBot="1" x14ac:dyDescent="0.3">
      <c r="A5" s="24" t="s">
        <v>11</v>
      </c>
      <c r="B5" s="24" t="s">
        <v>12</v>
      </c>
      <c r="C5" s="16" t="s">
        <v>13</v>
      </c>
      <c r="D5" s="17" t="s">
        <v>1</v>
      </c>
      <c r="E5" s="19" t="s">
        <v>2</v>
      </c>
      <c r="F5" s="53" t="s">
        <v>4</v>
      </c>
      <c r="G5" s="19" t="s">
        <v>3</v>
      </c>
      <c r="H5" s="19" t="s">
        <v>5</v>
      </c>
      <c r="I5" s="19" t="s">
        <v>6</v>
      </c>
      <c r="J5" s="19" t="s">
        <v>7</v>
      </c>
      <c r="K5" s="20" t="s">
        <v>8</v>
      </c>
    </row>
    <row r="6" spans="1:13" ht="93.75" x14ac:dyDescent="0.3">
      <c r="A6" s="175" t="s">
        <v>231</v>
      </c>
      <c r="B6" s="178" t="s">
        <v>232</v>
      </c>
      <c r="C6" s="147">
        <v>58666000</v>
      </c>
      <c r="D6" s="169" t="s">
        <v>15</v>
      </c>
      <c r="E6" s="55" t="s">
        <v>105</v>
      </c>
      <c r="F6" s="66" t="s">
        <v>101</v>
      </c>
      <c r="G6" s="54">
        <v>160000000</v>
      </c>
      <c r="H6" s="54">
        <v>70000000</v>
      </c>
      <c r="I6" s="54">
        <v>60000000</v>
      </c>
      <c r="J6" s="54">
        <v>60000000</v>
      </c>
      <c r="K6" s="56">
        <f t="shared" ref="K6:K11" si="0">SUM(G6:J6)</f>
        <v>350000000</v>
      </c>
    </row>
    <row r="7" spans="1:13" ht="75" x14ac:dyDescent="0.3">
      <c r="A7" s="176"/>
      <c r="B7" s="179"/>
      <c r="C7" s="148"/>
      <c r="D7" s="170"/>
      <c r="E7" s="67" t="s">
        <v>92</v>
      </c>
      <c r="F7" s="65" t="s">
        <v>102</v>
      </c>
      <c r="G7" s="57">
        <v>0</v>
      </c>
      <c r="H7" s="57">
        <v>7000000</v>
      </c>
      <c r="I7" s="57">
        <v>7000000</v>
      </c>
      <c r="J7" s="57">
        <v>6000000</v>
      </c>
      <c r="K7" s="60">
        <f t="shared" si="0"/>
        <v>20000000</v>
      </c>
    </row>
    <row r="8" spans="1:13" ht="75" x14ac:dyDescent="0.3">
      <c r="A8" s="176"/>
      <c r="B8" s="179"/>
      <c r="C8" s="148"/>
      <c r="D8" s="171"/>
      <c r="E8" s="58" t="s">
        <v>103</v>
      </c>
      <c r="F8" s="65" t="s">
        <v>104</v>
      </c>
      <c r="G8" s="57">
        <v>2060000000</v>
      </c>
      <c r="H8" s="57">
        <v>1547347370</v>
      </c>
      <c r="I8" s="57">
        <v>2022875680</v>
      </c>
      <c r="J8" s="57">
        <v>2364846440</v>
      </c>
      <c r="K8" s="60">
        <f t="shared" si="0"/>
        <v>7995069490</v>
      </c>
      <c r="L8" s="84"/>
      <c r="M8" s="84"/>
    </row>
    <row r="9" spans="1:13" ht="112.5" x14ac:dyDescent="0.3">
      <c r="A9" s="176"/>
      <c r="B9" s="179"/>
      <c r="C9" s="148"/>
      <c r="D9" s="172" t="s">
        <v>16</v>
      </c>
      <c r="E9" s="58" t="s">
        <v>107</v>
      </c>
      <c r="F9" s="65" t="s">
        <v>106</v>
      </c>
      <c r="G9" s="57">
        <v>0</v>
      </c>
      <c r="H9" s="57">
        <v>5000000</v>
      </c>
      <c r="I9" s="57">
        <v>5000000</v>
      </c>
      <c r="J9" s="57">
        <v>4000000</v>
      </c>
      <c r="K9" s="60">
        <f t="shared" si="0"/>
        <v>14000000</v>
      </c>
    </row>
    <row r="10" spans="1:13" ht="56.25" x14ac:dyDescent="0.3">
      <c r="A10" s="176"/>
      <c r="B10" s="179"/>
      <c r="C10" s="148"/>
      <c r="D10" s="171"/>
      <c r="E10" s="58" t="s">
        <v>108</v>
      </c>
      <c r="F10" s="65" t="s">
        <v>109</v>
      </c>
      <c r="G10" s="57">
        <v>0</v>
      </c>
      <c r="H10" s="57">
        <v>20000000</v>
      </c>
      <c r="I10" s="57">
        <v>20000000</v>
      </c>
      <c r="J10" s="57">
        <v>16000000</v>
      </c>
      <c r="K10" s="60">
        <f t="shared" si="0"/>
        <v>56000000</v>
      </c>
    </row>
    <row r="11" spans="1:13" ht="112.5" x14ac:dyDescent="0.3">
      <c r="A11" s="176"/>
      <c r="B11" s="179"/>
      <c r="C11" s="148"/>
      <c r="D11" s="173" t="s">
        <v>110</v>
      </c>
      <c r="E11" s="58" t="s">
        <v>93</v>
      </c>
      <c r="F11" s="65" t="s">
        <v>111</v>
      </c>
      <c r="G11" s="61">
        <v>150000000</v>
      </c>
      <c r="H11" s="61">
        <v>150000000</v>
      </c>
      <c r="I11" s="61">
        <v>150000000</v>
      </c>
      <c r="J11" s="61">
        <v>150000000</v>
      </c>
      <c r="K11" s="60">
        <f t="shared" si="0"/>
        <v>600000000</v>
      </c>
    </row>
    <row r="12" spans="1:13" ht="75" x14ac:dyDescent="0.3">
      <c r="A12" s="176"/>
      <c r="B12" s="179"/>
      <c r="C12" s="148"/>
      <c r="D12" s="174"/>
      <c r="E12" s="58" t="s">
        <v>94</v>
      </c>
      <c r="F12" s="68" t="s">
        <v>112</v>
      </c>
      <c r="G12" s="57">
        <v>56000000</v>
      </c>
      <c r="H12" s="57">
        <v>144000000</v>
      </c>
      <c r="I12" s="57">
        <v>160000000</v>
      </c>
      <c r="J12" s="57">
        <v>120000000</v>
      </c>
      <c r="K12" s="60">
        <v>480000000</v>
      </c>
    </row>
    <row r="13" spans="1:13" ht="75" x14ac:dyDescent="0.3">
      <c r="A13" s="176"/>
      <c r="B13" s="179"/>
      <c r="C13" s="148"/>
      <c r="D13" s="174"/>
      <c r="E13" s="58" t="s">
        <v>95</v>
      </c>
      <c r="F13" s="68" t="s">
        <v>113</v>
      </c>
      <c r="G13" s="57">
        <v>16000000</v>
      </c>
      <c r="H13" s="57">
        <v>96000000</v>
      </c>
      <c r="I13" s="57">
        <v>112000000</v>
      </c>
      <c r="J13" s="57">
        <v>96000000</v>
      </c>
      <c r="K13" s="60">
        <v>320000000</v>
      </c>
    </row>
    <row r="14" spans="1:13" ht="93.75" x14ac:dyDescent="0.3">
      <c r="A14" s="176"/>
      <c r="B14" s="179"/>
      <c r="C14" s="148"/>
      <c r="D14" s="174"/>
      <c r="E14" s="58" t="s">
        <v>114</v>
      </c>
      <c r="F14" s="65" t="s">
        <v>120</v>
      </c>
      <c r="G14" s="57">
        <v>30000000</v>
      </c>
      <c r="H14" s="57">
        <v>30000000</v>
      </c>
      <c r="I14" s="57">
        <v>30000000</v>
      </c>
      <c r="J14" s="57">
        <v>30000000</v>
      </c>
      <c r="K14" s="60">
        <f t="shared" ref="K14:K23" si="1">SUM(G14:J14)</f>
        <v>120000000</v>
      </c>
    </row>
    <row r="15" spans="1:13" ht="75" x14ac:dyDescent="0.3">
      <c r="A15" s="176"/>
      <c r="B15" s="179"/>
      <c r="C15" s="148"/>
      <c r="D15" s="172" t="s">
        <v>96</v>
      </c>
      <c r="E15" s="58" t="s">
        <v>121</v>
      </c>
      <c r="F15" s="65" t="s">
        <v>122</v>
      </c>
      <c r="G15" s="57">
        <v>0</v>
      </c>
      <c r="H15" s="57">
        <v>200000000</v>
      </c>
      <c r="I15" s="57">
        <v>200000000</v>
      </c>
      <c r="J15" s="57">
        <v>200000000</v>
      </c>
      <c r="K15" s="60">
        <f t="shared" si="1"/>
        <v>600000000</v>
      </c>
    </row>
    <row r="16" spans="1:13" ht="56.25" x14ac:dyDescent="0.3">
      <c r="A16" s="176"/>
      <c r="B16" s="179"/>
      <c r="C16" s="148"/>
      <c r="D16" s="171"/>
      <c r="E16" s="58" t="s">
        <v>123</v>
      </c>
      <c r="F16" s="65" t="s">
        <v>124</v>
      </c>
      <c r="G16" s="57">
        <v>0</v>
      </c>
      <c r="H16" s="57">
        <v>150000000</v>
      </c>
      <c r="I16" s="57">
        <v>150000000</v>
      </c>
      <c r="J16" s="57">
        <v>100000000</v>
      </c>
      <c r="K16" s="60">
        <f t="shared" si="1"/>
        <v>400000000</v>
      </c>
    </row>
    <row r="17" spans="1:13" ht="75" x14ac:dyDescent="0.3">
      <c r="A17" s="176"/>
      <c r="B17" s="179"/>
      <c r="C17" s="148"/>
      <c r="D17" s="172" t="s">
        <v>17</v>
      </c>
      <c r="E17" s="58" t="s">
        <v>115</v>
      </c>
      <c r="F17" s="65" t="s">
        <v>117</v>
      </c>
      <c r="G17" s="57">
        <v>25000000</v>
      </c>
      <c r="H17" s="57">
        <v>25000000</v>
      </c>
      <c r="I17" s="57">
        <v>0</v>
      </c>
      <c r="J17" s="57">
        <v>0</v>
      </c>
      <c r="K17" s="60">
        <f t="shared" si="1"/>
        <v>50000000</v>
      </c>
    </row>
    <row r="18" spans="1:13" ht="56.25" x14ac:dyDescent="0.3">
      <c r="A18" s="176"/>
      <c r="B18" s="179"/>
      <c r="C18" s="148"/>
      <c r="D18" s="171"/>
      <c r="E18" s="58" t="s">
        <v>116</v>
      </c>
      <c r="F18" s="65" t="s">
        <v>118</v>
      </c>
      <c r="G18" s="57">
        <v>0</v>
      </c>
      <c r="H18" s="57">
        <v>34000000</v>
      </c>
      <c r="I18" s="57">
        <v>58000000</v>
      </c>
      <c r="J18" s="57">
        <v>58000000</v>
      </c>
      <c r="K18" s="60">
        <f t="shared" si="1"/>
        <v>150000000</v>
      </c>
    </row>
    <row r="19" spans="1:13" ht="75" x14ac:dyDescent="0.3">
      <c r="A19" s="176"/>
      <c r="B19" s="179"/>
      <c r="C19" s="148"/>
      <c r="D19" s="172" t="s">
        <v>18</v>
      </c>
      <c r="E19" s="62" t="s">
        <v>97</v>
      </c>
      <c r="F19" s="65" t="s">
        <v>119</v>
      </c>
      <c r="G19" s="57">
        <v>45098586.000000015</v>
      </c>
      <c r="H19" s="57">
        <v>137645838</v>
      </c>
      <c r="I19" s="57">
        <v>170424864</v>
      </c>
      <c r="J19" s="57">
        <v>105830712.00000001</v>
      </c>
      <c r="K19" s="60">
        <f t="shared" si="1"/>
        <v>459000000</v>
      </c>
    </row>
    <row r="20" spans="1:13" ht="75" x14ac:dyDescent="0.3">
      <c r="A20" s="177"/>
      <c r="B20" s="180"/>
      <c r="C20" s="149"/>
      <c r="D20" s="171"/>
      <c r="E20" s="58" t="s">
        <v>98</v>
      </c>
      <c r="F20" s="65" t="s">
        <v>125</v>
      </c>
      <c r="G20" s="57">
        <f>180394344+244930510</f>
        <v>425324854</v>
      </c>
      <c r="H20" s="57">
        <v>550583352</v>
      </c>
      <c r="I20" s="57">
        <v>681699456</v>
      </c>
      <c r="J20" s="57">
        <v>423322848.00000006</v>
      </c>
      <c r="K20" s="60">
        <f t="shared" si="1"/>
        <v>2080930510</v>
      </c>
      <c r="M20" s="145"/>
    </row>
    <row r="21" spans="1:13" ht="20.25" customHeight="1" x14ac:dyDescent="0.3">
      <c r="A21" s="10"/>
      <c r="B21" s="9"/>
      <c r="C21" s="1"/>
      <c r="D21" s="8"/>
      <c r="E21" s="63"/>
      <c r="F21" s="64"/>
      <c r="G21" s="5"/>
      <c r="H21" s="9"/>
      <c r="I21" s="57"/>
      <c r="J21" s="5"/>
      <c r="K21" s="6">
        <f t="shared" si="1"/>
        <v>0</v>
      </c>
      <c r="L21" s="84"/>
    </row>
    <row r="22" spans="1:13" ht="20.25" customHeight="1" x14ac:dyDescent="0.25">
      <c r="A22" s="10"/>
      <c r="B22" s="9"/>
      <c r="C22" s="1"/>
      <c r="D22" s="8"/>
      <c r="E22" s="63"/>
      <c r="F22" s="64"/>
      <c r="G22" s="5"/>
      <c r="H22" s="5"/>
      <c r="I22" s="5"/>
      <c r="J22" s="5"/>
      <c r="K22" s="6">
        <f t="shared" si="1"/>
        <v>0</v>
      </c>
    </row>
    <row r="23" spans="1:13" x14ac:dyDescent="0.25">
      <c r="A23" s="159" t="s">
        <v>14</v>
      </c>
      <c r="B23" s="160"/>
      <c r="C23" s="163">
        <f>SUM(C6:C22)</f>
        <v>58666000</v>
      </c>
      <c r="D23" s="167" t="s">
        <v>10</v>
      </c>
      <c r="E23" s="167"/>
      <c r="F23" s="168"/>
      <c r="G23" s="1">
        <f>SUM(G6:G22)</f>
        <v>2967423440</v>
      </c>
      <c r="H23" s="1">
        <f>SUM(H6:H22)</f>
        <v>3166576560</v>
      </c>
      <c r="I23" s="1">
        <f>SUM(I6:I22)</f>
        <v>3827000000</v>
      </c>
      <c r="J23" s="1">
        <f>SUM(J6:J22)</f>
        <v>3734000000</v>
      </c>
      <c r="K23" s="2">
        <f t="shared" si="1"/>
        <v>13695000000</v>
      </c>
    </row>
    <row r="24" spans="1:13" ht="15.75" thickBot="1" x14ac:dyDescent="0.3">
      <c r="A24" s="161"/>
      <c r="B24" s="162"/>
      <c r="C24" s="164"/>
      <c r="D24" s="165" t="s">
        <v>9</v>
      </c>
      <c r="E24" s="165"/>
      <c r="F24" s="165"/>
      <c r="G24" s="165"/>
      <c r="H24" s="165"/>
      <c r="I24" s="165"/>
      <c r="J24" s="166"/>
      <c r="K24" s="3"/>
    </row>
    <row r="25" spans="1:13" hidden="1" x14ac:dyDescent="0.25">
      <c r="G25" s="111">
        <f>G27-G31-G23</f>
        <v>0</v>
      </c>
      <c r="H25" s="111">
        <f>H27-H23-H31</f>
        <v>0</v>
      </c>
      <c r="I25" s="111">
        <f t="shared" ref="I25:J25" si="2">I27-I31-I23</f>
        <v>0</v>
      </c>
      <c r="J25" s="111">
        <f t="shared" si="2"/>
        <v>0</v>
      </c>
    </row>
    <row r="26" spans="1:13" hidden="1" x14ac:dyDescent="0.25">
      <c r="G26" s="1">
        <f>G23+G29+G30</f>
        <v>4688000000</v>
      </c>
      <c r="H26" s="1">
        <f t="shared" ref="H26:J26" si="3">H23+H29+H30</f>
        <v>4434000000</v>
      </c>
      <c r="I26" s="1">
        <f t="shared" si="3"/>
        <v>5133000000</v>
      </c>
      <c r="J26" s="1">
        <f t="shared" si="3"/>
        <v>5040000000</v>
      </c>
    </row>
    <row r="27" spans="1:13" hidden="1" x14ac:dyDescent="0.25">
      <c r="F27" t="s">
        <v>247</v>
      </c>
      <c r="G27" s="110">
        <v>4688000000</v>
      </c>
      <c r="H27" s="110">
        <v>4434000000</v>
      </c>
      <c r="I27" s="110">
        <v>5133000000</v>
      </c>
      <c r="J27" s="110">
        <v>5040000000</v>
      </c>
      <c r="K27" s="144">
        <f>SUM(G27:J27)</f>
        <v>19295000000</v>
      </c>
    </row>
    <row r="28" spans="1:13" hidden="1" x14ac:dyDescent="0.25"/>
    <row r="29" spans="1:13" hidden="1" x14ac:dyDescent="0.25">
      <c r="F29" t="s">
        <v>245</v>
      </c>
      <c r="G29" s="1">
        <v>1323511600</v>
      </c>
      <c r="H29" s="1">
        <v>864488400</v>
      </c>
      <c r="I29" s="1">
        <v>906000000</v>
      </c>
      <c r="J29" s="1">
        <v>906000000</v>
      </c>
      <c r="K29" s="1">
        <v>4000000000</v>
      </c>
    </row>
    <row r="30" spans="1:13" hidden="1" x14ac:dyDescent="0.25">
      <c r="F30" t="s">
        <v>246</v>
      </c>
      <c r="G30" s="1">
        <v>397064960</v>
      </c>
      <c r="H30" s="1">
        <v>402935040</v>
      </c>
      <c r="I30" s="1">
        <v>400000000</v>
      </c>
      <c r="J30" s="1">
        <v>400000000</v>
      </c>
      <c r="K30" s="2">
        <v>1600000000</v>
      </c>
    </row>
    <row r="31" spans="1:13" hidden="1" x14ac:dyDescent="0.25">
      <c r="G31" s="84">
        <f>SUM(G29:G30)</f>
        <v>1720576560</v>
      </c>
      <c r="H31" s="84">
        <f>SUM(H29:H30)</f>
        <v>1267423440</v>
      </c>
      <c r="I31" s="84">
        <f>SUM(I29:I30)</f>
        <v>1306000000</v>
      </c>
      <c r="J31" s="84">
        <f>SUM(J29:J30)</f>
        <v>1306000000</v>
      </c>
      <c r="K31" s="84">
        <f>SUM(K29:K30)</f>
        <v>5600000000</v>
      </c>
    </row>
    <row r="32" spans="1:13" hidden="1" x14ac:dyDescent="0.25"/>
  </sheetData>
  <mergeCells count="17">
    <mergeCell ref="A23:B24"/>
    <mergeCell ref="C23:C24"/>
    <mergeCell ref="D24:J24"/>
    <mergeCell ref="D23:F23"/>
    <mergeCell ref="D6:D8"/>
    <mergeCell ref="D9:D10"/>
    <mergeCell ref="D11:D14"/>
    <mergeCell ref="D15:D16"/>
    <mergeCell ref="D17:D18"/>
    <mergeCell ref="D19:D20"/>
    <mergeCell ref="A6:A20"/>
    <mergeCell ref="B6:B20"/>
    <mergeCell ref="C6:C20"/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C1" workbookViewId="0">
      <selection activeCell="G5" sqref="G1:K1048576"/>
    </sheetView>
  </sheetViews>
  <sheetFormatPr baseColWidth="10" defaultRowHeight="15" x14ac:dyDescent="0.25"/>
  <cols>
    <col min="1" max="1" width="22" customWidth="1"/>
    <col min="2" max="2" width="18.85546875" customWidth="1"/>
    <col min="3" max="3" width="21.28515625" customWidth="1"/>
    <col min="4" max="4" width="30.140625" bestFit="1" customWidth="1"/>
    <col min="5" max="5" width="23.7109375" customWidth="1"/>
    <col min="6" max="6" width="26.85546875" bestFit="1" customWidth="1"/>
    <col min="7" max="11" width="21.7109375" customWidth="1"/>
  </cols>
  <sheetData>
    <row r="1" spans="1:11" ht="18.7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 x14ac:dyDescent="0.3">
      <c r="A2" s="153" t="s">
        <v>19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 x14ac:dyDescent="0.3">
      <c r="A3" s="153" t="s">
        <v>230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48" thickBot="1" x14ac:dyDescent="0.3">
      <c r="A5" s="16" t="s">
        <v>11</v>
      </c>
      <c r="B5" s="16" t="s">
        <v>12</v>
      </c>
      <c r="C5" s="16" t="s">
        <v>13</v>
      </c>
      <c r="D5" s="17" t="s">
        <v>1</v>
      </c>
      <c r="E5" s="18" t="s">
        <v>2</v>
      </c>
      <c r="F5" s="18" t="s">
        <v>4</v>
      </c>
      <c r="G5" s="19" t="s">
        <v>3</v>
      </c>
      <c r="H5" s="19" t="s">
        <v>5</v>
      </c>
      <c r="I5" s="19" t="s">
        <v>6</v>
      </c>
      <c r="J5" s="19" t="s">
        <v>7</v>
      </c>
      <c r="K5" s="20" t="s">
        <v>8</v>
      </c>
    </row>
    <row r="6" spans="1:11" ht="94.5" thickBot="1" x14ac:dyDescent="0.35">
      <c r="A6" s="102" t="s">
        <v>132</v>
      </c>
      <c r="B6" s="106" t="s">
        <v>239</v>
      </c>
      <c r="C6" s="104">
        <v>825000000</v>
      </c>
      <c r="D6" s="181" t="s">
        <v>20</v>
      </c>
      <c r="E6" s="58" t="s">
        <v>126</v>
      </c>
      <c r="F6" s="69" t="s">
        <v>128</v>
      </c>
      <c r="G6" s="59">
        <v>323511600</v>
      </c>
      <c r="H6" s="57">
        <v>64488400</v>
      </c>
      <c r="I6" s="57">
        <v>106000000</v>
      </c>
      <c r="J6" s="58">
        <v>106000000</v>
      </c>
      <c r="K6" s="59">
        <f>SUM(G6:J6)</f>
        <v>600000000</v>
      </c>
    </row>
    <row r="7" spans="1:11" ht="75" x14ac:dyDescent="0.3">
      <c r="A7" s="103" t="s">
        <v>243</v>
      </c>
      <c r="B7" s="106" t="s">
        <v>244</v>
      </c>
      <c r="C7" s="105">
        <v>777299265</v>
      </c>
      <c r="D7" s="182"/>
      <c r="E7" s="58" t="s">
        <v>127</v>
      </c>
      <c r="F7" s="69" t="s">
        <v>129</v>
      </c>
      <c r="G7" s="59">
        <v>1000000000</v>
      </c>
      <c r="H7" s="57">
        <v>800000000</v>
      </c>
      <c r="I7" s="57">
        <v>800000000</v>
      </c>
      <c r="J7" s="58">
        <v>800000000</v>
      </c>
      <c r="K7" s="59">
        <f>SUM(G7:J7)</f>
        <v>3400000000</v>
      </c>
    </row>
    <row r="8" spans="1:11" x14ac:dyDescent="0.25">
      <c r="A8" s="10"/>
      <c r="B8" s="9"/>
      <c r="C8" s="1"/>
      <c r="D8" s="8"/>
      <c r="E8" s="4"/>
      <c r="F8" s="4"/>
      <c r="G8" s="5"/>
      <c r="H8" s="5"/>
      <c r="I8" s="5"/>
      <c r="J8" s="5"/>
      <c r="K8" s="6">
        <f t="shared" ref="K8:K11" si="0">SUM(G8:J8)</f>
        <v>0</v>
      </c>
    </row>
    <row r="9" spans="1:11" x14ac:dyDescent="0.25">
      <c r="A9" s="10"/>
      <c r="B9" s="9"/>
      <c r="C9" s="1"/>
      <c r="D9" s="8"/>
      <c r="E9" s="4"/>
      <c r="F9" s="4"/>
      <c r="G9" s="5"/>
      <c r="H9" s="5"/>
      <c r="I9" s="5"/>
      <c r="J9" s="5"/>
      <c r="K9" s="6">
        <f t="shared" si="0"/>
        <v>0</v>
      </c>
    </row>
    <row r="10" spans="1:11" x14ac:dyDescent="0.25">
      <c r="A10" s="10"/>
      <c r="B10" s="9"/>
      <c r="C10" s="1"/>
      <c r="D10" s="8"/>
      <c r="E10" s="4"/>
      <c r="F10" s="4"/>
      <c r="G10" s="5"/>
      <c r="H10" s="5"/>
      <c r="I10" s="5"/>
      <c r="J10" s="5"/>
      <c r="K10" s="6">
        <f t="shared" si="0"/>
        <v>0</v>
      </c>
    </row>
    <row r="11" spans="1:11" x14ac:dyDescent="0.25">
      <c r="A11" s="159" t="s">
        <v>14</v>
      </c>
      <c r="B11" s="160"/>
      <c r="C11" s="163">
        <f>SUM(C6:C10)</f>
        <v>1602299265</v>
      </c>
      <c r="D11" s="167" t="s">
        <v>10</v>
      </c>
      <c r="E11" s="167"/>
      <c r="F11" s="168"/>
      <c r="G11" s="1">
        <f>SUM(G6:G10)</f>
        <v>1323511600</v>
      </c>
      <c r="H11" s="1">
        <f t="shared" ref="H11:J11" si="1">SUM(H6:H10)</f>
        <v>864488400</v>
      </c>
      <c r="I11" s="1">
        <f t="shared" si="1"/>
        <v>906000000</v>
      </c>
      <c r="J11" s="1">
        <f t="shared" si="1"/>
        <v>906000000</v>
      </c>
      <c r="K11" s="2">
        <f t="shared" si="0"/>
        <v>4000000000</v>
      </c>
    </row>
    <row r="12" spans="1:11" ht="15.75" thickBot="1" x14ac:dyDescent="0.3">
      <c r="A12" s="161"/>
      <c r="B12" s="162"/>
      <c r="C12" s="164"/>
      <c r="D12" s="165" t="s">
        <v>9</v>
      </c>
      <c r="E12" s="165"/>
      <c r="F12" s="165"/>
      <c r="G12" s="165"/>
      <c r="H12" s="165"/>
      <c r="I12" s="165"/>
      <c r="J12" s="166"/>
      <c r="K12" s="3"/>
    </row>
  </sheetData>
  <mergeCells count="9">
    <mergeCell ref="A1:K1"/>
    <mergeCell ref="A2:K2"/>
    <mergeCell ref="A3:K3"/>
    <mergeCell ref="A4:K4"/>
    <mergeCell ref="A11:B12"/>
    <mergeCell ref="C11:C12"/>
    <mergeCell ref="D11:F11"/>
    <mergeCell ref="D12:J12"/>
    <mergeCell ref="D6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D1" workbookViewId="0">
      <selection activeCell="G5" sqref="G1:K1048576"/>
    </sheetView>
  </sheetViews>
  <sheetFormatPr baseColWidth="10" defaultRowHeight="15" x14ac:dyDescent="0.25"/>
  <cols>
    <col min="1" max="1" width="39.42578125" bestFit="1" customWidth="1"/>
    <col min="2" max="3" width="13.42578125" bestFit="1" customWidth="1"/>
    <col min="4" max="4" width="33.42578125" bestFit="1" customWidth="1"/>
    <col min="5" max="5" width="22" customWidth="1"/>
    <col min="6" max="6" width="26.85546875" bestFit="1" customWidth="1"/>
    <col min="7" max="11" width="21.85546875" customWidth="1"/>
  </cols>
  <sheetData>
    <row r="1" spans="1:11" ht="18.7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 x14ac:dyDescent="0.3">
      <c r="A2" s="153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 x14ac:dyDescent="0.3">
      <c r="A3" s="153" t="s">
        <v>238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48" thickBot="1" x14ac:dyDescent="0.3">
      <c r="A5" s="16" t="s">
        <v>11</v>
      </c>
      <c r="B5" s="16" t="s">
        <v>12</v>
      </c>
      <c r="C5" s="16" t="s">
        <v>13</v>
      </c>
      <c r="D5" s="17" t="s">
        <v>1</v>
      </c>
      <c r="E5" s="18" t="s">
        <v>2</v>
      </c>
      <c r="F5" s="18" t="s">
        <v>4</v>
      </c>
      <c r="G5" s="19" t="s">
        <v>3</v>
      </c>
      <c r="H5" s="19" t="s">
        <v>5</v>
      </c>
      <c r="I5" s="19" t="s">
        <v>6</v>
      </c>
      <c r="J5" s="19" t="s">
        <v>7</v>
      </c>
      <c r="K5" s="20" t="s">
        <v>8</v>
      </c>
    </row>
    <row r="6" spans="1:11" ht="93.75" x14ac:dyDescent="0.3">
      <c r="A6" s="11" t="s">
        <v>133</v>
      </c>
      <c r="B6" s="98" t="s">
        <v>242</v>
      </c>
      <c r="C6" s="21">
        <v>375000000</v>
      </c>
      <c r="D6" s="181" t="s">
        <v>22</v>
      </c>
      <c r="E6" s="58" t="s">
        <v>99</v>
      </c>
      <c r="F6" s="65" t="s">
        <v>130</v>
      </c>
      <c r="G6" s="57">
        <v>47064960</v>
      </c>
      <c r="H6" s="57">
        <v>52935040</v>
      </c>
      <c r="I6" s="57">
        <v>50000000</v>
      </c>
      <c r="J6" s="57">
        <v>50000000</v>
      </c>
      <c r="K6" s="60">
        <f>SUM(G6:J6)</f>
        <v>200000000</v>
      </c>
    </row>
    <row r="7" spans="1:11" ht="112.5" x14ac:dyDescent="0.3">
      <c r="A7" s="10"/>
      <c r="B7" s="9"/>
      <c r="C7" s="1"/>
      <c r="D7" s="182"/>
      <c r="E7" s="58" t="s">
        <v>100</v>
      </c>
      <c r="F7" s="65" t="s">
        <v>131</v>
      </c>
      <c r="G7" s="57">
        <v>350000000</v>
      </c>
      <c r="H7" s="57">
        <v>350000000</v>
      </c>
      <c r="I7" s="57">
        <v>350000000</v>
      </c>
      <c r="J7" s="57">
        <v>350000000</v>
      </c>
      <c r="K7" s="60">
        <f>SUM(G7:J7)</f>
        <v>1400000000</v>
      </c>
    </row>
    <row r="8" spans="1:11" x14ac:dyDescent="0.25">
      <c r="A8" s="10"/>
      <c r="B8" s="9"/>
      <c r="C8" s="1"/>
      <c r="D8" s="8"/>
      <c r="E8" s="4"/>
      <c r="F8" s="4"/>
      <c r="G8" s="5"/>
      <c r="H8" s="5"/>
      <c r="I8" s="5"/>
      <c r="J8" s="5"/>
      <c r="K8" s="6">
        <f t="shared" ref="K8:K12" si="0">SUM(G8:J8)</f>
        <v>0</v>
      </c>
    </row>
    <row r="9" spans="1:11" x14ac:dyDescent="0.25">
      <c r="A9" s="10"/>
      <c r="B9" s="9"/>
      <c r="C9" s="1"/>
      <c r="D9" s="8"/>
      <c r="E9" s="4"/>
      <c r="F9" s="4"/>
      <c r="G9" s="5"/>
      <c r="H9" s="5"/>
      <c r="I9" s="5"/>
      <c r="J9" s="5"/>
      <c r="K9" s="6">
        <f t="shared" si="0"/>
        <v>0</v>
      </c>
    </row>
    <row r="10" spans="1:11" x14ac:dyDescent="0.25">
      <c r="A10" s="10"/>
      <c r="B10" s="9"/>
      <c r="C10" s="1"/>
      <c r="D10" s="8"/>
      <c r="E10" s="4"/>
      <c r="F10" s="4"/>
      <c r="G10" s="5"/>
      <c r="H10" s="5"/>
      <c r="I10" s="5"/>
      <c r="J10" s="5"/>
      <c r="K10" s="6">
        <f t="shared" si="0"/>
        <v>0</v>
      </c>
    </row>
    <row r="11" spans="1:11" x14ac:dyDescent="0.25">
      <c r="A11" s="10"/>
      <c r="B11" s="9"/>
      <c r="C11" s="1"/>
      <c r="D11" s="8"/>
      <c r="E11" s="4"/>
      <c r="F11" s="4"/>
      <c r="G11" s="5"/>
      <c r="H11" s="5"/>
      <c r="I11" s="5"/>
      <c r="J11" s="5"/>
      <c r="K11" s="6">
        <f t="shared" si="0"/>
        <v>0</v>
      </c>
    </row>
    <row r="12" spans="1:11" x14ac:dyDescent="0.25">
      <c r="A12" s="159" t="s">
        <v>14</v>
      </c>
      <c r="B12" s="160"/>
      <c r="C12" s="163">
        <f>SUM(C6:C11)</f>
        <v>375000000</v>
      </c>
      <c r="D12" s="167" t="s">
        <v>10</v>
      </c>
      <c r="E12" s="167"/>
      <c r="F12" s="168"/>
      <c r="G12" s="1">
        <f>SUM(G6:G11)</f>
        <v>397064960</v>
      </c>
      <c r="H12" s="1">
        <f>SUM(H6:H11)</f>
        <v>402935040</v>
      </c>
      <c r="I12" s="1">
        <f>SUM(I6:I11)</f>
        <v>400000000</v>
      </c>
      <c r="J12" s="1">
        <f>SUM(J6:J11)</f>
        <v>400000000</v>
      </c>
      <c r="K12" s="2">
        <f t="shared" si="0"/>
        <v>1600000000</v>
      </c>
    </row>
    <row r="13" spans="1:11" ht="15.75" thickBot="1" x14ac:dyDescent="0.3">
      <c r="A13" s="161"/>
      <c r="B13" s="162"/>
      <c r="C13" s="164"/>
      <c r="D13" s="165" t="s">
        <v>9</v>
      </c>
      <c r="E13" s="165"/>
      <c r="F13" s="165"/>
      <c r="G13" s="165"/>
      <c r="H13" s="165"/>
      <c r="I13" s="165"/>
      <c r="J13" s="166"/>
      <c r="K13" s="3"/>
    </row>
  </sheetData>
  <mergeCells count="9">
    <mergeCell ref="A1:K1"/>
    <mergeCell ref="A2:K2"/>
    <mergeCell ref="A3:K3"/>
    <mergeCell ref="A4:K4"/>
    <mergeCell ref="A12:B13"/>
    <mergeCell ref="C12:C13"/>
    <mergeCell ref="D12:F12"/>
    <mergeCell ref="D13:J13"/>
    <mergeCell ref="D6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C13" zoomScale="130" zoomScaleNormal="130" workbookViewId="0">
      <selection activeCell="C21" sqref="A21:XFD25"/>
    </sheetView>
  </sheetViews>
  <sheetFormatPr baseColWidth="10" defaultRowHeight="15" x14ac:dyDescent="0.25"/>
  <cols>
    <col min="1" max="1" width="17.140625" customWidth="1"/>
    <col min="2" max="2" width="18.28515625" customWidth="1"/>
    <col min="3" max="3" width="18" customWidth="1"/>
    <col min="4" max="4" width="25.85546875" customWidth="1"/>
    <col min="5" max="5" width="24.140625" bestFit="1" customWidth="1"/>
    <col min="6" max="6" width="25.42578125" customWidth="1"/>
    <col min="7" max="11" width="18.42578125" customWidth="1"/>
    <col min="13" max="13" width="13.85546875" bestFit="1" customWidth="1"/>
  </cols>
  <sheetData>
    <row r="1" spans="1:13" ht="18.7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3" ht="18.75" x14ac:dyDescent="0.3">
      <c r="A2" s="153" t="s">
        <v>171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3" ht="18.75" x14ac:dyDescent="0.3">
      <c r="A3" s="153" t="s">
        <v>230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3" ht="15.75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3" ht="63.75" thickBot="1" x14ac:dyDescent="0.3">
      <c r="A5" s="24" t="s">
        <v>11</v>
      </c>
      <c r="B5" s="24" t="s">
        <v>12</v>
      </c>
      <c r="C5" s="16" t="s">
        <v>13</v>
      </c>
      <c r="D5" s="72" t="s">
        <v>1</v>
      </c>
      <c r="E5" s="73" t="s">
        <v>2</v>
      </c>
      <c r="F5" s="73" t="s">
        <v>4</v>
      </c>
      <c r="G5" s="74" t="s">
        <v>3</v>
      </c>
      <c r="H5" s="74" t="s">
        <v>5</v>
      </c>
      <c r="I5" s="74" t="s">
        <v>6</v>
      </c>
      <c r="J5" s="74" t="s">
        <v>7</v>
      </c>
      <c r="K5" s="75" t="s">
        <v>8</v>
      </c>
    </row>
    <row r="6" spans="1:13" ht="45" x14ac:dyDescent="0.25">
      <c r="A6" s="185" t="s">
        <v>228</v>
      </c>
      <c r="B6" s="185" t="s">
        <v>229</v>
      </c>
      <c r="C6" s="185">
        <v>7133969341</v>
      </c>
      <c r="D6" s="183" t="s">
        <v>23</v>
      </c>
      <c r="E6" s="23" t="s">
        <v>172</v>
      </c>
      <c r="F6" s="23" t="s">
        <v>173</v>
      </c>
      <c r="G6" s="76">
        <v>230000000</v>
      </c>
      <c r="H6" s="76">
        <v>230000000</v>
      </c>
      <c r="I6" s="76">
        <v>230000000</v>
      </c>
      <c r="J6" s="76">
        <v>230000000</v>
      </c>
      <c r="K6" s="76">
        <f>SUM(G6:J6)</f>
        <v>920000000</v>
      </c>
    </row>
    <row r="7" spans="1:13" ht="30" x14ac:dyDescent="0.25">
      <c r="A7" s="186"/>
      <c r="B7" s="186"/>
      <c r="C7" s="186"/>
      <c r="D7" s="183"/>
      <c r="E7" s="23" t="s">
        <v>174</v>
      </c>
      <c r="F7" s="23" t="s">
        <v>175</v>
      </c>
      <c r="G7" s="76">
        <v>442000000</v>
      </c>
      <c r="H7" s="76">
        <v>0</v>
      </c>
      <c r="I7" s="76">
        <v>0</v>
      </c>
      <c r="J7" s="76">
        <v>0</v>
      </c>
      <c r="K7" s="76">
        <f>SUM(G7:J7)</f>
        <v>442000000</v>
      </c>
    </row>
    <row r="8" spans="1:13" ht="82.35" customHeight="1" x14ac:dyDescent="0.25">
      <c r="A8" s="186"/>
      <c r="B8" s="186"/>
      <c r="C8" s="186"/>
      <c r="D8" s="184"/>
      <c r="E8" s="23" t="s">
        <v>176</v>
      </c>
      <c r="F8" s="23" t="s">
        <v>177</v>
      </c>
      <c r="G8" s="85">
        <v>1905750000</v>
      </c>
      <c r="H8" s="85">
        <v>2010416667</v>
      </c>
      <c r="I8" s="85">
        <v>2402416667</v>
      </c>
      <c r="J8" s="85">
        <v>2384416666</v>
      </c>
      <c r="K8" s="77">
        <f>SUM(G8:J8)</f>
        <v>8703000000</v>
      </c>
      <c r="L8" s="86"/>
      <c r="M8" s="84"/>
    </row>
    <row r="9" spans="1:13" ht="63" customHeight="1" x14ac:dyDescent="0.25">
      <c r="A9" s="186"/>
      <c r="B9" s="186"/>
      <c r="C9" s="186"/>
      <c r="D9" s="189" t="s">
        <v>24</v>
      </c>
      <c r="E9" s="23" t="s">
        <v>196</v>
      </c>
      <c r="F9" s="23" t="s">
        <v>197</v>
      </c>
      <c r="G9" s="85">
        <v>0</v>
      </c>
      <c r="H9" s="85">
        <v>23333333</v>
      </c>
      <c r="I9" s="85">
        <v>23333333</v>
      </c>
      <c r="J9" s="85">
        <v>23333334</v>
      </c>
      <c r="K9" s="77">
        <f>SUM(H9:J9)</f>
        <v>70000000</v>
      </c>
      <c r="L9" s="86"/>
    </row>
    <row r="10" spans="1:13" ht="45" x14ac:dyDescent="0.25">
      <c r="A10" s="186"/>
      <c r="B10" s="186"/>
      <c r="C10" s="186"/>
      <c r="D10" s="184"/>
      <c r="E10" s="23" t="s">
        <v>178</v>
      </c>
      <c r="F10" s="23" t="s">
        <v>179</v>
      </c>
      <c r="G10" s="76">
        <v>25000000</v>
      </c>
      <c r="H10" s="76">
        <v>25000000</v>
      </c>
      <c r="I10" s="76">
        <v>30000000</v>
      </c>
      <c r="J10" s="76">
        <v>25000000</v>
      </c>
      <c r="K10" s="77">
        <f t="shared" ref="K10:K17" si="0">SUM(G10:J10)</f>
        <v>105000000</v>
      </c>
      <c r="L10" s="93"/>
    </row>
    <row r="11" spans="1:13" ht="60" x14ac:dyDescent="0.25">
      <c r="A11" s="186"/>
      <c r="B11" s="186"/>
      <c r="C11" s="186"/>
      <c r="D11" s="188" t="s">
        <v>25</v>
      </c>
      <c r="E11" s="70" t="s">
        <v>180</v>
      </c>
      <c r="F11" s="70" t="s">
        <v>181</v>
      </c>
      <c r="G11" s="76">
        <v>5000000</v>
      </c>
      <c r="H11" s="76">
        <v>0</v>
      </c>
      <c r="I11" s="76">
        <v>0</v>
      </c>
      <c r="J11" s="76">
        <v>0</v>
      </c>
      <c r="K11" s="78">
        <f>SUM(G11:J11)</f>
        <v>5000000</v>
      </c>
    </row>
    <row r="12" spans="1:13" ht="45" x14ac:dyDescent="0.25">
      <c r="A12" s="186"/>
      <c r="B12" s="186"/>
      <c r="C12" s="186"/>
      <c r="D12" s="188"/>
      <c r="E12" s="23" t="s">
        <v>182</v>
      </c>
      <c r="F12" s="23" t="s">
        <v>183</v>
      </c>
      <c r="G12" s="76">
        <v>25000000</v>
      </c>
      <c r="H12" s="76">
        <v>150000000</v>
      </c>
      <c r="I12" s="76">
        <v>150000000</v>
      </c>
      <c r="J12" s="76">
        <v>120000000</v>
      </c>
      <c r="K12" s="79">
        <f t="shared" si="0"/>
        <v>445000000</v>
      </c>
    </row>
    <row r="13" spans="1:13" ht="75" x14ac:dyDescent="0.25">
      <c r="A13" s="186"/>
      <c r="B13" s="186"/>
      <c r="C13" s="186"/>
      <c r="D13" s="188" t="s">
        <v>184</v>
      </c>
      <c r="E13" s="23" t="s">
        <v>185</v>
      </c>
      <c r="F13" s="23" t="s">
        <v>186</v>
      </c>
      <c r="G13" s="76">
        <v>5000000</v>
      </c>
      <c r="H13" s="76">
        <v>5000000</v>
      </c>
      <c r="I13" s="76">
        <v>5000000</v>
      </c>
      <c r="J13" s="76">
        <v>5000000</v>
      </c>
      <c r="K13" s="79">
        <f t="shared" si="0"/>
        <v>20000000</v>
      </c>
    </row>
    <row r="14" spans="1:13" ht="45" x14ac:dyDescent="0.25">
      <c r="A14" s="186"/>
      <c r="B14" s="186"/>
      <c r="C14" s="186"/>
      <c r="D14" s="188"/>
      <c r="E14" s="23" t="s">
        <v>187</v>
      </c>
      <c r="F14" s="23" t="s">
        <v>188</v>
      </c>
      <c r="G14" s="76">
        <v>20000000</v>
      </c>
      <c r="H14" s="76">
        <v>70000000</v>
      </c>
      <c r="I14" s="76">
        <v>70000000</v>
      </c>
      <c r="J14" s="76">
        <v>70000000</v>
      </c>
      <c r="K14" s="79">
        <f>SUM(G14:J14)</f>
        <v>230000000</v>
      </c>
    </row>
    <row r="15" spans="1:13" ht="45" x14ac:dyDescent="0.25">
      <c r="A15" s="186"/>
      <c r="B15" s="186"/>
      <c r="C15" s="186"/>
      <c r="D15" s="188" t="s">
        <v>26</v>
      </c>
      <c r="E15" s="23" t="s">
        <v>189</v>
      </c>
      <c r="F15" s="23" t="s">
        <v>190</v>
      </c>
      <c r="G15" s="76">
        <v>1000000</v>
      </c>
      <c r="H15" s="76">
        <v>1000000</v>
      </c>
      <c r="I15" s="76">
        <v>1000000</v>
      </c>
      <c r="J15" s="76">
        <v>1000000</v>
      </c>
      <c r="K15" s="79">
        <f t="shared" si="0"/>
        <v>4000000</v>
      </c>
    </row>
    <row r="16" spans="1:13" ht="59.45" customHeight="1" x14ac:dyDescent="0.25">
      <c r="A16" s="187"/>
      <c r="B16" s="187"/>
      <c r="C16" s="187"/>
      <c r="D16" s="188"/>
      <c r="E16" s="80" t="s">
        <v>191</v>
      </c>
      <c r="F16" s="23" t="s">
        <v>192</v>
      </c>
      <c r="G16" s="76">
        <v>250000</v>
      </c>
      <c r="H16" s="76">
        <v>250000</v>
      </c>
      <c r="I16" s="76">
        <v>250000</v>
      </c>
      <c r="J16" s="76">
        <v>250000</v>
      </c>
      <c r="K16" s="79">
        <f t="shared" si="0"/>
        <v>1000000</v>
      </c>
    </row>
    <row r="17" spans="1:11" x14ac:dyDescent="0.25">
      <c r="A17" s="10"/>
      <c r="B17" s="9"/>
      <c r="C17" s="1"/>
      <c r="D17" s="4"/>
      <c r="E17" s="4"/>
      <c r="F17" s="4"/>
      <c r="G17" s="81"/>
      <c r="H17" s="81"/>
      <c r="I17" s="81"/>
      <c r="J17" s="81"/>
      <c r="K17" s="82">
        <f t="shared" si="0"/>
        <v>0</v>
      </c>
    </row>
    <row r="18" spans="1:11" x14ac:dyDescent="0.25">
      <c r="A18" s="10"/>
      <c r="B18" s="9"/>
      <c r="C18" s="1"/>
      <c r="D18" s="4"/>
      <c r="E18" s="4"/>
      <c r="F18" s="4"/>
      <c r="G18" s="81"/>
      <c r="H18" s="81"/>
      <c r="I18" s="81"/>
      <c r="J18" s="81"/>
      <c r="K18" s="82"/>
    </row>
    <row r="19" spans="1:11" x14ac:dyDescent="0.25">
      <c r="A19" s="159" t="s">
        <v>14</v>
      </c>
      <c r="B19" s="160"/>
      <c r="C19" s="163">
        <v>7133969341</v>
      </c>
      <c r="D19" s="167" t="s">
        <v>10</v>
      </c>
      <c r="E19" s="167"/>
      <c r="F19" s="168"/>
      <c r="G19" s="81">
        <f>SUM(G6:G18)</f>
        <v>2659000000</v>
      </c>
      <c r="H19" s="81">
        <f>SUM(H6:H18)</f>
        <v>2515000000</v>
      </c>
      <c r="I19" s="81">
        <f>SUM(I6:I18)</f>
        <v>2912000000</v>
      </c>
      <c r="J19" s="81">
        <f>SUM(J6:J18)</f>
        <v>2859000000</v>
      </c>
      <c r="K19" s="83">
        <f>SUM(K6:K18)</f>
        <v>10945000000</v>
      </c>
    </row>
    <row r="20" spans="1:11" ht="15.75" thickBot="1" x14ac:dyDescent="0.3">
      <c r="A20" s="161"/>
      <c r="B20" s="162"/>
      <c r="C20" s="164"/>
      <c r="D20" s="165" t="s">
        <v>9</v>
      </c>
      <c r="E20" s="165"/>
      <c r="F20" s="165"/>
      <c r="G20" s="165"/>
      <c r="H20" s="165"/>
      <c r="I20" s="165"/>
      <c r="J20" s="166"/>
      <c r="K20" s="3"/>
    </row>
    <row r="21" spans="1:11" hidden="1" x14ac:dyDescent="0.25">
      <c r="G21" s="113"/>
      <c r="H21" s="114">
        <f>H24-H19</f>
        <v>0</v>
      </c>
      <c r="I21" s="114">
        <f t="shared" ref="I21:J21" si="1">I24-I19</f>
        <v>0</v>
      </c>
      <c r="J21" s="114">
        <f t="shared" si="1"/>
        <v>0</v>
      </c>
      <c r="K21" s="114"/>
    </row>
    <row r="22" spans="1:11" hidden="1" x14ac:dyDescent="0.25">
      <c r="H22" s="84"/>
    </row>
    <row r="23" spans="1:11" hidden="1" x14ac:dyDescent="0.25"/>
    <row r="24" spans="1:11" hidden="1" x14ac:dyDescent="0.25">
      <c r="F24" t="s">
        <v>247</v>
      </c>
      <c r="G24" s="112">
        <v>2659000000</v>
      </c>
      <c r="H24" s="112">
        <v>2515000000</v>
      </c>
      <c r="I24" s="112">
        <v>2912000000</v>
      </c>
      <c r="J24" s="112">
        <v>2859000000</v>
      </c>
    </row>
    <row r="25" spans="1:11" hidden="1" x14ac:dyDescent="0.25"/>
  </sheetData>
  <mergeCells count="16">
    <mergeCell ref="A19:B20"/>
    <mergeCell ref="C19:C20"/>
    <mergeCell ref="D19:F19"/>
    <mergeCell ref="D20:J20"/>
    <mergeCell ref="D9:D10"/>
    <mergeCell ref="A1:K1"/>
    <mergeCell ref="A2:K2"/>
    <mergeCell ref="A3:K3"/>
    <mergeCell ref="A4:K4"/>
    <mergeCell ref="D6:D8"/>
    <mergeCell ref="A6:A16"/>
    <mergeCell ref="B6:B16"/>
    <mergeCell ref="C6:C16"/>
    <mergeCell ref="D11:D12"/>
    <mergeCell ref="D13:D14"/>
    <mergeCell ref="D15:D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B22" zoomScale="134" zoomScaleNormal="90" zoomScalePageLayoutView="90" workbookViewId="0">
      <selection activeCell="B26" sqref="A26:XFD29"/>
    </sheetView>
  </sheetViews>
  <sheetFormatPr baseColWidth="10" defaultRowHeight="15" x14ac:dyDescent="0.25"/>
  <cols>
    <col min="1" max="1" width="43.85546875" bestFit="1" customWidth="1"/>
    <col min="2" max="2" width="19.28515625" customWidth="1"/>
    <col min="3" max="3" width="15" bestFit="1" customWidth="1"/>
    <col min="4" max="4" width="29.85546875" customWidth="1"/>
    <col min="5" max="5" width="23.28515625" customWidth="1"/>
    <col min="6" max="6" width="26.85546875" bestFit="1" customWidth="1"/>
    <col min="7" max="10" width="16.7109375" customWidth="1"/>
    <col min="11" max="11" width="16.140625" bestFit="1" customWidth="1"/>
    <col min="12" max="12" width="13.85546875" bestFit="1" customWidth="1"/>
  </cols>
  <sheetData>
    <row r="1" spans="1:11" ht="18.7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 x14ac:dyDescent="0.3">
      <c r="A2" s="153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 x14ac:dyDescent="0.3">
      <c r="A3" s="153" t="s">
        <v>227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48" thickBot="1" x14ac:dyDescent="0.3">
      <c r="A5" s="16" t="s">
        <v>11</v>
      </c>
      <c r="B5" s="16" t="s">
        <v>12</v>
      </c>
      <c r="C5" s="16" t="s">
        <v>13</v>
      </c>
      <c r="D5" s="17" t="s">
        <v>1</v>
      </c>
      <c r="E5" s="18" t="s">
        <v>2</v>
      </c>
      <c r="F5" s="18" t="s">
        <v>4</v>
      </c>
      <c r="G5" s="19" t="s">
        <v>3</v>
      </c>
      <c r="H5" s="19" t="s">
        <v>5</v>
      </c>
      <c r="I5" s="19" t="s">
        <v>6</v>
      </c>
      <c r="J5" s="19" t="s">
        <v>7</v>
      </c>
      <c r="K5" s="20" t="s">
        <v>8</v>
      </c>
    </row>
    <row r="6" spans="1:11" ht="84.75" x14ac:dyDescent="0.25">
      <c r="A6" s="30" t="s">
        <v>234</v>
      </c>
      <c r="B6" s="99" t="s">
        <v>235</v>
      </c>
      <c r="C6" s="107">
        <v>469044984</v>
      </c>
      <c r="D6" s="190" t="s">
        <v>193</v>
      </c>
      <c r="E6" s="87" t="s">
        <v>204</v>
      </c>
      <c r="F6" s="88" t="s">
        <v>207</v>
      </c>
      <c r="G6" s="14">
        <v>0</v>
      </c>
      <c r="H6" s="14">
        <v>640000000</v>
      </c>
      <c r="I6" s="14">
        <v>640000000</v>
      </c>
      <c r="J6" s="14">
        <v>640000000</v>
      </c>
      <c r="K6" s="15">
        <f>SUM(G6:J6)</f>
        <v>1920000000</v>
      </c>
    </row>
    <row r="7" spans="1:11" ht="60.75" x14ac:dyDescent="0.25">
      <c r="A7" s="97" t="s">
        <v>236</v>
      </c>
      <c r="B7" s="99" t="s">
        <v>237</v>
      </c>
      <c r="C7" s="107">
        <v>2022976572</v>
      </c>
      <c r="D7" s="191"/>
      <c r="E7" s="87" t="s">
        <v>205</v>
      </c>
      <c r="F7" s="88" t="s">
        <v>208</v>
      </c>
      <c r="G7" s="5">
        <v>100000000</v>
      </c>
      <c r="H7" s="5">
        <v>100000000</v>
      </c>
      <c r="I7" s="5">
        <v>100000000</v>
      </c>
      <c r="J7" s="5">
        <v>100000000</v>
      </c>
      <c r="K7" s="6">
        <f t="shared" ref="K7:K24" si="0">SUM(G7:J7)</f>
        <v>400000000</v>
      </c>
    </row>
    <row r="8" spans="1:11" ht="24.75" x14ac:dyDescent="0.25">
      <c r="A8" s="10"/>
      <c r="B8" s="9"/>
      <c r="C8" s="1"/>
      <c r="D8" s="191"/>
      <c r="E8" s="87" t="s">
        <v>206</v>
      </c>
      <c r="F8" s="88" t="s">
        <v>209</v>
      </c>
      <c r="G8" s="5"/>
      <c r="H8" s="5">
        <v>30000000</v>
      </c>
      <c r="I8" s="5">
        <v>28000000</v>
      </c>
      <c r="J8" s="5">
        <v>28000000</v>
      </c>
      <c r="K8" s="6">
        <f t="shared" si="0"/>
        <v>86000000</v>
      </c>
    </row>
    <row r="9" spans="1:11" ht="48.75" x14ac:dyDescent="0.25">
      <c r="A9" s="10"/>
      <c r="B9" s="9"/>
      <c r="C9" s="1"/>
      <c r="D9" s="192"/>
      <c r="E9" s="87" t="s">
        <v>210</v>
      </c>
      <c r="F9" s="88" t="s">
        <v>211</v>
      </c>
      <c r="G9" s="5">
        <v>0</v>
      </c>
      <c r="H9" s="5">
        <v>800000000</v>
      </c>
      <c r="I9" s="5">
        <v>0</v>
      </c>
      <c r="J9" s="5">
        <v>0</v>
      </c>
      <c r="K9" s="6">
        <f t="shared" si="0"/>
        <v>800000000</v>
      </c>
    </row>
    <row r="10" spans="1:11" ht="108.75" x14ac:dyDescent="0.25">
      <c r="A10" s="10"/>
      <c r="B10" s="9"/>
      <c r="C10" s="1"/>
      <c r="D10" s="193" t="s">
        <v>194</v>
      </c>
      <c r="E10" s="63" t="s">
        <v>212</v>
      </c>
      <c r="F10" s="88" t="s">
        <v>213</v>
      </c>
      <c r="G10" s="5">
        <v>1400000000</v>
      </c>
      <c r="H10" s="5">
        <v>1000000000</v>
      </c>
      <c r="I10" s="5">
        <f>1400000000+267000000</f>
        <v>1667000000</v>
      </c>
      <c r="J10" s="5">
        <f>1400000000+217000000</f>
        <v>1617000000</v>
      </c>
      <c r="K10" s="6">
        <v>5600000000</v>
      </c>
    </row>
    <row r="11" spans="1:11" ht="36.75" x14ac:dyDescent="0.25">
      <c r="A11" s="10"/>
      <c r="B11" s="9"/>
      <c r="C11" s="1"/>
      <c r="D11" s="191"/>
      <c r="E11" s="63" t="s">
        <v>199</v>
      </c>
      <c r="F11" s="88" t="s">
        <v>198</v>
      </c>
      <c r="G11" s="5">
        <v>0</v>
      </c>
      <c r="H11" s="5">
        <v>5000000</v>
      </c>
      <c r="I11" s="5">
        <v>5000000</v>
      </c>
      <c r="J11" s="5">
        <v>10000000</v>
      </c>
      <c r="K11" s="6">
        <f>SUM(G11:J11)</f>
        <v>20000000</v>
      </c>
    </row>
    <row r="12" spans="1:11" ht="36.75" x14ac:dyDescent="0.25">
      <c r="A12" s="10"/>
      <c r="B12" s="9"/>
      <c r="C12" s="1"/>
      <c r="D12" s="192"/>
      <c r="E12" s="63" t="s">
        <v>201</v>
      </c>
      <c r="F12" s="88" t="s">
        <v>214</v>
      </c>
      <c r="G12" s="5">
        <v>0</v>
      </c>
      <c r="H12" s="5">
        <v>3000000</v>
      </c>
      <c r="I12" s="5">
        <v>3000000</v>
      </c>
      <c r="J12" s="5">
        <v>3000000</v>
      </c>
      <c r="K12" s="6">
        <f>SUM(G12:J12)</f>
        <v>9000000</v>
      </c>
    </row>
    <row r="13" spans="1:11" ht="72.75" x14ac:dyDescent="0.25">
      <c r="A13" s="10"/>
      <c r="B13" s="9"/>
      <c r="C13" s="1"/>
      <c r="D13" s="191" t="s">
        <v>36</v>
      </c>
      <c r="E13" s="63" t="s">
        <v>202</v>
      </c>
      <c r="F13" s="88" t="s">
        <v>215</v>
      </c>
      <c r="G13" s="7">
        <v>0</v>
      </c>
      <c r="H13" s="5">
        <v>5000000</v>
      </c>
      <c r="I13" s="5">
        <v>5000000</v>
      </c>
      <c r="J13" s="5">
        <v>5000000</v>
      </c>
      <c r="K13" s="6">
        <f t="shared" si="0"/>
        <v>15000000</v>
      </c>
    </row>
    <row r="14" spans="1:11" ht="72.75" x14ac:dyDescent="0.25">
      <c r="A14" s="10"/>
      <c r="B14" s="9"/>
      <c r="C14" s="1"/>
      <c r="D14" s="191"/>
      <c r="E14" s="63" t="s">
        <v>216</v>
      </c>
      <c r="F14" s="88" t="s">
        <v>217</v>
      </c>
      <c r="G14" s="7">
        <v>0</v>
      </c>
      <c r="H14" s="5">
        <v>6999999</v>
      </c>
      <c r="I14" s="5">
        <v>7999999</v>
      </c>
      <c r="J14" s="5">
        <v>7999999</v>
      </c>
      <c r="K14" s="6">
        <f t="shared" si="0"/>
        <v>22999997</v>
      </c>
    </row>
    <row r="15" spans="1:11" ht="72.75" x14ac:dyDescent="0.25">
      <c r="A15" s="10"/>
      <c r="B15" s="9"/>
      <c r="C15" s="1"/>
      <c r="D15" s="192"/>
      <c r="E15" s="63" t="s">
        <v>218</v>
      </c>
      <c r="F15" s="88" t="s">
        <v>219</v>
      </c>
      <c r="G15" s="5">
        <v>0</v>
      </c>
      <c r="H15" s="5">
        <v>1</v>
      </c>
      <c r="I15" s="5">
        <v>1</v>
      </c>
      <c r="J15" s="5">
        <v>1</v>
      </c>
      <c r="K15" s="6">
        <f t="shared" si="0"/>
        <v>3</v>
      </c>
    </row>
    <row r="16" spans="1:11" ht="96.75" x14ac:dyDescent="0.25">
      <c r="A16" s="10"/>
      <c r="B16" s="9"/>
      <c r="C16" s="1"/>
      <c r="D16" s="193" t="s">
        <v>37</v>
      </c>
      <c r="E16" s="63" t="s">
        <v>220</v>
      </c>
      <c r="F16" s="88" t="s">
        <v>221</v>
      </c>
      <c r="G16" s="95">
        <v>1</v>
      </c>
      <c r="H16" s="95">
        <v>1</v>
      </c>
      <c r="I16" s="95">
        <v>1</v>
      </c>
      <c r="J16" s="95">
        <v>1</v>
      </c>
      <c r="K16" s="96">
        <f t="shared" si="0"/>
        <v>4</v>
      </c>
    </row>
    <row r="17" spans="1:12" ht="48.75" x14ac:dyDescent="0.25">
      <c r="A17" s="10"/>
      <c r="B17" s="9"/>
      <c r="C17" s="1"/>
      <c r="D17" s="192"/>
      <c r="E17" s="94" t="s">
        <v>200</v>
      </c>
      <c r="F17" s="88" t="s">
        <v>219</v>
      </c>
      <c r="G17" s="95">
        <f>1574999999+697000000</f>
        <v>2271999999</v>
      </c>
      <c r="H17" s="95">
        <v>792999999</v>
      </c>
      <c r="I17" s="95">
        <v>1574999999</v>
      </c>
      <c r="J17" s="95">
        <v>1574999999</v>
      </c>
      <c r="K17" s="6">
        <f>SUM(G17:J17)</f>
        <v>6214999996</v>
      </c>
      <c r="L17" s="84">
        <f>H17-782000000</f>
        <v>10999999</v>
      </c>
    </row>
    <row r="18" spans="1:12" ht="108.75" x14ac:dyDescent="0.25">
      <c r="A18" s="10"/>
      <c r="B18" s="9"/>
      <c r="C18" s="1"/>
      <c r="D18" s="91" t="s">
        <v>38</v>
      </c>
      <c r="E18" s="92" t="s">
        <v>222</v>
      </c>
      <c r="F18" s="88" t="s">
        <v>223</v>
      </c>
      <c r="G18" s="5">
        <v>0</v>
      </c>
      <c r="H18" s="5">
        <v>6000000</v>
      </c>
      <c r="I18" s="5">
        <v>8000000</v>
      </c>
      <c r="J18" s="5">
        <v>6000000</v>
      </c>
      <c r="K18" s="6">
        <v>20000000</v>
      </c>
    </row>
    <row r="19" spans="1:12" ht="84.75" x14ac:dyDescent="0.25">
      <c r="A19" s="10"/>
      <c r="B19" s="9"/>
      <c r="C19" s="1"/>
      <c r="D19" s="90" t="s">
        <v>195</v>
      </c>
      <c r="E19" s="63" t="s">
        <v>224</v>
      </c>
      <c r="F19" s="88" t="s">
        <v>225</v>
      </c>
      <c r="G19" s="5">
        <v>0</v>
      </c>
      <c r="H19" s="5">
        <v>75000000</v>
      </c>
      <c r="I19" s="5">
        <v>75000000</v>
      </c>
      <c r="J19" s="5">
        <v>50000000</v>
      </c>
      <c r="K19" s="6">
        <f t="shared" si="0"/>
        <v>200000000</v>
      </c>
    </row>
    <row r="20" spans="1:12" ht="132.75" x14ac:dyDescent="0.25">
      <c r="A20" s="10"/>
      <c r="B20" s="9"/>
      <c r="C20" s="1"/>
      <c r="D20" s="89" t="s">
        <v>39</v>
      </c>
      <c r="E20" s="63" t="s">
        <v>203</v>
      </c>
      <c r="F20" s="88" t="s">
        <v>225</v>
      </c>
      <c r="G20" s="5">
        <v>2000000</v>
      </c>
      <c r="H20" s="5">
        <v>15000000</v>
      </c>
      <c r="I20" s="5">
        <v>13000000</v>
      </c>
      <c r="J20" s="5">
        <v>10000000</v>
      </c>
      <c r="K20" s="6">
        <f t="shared" si="0"/>
        <v>40000000</v>
      </c>
    </row>
    <row r="21" spans="1:12" ht="72.75" x14ac:dyDescent="0.25">
      <c r="A21" s="10"/>
      <c r="B21" s="9"/>
      <c r="C21" s="1"/>
      <c r="D21" s="89" t="s">
        <v>40</v>
      </c>
      <c r="E21" s="63" t="s">
        <v>226</v>
      </c>
      <c r="F21" s="88" t="s">
        <v>225</v>
      </c>
      <c r="G21" s="5">
        <v>0</v>
      </c>
      <c r="H21" s="5">
        <v>90000000</v>
      </c>
      <c r="I21" s="5">
        <v>5000000</v>
      </c>
      <c r="J21" s="5">
        <v>5000000</v>
      </c>
      <c r="K21" s="6">
        <f t="shared" si="0"/>
        <v>100000000</v>
      </c>
    </row>
    <row r="22" spans="1:12" x14ac:dyDescent="0.25">
      <c r="A22" s="10"/>
      <c r="B22" s="9"/>
      <c r="C22" s="1"/>
      <c r="D22" s="8"/>
      <c r="E22" s="4"/>
      <c r="F22" s="4"/>
      <c r="G22" s="5"/>
      <c r="H22" s="5"/>
      <c r="I22" s="5"/>
      <c r="J22" s="5"/>
      <c r="K22" s="6">
        <f t="shared" si="0"/>
        <v>0</v>
      </c>
    </row>
    <row r="23" spans="1:12" x14ac:dyDescent="0.25">
      <c r="A23" s="10"/>
      <c r="B23" s="9"/>
      <c r="C23" s="1"/>
      <c r="D23" s="8"/>
      <c r="E23" s="4"/>
      <c r="F23" s="4"/>
      <c r="G23" s="5"/>
      <c r="H23" s="5"/>
      <c r="I23" s="5"/>
      <c r="J23" s="5"/>
      <c r="K23" s="6">
        <f t="shared" si="0"/>
        <v>0</v>
      </c>
    </row>
    <row r="24" spans="1:12" x14ac:dyDescent="0.25">
      <c r="A24" s="159" t="s">
        <v>14</v>
      </c>
      <c r="B24" s="160"/>
      <c r="C24" s="163">
        <f>SUM(C6:C23)</f>
        <v>2492021556</v>
      </c>
      <c r="D24" s="167" t="s">
        <v>10</v>
      </c>
      <c r="E24" s="167"/>
      <c r="F24" s="168"/>
      <c r="G24" s="1">
        <f>SUM(G6:G23)</f>
        <v>3774000000</v>
      </c>
      <c r="H24" s="1">
        <f>SUM(H6:H23)</f>
        <v>3569000000</v>
      </c>
      <c r="I24" s="1">
        <f>SUM(I6:I23)</f>
        <v>4132000000</v>
      </c>
      <c r="J24" s="1">
        <f>SUM(J6:J23)</f>
        <v>4057000000</v>
      </c>
      <c r="K24" s="2">
        <f t="shared" si="0"/>
        <v>15532000000</v>
      </c>
    </row>
    <row r="25" spans="1:12" ht="15.75" thickBot="1" x14ac:dyDescent="0.3">
      <c r="A25" s="161"/>
      <c r="B25" s="162"/>
      <c r="C25" s="164"/>
      <c r="D25" s="165" t="s">
        <v>9</v>
      </c>
      <c r="E25" s="165"/>
      <c r="F25" s="165"/>
      <c r="G25" s="165"/>
      <c r="H25" s="165"/>
      <c r="I25" s="165"/>
      <c r="J25" s="166"/>
      <c r="K25" s="3"/>
    </row>
    <row r="26" spans="1:12" hidden="1" x14ac:dyDescent="0.25">
      <c r="G26" s="114">
        <f>G28-G24</f>
        <v>0</v>
      </c>
      <c r="H26" s="114">
        <f t="shared" ref="H26:J26" si="1">H28-H24</f>
        <v>0</v>
      </c>
      <c r="I26" s="114">
        <f t="shared" si="1"/>
        <v>0</v>
      </c>
      <c r="J26" s="114">
        <f t="shared" si="1"/>
        <v>0</v>
      </c>
    </row>
    <row r="27" spans="1:12" hidden="1" x14ac:dyDescent="0.25"/>
    <row r="28" spans="1:12" hidden="1" x14ac:dyDescent="0.25">
      <c r="F28" t="s">
        <v>247</v>
      </c>
      <c r="G28" s="115">
        <v>3774000000</v>
      </c>
      <c r="H28" s="115">
        <v>3569000000</v>
      </c>
      <c r="I28" s="115">
        <v>4132000000</v>
      </c>
      <c r="J28" s="115">
        <v>4057000000</v>
      </c>
      <c r="K28" s="1"/>
    </row>
    <row r="29" spans="1:12" hidden="1" x14ac:dyDescent="0.25"/>
  </sheetData>
  <mergeCells count="12">
    <mergeCell ref="A1:K1"/>
    <mergeCell ref="A2:K2"/>
    <mergeCell ref="A3:K3"/>
    <mergeCell ref="A4:K4"/>
    <mergeCell ref="A24:B25"/>
    <mergeCell ref="C24:C25"/>
    <mergeCell ref="D24:F24"/>
    <mergeCell ref="D25:J25"/>
    <mergeCell ref="D6:D9"/>
    <mergeCell ref="D10:D12"/>
    <mergeCell ref="D13:D15"/>
    <mergeCell ref="D16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D25" zoomScale="150" zoomScaleNormal="80" zoomScalePageLayoutView="80" workbookViewId="0">
      <selection activeCell="D31" sqref="A31:XFD35"/>
    </sheetView>
  </sheetViews>
  <sheetFormatPr baseColWidth="10" defaultRowHeight="15" x14ac:dyDescent="0.25"/>
  <cols>
    <col min="1" max="1" width="11.42578125" customWidth="1"/>
    <col min="2" max="2" width="12" bestFit="1" customWidth="1"/>
    <col min="3" max="3" width="12.42578125" bestFit="1" customWidth="1"/>
    <col min="4" max="4" width="27.140625" bestFit="1" customWidth="1"/>
    <col min="5" max="5" width="24.28515625" customWidth="1"/>
    <col min="6" max="6" width="21.140625" customWidth="1"/>
    <col min="7" max="7" width="13.85546875" bestFit="1" customWidth="1"/>
    <col min="8" max="11" width="15" bestFit="1" customWidth="1"/>
    <col min="12" max="12" width="12.7109375" bestFit="1" customWidth="1"/>
    <col min="13" max="13" width="13" bestFit="1" customWidth="1"/>
  </cols>
  <sheetData>
    <row r="1" spans="1:13" ht="18.7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3" ht="18.75" x14ac:dyDescent="0.3">
      <c r="A2" s="153" t="s">
        <v>43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3" ht="18.75" x14ac:dyDescent="0.3">
      <c r="A3" s="153" t="s">
        <v>238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3" ht="15.75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3" ht="79.5" thickBot="1" x14ac:dyDescent="0.3">
      <c r="A5" s="16" t="s">
        <v>11</v>
      </c>
      <c r="B5" s="24" t="s">
        <v>12</v>
      </c>
      <c r="C5" s="16" t="s">
        <v>13</v>
      </c>
      <c r="D5" s="17" t="s">
        <v>1</v>
      </c>
      <c r="E5" s="18" t="s">
        <v>2</v>
      </c>
      <c r="F5" s="18" t="s">
        <v>4</v>
      </c>
      <c r="G5" s="19" t="s">
        <v>3</v>
      </c>
      <c r="H5" s="19" t="s">
        <v>5</v>
      </c>
      <c r="I5" s="19" t="s">
        <v>6</v>
      </c>
      <c r="J5" s="19" t="s">
        <v>7</v>
      </c>
      <c r="K5" s="20" t="s">
        <v>8</v>
      </c>
    </row>
    <row r="6" spans="1:13" ht="135" x14ac:dyDescent="0.25">
      <c r="A6" s="25" t="s">
        <v>44</v>
      </c>
      <c r="B6" s="26">
        <v>80401050701</v>
      </c>
      <c r="C6" s="107">
        <v>56000000</v>
      </c>
      <c r="D6" s="199" t="s">
        <v>27</v>
      </c>
      <c r="E6" s="27" t="s">
        <v>45</v>
      </c>
      <c r="F6" s="28" t="s">
        <v>46</v>
      </c>
      <c r="G6" s="14">
        <v>48000000</v>
      </c>
      <c r="H6" s="14">
        <v>60000000</v>
      </c>
      <c r="I6" s="14">
        <v>64800000.000000007</v>
      </c>
      <c r="J6" s="14">
        <v>60000000</v>
      </c>
      <c r="K6" s="29">
        <f>SUM(G6:J6)</f>
        <v>232800000</v>
      </c>
      <c r="M6" s="108"/>
    </row>
    <row r="7" spans="1:13" ht="60" x14ac:dyDescent="0.25">
      <c r="A7" s="30"/>
      <c r="B7" s="31"/>
      <c r="C7" s="100"/>
      <c r="D7" s="183"/>
      <c r="E7" s="27" t="s">
        <v>47</v>
      </c>
      <c r="F7" s="32" t="s">
        <v>48</v>
      </c>
      <c r="G7" s="14">
        <v>78000000</v>
      </c>
      <c r="H7" s="14">
        <v>100000000</v>
      </c>
      <c r="I7" s="14">
        <v>148000000</v>
      </c>
      <c r="J7" s="14">
        <v>118000000</v>
      </c>
      <c r="K7" s="29">
        <f>SUM(G7:J7)</f>
        <v>444000000</v>
      </c>
      <c r="L7" s="84"/>
    </row>
    <row r="8" spans="1:13" ht="60" x14ac:dyDescent="0.25">
      <c r="B8" s="33"/>
      <c r="C8" s="101"/>
      <c r="D8" s="184"/>
      <c r="E8" s="46" t="s">
        <v>49</v>
      </c>
      <c r="F8" s="32" t="s">
        <v>50</v>
      </c>
      <c r="G8" s="14">
        <v>2000000</v>
      </c>
      <c r="H8" s="14">
        <v>2000000</v>
      </c>
      <c r="I8" s="14">
        <v>2000000</v>
      </c>
      <c r="J8" s="14">
        <v>2000000</v>
      </c>
      <c r="K8" s="29">
        <f>SUM(G8:J8)</f>
        <v>8000000</v>
      </c>
    </row>
    <row r="9" spans="1:13" ht="90" x14ac:dyDescent="0.25">
      <c r="A9" s="10"/>
      <c r="B9" s="9"/>
      <c r="C9" s="35"/>
      <c r="D9" s="36" t="s">
        <v>51</v>
      </c>
      <c r="E9" s="27" t="s">
        <v>52</v>
      </c>
      <c r="F9" s="32" t="s">
        <v>53</v>
      </c>
      <c r="G9" s="5">
        <v>7500000</v>
      </c>
      <c r="H9" s="5">
        <v>15000000</v>
      </c>
      <c r="I9" s="5">
        <v>15000000</v>
      </c>
      <c r="J9" s="5">
        <v>15000000</v>
      </c>
      <c r="K9" s="29">
        <f>SUM(G9:J9)</f>
        <v>52500000</v>
      </c>
      <c r="L9" s="84">
        <f>H9-15000000</f>
        <v>0</v>
      </c>
    </row>
    <row r="10" spans="1:13" ht="45" x14ac:dyDescent="0.25">
      <c r="A10" s="10"/>
      <c r="B10" s="9"/>
      <c r="C10" s="35"/>
      <c r="D10" s="189" t="s">
        <v>28</v>
      </c>
      <c r="E10" s="27" t="s">
        <v>54</v>
      </c>
      <c r="F10" s="32" t="s">
        <v>55</v>
      </c>
      <c r="G10" s="5">
        <v>1</v>
      </c>
      <c r="H10" s="5">
        <v>1</v>
      </c>
      <c r="I10" s="5">
        <v>1</v>
      </c>
      <c r="J10" s="5">
        <v>1</v>
      </c>
      <c r="K10" s="29">
        <v>4</v>
      </c>
    </row>
    <row r="11" spans="1:13" ht="60" x14ac:dyDescent="0.25">
      <c r="A11" s="10"/>
      <c r="B11" s="9"/>
      <c r="C11" s="1"/>
      <c r="D11" s="184"/>
      <c r="E11" s="27" t="s">
        <v>56</v>
      </c>
      <c r="F11" s="37" t="s">
        <v>57</v>
      </c>
      <c r="G11" s="5">
        <v>19999999</v>
      </c>
      <c r="H11" s="5">
        <v>39999999</v>
      </c>
      <c r="I11" s="5">
        <v>39999999</v>
      </c>
      <c r="J11" s="5">
        <v>39999999</v>
      </c>
      <c r="K11" s="29">
        <f>SUM(G11:J11)</f>
        <v>139999996</v>
      </c>
    </row>
    <row r="12" spans="1:13" ht="90" x14ac:dyDescent="0.25">
      <c r="A12" s="10"/>
      <c r="B12" s="9"/>
      <c r="C12" s="1"/>
      <c r="D12" s="34"/>
      <c r="E12" s="27" t="s">
        <v>58</v>
      </c>
      <c r="F12" s="38" t="s">
        <v>53</v>
      </c>
      <c r="G12" s="5">
        <v>7000000</v>
      </c>
      <c r="H12" s="5">
        <v>14000000</v>
      </c>
      <c r="I12" s="5">
        <v>14000000</v>
      </c>
      <c r="J12" s="5">
        <v>14000000</v>
      </c>
      <c r="K12" s="29">
        <f>SUM(G12:J12)</f>
        <v>49000000</v>
      </c>
    </row>
    <row r="13" spans="1:13" ht="60" x14ac:dyDescent="0.25">
      <c r="A13" s="200"/>
      <c r="B13" s="203"/>
      <c r="C13" s="194"/>
      <c r="D13" s="189" t="s">
        <v>29</v>
      </c>
      <c r="E13" s="27" t="s">
        <v>59</v>
      </c>
      <c r="F13" s="39" t="s">
        <v>60</v>
      </c>
      <c r="G13" s="5">
        <v>24000000</v>
      </c>
      <c r="H13" s="5">
        <v>48000000</v>
      </c>
      <c r="I13" s="5">
        <v>48000000</v>
      </c>
      <c r="J13" s="5">
        <v>36000000</v>
      </c>
      <c r="K13" s="29">
        <f>SUM(G13:J13)</f>
        <v>156000000</v>
      </c>
    </row>
    <row r="14" spans="1:13" ht="75" x14ac:dyDescent="0.25">
      <c r="A14" s="201"/>
      <c r="B14" s="204"/>
      <c r="C14" s="195"/>
      <c r="D14" s="183"/>
      <c r="E14" s="40" t="s">
        <v>61</v>
      </c>
      <c r="F14" s="41" t="s">
        <v>62</v>
      </c>
      <c r="G14" s="5">
        <v>14999999</v>
      </c>
      <c r="H14" s="5">
        <v>19999999</v>
      </c>
      <c r="I14" s="5">
        <v>19999999</v>
      </c>
      <c r="J14" s="5">
        <v>19999999</v>
      </c>
      <c r="K14" s="29">
        <f>SUM(G14:J14)</f>
        <v>74999996</v>
      </c>
    </row>
    <row r="15" spans="1:13" ht="105" x14ac:dyDescent="0.25">
      <c r="A15" s="202"/>
      <c r="B15" s="205"/>
      <c r="C15" s="196"/>
      <c r="D15" s="184"/>
      <c r="E15" s="40" t="s">
        <v>63</v>
      </c>
      <c r="F15" s="42" t="s">
        <v>64</v>
      </c>
      <c r="G15" s="5">
        <v>1</v>
      </c>
      <c r="H15" s="5">
        <v>1</v>
      </c>
      <c r="I15" s="5">
        <v>1</v>
      </c>
      <c r="J15" s="5">
        <v>1</v>
      </c>
      <c r="K15" s="29">
        <v>4</v>
      </c>
    </row>
    <row r="16" spans="1:13" ht="75" x14ac:dyDescent="0.25">
      <c r="A16" s="10"/>
      <c r="B16" s="9"/>
      <c r="C16" s="194"/>
      <c r="D16" s="189" t="s">
        <v>30</v>
      </c>
      <c r="E16" s="27" t="s">
        <v>65</v>
      </c>
      <c r="F16" s="39" t="s">
        <v>66</v>
      </c>
      <c r="G16" s="7">
        <v>25000000</v>
      </c>
      <c r="H16" s="7">
        <v>25000000</v>
      </c>
      <c r="I16" s="7">
        <v>25000000</v>
      </c>
      <c r="J16" s="7">
        <v>25000000</v>
      </c>
      <c r="K16" s="29">
        <f t="shared" ref="K16:K26" si="0">SUM(G16:J16)</f>
        <v>100000000</v>
      </c>
    </row>
    <row r="17" spans="1:11" ht="45" x14ac:dyDescent="0.25">
      <c r="A17" s="10"/>
      <c r="B17" s="9"/>
      <c r="C17" s="195"/>
      <c r="D17" s="183"/>
      <c r="E17" s="27" t="s">
        <v>67</v>
      </c>
      <c r="F17" s="39" t="s">
        <v>68</v>
      </c>
      <c r="G17" s="7">
        <v>0</v>
      </c>
      <c r="H17" s="5">
        <v>55000000</v>
      </c>
      <c r="I17" s="5">
        <v>55000000</v>
      </c>
      <c r="J17" s="5">
        <v>55000000</v>
      </c>
      <c r="K17" s="29">
        <f t="shared" si="0"/>
        <v>165000000</v>
      </c>
    </row>
    <row r="18" spans="1:11" ht="45" x14ac:dyDescent="0.25">
      <c r="A18" s="10"/>
      <c r="B18" s="9"/>
      <c r="C18" s="196"/>
      <c r="D18" s="184"/>
      <c r="E18" s="27" t="s">
        <v>69</v>
      </c>
      <c r="F18" s="39" t="s">
        <v>68</v>
      </c>
      <c r="G18" s="7">
        <v>20000000</v>
      </c>
      <c r="H18" s="7">
        <v>40000000</v>
      </c>
      <c r="I18" s="7">
        <v>40000000</v>
      </c>
      <c r="J18" s="7">
        <v>40000000</v>
      </c>
      <c r="K18" s="29">
        <f t="shared" si="0"/>
        <v>140000000</v>
      </c>
    </row>
    <row r="19" spans="1:11" ht="60" x14ac:dyDescent="0.25">
      <c r="A19" s="10"/>
      <c r="B19" s="9"/>
      <c r="C19" s="1"/>
      <c r="D19" s="22" t="s">
        <v>70</v>
      </c>
      <c r="E19" s="27" t="s">
        <v>71</v>
      </c>
      <c r="F19" s="39" t="s">
        <v>68</v>
      </c>
      <c r="G19" s="5">
        <v>88000000</v>
      </c>
      <c r="H19" s="5">
        <v>88000000</v>
      </c>
      <c r="I19" s="5">
        <v>88000000</v>
      </c>
      <c r="J19" s="5">
        <v>88000000</v>
      </c>
      <c r="K19" s="29">
        <f t="shared" si="0"/>
        <v>352000000</v>
      </c>
    </row>
    <row r="20" spans="1:11" ht="60" x14ac:dyDescent="0.25">
      <c r="A20" s="10"/>
      <c r="B20" s="9"/>
      <c r="C20" s="43"/>
      <c r="D20" s="189" t="s">
        <v>72</v>
      </c>
      <c r="E20" s="27" t="s">
        <v>73</v>
      </c>
      <c r="F20" s="41" t="s">
        <v>74</v>
      </c>
      <c r="G20" s="5">
        <v>0</v>
      </c>
      <c r="H20" s="5">
        <v>0</v>
      </c>
      <c r="I20" s="5">
        <v>0</v>
      </c>
      <c r="J20" s="5">
        <v>0</v>
      </c>
      <c r="K20" s="29">
        <f t="shared" si="0"/>
        <v>0</v>
      </c>
    </row>
    <row r="21" spans="1:11" ht="75" x14ac:dyDescent="0.25">
      <c r="A21" s="10"/>
      <c r="B21" s="9"/>
      <c r="C21" s="44"/>
      <c r="D21" s="183"/>
      <c r="E21" s="27" t="s">
        <v>75</v>
      </c>
      <c r="F21" s="41" t="s">
        <v>76</v>
      </c>
      <c r="G21" s="5"/>
      <c r="H21" s="5">
        <v>10000000</v>
      </c>
      <c r="I21" s="5">
        <v>20000000</v>
      </c>
      <c r="J21" s="5">
        <v>20000000</v>
      </c>
      <c r="K21" s="29">
        <f t="shared" si="0"/>
        <v>50000000</v>
      </c>
    </row>
    <row r="22" spans="1:11" ht="45" x14ac:dyDescent="0.25">
      <c r="A22" s="10"/>
      <c r="B22" s="9"/>
      <c r="C22" s="45"/>
      <c r="D22" s="184"/>
      <c r="E22" s="27" t="s">
        <v>77</v>
      </c>
      <c r="F22" s="39" t="s">
        <v>78</v>
      </c>
      <c r="G22" s="5">
        <v>10000000</v>
      </c>
      <c r="H22" s="5">
        <v>10000000</v>
      </c>
      <c r="I22" s="5">
        <v>10000000</v>
      </c>
      <c r="J22" s="5">
        <v>0</v>
      </c>
      <c r="K22" s="29">
        <f t="shared" si="0"/>
        <v>30000000</v>
      </c>
    </row>
    <row r="23" spans="1:11" ht="45" x14ac:dyDescent="0.25">
      <c r="A23" s="10"/>
      <c r="B23" s="9"/>
      <c r="C23" s="194"/>
      <c r="D23" s="197" t="s">
        <v>31</v>
      </c>
      <c r="E23" s="27" t="s">
        <v>79</v>
      </c>
      <c r="F23" s="38" t="s">
        <v>80</v>
      </c>
      <c r="G23" s="5">
        <v>5000000</v>
      </c>
      <c r="H23" s="5">
        <v>10000000</v>
      </c>
      <c r="I23" s="5">
        <v>10000000</v>
      </c>
      <c r="J23" s="5">
        <v>10000000</v>
      </c>
      <c r="K23" s="29">
        <f t="shared" si="0"/>
        <v>35000000</v>
      </c>
    </row>
    <row r="24" spans="1:11" ht="75" x14ac:dyDescent="0.25">
      <c r="A24" s="10"/>
      <c r="B24" s="9"/>
      <c r="C24" s="195"/>
      <c r="D24" s="198"/>
      <c r="E24" s="46" t="s">
        <v>81</v>
      </c>
      <c r="F24" s="38" t="s">
        <v>82</v>
      </c>
      <c r="G24" s="47">
        <v>5000000</v>
      </c>
      <c r="H24" s="47">
        <v>10000000</v>
      </c>
      <c r="I24" s="47">
        <v>10000000</v>
      </c>
      <c r="J24" s="47">
        <v>5000000</v>
      </c>
      <c r="K24" s="48">
        <f t="shared" si="0"/>
        <v>30000000</v>
      </c>
    </row>
    <row r="25" spans="1:11" ht="45" x14ac:dyDescent="0.25">
      <c r="A25" s="10"/>
      <c r="B25" s="9"/>
      <c r="C25" s="45"/>
      <c r="D25" s="183" t="s">
        <v>32</v>
      </c>
      <c r="E25" s="46" t="s">
        <v>83</v>
      </c>
      <c r="F25" s="38" t="s">
        <v>84</v>
      </c>
      <c r="G25" s="47">
        <v>2000000</v>
      </c>
      <c r="H25" s="47">
        <v>2000000</v>
      </c>
      <c r="I25" s="47">
        <v>2000000</v>
      </c>
      <c r="J25" s="47">
        <v>2000000</v>
      </c>
      <c r="K25" s="48">
        <f t="shared" si="0"/>
        <v>8000000</v>
      </c>
    </row>
    <row r="26" spans="1:11" ht="45" x14ac:dyDescent="0.25">
      <c r="A26" s="10"/>
      <c r="B26" s="9"/>
      <c r="C26" s="1"/>
      <c r="D26" s="184"/>
      <c r="E26" s="46" t="s">
        <v>85</v>
      </c>
      <c r="F26" s="49" t="s">
        <v>86</v>
      </c>
      <c r="G26" s="47">
        <v>8000000</v>
      </c>
      <c r="H26" s="47">
        <v>8000000</v>
      </c>
      <c r="I26" s="47">
        <v>8000000</v>
      </c>
      <c r="J26" s="47">
        <v>8000000</v>
      </c>
      <c r="K26" s="48">
        <f t="shared" si="0"/>
        <v>32000000</v>
      </c>
    </row>
    <row r="27" spans="1:11" x14ac:dyDescent="0.25">
      <c r="A27" s="10"/>
      <c r="B27" s="9"/>
      <c r="C27" s="1"/>
      <c r="D27" s="8"/>
      <c r="E27" s="4"/>
      <c r="F27" s="4"/>
      <c r="G27" s="5"/>
      <c r="H27" s="5"/>
      <c r="I27" s="5"/>
      <c r="J27" s="5"/>
      <c r="K27" s="50">
        <f t="shared" ref="K27:K29" si="1">SUM(G27:J27)</f>
        <v>0</v>
      </c>
    </row>
    <row r="28" spans="1:11" x14ac:dyDescent="0.25">
      <c r="A28" s="10"/>
      <c r="B28" s="9"/>
      <c r="C28" s="1"/>
      <c r="D28" s="8"/>
      <c r="E28" s="4"/>
      <c r="F28" s="4"/>
      <c r="G28" s="5"/>
      <c r="H28" s="5"/>
      <c r="I28" s="5"/>
      <c r="J28" s="5"/>
      <c r="K28" s="6">
        <f t="shared" si="1"/>
        <v>0</v>
      </c>
    </row>
    <row r="29" spans="1:11" x14ac:dyDescent="0.25">
      <c r="A29" s="159" t="s">
        <v>14</v>
      </c>
      <c r="B29" s="160"/>
      <c r="C29" s="163">
        <f>SUM(C6:C28)</f>
        <v>56000000</v>
      </c>
      <c r="D29" s="167" t="s">
        <v>10</v>
      </c>
      <c r="E29" s="167"/>
      <c r="F29" s="168"/>
      <c r="G29" s="1">
        <f>SUM(G6:G28)</f>
        <v>364500000</v>
      </c>
      <c r="H29" s="1">
        <f>SUM(H6:H28)</f>
        <v>557000000</v>
      </c>
      <c r="I29" s="1">
        <f>SUM(I6:I28)</f>
        <v>619800000</v>
      </c>
      <c r="J29" s="1">
        <f>SUM(J6:J28)</f>
        <v>558000000</v>
      </c>
      <c r="K29" s="2">
        <f t="shared" si="1"/>
        <v>2099300000</v>
      </c>
    </row>
    <row r="30" spans="1:11" ht="15.75" thickBot="1" x14ac:dyDescent="0.3">
      <c r="A30" s="161"/>
      <c r="B30" s="162"/>
      <c r="C30" s="164"/>
      <c r="D30" s="165" t="s">
        <v>9</v>
      </c>
      <c r="E30" s="165"/>
      <c r="F30" s="165"/>
      <c r="G30" s="165"/>
      <c r="H30" s="165"/>
      <c r="I30" s="165"/>
      <c r="J30" s="166"/>
      <c r="K30" s="3"/>
    </row>
    <row r="31" spans="1:11" hidden="1" x14ac:dyDescent="0.25">
      <c r="G31" s="114">
        <f>G33-G29-G34</f>
        <v>20000000</v>
      </c>
      <c r="H31" s="114">
        <f t="shared" ref="H31:J31" si="2">H33-H29-H34</f>
        <v>0</v>
      </c>
      <c r="I31" s="114">
        <f t="shared" si="2"/>
        <v>0</v>
      </c>
      <c r="J31" s="114">
        <f t="shared" si="2"/>
        <v>0</v>
      </c>
    </row>
    <row r="32" spans="1:11" hidden="1" x14ac:dyDescent="0.25">
      <c r="G32" s="51"/>
      <c r="H32" s="51"/>
      <c r="I32" s="51"/>
      <c r="J32" s="51"/>
      <c r="K32" s="52"/>
    </row>
    <row r="33" spans="6:11" hidden="1" x14ac:dyDescent="0.25">
      <c r="F33" t="s">
        <v>247</v>
      </c>
      <c r="G33" s="1">
        <v>627000000</v>
      </c>
      <c r="H33" s="1">
        <v>593000000</v>
      </c>
      <c r="I33" s="1">
        <v>687000000</v>
      </c>
      <c r="J33" s="1">
        <v>674000000</v>
      </c>
    </row>
    <row r="34" spans="6:11" hidden="1" x14ac:dyDescent="0.25">
      <c r="F34" t="s">
        <v>248</v>
      </c>
      <c r="G34" s="1">
        <v>242500000</v>
      </c>
      <c r="H34" s="1">
        <f>7500000+21300000+7200000</f>
        <v>36000000</v>
      </c>
      <c r="I34" s="1">
        <v>67200000</v>
      </c>
      <c r="J34" s="1">
        <v>116000000</v>
      </c>
      <c r="K34">
        <v>400000000</v>
      </c>
    </row>
    <row r="35" spans="6:11" hidden="1" x14ac:dyDescent="0.25">
      <c r="G35" s="84">
        <v>20</v>
      </c>
      <c r="H35">
        <v>21</v>
      </c>
      <c r="I35" s="51">
        <v>22</v>
      </c>
      <c r="J35">
        <v>23</v>
      </c>
    </row>
    <row r="36" spans="6:11" x14ac:dyDescent="0.25">
      <c r="I36" s="84"/>
    </row>
  </sheetData>
  <mergeCells count="20">
    <mergeCell ref="D10:D11"/>
    <mergeCell ref="A13:A15"/>
    <mergeCell ref="B13:B15"/>
    <mergeCell ref="C13:C15"/>
    <mergeCell ref="D13:D15"/>
    <mergeCell ref="A1:K1"/>
    <mergeCell ref="A2:K2"/>
    <mergeCell ref="A3:K3"/>
    <mergeCell ref="A4:K4"/>
    <mergeCell ref="D6:D8"/>
    <mergeCell ref="C16:C18"/>
    <mergeCell ref="D16:D18"/>
    <mergeCell ref="D20:D22"/>
    <mergeCell ref="C23:C24"/>
    <mergeCell ref="D23:D24"/>
    <mergeCell ref="D25:D26"/>
    <mergeCell ref="A29:B30"/>
    <mergeCell ref="C29:C30"/>
    <mergeCell ref="D29:F29"/>
    <mergeCell ref="D30:J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N6" sqref="N6"/>
    </sheetView>
  </sheetViews>
  <sheetFormatPr baseColWidth="10" defaultRowHeight="15" x14ac:dyDescent="0.25"/>
  <cols>
    <col min="4" max="4" width="45.140625" bestFit="1" customWidth="1"/>
    <col min="5" max="5" width="14" bestFit="1" customWidth="1"/>
    <col min="7" max="7" width="14" customWidth="1"/>
    <col min="8" max="9" width="13.42578125" bestFit="1" customWidth="1"/>
    <col min="10" max="10" width="13.42578125" customWidth="1"/>
    <col min="11" max="11" width="13.42578125" bestFit="1" customWidth="1"/>
  </cols>
  <sheetData>
    <row r="1" spans="1:11" ht="18.7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 x14ac:dyDescent="0.3">
      <c r="A2" s="153" t="s">
        <v>33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 x14ac:dyDescent="0.3">
      <c r="A3" s="153" t="s">
        <v>238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79.5" thickBot="1" x14ac:dyDescent="0.3">
      <c r="A5" s="16" t="s">
        <v>11</v>
      </c>
      <c r="B5" s="16" t="s">
        <v>12</v>
      </c>
      <c r="C5" s="16" t="s">
        <v>13</v>
      </c>
      <c r="D5" s="17" t="s">
        <v>1</v>
      </c>
      <c r="E5" s="18" t="s">
        <v>2</v>
      </c>
      <c r="F5" s="18" t="s">
        <v>4</v>
      </c>
      <c r="G5" s="19" t="s">
        <v>3</v>
      </c>
      <c r="H5" s="19" t="s">
        <v>5</v>
      </c>
      <c r="I5" s="19" t="s">
        <v>6</v>
      </c>
      <c r="J5" s="19" t="s">
        <v>7</v>
      </c>
      <c r="K5" s="20" t="s">
        <v>8</v>
      </c>
    </row>
    <row r="6" spans="1:11" ht="60" x14ac:dyDescent="0.25">
      <c r="A6" s="11"/>
      <c r="B6" s="12"/>
      <c r="C6" s="21"/>
      <c r="D6" s="13" t="s">
        <v>34</v>
      </c>
      <c r="E6" s="27" t="s">
        <v>87</v>
      </c>
      <c r="F6" s="38" t="s">
        <v>88</v>
      </c>
      <c r="G6" s="5">
        <v>20000000</v>
      </c>
      <c r="H6" s="5"/>
      <c r="I6" s="5"/>
      <c r="J6" s="5"/>
      <c r="K6" s="29">
        <f>SUM(G6:J6)</f>
        <v>20000000</v>
      </c>
    </row>
    <row r="7" spans="1:11" ht="60" x14ac:dyDescent="0.25">
      <c r="A7" s="10"/>
      <c r="B7" s="9"/>
      <c r="C7" s="1"/>
      <c r="D7" s="8"/>
      <c r="E7" s="27" t="s">
        <v>89</v>
      </c>
      <c r="F7" s="39" t="s">
        <v>90</v>
      </c>
      <c r="G7" s="5">
        <v>242500000</v>
      </c>
      <c r="H7" s="5">
        <v>36000000</v>
      </c>
      <c r="I7" s="5">
        <v>67200000</v>
      </c>
      <c r="J7" s="5">
        <v>116000000</v>
      </c>
      <c r="K7" s="29">
        <f>SUM(G7:J7)</f>
        <v>461700000</v>
      </c>
    </row>
    <row r="8" spans="1:11" x14ac:dyDescent="0.25">
      <c r="A8" s="10"/>
      <c r="B8" s="9"/>
      <c r="C8" s="1"/>
      <c r="D8" s="8"/>
      <c r="E8" s="4"/>
      <c r="F8" s="4"/>
      <c r="G8" s="5"/>
      <c r="H8" s="5"/>
      <c r="I8" s="5"/>
      <c r="J8" s="5"/>
      <c r="K8" s="6">
        <f t="shared" ref="K8:K12" si="0">SUM(G8:J8)</f>
        <v>0</v>
      </c>
    </row>
    <row r="9" spans="1:11" x14ac:dyDescent="0.25">
      <c r="A9" s="10"/>
      <c r="B9" s="9"/>
      <c r="C9" s="1"/>
      <c r="D9" s="8"/>
      <c r="E9" s="4"/>
      <c r="F9" s="4"/>
      <c r="G9" s="5"/>
      <c r="H9" s="5"/>
      <c r="I9" s="5"/>
      <c r="J9" s="5"/>
      <c r="K9" s="6">
        <f t="shared" si="0"/>
        <v>0</v>
      </c>
    </row>
    <row r="10" spans="1:11" x14ac:dyDescent="0.25">
      <c r="A10" s="10"/>
      <c r="B10" s="9"/>
      <c r="C10" s="1"/>
      <c r="D10" s="8"/>
      <c r="E10" s="4"/>
      <c r="F10" s="4"/>
      <c r="G10" s="5"/>
      <c r="H10" s="5"/>
      <c r="I10" s="5"/>
      <c r="J10" s="5"/>
      <c r="K10" s="6">
        <f t="shared" si="0"/>
        <v>0</v>
      </c>
    </row>
    <row r="11" spans="1:11" x14ac:dyDescent="0.25">
      <c r="A11" s="10"/>
      <c r="B11" s="9"/>
      <c r="C11" s="1"/>
      <c r="D11" s="8"/>
      <c r="E11" s="4"/>
      <c r="F11" s="4"/>
      <c r="G11" s="5"/>
      <c r="H11" s="5"/>
      <c r="I11" s="5"/>
      <c r="J11" s="5"/>
      <c r="K11" s="6">
        <f t="shared" si="0"/>
        <v>0</v>
      </c>
    </row>
    <row r="12" spans="1:11" x14ac:dyDescent="0.25">
      <c r="A12" s="159" t="s">
        <v>14</v>
      </c>
      <c r="B12" s="160"/>
      <c r="C12" s="163">
        <f>SUM(C6:C11)</f>
        <v>0</v>
      </c>
      <c r="D12" s="167" t="s">
        <v>10</v>
      </c>
      <c r="E12" s="167"/>
      <c r="F12" s="168"/>
      <c r="G12" s="1">
        <f>SUM(G6:G11)</f>
        <v>262500000</v>
      </c>
      <c r="H12" s="1">
        <f t="shared" ref="H12:J12" si="1">SUM(H6:H11)</f>
        <v>36000000</v>
      </c>
      <c r="I12" s="1">
        <f t="shared" si="1"/>
        <v>67200000</v>
      </c>
      <c r="J12" s="1">
        <f t="shared" si="1"/>
        <v>116000000</v>
      </c>
      <c r="K12" s="2">
        <f t="shared" si="0"/>
        <v>481700000</v>
      </c>
    </row>
    <row r="13" spans="1:11" ht="15.75" thickBot="1" x14ac:dyDescent="0.3">
      <c r="A13" s="161"/>
      <c r="B13" s="162"/>
      <c r="C13" s="164"/>
      <c r="D13" s="165" t="s">
        <v>9</v>
      </c>
      <c r="E13" s="165"/>
      <c r="F13" s="165"/>
      <c r="G13" s="165"/>
      <c r="H13" s="165"/>
      <c r="I13" s="165"/>
      <c r="J13" s="166"/>
      <c r="K13" s="3"/>
    </row>
  </sheetData>
  <mergeCells count="8">
    <mergeCell ref="A1:K1"/>
    <mergeCell ref="A2:K2"/>
    <mergeCell ref="A3:K3"/>
    <mergeCell ref="A4:K4"/>
    <mergeCell ref="A12:B13"/>
    <mergeCell ref="C12:C13"/>
    <mergeCell ref="D12:F12"/>
    <mergeCell ref="D13:J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E19" zoomScale="139" zoomScaleNormal="60" zoomScalePageLayoutView="60" workbookViewId="0">
      <selection activeCell="E25" sqref="A25:XFD28"/>
    </sheetView>
  </sheetViews>
  <sheetFormatPr baseColWidth="10" defaultColWidth="10.85546875" defaultRowHeight="15" x14ac:dyDescent="0.25"/>
  <cols>
    <col min="1" max="1" width="23" style="117" customWidth="1"/>
    <col min="2" max="2" width="21.42578125" style="117" customWidth="1"/>
    <col min="3" max="3" width="22" style="117" customWidth="1"/>
    <col min="4" max="4" width="24.140625" style="117" customWidth="1"/>
    <col min="5" max="5" width="34.28515625" style="117" customWidth="1"/>
    <col min="6" max="6" width="26.85546875" style="117" bestFit="1" customWidth="1"/>
    <col min="7" max="7" width="19.28515625" style="117" customWidth="1"/>
    <col min="8" max="8" width="21" style="117" customWidth="1"/>
    <col min="9" max="10" width="20.42578125" style="117" customWidth="1"/>
    <col min="11" max="11" width="20" style="117" customWidth="1"/>
    <col min="12" max="12" width="12.140625" style="117" bestFit="1" customWidth="1"/>
    <col min="13" max="16384" width="10.85546875" style="117"/>
  </cols>
  <sheetData>
    <row r="1" spans="1:12" ht="18.75" x14ac:dyDescent="0.2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2" ht="18.75" x14ac:dyDescent="0.3">
      <c r="A2" s="213" t="s">
        <v>134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2" ht="18.75" x14ac:dyDescent="0.3">
      <c r="A3" s="213" t="s">
        <v>230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2" ht="15.75" thickBot="1" x14ac:dyDescent="0.3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2" ht="48" thickBot="1" x14ac:dyDescent="0.3">
      <c r="A5" s="16" t="s">
        <v>11</v>
      </c>
      <c r="B5" s="16" t="s">
        <v>12</v>
      </c>
      <c r="C5" s="16" t="s">
        <v>13</v>
      </c>
      <c r="D5" s="16" t="s">
        <v>1</v>
      </c>
      <c r="E5" s="19" t="s">
        <v>2</v>
      </c>
      <c r="F5" s="19" t="s">
        <v>4</v>
      </c>
      <c r="G5" s="19" t="s">
        <v>3</v>
      </c>
      <c r="H5" s="19" t="s">
        <v>5</v>
      </c>
      <c r="I5" s="19" t="s">
        <v>6</v>
      </c>
      <c r="J5" s="19" t="s">
        <v>7</v>
      </c>
      <c r="K5" s="20" t="s">
        <v>8</v>
      </c>
    </row>
    <row r="6" spans="1:12" ht="60" x14ac:dyDescent="0.25">
      <c r="A6" s="118" t="s">
        <v>240</v>
      </c>
      <c r="B6" s="119" t="s">
        <v>241</v>
      </c>
      <c r="C6" s="116">
        <v>341975065</v>
      </c>
      <c r="D6" s="199" t="s">
        <v>135</v>
      </c>
      <c r="E6" s="23" t="s">
        <v>136</v>
      </c>
      <c r="F6" s="23" t="s">
        <v>137</v>
      </c>
      <c r="G6" s="120">
        <v>2500000</v>
      </c>
      <c r="H6" s="121"/>
      <c r="I6" s="121"/>
      <c r="J6" s="121"/>
      <c r="K6" s="122">
        <f t="shared" ref="K6:K11" si="0">SUM(G6:J6)</f>
        <v>2500000</v>
      </c>
    </row>
    <row r="7" spans="1:12" ht="45.75" thickBot="1" x14ac:dyDescent="0.3">
      <c r="A7" s="123"/>
      <c r="B7" s="124"/>
      <c r="C7" s="125"/>
      <c r="D7" s="184"/>
      <c r="E7" s="23" t="s">
        <v>138</v>
      </c>
      <c r="F7" s="23" t="s">
        <v>139</v>
      </c>
      <c r="G7" s="120">
        <v>2750000</v>
      </c>
      <c r="H7" s="121">
        <v>4900000</v>
      </c>
      <c r="I7" s="121">
        <v>4900000</v>
      </c>
      <c r="J7" s="121">
        <v>19950000</v>
      </c>
      <c r="K7" s="122">
        <f t="shared" si="0"/>
        <v>32500000</v>
      </c>
    </row>
    <row r="8" spans="1:12" ht="90.75" thickBot="1" x14ac:dyDescent="0.3">
      <c r="A8" s="126"/>
      <c r="B8" s="127"/>
      <c r="C8" s="128"/>
      <c r="D8" s="189" t="s">
        <v>140</v>
      </c>
      <c r="E8" s="23" t="s">
        <v>141</v>
      </c>
      <c r="F8" s="23" t="s">
        <v>142</v>
      </c>
      <c r="G8" s="120">
        <v>260000000</v>
      </c>
      <c r="H8" s="120">
        <v>252000000</v>
      </c>
      <c r="I8" s="120">
        <f>252000000+125600000</f>
        <v>377600000</v>
      </c>
      <c r="J8" s="120">
        <v>906550000</v>
      </c>
      <c r="K8" s="129">
        <f t="shared" si="0"/>
        <v>1796150000</v>
      </c>
      <c r="L8" s="146"/>
    </row>
    <row r="9" spans="1:12" ht="45.75" thickBot="1" x14ac:dyDescent="0.3">
      <c r="A9" s="126"/>
      <c r="B9" s="127"/>
      <c r="C9" s="128"/>
      <c r="D9" s="183"/>
      <c r="E9" s="23" t="s">
        <v>143</v>
      </c>
      <c r="F9" s="23" t="s">
        <v>144</v>
      </c>
      <c r="G9" s="120">
        <v>2000000</v>
      </c>
      <c r="H9" s="120">
        <v>3000000</v>
      </c>
      <c r="I9" s="120">
        <v>2000000</v>
      </c>
      <c r="J9" s="120">
        <v>2000000</v>
      </c>
      <c r="K9" s="129">
        <f t="shared" si="0"/>
        <v>9000000</v>
      </c>
    </row>
    <row r="10" spans="1:12" ht="30.75" thickBot="1" x14ac:dyDescent="0.3">
      <c r="A10" s="126"/>
      <c r="B10" s="127"/>
      <c r="C10" s="128"/>
      <c r="D10" s="183"/>
      <c r="E10" s="23" t="s">
        <v>145</v>
      </c>
      <c r="F10" s="23" t="s">
        <v>146</v>
      </c>
      <c r="G10" s="120">
        <v>0</v>
      </c>
      <c r="H10" s="120">
        <v>8000000</v>
      </c>
      <c r="I10" s="120">
        <v>10000000</v>
      </c>
      <c r="J10" s="120">
        <v>5000000</v>
      </c>
      <c r="K10" s="129">
        <f t="shared" si="0"/>
        <v>23000000</v>
      </c>
    </row>
    <row r="11" spans="1:12" ht="45" x14ac:dyDescent="0.25">
      <c r="A11" s="126"/>
      <c r="B11" s="127"/>
      <c r="C11" s="128"/>
      <c r="D11" s="184"/>
      <c r="E11" s="23" t="s">
        <v>147</v>
      </c>
      <c r="F11" s="23" t="s">
        <v>148</v>
      </c>
      <c r="G11" s="120">
        <v>2500000</v>
      </c>
      <c r="H11" s="120">
        <v>2500000</v>
      </c>
      <c r="I11" s="120">
        <v>2500000</v>
      </c>
      <c r="J11" s="120">
        <v>2500000</v>
      </c>
      <c r="K11" s="129">
        <f t="shared" si="0"/>
        <v>10000000</v>
      </c>
    </row>
    <row r="12" spans="1:12" ht="45" x14ac:dyDescent="0.25">
      <c r="A12" s="126"/>
      <c r="B12" s="127"/>
      <c r="C12" s="128"/>
      <c r="D12" s="189" t="s">
        <v>149</v>
      </c>
      <c r="E12" s="23" t="s">
        <v>150</v>
      </c>
      <c r="F12" s="23" t="s">
        <v>151</v>
      </c>
      <c r="G12" s="120">
        <v>100000000</v>
      </c>
      <c r="H12" s="120">
        <v>100000000</v>
      </c>
      <c r="I12" s="120">
        <v>100000000</v>
      </c>
      <c r="J12" s="120">
        <v>100000000</v>
      </c>
      <c r="K12" s="130">
        <f t="shared" ref="K12:K23" si="1">SUM(G12:J12)</f>
        <v>400000000</v>
      </c>
    </row>
    <row r="13" spans="1:12" ht="45" x14ac:dyDescent="0.25">
      <c r="A13" s="126"/>
      <c r="B13" s="127"/>
      <c r="C13" s="128"/>
      <c r="D13" s="184"/>
      <c r="E13" s="23" t="s">
        <v>152</v>
      </c>
      <c r="F13" s="23" t="s">
        <v>151</v>
      </c>
      <c r="G13" s="120">
        <v>100000000</v>
      </c>
      <c r="H13" s="120">
        <v>100000000</v>
      </c>
      <c r="I13" s="120">
        <v>100000000</v>
      </c>
      <c r="J13" s="120">
        <v>100000000</v>
      </c>
      <c r="K13" s="130">
        <f t="shared" si="1"/>
        <v>400000000</v>
      </c>
    </row>
    <row r="14" spans="1:12" ht="45" x14ac:dyDescent="0.25">
      <c r="A14" s="126"/>
      <c r="B14" s="127"/>
      <c r="C14" s="128"/>
      <c r="D14" s="189" t="s">
        <v>153</v>
      </c>
      <c r="E14" s="23" t="s">
        <v>154</v>
      </c>
      <c r="F14" s="23" t="s">
        <v>155</v>
      </c>
      <c r="G14" s="131">
        <v>1</v>
      </c>
      <c r="H14" s="131">
        <v>1</v>
      </c>
      <c r="I14" s="131">
        <v>1</v>
      </c>
      <c r="J14" s="131">
        <v>1</v>
      </c>
      <c r="K14" s="131">
        <f t="shared" si="1"/>
        <v>4</v>
      </c>
    </row>
    <row r="15" spans="1:12" ht="45" x14ac:dyDescent="0.25">
      <c r="A15" s="126"/>
      <c r="B15" s="127"/>
      <c r="C15" s="128"/>
      <c r="D15" s="184"/>
      <c r="E15" s="23" t="s">
        <v>156</v>
      </c>
      <c r="F15" s="23" t="s">
        <v>157</v>
      </c>
      <c r="G15" s="120">
        <f>1374999999+175250000</f>
        <v>1550249999</v>
      </c>
      <c r="H15" s="120">
        <f>1374999999+17600000</f>
        <v>1392599999</v>
      </c>
      <c r="I15" s="120">
        <f>1374999999+200000000</f>
        <v>1574999999</v>
      </c>
      <c r="J15" s="120">
        <v>974999999</v>
      </c>
      <c r="K15" s="130">
        <f>SUM(G15:J15)</f>
        <v>5492849996</v>
      </c>
      <c r="L15" s="146"/>
    </row>
    <row r="16" spans="1:12" ht="90" x14ac:dyDescent="0.25">
      <c r="A16" s="126"/>
      <c r="B16" s="127"/>
      <c r="C16" s="128"/>
      <c r="D16" s="189" t="s">
        <v>41</v>
      </c>
      <c r="E16" s="23" t="s">
        <v>158</v>
      </c>
      <c r="F16" s="23" t="s">
        <v>159</v>
      </c>
      <c r="G16" s="120">
        <v>21999999</v>
      </c>
      <c r="H16" s="120">
        <v>65999999</v>
      </c>
      <c r="I16" s="120">
        <v>65999999</v>
      </c>
      <c r="J16" s="120">
        <v>21999999</v>
      </c>
      <c r="K16" s="132">
        <f>SUM(G16:J16)</f>
        <v>175999996</v>
      </c>
    </row>
    <row r="17" spans="1:11" ht="45" x14ac:dyDescent="0.25">
      <c r="A17" s="126"/>
      <c r="B17" s="127"/>
      <c r="C17" s="128"/>
      <c r="D17" s="183"/>
      <c r="E17" s="23" t="s">
        <v>160</v>
      </c>
      <c r="F17" s="70" t="s">
        <v>161</v>
      </c>
      <c r="G17" s="120">
        <v>1</v>
      </c>
      <c r="H17" s="120">
        <v>1</v>
      </c>
      <c r="I17" s="120">
        <v>1</v>
      </c>
      <c r="J17" s="120">
        <v>1</v>
      </c>
      <c r="K17" s="132">
        <f>SUM(G17:J17)</f>
        <v>4</v>
      </c>
    </row>
    <row r="18" spans="1:11" ht="45" x14ac:dyDescent="0.25">
      <c r="A18" s="126"/>
      <c r="B18" s="127"/>
      <c r="C18" s="128"/>
      <c r="D18" s="184"/>
      <c r="E18" s="71" t="s">
        <v>162</v>
      </c>
      <c r="F18" s="23" t="s">
        <v>163</v>
      </c>
      <c r="G18" s="120">
        <v>0</v>
      </c>
      <c r="H18" s="120">
        <v>0</v>
      </c>
      <c r="I18" s="120">
        <v>0</v>
      </c>
      <c r="J18" s="120">
        <v>63000000</v>
      </c>
      <c r="K18" s="133">
        <f>SUM(G18:J18)</f>
        <v>63000000</v>
      </c>
    </row>
    <row r="19" spans="1:11" ht="60" x14ac:dyDescent="0.25">
      <c r="A19" s="126"/>
      <c r="B19" s="127"/>
      <c r="C19" s="128"/>
      <c r="D19" s="109" t="s">
        <v>42</v>
      </c>
      <c r="E19" s="23" t="s">
        <v>164</v>
      </c>
      <c r="F19" s="23" t="s">
        <v>165</v>
      </c>
      <c r="G19" s="120">
        <v>50000000</v>
      </c>
      <c r="H19" s="120">
        <v>50000000</v>
      </c>
      <c r="I19" s="120">
        <v>50000000</v>
      </c>
      <c r="J19" s="120">
        <v>50000000</v>
      </c>
      <c r="K19" s="134">
        <f t="shared" si="1"/>
        <v>200000000</v>
      </c>
    </row>
    <row r="20" spans="1:11" ht="57.6" customHeight="1" x14ac:dyDescent="0.25">
      <c r="A20" s="126"/>
      <c r="B20" s="127"/>
      <c r="C20" s="128"/>
      <c r="D20" s="189" t="s">
        <v>166</v>
      </c>
      <c r="E20" s="23" t="s">
        <v>167</v>
      </c>
      <c r="F20" s="23" t="s">
        <v>168</v>
      </c>
      <c r="G20" s="120">
        <v>6000000</v>
      </c>
      <c r="H20" s="135">
        <v>6000000</v>
      </c>
      <c r="I20" s="135">
        <v>10000000</v>
      </c>
      <c r="J20" s="135">
        <v>10000000</v>
      </c>
      <c r="K20" s="130">
        <f>SUM(G20:J20)</f>
        <v>32000000</v>
      </c>
    </row>
    <row r="21" spans="1:11" ht="45" x14ac:dyDescent="0.25">
      <c r="A21" s="126"/>
      <c r="B21" s="127"/>
      <c r="C21" s="128"/>
      <c r="D21" s="184"/>
      <c r="E21" s="23" t="s">
        <v>169</v>
      </c>
      <c r="F21" s="23" t="s">
        <v>170</v>
      </c>
      <c r="G21" s="120">
        <v>2000000</v>
      </c>
      <c r="H21" s="135">
        <v>2000000</v>
      </c>
      <c r="I21" s="135">
        <v>2000000</v>
      </c>
      <c r="J21" s="135">
        <v>2000000</v>
      </c>
      <c r="K21" s="136">
        <f t="shared" si="1"/>
        <v>8000000</v>
      </c>
    </row>
    <row r="22" spans="1:11" x14ac:dyDescent="0.25">
      <c r="A22" s="126"/>
      <c r="B22" s="127"/>
      <c r="C22" s="128"/>
      <c r="D22" s="137"/>
      <c r="E22" s="63"/>
      <c r="F22" s="63"/>
      <c r="G22" s="138"/>
      <c r="H22" s="138"/>
      <c r="I22" s="138"/>
      <c r="J22" s="138"/>
      <c r="K22" s="139">
        <f t="shared" si="1"/>
        <v>0</v>
      </c>
    </row>
    <row r="23" spans="1:11" x14ac:dyDescent="0.25">
      <c r="A23" s="219" t="s">
        <v>14</v>
      </c>
      <c r="B23" s="220"/>
      <c r="C23" s="223">
        <f>SUM(C6:C22)</f>
        <v>341975065</v>
      </c>
      <c r="D23" s="206" t="s">
        <v>10</v>
      </c>
      <c r="E23" s="206"/>
      <c r="F23" s="207"/>
      <c r="G23" s="128">
        <f>SUM(G6:G22)</f>
        <v>2100000000</v>
      </c>
      <c r="H23" s="128">
        <f>SUM(H6:H22)</f>
        <v>1987000000</v>
      </c>
      <c r="I23" s="128">
        <f>SUM(I6:I22)</f>
        <v>2300000000</v>
      </c>
      <c r="J23" s="128">
        <f>SUM(J6:J22)</f>
        <v>2258000000</v>
      </c>
      <c r="K23" s="140">
        <f t="shared" si="1"/>
        <v>8645000000</v>
      </c>
    </row>
    <row r="24" spans="1:11" ht="15.75" thickBot="1" x14ac:dyDescent="0.3">
      <c r="A24" s="221"/>
      <c r="B24" s="222"/>
      <c r="C24" s="224"/>
      <c r="D24" s="208" t="s">
        <v>9</v>
      </c>
      <c r="E24" s="208"/>
      <c r="F24" s="208"/>
      <c r="G24" s="208"/>
      <c r="H24" s="208"/>
      <c r="I24" s="208"/>
      <c r="J24" s="209"/>
      <c r="K24" s="141"/>
    </row>
    <row r="25" spans="1:11" hidden="1" x14ac:dyDescent="0.25">
      <c r="G25" s="143">
        <f>G27-G23</f>
        <v>0</v>
      </c>
      <c r="H25" s="143">
        <f t="shared" ref="H25:J25" si="2">H27-H23</f>
        <v>0</v>
      </c>
      <c r="I25" s="143">
        <f>I27-I23</f>
        <v>0</v>
      </c>
      <c r="J25" s="143">
        <f t="shared" si="2"/>
        <v>0</v>
      </c>
    </row>
    <row r="26" spans="1:11" hidden="1" x14ac:dyDescent="0.25"/>
    <row r="27" spans="1:11" hidden="1" x14ac:dyDescent="0.25">
      <c r="F27" s="117" t="s">
        <v>247</v>
      </c>
      <c r="G27" s="142">
        <v>2100000000</v>
      </c>
      <c r="H27" s="142">
        <v>1987000000</v>
      </c>
      <c r="I27" s="142">
        <v>2300000000</v>
      </c>
      <c r="J27" s="142">
        <v>2258000000</v>
      </c>
    </row>
    <row r="28" spans="1:11" hidden="1" x14ac:dyDescent="0.25"/>
  </sheetData>
  <mergeCells count="14">
    <mergeCell ref="D23:F23"/>
    <mergeCell ref="D24:J24"/>
    <mergeCell ref="A1:K1"/>
    <mergeCell ref="A2:K2"/>
    <mergeCell ref="A3:K3"/>
    <mergeCell ref="A4:K4"/>
    <mergeCell ref="D6:D7"/>
    <mergeCell ref="D8:D11"/>
    <mergeCell ref="D12:D13"/>
    <mergeCell ref="D14:D15"/>
    <mergeCell ref="D16:D18"/>
    <mergeCell ref="D20:D21"/>
    <mergeCell ref="A23:B24"/>
    <mergeCell ref="C23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P.FAMILIA</vt:lpstr>
      <vt:lpstr>P.CONDUCTAS</vt:lpstr>
      <vt:lpstr>P.HABITANTE</vt:lpstr>
      <vt:lpstr>P.NNA</vt:lpstr>
      <vt:lpstr>ADULTOM</vt:lpstr>
      <vt:lpstr>P.MUJERES</vt:lpstr>
      <vt:lpstr>PCASADEMUJER</vt:lpstr>
      <vt:lpstr>DISCAPACIDAD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2020-06-26T22:41:46Z</dcterms:modified>
</cp:coreProperties>
</file>