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2\Planeacion\3. SUB PROYECTOS Y GESTION\PROYECCIONES PRESUPUESTALES 2020-2023\DESARROLLO ECONÓMICO\"/>
    </mc:Choice>
  </mc:AlternateContent>
  <bookViews>
    <workbookView xWindow="0" yWindow="0" windowWidth="28800" windowHeight="11835" tabRatio="500" activeTab="7"/>
  </bookViews>
  <sheets>
    <sheet name="PRESUPUESTO " sheetId="1" r:id="rId1"/>
    <sheet name="1" sheetId="9" r:id="rId2"/>
    <sheet name="2" sheetId="2" r:id="rId3"/>
    <sheet name="3" sheetId="6" r:id="rId4"/>
    <sheet name="4" sheetId="7" r:id="rId5"/>
    <sheet name="5" sheetId="8" r:id="rId6"/>
    <sheet name="6" sheetId="5" r:id="rId7"/>
    <sheet name="7" sheetId="4" r:id="rId8"/>
    <sheet name="FUENTES V ." sheetId="3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5" i="5" l="1"/>
  <c r="I25" i="5"/>
  <c r="J25" i="5"/>
  <c r="G25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J21" i="9" l="1"/>
  <c r="J24" i="9" s="1"/>
  <c r="I21" i="9"/>
  <c r="I24" i="9" s="1"/>
  <c r="H21" i="9"/>
  <c r="H24" i="9" s="1"/>
  <c r="G21" i="9"/>
  <c r="G24" i="9" s="1"/>
  <c r="C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21" i="9" l="1"/>
  <c r="J9" i="8"/>
  <c r="I9" i="8"/>
  <c r="H9" i="8"/>
  <c r="G9" i="8"/>
  <c r="K9" i="8" s="1"/>
  <c r="K10" i="8" s="1"/>
  <c r="C9" i="8"/>
  <c r="K8" i="8"/>
  <c r="K7" i="8"/>
  <c r="K6" i="8"/>
  <c r="K25" i="7" l="1"/>
  <c r="C23" i="7"/>
  <c r="K21" i="7"/>
  <c r="K20" i="7"/>
  <c r="K19" i="7"/>
  <c r="K18" i="7"/>
  <c r="K17" i="7"/>
  <c r="K16" i="7"/>
  <c r="K15" i="7"/>
  <c r="K14" i="7"/>
  <c r="M13" i="7"/>
  <c r="J13" i="7"/>
  <c r="I13" i="7"/>
  <c r="I23" i="7" s="1"/>
  <c r="I26" i="7" s="1"/>
  <c r="H13" i="7"/>
  <c r="K13" i="7" s="1"/>
  <c r="G13" i="7"/>
  <c r="G23" i="7" s="1"/>
  <c r="K12" i="7"/>
  <c r="J11" i="7"/>
  <c r="J23" i="7" s="1"/>
  <c r="J26" i="7" s="1"/>
  <c r="H11" i="7"/>
  <c r="K10" i="7"/>
  <c r="K9" i="7"/>
  <c r="K8" i="7"/>
  <c r="K7" i="7"/>
  <c r="H23" i="7" l="1"/>
  <c r="H26" i="7" s="1"/>
  <c r="G26" i="7"/>
  <c r="K23" i="7"/>
  <c r="K24" i="7" s="1"/>
  <c r="K11" i="7"/>
  <c r="C29" i="6" l="1"/>
  <c r="K28" i="6"/>
  <c r="J26" i="6"/>
  <c r="J27" i="6" s="1"/>
  <c r="I26" i="6"/>
  <c r="I27" i="6" s="1"/>
  <c r="H26" i="6"/>
  <c r="H27" i="6" s="1"/>
  <c r="G25" i="6"/>
  <c r="K25" i="6" s="1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26" i="6" l="1"/>
  <c r="G27" i="6"/>
  <c r="K27" i="6" s="1"/>
  <c r="H29" i="6"/>
  <c r="I29" i="6"/>
  <c r="J29" i="6"/>
  <c r="G29" i="6" l="1"/>
  <c r="K29" i="6" s="1"/>
  <c r="C25" i="5" l="1"/>
  <c r="K25" i="5" l="1"/>
  <c r="K26" i="5" s="1"/>
  <c r="J13" i="4"/>
  <c r="I13" i="4"/>
  <c r="H13" i="4"/>
  <c r="C13" i="4"/>
  <c r="K12" i="4"/>
  <c r="K11" i="4"/>
  <c r="K9" i="4"/>
  <c r="G8" i="4"/>
  <c r="G13" i="4" s="1"/>
  <c r="K13" i="4" l="1"/>
  <c r="K14" i="4" s="1"/>
  <c r="K8" i="4"/>
  <c r="J24" i="2"/>
  <c r="J27" i="2" s="1"/>
  <c r="I24" i="2"/>
  <c r="I27" i="2" s="1"/>
  <c r="H24" i="2"/>
  <c r="H27" i="2" s="1"/>
  <c r="G24" i="2"/>
  <c r="G27" i="2" s="1"/>
  <c r="C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J34" i="1"/>
  <c r="I34" i="1"/>
  <c r="H34" i="1"/>
  <c r="G34" i="1"/>
  <c r="C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4" i="1" l="1"/>
  <c r="K24" i="2"/>
</calcChain>
</file>

<file path=xl/comments1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sharedStrings.xml><?xml version="1.0" encoding="utf-8"?>
<sst xmlns="http://schemas.openxmlformats.org/spreadsheetml/2006/main" count="368" uniqueCount="208">
  <si>
    <t xml:space="preserve">PROYECCIÓN PRESUPUESTAL 2020- 2023 </t>
  </si>
  <si>
    <r>
      <rPr>
        <b/>
        <sz val="12"/>
        <color rgb="FF000000"/>
        <rFont val="Calibri"/>
        <family val="2"/>
        <charset val="1"/>
      </rPr>
      <t>NOMBRE DEL PROYECTO DE INVERSIÓN</t>
    </r>
    <r>
      <rPr>
        <b/>
        <sz val="14"/>
        <color rgb="FF000000"/>
        <rFont val="Calibri"/>
        <family val="2"/>
        <charset val="1"/>
      </rPr>
      <t>: ______________________________________________________________</t>
    </r>
  </si>
  <si>
    <r>
      <rPr>
        <b/>
        <sz val="12"/>
        <color rgb="FF000000"/>
        <rFont val="Calibri"/>
        <family val="2"/>
        <charset val="1"/>
      </rPr>
      <t>UNIDAD ADMINISTRATIVA RESPONSABLE</t>
    </r>
    <r>
      <rPr>
        <b/>
        <sz val="14"/>
        <color rgb="FF000000"/>
        <rFont val="Calibri"/>
        <family val="2"/>
        <charset val="1"/>
      </rPr>
      <t>: _______________________________________________________________</t>
    </r>
  </si>
  <si>
    <t xml:space="preserve">PROYECTO ANTERIOR </t>
  </si>
  <si>
    <t xml:space="preserve">PROYECTO NUEVA VIGENCIA </t>
  </si>
  <si>
    <t xml:space="preserve">NOMBRE DEL PROYECTO PRIMER SEMESTRE </t>
  </si>
  <si>
    <t xml:space="preserve">RUBRO PRESUPUESTAL </t>
  </si>
  <si>
    <t xml:space="preserve">EJECUCIÓN PRESUPUESTAL A JUNIO </t>
  </si>
  <si>
    <t xml:space="preserve">INDICADOR DE PRODUCTO </t>
  </si>
  <si>
    <t xml:space="preserve">ACTIVIDADES </t>
  </si>
  <si>
    <t xml:space="preserve">FUENTES DE VERIFICACIÓN </t>
  </si>
  <si>
    <t xml:space="preserve">VALOR 2020 </t>
  </si>
  <si>
    <t>VALOR 2021</t>
  </si>
  <si>
    <t>VALOR 2022</t>
  </si>
  <si>
    <t>VALOR 2023</t>
  </si>
  <si>
    <t xml:space="preserve">VALOR TOTAL  </t>
  </si>
  <si>
    <t>TOTAL :</t>
  </si>
  <si>
    <t xml:space="preserve">TOTAL POR VIGENCIAS </t>
  </si>
  <si>
    <t xml:space="preserve">VALOR TOTAL DEL PROYECTO </t>
  </si>
  <si>
    <r>
      <rPr>
        <b/>
        <sz val="12"/>
        <color rgb="FF000000"/>
        <rFont val="Calibri"/>
        <family val="2"/>
        <charset val="1"/>
      </rPr>
      <t>NOMBRE DEL PROYECTO DE INVERSIÓN</t>
    </r>
    <r>
      <rPr>
        <b/>
        <sz val="14"/>
        <color rgb="FF000000"/>
        <rFont val="Calibri"/>
        <family val="2"/>
        <charset val="1"/>
      </rPr>
      <t>: Asistencia técnica y apoyo a los emprendimientos para el desarrollo agropecuario del municipio de itagui</t>
    </r>
  </si>
  <si>
    <r>
      <rPr>
        <b/>
        <sz val="12"/>
        <color rgb="FF000000"/>
        <rFont val="Calibri"/>
        <family val="2"/>
        <charset val="1"/>
      </rPr>
      <t>UNIDAD ADMINISTRATIVA RESPONSABLE</t>
    </r>
    <r>
      <rPr>
        <b/>
        <sz val="14"/>
        <color rgb="FF000000"/>
        <rFont val="Calibri"/>
        <family val="2"/>
        <charset val="1"/>
      </rPr>
      <t>:  DIRECCIÓN DE DESARROLLO ECONÓMICO</t>
    </r>
  </si>
  <si>
    <t>Pequeños productores rurales asistidos técnicamente</t>
  </si>
  <si>
    <t xml:space="preserve">capacitación y apoyo a los pequeños productores </t>
  </si>
  <si>
    <t>INFORMES</t>
  </si>
  <si>
    <t>Consejo municipal de desarrollo rural (cmdr) reactivado</t>
  </si>
  <si>
    <t xml:space="preserve">apoyo y seguimiento al concejo rural  </t>
  </si>
  <si>
    <t>Mercados veredales realizados</t>
  </si>
  <si>
    <t>Programación de eventos</t>
  </si>
  <si>
    <t>Eventos realizados</t>
  </si>
  <si>
    <t>Proyectos de emprendimiento agropecuario o rural acompañados y apoyados</t>
  </si>
  <si>
    <t>Convenios realizados</t>
  </si>
  <si>
    <t>Apoyo a emprendedores</t>
  </si>
  <si>
    <t>Emprendimientos piloto implementados con mujeres rurales</t>
  </si>
  <si>
    <t xml:space="preserve">apoyo a los nuevos emprendimientos con las mujeres rurales </t>
  </si>
  <si>
    <t xml:space="preserve">FUENTES DE VERIFICACIÓN M.GA </t>
  </si>
  <si>
    <t>Colocación de recurso para el apalancamiento financiero de las unidades económicas asentadas en el municipio de Itagüí</t>
  </si>
  <si>
    <t>convenios  realizados</t>
  </si>
  <si>
    <t>Convenios  Realizados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</si>
  <si>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Apoyo a los diferentes sectores productivos frente al Covid-19 en el municipio de Itagüí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</si>
  <si>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>:  DIRECCIÓN DE DESARROLLO ECONÓMICO</t>
    </r>
  </si>
  <si>
    <t>Meta</t>
  </si>
  <si>
    <r>
      <rPr>
        <sz val="9"/>
        <rFont val="Carlito"/>
        <family val="2"/>
      </rPr>
      <t>Apoyo para conservación de los empleos en las unidades
económicas con asiento en la ciudad</t>
    </r>
  </si>
  <si>
    <t>Convenios con instituciones técnicas para la certificación de personas en competencias laborales</t>
  </si>
  <si>
    <r>
      <rPr>
        <sz val="9"/>
        <rFont val="Carlito"/>
        <family val="2"/>
      </rPr>
      <t>Colocación de recurso para el apalancamiento financiero de las unidades económicas asentadas en el municipio de Itagüí</t>
    </r>
  </si>
  <si>
    <t>Gestionar convenios con entidades financiera para facilitar el acceso al crédito de los empresarios del municipio</t>
  </si>
  <si>
    <r>
      <rPr>
        <sz val="9"/>
        <rFont val="Carlito"/>
        <family val="2"/>
      </rPr>
      <t>Servicio de gestión para la generación de empleo.</t>
    </r>
  </si>
  <si>
    <t>Adquisición de vehiculo para visitar llevar las empresas y llevar la oferta de empleo a las unidades productivas</t>
  </si>
  <si>
    <t>Desarrollo de plataforma tecnologica para gestionar la oferta y la demanda de empleo</t>
  </si>
  <si>
    <t>Estrategia de estímulo empresarial dirigido a las unidades productivas que fomenten la empleabilidad de habitantes del municipio</t>
  </si>
  <si>
    <t>Llevar la oferta institucional a los empresarios para que estimulen la empleabilidad</t>
  </si>
  <si>
    <t>INFOMES</t>
  </si>
  <si>
    <t>Director Desarrollo Económico</t>
  </si>
  <si>
    <t>FORTALECIMIENTO, PROMOCION Y APOYO A LA ECONOMIA CREATIVA Y SECTOR CULTURAL  DE ITAGÜÍ</t>
  </si>
  <si>
    <t>Eventos artísticos y culturales periódicos en el marco de la economía creativa.</t>
  </si>
  <si>
    <r>
      <rPr>
        <b/>
        <sz val="12"/>
        <rFont val="Calibri"/>
        <family val="2"/>
        <scheme val="minor"/>
      </rPr>
      <t>UNIDAD ADMINISTRATIVA RESPONSABLE</t>
    </r>
    <r>
      <rPr>
        <b/>
        <sz val="14"/>
        <rFont val="Calibri"/>
        <family val="2"/>
        <scheme val="minor"/>
      </rPr>
      <t>: DESARROLLO ECONÓMICO</t>
    </r>
  </si>
  <si>
    <t>Promoción del Centro Cultural Caribe en articulación con la economía creativa en la ciudad.</t>
  </si>
  <si>
    <t>Elaborar estudio previo para la implementación del nucleo de innovación</t>
  </si>
  <si>
    <t>Informe- Informe digital con estudio elaborado.</t>
  </si>
  <si>
    <t>Obtener la dotación de equipos tecnicos, muebles y enseres  para el Nucleo de Innovación.</t>
  </si>
  <si>
    <t>Registros contables - informe digital de la gestión.</t>
  </si>
  <si>
    <t>Ejecutar las acciones de puesta en marcha del Nucleo de innovación.</t>
  </si>
  <si>
    <t>Informe - Desarrollo de actividades del Nucleo de información.</t>
  </si>
  <si>
    <t>Ferias de emprendimiento de economía creativa realizadas</t>
  </si>
  <si>
    <t>Organizar ferias de emprendimiento en temas de economía creativa.</t>
  </si>
  <si>
    <t>Informe - informe digital de la planeación.</t>
  </si>
  <si>
    <t>Emprendimientos acompañados.</t>
  </si>
  <si>
    <t>Ejecutar ferias de economia creativa.</t>
  </si>
  <si>
    <t>Informe -  informe digital de cada evento.</t>
  </si>
  <si>
    <t>Asesorar emprendedores de la economia creativa.</t>
  </si>
  <si>
    <t>Informe - informe digital de las asesorías.</t>
  </si>
  <si>
    <t>Apoyar la participación de emprendedores en ferias y/o plataformas  de economia creativa.</t>
  </si>
  <si>
    <t>Informe - informe digital del acompañamiento.</t>
  </si>
  <si>
    <t>Inventario de empresas de economía creativa realizado.</t>
  </si>
  <si>
    <t>Caracterizar los emprendimientos y empresas de economia creativa en la ciudad.</t>
  </si>
  <si>
    <t>Informe - Listado de caracterización de emprendedores de economia creativa en la ciudad.</t>
  </si>
  <si>
    <t>Ruedas de Negocios para Emprendedores de las empresas de economía creativa realizadas.</t>
  </si>
  <si>
    <t>Planear las ruedas de negocios para emprendedores.</t>
  </si>
  <si>
    <t>Informe - Informe digital Planeación de las ruedas de negocio.</t>
  </si>
  <si>
    <t>Ejecutar  con  los empresarios y  emprenedores de economia creativa de Itagüí, las ruedas de negocio.</t>
  </si>
  <si>
    <t>Publicación - Programación de las ruedas de negocio.       Evaluación - Formato  de evaluaciòn  de  eventos.</t>
  </si>
  <si>
    <t>Ruta diseñada y publicada de economía creativa.</t>
  </si>
  <si>
    <t>Elaborar la ruta  para emprendedores de la economia creativa de itagui</t>
  </si>
  <si>
    <t>Informe - informe digital con ruta diseñada.</t>
  </si>
  <si>
    <t>Publicar la ruta  de economia creativa a los emprendedores de la ciudad.</t>
  </si>
  <si>
    <t>Publicación - Ruta de economia creativa de Itagüí.</t>
  </si>
  <si>
    <t xml:space="preserve">Eventos relacionados a la cuarta revolución, economía creativa y circular desarrollados </t>
  </si>
  <si>
    <t>Organizar eventos que reunan el sector de la economía creativa de Itagüí.</t>
  </si>
  <si>
    <t>Informe  -  informe digital por evento.</t>
  </si>
  <si>
    <t>Estímulos otorgados en eventos de economía creativa.</t>
  </si>
  <si>
    <t>Realizar convocatoria para la participación en la entrega de estimulos a la economía creativa.</t>
  </si>
  <si>
    <t>Informe -  informe digital con el proceso convocatoria a estimulos a la economia creativa.</t>
  </si>
  <si>
    <t>Entregar estimulos a emprendedores de economia creativa  de Itagüí.</t>
  </si>
  <si>
    <t>Documento oficial - Acta de seleccionados para el estimulo.                        Registro contable - Comprobante de Egreso.</t>
  </si>
  <si>
    <t xml:space="preserve">Alianza realizada para el emprendimiento y asentamiento de la producción audiovisual, multimedia y cinematográfica  </t>
  </si>
  <si>
    <t>Promover alianzas  con entidades publico privadas para el desarrollo audivisual de itagüí.</t>
  </si>
  <si>
    <t>Documento oficial - informe de alianza generada.</t>
  </si>
  <si>
    <t>Certificación a personas del sector artístico y cultural entregado</t>
  </si>
  <si>
    <t>Capacitar en temas relacionados con economia creativa.</t>
  </si>
  <si>
    <t>Informe- Informe digital con informe de certificación.</t>
  </si>
  <si>
    <t>Alianzas durante el cuatrienio para la articulación de las industrias creativas y culturales.</t>
  </si>
  <si>
    <t>Promover Alianzas con las diferentes instituciones locales, regionales, nacionales o internacionales para la articulación de las industrias creativas.</t>
  </si>
  <si>
    <t>Documento Oficial - documento de alianza.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</si>
  <si>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Generación, educación y formalización de empleo
incluyente para el beneficio de la comunidad itaguiseña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</si>
  <si>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>: Dirección de Desarrollo Económico</t>
    </r>
  </si>
  <si>
    <t>Personas formadas y/o certificadas en competencias laborales y el desarrollo humano</t>
  </si>
  <si>
    <t xml:space="preserve">Organizar convocatoria y divulgación de la oferta de educación en competencias laborales </t>
  </si>
  <si>
    <t xml:space="preserve">Publicación </t>
  </si>
  <si>
    <t xml:space="preserve">Definir programas de capacitación en compeyencias laborales, artes y oficios </t>
  </si>
  <si>
    <t xml:space="preserve">Informe </t>
  </si>
  <si>
    <t>Ejecutar jornadas de capacitación para la comunidad convocada</t>
  </si>
  <si>
    <t xml:space="preserve">Documento Oficial </t>
  </si>
  <si>
    <r>
      <rPr>
        <sz val="12"/>
        <rFont val="Times New Roman"/>
        <family val="1"/>
      </rPr>
      <t>Empresarios sensibilizados para la implementación de las políticas de primero, último empleo y
vinculación de la población diversa</t>
    </r>
  </si>
  <si>
    <t xml:space="preserve">Encontrar entidad idónea para la sensibilización empresarial </t>
  </si>
  <si>
    <t xml:space="preserve">Realizar convenio Y/o alizanza con la entidad seleccionada para la capacitación a empresarios </t>
  </si>
  <si>
    <t>Selección de empresarios para la capacitación</t>
  </si>
  <si>
    <t xml:space="preserve">Realizar jornadas de sensibilización a los empresarios </t>
  </si>
  <si>
    <t>Alianzas establecidas con
instituciones técnicas laborales para el trabajo</t>
  </si>
  <si>
    <t>Ejecutar convenios con instituciones técnicas de educación</t>
  </si>
  <si>
    <t>Modelo de inclusión elaborado, estructurado y socializado</t>
  </si>
  <si>
    <t>Realizar y socializar Modelo de inclusión laboral con enfoque diferencial</t>
  </si>
  <si>
    <t>Agencia de empleo transformada e implementada</t>
  </si>
  <si>
    <t xml:space="preserve">Elaborar proyecto de viabilidad, reglamento y hacer solicitud  al Servicio Público de Empleo, para que la agencia quede a cargo del Municipio de Itagüí </t>
  </si>
  <si>
    <t>Trasladar y transformar física, técnica y financieramente la agencia de empleo del Municipio de Itagüí</t>
  </si>
  <si>
    <t>Hacer campañas de difusión de la agencia de empleo y sus servicios en favor de la empleabilidad del Municipio</t>
  </si>
  <si>
    <t>Ferias y microferias  de empleo realizadas en el cuatrienio</t>
  </si>
  <si>
    <t>Definir logística y presupuesto para la realización de las ferias de empleo</t>
  </si>
  <si>
    <t xml:space="preserve">Hacer convocatoria de oferentes y buscadores de empleo </t>
  </si>
  <si>
    <t>Realizar feria de empleo y análisis de resultados de empleabilidad</t>
  </si>
  <si>
    <t>Personas vinculadas a empleo</t>
  </si>
  <si>
    <t>Hacer seguimiento a los registros de oferentes y buscadores de empleo y cruzar información de oferta y demanda de empleo</t>
  </si>
  <si>
    <t>Realizar intermediación laboral y direccionar al buscador de empleo a través de la plataforma SISE al oferente</t>
  </si>
  <si>
    <t xml:space="preserve">Hacer seguimiento de la efectividad de la gestión de colocación </t>
  </si>
  <si>
    <r>
      <rPr>
        <b/>
        <sz val="12"/>
        <color rgb="FF000000"/>
        <rFont val="Calibri"/>
        <family val="2"/>
        <charset val="1"/>
      </rPr>
      <t>NOMBRE DEL PROYECTO DE INVERSIÓN</t>
    </r>
    <r>
      <rPr>
        <b/>
        <sz val="14"/>
        <color rgb="FF000000"/>
        <rFont val="Calibri"/>
        <family val="2"/>
        <charset val="1"/>
      </rPr>
      <t>: Fortalecimiento de Acciones para Desarrollar una Mentalidad Empresarial y Otras Habilidades del Emprendimiento. Itagüí</t>
    </r>
  </si>
  <si>
    <t xml:space="preserve">Consejos empresariales fortalecidos que impulsen los empremiendimientos del municipio, implementados </t>
  </si>
  <si>
    <t xml:space="preserve">Realización de Reuniones, pro del fortalecimiento Sectorial </t>
  </si>
  <si>
    <t xml:space="preserve">INFORMES: Listas de asistencia - registro fotografico </t>
  </si>
  <si>
    <t>Estrategias de acompañamiento a los consejos empresariales sectoriales</t>
  </si>
  <si>
    <t>INFORMES: Documento oficial del acompañamiento realizado</t>
  </si>
  <si>
    <t xml:space="preserve">Personas sensibilizadas en el fomento de la cultura del emprendimiento y el empresarismo </t>
  </si>
  <si>
    <t>Realización de Convenios para el fortalecimiento empresarial</t>
  </si>
  <si>
    <t>INFORMES: Convenios firmados</t>
  </si>
  <si>
    <t>Servicio de gestión para la generación de empleo.</t>
  </si>
  <si>
    <t xml:space="preserve">Ejecutar convenios y formar personas competencias empresariales </t>
  </si>
  <si>
    <t xml:space="preserve">INFORMES: Listas de asistencia virtual - registro fotografico </t>
  </si>
  <si>
    <t xml:space="preserve">Emprendimientos efectivos, impulsados </t>
  </si>
  <si>
    <t xml:space="preserve">Realización de Capacitaciones para el fortalecimiento Empresarial </t>
  </si>
  <si>
    <t>INFORMES: Listas de asistencia - proyectos de emprendedores</t>
  </si>
  <si>
    <t xml:space="preserve">1.000 mill del sena </t>
  </si>
  <si>
    <t>Analizar las capacitaciones mas relevantes de acuerdo a las necesidades del empresariado Municipal</t>
  </si>
  <si>
    <t>INFORMES: presentacion con temas de capacitación</t>
  </si>
  <si>
    <t>Mipymes y empresas del sector solidario fortalecidas</t>
  </si>
  <si>
    <t>Realización de capacitaciones a Empresarios del municipio de Itagüí</t>
  </si>
  <si>
    <t xml:space="preserve">INFORMES: Listas de asistencias </t>
  </si>
  <si>
    <t>2.000.mill cofinanciación bancolodex</t>
  </si>
  <si>
    <t>Apoyo a las iniciativas del sector</t>
  </si>
  <si>
    <t>INFORMES: Planes de acción realizados a los empresarios - informe de apoyos financieros entregados por las entidades financieros contratadas</t>
  </si>
  <si>
    <t>Empresarios   asesorados</t>
  </si>
  <si>
    <t>Realizar Asesorias  y capacitaciones para la creación de unidades productivas</t>
  </si>
  <si>
    <t>Vinculacion de unidades productivas a convocatorias de emprendimiento</t>
  </si>
  <si>
    <t>INFORMES: Regsitros de inscripción y participacion - lista de asistencia a diferentes eventos</t>
  </si>
  <si>
    <t>Estrategia de modelación “Ciudad de la moda” apoyada</t>
  </si>
  <si>
    <t>Estructuración de la estretegía de formalización</t>
  </si>
  <si>
    <t>INFORMES: Documento de modelación de la estrategia</t>
  </si>
  <si>
    <t>Logistica de escenarios y mercadeo de la formacion a brindar</t>
  </si>
  <si>
    <t>INFORMES: Registro fotografico - informe de expectativa de negocios</t>
  </si>
  <si>
    <t>Alianzas internacionales efectuadas</t>
  </si>
  <si>
    <t>Asesoramiento y capacitación de Empresas para su formalización</t>
  </si>
  <si>
    <t>INFORMES: Listados de asistencia - actas de reuniones de posibles alianzas</t>
  </si>
  <si>
    <t xml:space="preserve">Documento de caracterización y vocación económica  diseñado </t>
  </si>
  <si>
    <t>Estudio de caracterización de unidades productivas</t>
  </si>
  <si>
    <t xml:space="preserve">INFORMES: Registro fotografico - listas de asistencia - </t>
  </si>
  <si>
    <t>Elaboración del documento de caracterización</t>
  </si>
  <si>
    <t>INFORMES: Documento final de caracterización</t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</si>
  <si>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>: _______________________________________________________________</t>
    </r>
  </si>
  <si>
    <t>Primera etapa de "Grafisur" implementada.</t>
  </si>
  <si>
    <t>Realizar estudio demografico, territorial y locativo de la primera etapa del grafisur.</t>
  </si>
  <si>
    <t>Informe - informe digital con diagnóstico.</t>
  </si>
  <si>
    <t>Hacer el plan de acción para la implementación del proyecto.</t>
  </si>
  <si>
    <t>Informe - informe digital con el plan de acción.</t>
  </si>
  <si>
    <r>
      <rPr>
        <b/>
        <sz val="14"/>
        <color rgb="FFFF0000"/>
        <rFont val="Calibri"/>
        <family val="2"/>
        <scheme val="minor"/>
      </rPr>
      <t>IMPLEMENTACIÓN</t>
    </r>
    <r>
      <rPr>
        <b/>
        <sz val="14"/>
        <color theme="1"/>
        <rFont val="Calibri"/>
        <family val="2"/>
        <scheme val="minor"/>
      </rPr>
      <t xml:space="preserve"> DESARROLLO Y PROMOCION DEL TURISMO CULTURAL EN ITAGÜI POR MEDIO DEL GRAFISUR</t>
    </r>
  </si>
  <si>
    <r>
      <rPr>
        <b/>
        <sz val="12"/>
        <color rgb="FF000000"/>
        <rFont val="Calibri"/>
        <family val="2"/>
        <charset val="1"/>
      </rPr>
      <t>NOMBRE DEL PROYECTO DE INVERSIÓN</t>
    </r>
    <r>
      <rPr>
        <b/>
        <sz val="14"/>
        <color rgb="FF000000"/>
        <rFont val="Calibri"/>
        <family val="2"/>
        <charset val="1"/>
      </rPr>
      <t>: Elaboración y Desarrollo del Plan Turistico Ciudad Itagüí</t>
    </r>
  </si>
  <si>
    <t>Plan Ciudad Turismo Formulado e Implementado</t>
  </si>
  <si>
    <t>Preparar fase de alistamieto</t>
  </si>
  <si>
    <t>INFORMES: Listas de asitencia - registro fotografico</t>
  </si>
  <si>
    <t>Elaborar diagnostico plan turistio ciudad itagui</t>
  </si>
  <si>
    <t>INFORMES: Documento oficial del diagnostico de la situación - actas de reuniones con los sectores y registro fotografico</t>
  </si>
  <si>
    <t>Desarrollar APP sobre el turismo de la ciudad</t>
  </si>
  <si>
    <t>Informe de avance del desarrollo de la aplicación</t>
  </si>
  <si>
    <t>Presentar mapa turistico elaborado con codigo QR</t>
  </si>
  <si>
    <t>Informe de avance del desarrollo del mapa</t>
  </si>
  <si>
    <t>Reunir y establecer la Mesa Turistica ciudad itagui</t>
  </si>
  <si>
    <t>Listas de asistencia - registro fotografico</t>
  </si>
  <si>
    <t xml:space="preserve">Personas capacitadas en asuntos turisticos </t>
  </si>
  <si>
    <t>Convocatoria de sectores turisticos de la ciudad para la presentación del plan</t>
  </si>
  <si>
    <t>INFORMES: listados de asistencia - registro fotografico</t>
  </si>
  <si>
    <t>Capacitar al personal en temas turistico</t>
  </si>
  <si>
    <t>INFORMES: Informe de los temas de capacitación - listados de asistencia</t>
  </si>
  <si>
    <t>Campañas y/o eventos realizados</t>
  </si>
  <si>
    <t>Organización de eventos y marketing de ciudad para las fiestas navideñas</t>
  </si>
  <si>
    <t>INFORMES: Registro fotografico</t>
  </si>
  <si>
    <t>Realización de las fiestas de la industria y la cultura</t>
  </si>
  <si>
    <t xml:space="preserve">Presentar iniciativa para promover el sector de la moda </t>
  </si>
  <si>
    <t>INFORMES: Documento oficial prresentado a la dirección</t>
  </si>
  <si>
    <t xml:space="preserve">Puntos de información turistica instalados </t>
  </si>
  <si>
    <t>Proponer y diseñar el perfil para la contratación de personal especializado para la atención del punto de información</t>
  </si>
  <si>
    <t>INFORMES: perfil del personal requerido</t>
  </si>
  <si>
    <t>Instalación y operación del punto de información en el municipio de itagui</t>
  </si>
  <si>
    <t>INFORMES: Diagnostico para definir la ubicación adecuada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</si>
</sst>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3" formatCode="_-* #,##0.00_-;\-* #,##0.00_-;_-* &quot;-&quot;??_-;_-@_-"/>
    <numFmt numFmtId="164" formatCode="_-\$* #,##0_-;&quot;-$&quot;* #,##0_-;_-\$* \-_-;_-@_-"/>
    <numFmt numFmtId="165" formatCode="_-* #,##0_-;\-* #,##0_-;_-* &quot;-&quot;??_-;_-@_-"/>
  </numFmts>
  <fonts count="37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Arial Narrow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9"/>
      <name val="Carlito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rlito"/>
    </font>
    <font>
      <sz val="9"/>
      <color rgb="FF000000"/>
      <name val="Carlito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8" fillId="0" borderId="0" applyBorder="0" applyProtection="0"/>
    <xf numFmtId="43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13" fillId="0" borderId="0"/>
  </cellStyleXfs>
  <cellXfs count="253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164" fontId="0" fillId="0" borderId="10" xfId="1" applyFont="1" applyBorder="1" applyAlignment="1" applyProtection="1"/>
    <xf numFmtId="0" fontId="5" fillId="0" borderId="11" xfId="0" applyFont="1" applyBorder="1"/>
    <xf numFmtId="0" fontId="5" fillId="0" borderId="10" xfId="0" applyFont="1" applyBorder="1"/>
    <xf numFmtId="164" fontId="6" fillId="0" borderId="10" xfId="1" applyFont="1" applyBorder="1" applyAlignment="1" applyProtection="1"/>
    <xf numFmtId="164" fontId="6" fillId="0" borderId="12" xfId="0" applyNumberFormat="1" applyFont="1" applyBorder="1"/>
    <xf numFmtId="0" fontId="0" fillId="0" borderId="13" xfId="0" applyBorder="1"/>
    <xf numFmtId="0" fontId="0" fillId="0" borderId="14" xfId="0" applyBorder="1"/>
    <xf numFmtId="164" fontId="0" fillId="0" borderId="14" xfId="1" applyFont="1" applyBorder="1" applyAlignment="1" applyProtection="1"/>
    <xf numFmtId="0" fontId="5" fillId="0" borderId="15" xfId="0" applyFont="1" applyBorder="1"/>
    <xf numFmtId="0" fontId="5" fillId="0" borderId="14" xfId="0" applyFont="1" applyBorder="1"/>
    <xf numFmtId="164" fontId="6" fillId="0" borderId="14" xfId="1" applyFont="1" applyBorder="1" applyAlignment="1" applyProtection="1"/>
    <xf numFmtId="164" fontId="6" fillId="0" borderId="16" xfId="0" applyNumberFormat="1" applyFont="1" applyBorder="1"/>
    <xf numFmtId="164" fontId="0" fillId="0" borderId="16" xfId="0" applyNumberFormat="1" applyBorder="1"/>
    <xf numFmtId="0" fontId="0" fillId="0" borderId="20" xfId="0" applyBorder="1"/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64" fontId="6" fillId="0" borderId="22" xfId="1" applyFont="1" applyBorder="1" applyAlignment="1" applyProtection="1">
      <alignment horizontal="center" vertical="center"/>
    </xf>
    <xf numFmtId="164" fontId="6" fillId="0" borderId="23" xfId="0" applyNumberFormat="1" applyFont="1" applyBorder="1"/>
    <xf numFmtId="0" fontId="5" fillId="0" borderId="14" xfId="0" applyFont="1" applyBorder="1" applyAlignment="1">
      <alignment horizont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0" xfId="0" applyFont="1"/>
    <xf numFmtId="1" fontId="5" fillId="0" borderId="14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wrapText="1"/>
    </xf>
    <xf numFmtId="0" fontId="0" fillId="0" borderId="0" xfId="0" applyFill="1"/>
    <xf numFmtId="0" fontId="11" fillId="0" borderId="6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4" fillId="0" borderId="14" xfId="4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horizontal="center" vertical="center"/>
    </xf>
    <xf numFmtId="42" fontId="17" fillId="0" borderId="14" xfId="3" applyFont="1" applyFill="1" applyBorder="1"/>
    <xf numFmtId="0" fontId="11" fillId="0" borderId="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4" xfId="0" applyFill="1" applyBorder="1"/>
    <xf numFmtId="42" fontId="0" fillId="0" borderId="14" xfId="3" applyFont="1" applyFill="1" applyBorder="1"/>
    <xf numFmtId="0" fontId="18" fillId="0" borderId="14" xfId="4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wrapText="1"/>
    </xf>
    <xf numFmtId="42" fontId="17" fillId="0" borderId="14" xfId="0" applyNumberFormat="1" applyFont="1" applyFill="1" applyBorder="1"/>
    <xf numFmtId="1" fontId="19" fillId="0" borderId="38" xfId="4" applyNumberFormat="1" applyFont="1" applyFill="1" applyBorder="1" applyAlignment="1">
      <alignment horizontal="center" vertical="center" shrinkToFit="1"/>
    </xf>
    <xf numFmtId="0" fontId="0" fillId="0" borderId="0" xfId="0" applyFill="1" applyBorder="1"/>
    <xf numFmtId="1" fontId="19" fillId="0" borderId="38" xfId="4" applyNumberFormat="1" applyFont="1" applyFill="1" applyBorder="1" applyAlignment="1">
      <alignment horizontal="center" vertical="top" shrinkToFit="1"/>
    </xf>
    <xf numFmtId="0" fontId="15" fillId="0" borderId="14" xfId="4" applyFont="1" applyFill="1" applyBorder="1" applyAlignment="1">
      <alignment horizontal="center" vertical="top" wrapText="1"/>
    </xf>
    <xf numFmtId="0" fontId="16" fillId="0" borderId="14" xfId="0" applyFont="1" applyFill="1" applyBorder="1"/>
    <xf numFmtId="42" fontId="0" fillId="0" borderId="14" xfId="0" applyNumberFormat="1" applyFill="1" applyBorder="1"/>
    <xf numFmtId="42" fontId="0" fillId="0" borderId="20" xfId="0" applyNumberFormat="1" applyFill="1" applyBorder="1"/>
    <xf numFmtId="0" fontId="21" fillId="0" borderId="0" xfId="0" applyFont="1"/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4" fillId="0" borderId="14" xfId="0" applyFont="1" applyBorder="1" applyAlignment="1">
      <alignment vertical="top" wrapText="1"/>
    </xf>
    <xf numFmtId="42" fontId="24" fillId="0" borderId="14" xfId="3" applyFont="1" applyBorder="1"/>
    <xf numFmtId="0" fontId="21" fillId="0" borderId="13" xfId="0" applyFont="1" applyBorder="1"/>
    <xf numFmtId="0" fontId="21" fillId="0" borderId="14" xfId="0" applyFont="1" applyBorder="1"/>
    <xf numFmtId="42" fontId="21" fillId="0" borderId="14" xfId="3" applyFont="1" applyBorder="1"/>
    <xf numFmtId="42" fontId="21" fillId="0" borderId="0" xfId="0" applyNumberFormat="1" applyFont="1"/>
    <xf numFmtId="0" fontId="24" fillId="0" borderId="14" xfId="0" applyFont="1" applyBorder="1" applyAlignment="1">
      <alignment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top" wrapText="1"/>
    </xf>
    <xf numFmtId="0" fontId="21" fillId="0" borderId="13" xfId="0" applyFont="1" applyFill="1" applyBorder="1"/>
    <xf numFmtId="0" fontId="21" fillId="0" borderId="14" xfId="0" applyFont="1" applyFill="1" applyBorder="1"/>
    <xf numFmtId="42" fontId="21" fillId="0" borderId="14" xfId="3" applyFont="1" applyFill="1" applyBorder="1"/>
    <xf numFmtId="0" fontId="24" fillId="0" borderId="14" xfId="0" applyFont="1" applyFill="1" applyBorder="1" applyAlignment="1">
      <alignment horizontal="left" vertical="top" wrapText="1"/>
    </xf>
    <xf numFmtId="0" fontId="24" fillId="0" borderId="14" xfId="0" applyFont="1" applyFill="1" applyBorder="1" applyAlignment="1">
      <alignment wrapText="1"/>
    </xf>
    <xf numFmtId="42" fontId="24" fillId="0" borderId="14" xfId="3" applyFont="1" applyFill="1" applyBorder="1"/>
    <xf numFmtId="42" fontId="21" fillId="0" borderId="0" xfId="0" applyNumberFormat="1" applyFont="1" applyFill="1"/>
    <xf numFmtId="0" fontId="21" fillId="0" borderId="0" xfId="0" applyFont="1" applyFill="1"/>
    <xf numFmtId="42" fontId="24" fillId="0" borderId="46" xfId="3" applyFont="1" applyFill="1" applyBorder="1"/>
    <xf numFmtId="0" fontId="24" fillId="0" borderId="14" xfId="0" applyFont="1" applyBorder="1" applyAlignment="1">
      <alignment wrapText="1"/>
    </xf>
    <xf numFmtId="2" fontId="24" fillId="0" borderId="41" xfId="0" applyNumberFormat="1" applyFont="1" applyBorder="1" applyAlignment="1">
      <alignment vertical="center" wrapText="1"/>
    </xf>
    <xf numFmtId="0" fontId="24" fillId="0" borderId="41" xfId="0" applyFont="1" applyBorder="1" applyAlignment="1">
      <alignment horizontal="left" vertical="center" wrapText="1"/>
    </xf>
    <xf numFmtId="0" fontId="24" fillId="0" borderId="15" xfId="0" applyFont="1" applyBorder="1"/>
    <xf numFmtId="0" fontId="24" fillId="0" borderId="14" xfId="0" applyFont="1" applyBorder="1"/>
    <xf numFmtId="42" fontId="25" fillId="0" borderId="14" xfId="3" applyFont="1" applyBorder="1"/>
    <xf numFmtId="42" fontId="25" fillId="0" borderId="16" xfId="0" applyNumberFormat="1" applyFont="1" applyBorder="1"/>
    <xf numFmtId="42" fontId="21" fillId="0" borderId="16" xfId="0" applyNumberFormat="1" applyFont="1" applyBorder="1"/>
    <xf numFmtId="42" fontId="21" fillId="0" borderId="20" xfId="0" applyNumberFormat="1" applyFont="1" applyBorder="1"/>
    <xf numFmtId="0" fontId="21" fillId="0" borderId="48" xfId="0" applyFont="1" applyBorder="1"/>
    <xf numFmtId="0" fontId="27" fillId="5" borderId="6" xfId="0" applyFont="1" applyFill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42" fontId="28" fillId="0" borderId="10" xfId="3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42" fontId="28" fillId="0" borderId="14" xfId="3" applyFont="1" applyBorder="1" applyAlignment="1">
      <alignment horizontal="center" vertical="center"/>
    </xf>
    <xf numFmtId="42" fontId="28" fillId="0" borderId="14" xfId="0" applyNumberFormat="1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165" fontId="0" fillId="0" borderId="0" xfId="2" applyNumberFormat="1" applyFont="1" applyAlignment="1">
      <alignment vertical="center"/>
    </xf>
    <xf numFmtId="0" fontId="29" fillId="4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8" fillId="4" borderId="14" xfId="0" applyFont="1" applyFill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0" fontId="0" fillId="0" borderId="45" xfId="0" applyBorder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1" fontId="0" fillId="0" borderId="10" xfId="0" applyNumberFormat="1" applyBorder="1"/>
    <xf numFmtId="164" fontId="5" fillId="0" borderId="14" xfId="1" applyFont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5" fillId="0" borderId="14" xfId="0" applyNumberFormat="1" applyFont="1" applyBorder="1"/>
    <xf numFmtId="164" fontId="0" fillId="0" borderId="20" xfId="0" applyNumberFormat="1" applyBorder="1"/>
    <xf numFmtId="3" fontId="0" fillId="0" borderId="0" xfId="0" applyNumberFormat="1"/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2" fontId="0" fillId="0" borderId="14" xfId="3" applyFont="1" applyBorder="1"/>
    <xf numFmtId="0" fontId="16" fillId="0" borderId="14" xfId="0" applyFont="1" applyBorder="1" applyAlignment="1">
      <alignment vertical="center" wrapText="1"/>
    </xf>
    <xf numFmtId="42" fontId="16" fillId="0" borderId="14" xfId="3" applyFont="1" applyBorder="1" applyAlignment="1">
      <alignment vertical="center"/>
    </xf>
    <xf numFmtId="42" fontId="16" fillId="0" borderId="16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5" xfId="0" applyFont="1" applyBorder="1"/>
    <xf numFmtId="0" fontId="16" fillId="0" borderId="14" xfId="0" applyFont="1" applyBorder="1"/>
    <xf numFmtId="42" fontId="17" fillId="0" borderId="14" xfId="3" applyFont="1" applyBorder="1"/>
    <xf numFmtId="42" fontId="17" fillId="0" borderId="16" xfId="0" applyNumberFormat="1" applyFont="1" applyBorder="1"/>
    <xf numFmtId="42" fontId="0" fillId="0" borderId="20" xfId="0" applyNumberFormat="1" applyBorder="1"/>
    <xf numFmtId="0" fontId="35" fillId="0" borderId="14" xfId="0" applyFont="1" applyBorder="1" applyAlignment="1">
      <alignment horizontal="center" vertical="center" wrapText="1"/>
    </xf>
    <xf numFmtId="164" fontId="6" fillId="0" borderId="14" xfId="1" applyFont="1" applyBorder="1" applyAlignment="1" applyProtection="1">
      <alignment horizontal="center" vertical="center"/>
    </xf>
    <xf numFmtId="164" fontId="6" fillId="0" borderId="14" xfId="0" applyNumberFormat="1" applyFont="1" applyBorder="1"/>
    <xf numFmtId="164" fontId="36" fillId="0" borderId="14" xfId="1" applyFont="1" applyBorder="1" applyAlignment="1" applyProtection="1">
      <alignment horizontal="center" vertical="center"/>
    </xf>
    <xf numFmtId="164" fontId="36" fillId="0" borderId="14" xfId="0" applyNumberFormat="1" applyFont="1" applyBorder="1" applyAlignment="1">
      <alignment vertical="center"/>
    </xf>
    <xf numFmtId="0" fontId="35" fillId="0" borderId="14" xfId="0" applyFont="1" applyBorder="1" applyAlignment="1">
      <alignment vertical="center" wrapText="1"/>
    </xf>
    <xf numFmtId="0" fontId="35" fillId="0" borderId="14" xfId="0" applyFont="1" applyBorder="1" applyAlignment="1">
      <alignment wrapText="1"/>
    </xf>
    <xf numFmtId="164" fontId="0" fillId="0" borderId="14" xfId="0" applyNumberFormat="1" applyBorder="1"/>
    <xf numFmtId="3" fontId="7" fillId="0" borderId="10" xfId="0" applyNumberFormat="1" applyFont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right" vertical="center"/>
    </xf>
    <xf numFmtId="164" fontId="0" fillId="0" borderId="18" xfId="1" applyFont="1" applyBorder="1" applyAlignment="1" applyProtection="1">
      <alignment horizontal="center" vertical="center"/>
    </xf>
    <xf numFmtId="0" fontId="4" fillId="0" borderId="15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8" fillId="0" borderId="14" xfId="4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right" vertical="center"/>
    </xf>
    <xf numFmtId="0" fontId="9" fillId="0" borderId="40" xfId="0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right" vertical="center"/>
    </xf>
    <xf numFmtId="0" fontId="9" fillId="0" borderId="42" xfId="0" applyFont="1" applyFill="1" applyBorder="1" applyAlignment="1">
      <alignment horizontal="right" vertical="center"/>
    </xf>
    <xf numFmtId="42" fontId="0" fillId="0" borderId="41" xfId="3" applyFont="1" applyFill="1" applyBorder="1" applyAlignment="1">
      <alignment horizontal="center" vertical="center"/>
    </xf>
    <xf numFmtId="42" fontId="0" fillId="0" borderId="43" xfId="3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right"/>
    </xf>
    <xf numFmtId="0" fontId="9" fillId="0" borderId="44" xfId="0" applyFont="1" applyFill="1" applyBorder="1" applyAlignment="1">
      <alignment horizontal="right"/>
    </xf>
    <xf numFmtId="0" fontId="9" fillId="0" borderId="19" xfId="0" applyFont="1" applyFill="1" applyBorder="1" applyAlignment="1">
      <alignment horizontal="right"/>
    </xf>
    <xf numFmtId="0" fontId="23" fillId="0" borderId="4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4" borderId="28" xfId="0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21" fillId="4" borderId="31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6" fillId="0" borderId="39" xfId="0" applyFont="1" applyBorder="1" applyAlignment="1">
      <alignment horizontal="right" vertical="center"/>
    </xf>
    <xf numFmtId="0" fontId="26" fillId="0" borderId="40" xfId="0" applyFont="1" applyBorder="1" applyAlignment="1">
      <alignment horizontal="right" vertical="center"/>
    </xf>
    <xf numFmtId="0" fontId="26" fillId="0" borderId="29" xfId="0" applyFont="1" applyBorder="1" applyAlignment="1">
      <alignment horizontal="right" vertical="center"/>
    </xf>
    <xf numFmtId="0" fontId="26" fillId="0" borderId="42" xfId="0" applyFont="1" applyBorder="1" applyAlignment="1">
      <alignment horizontal="right" vertical="center"/>
    </xf>
    <xf numFmtId="42" fontId="21" fillId="0" borderId="41" xfId="3" applyFont="1" applyBorder="1" applyAlignment="1">
      <alignment horizontal="center" vertical="center"/>
    </xf>
    <xf numFmtId="42" fontId="21" fillId="0" borderId="43" xfId="3" applyFont="1" applyBorder="1" applyAlignment="1">
      <alignment horizontal="center" vertical="center"/>
    </xf>
    <xf numFmtId="0" fontId="26" fillId="0" borderId="47" xfId="0" applyFont="1" applyBorder="1" applyAlignment="1">
      <alignment horizontal="right"/>
    </xf>
    <xf numFmtId="0" fontId="26" fillId="0" borderId="15" xfId="0" applyFont="1" applyBorder="1" applyAlignment="1">
      <alignment horizontal="right"/>
    </xf>
    <xf numFmtId="0" fontId="26" fillId="0" borderId="44" xfId="0" applyFont="1" applyBorder="1" applyAlignment="1">
      <alignment horizontal="right"/>
    </xf>
    <xf numFmtId="0" fontId="26" fillId="0" borderId="19" xfId="0" applyFont="1" applyBorder="1" applyAlignment="1">
      <alignment horizontal="right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42" fontId="28" fillId="0" borderId="41" xfId="3" applyFont="1" applyBorder="1" applyAlignment="1">
      <alignment horizontal="center" vertical="center"/>
    </xf>
    <xf numFmtId="42" fontId="28" fillId="0" borderId="43" xfId="3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27" fillId="4" borderId="4" xfId="0" applyFont="1" applyFill="1" applyBorder="1" applyAlignment="1">
      <alignment horizontal="center" vertical="center"/>
    </xf>
    <xf numFmtId="0" fontId="27" fillId="4" borderId="32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9" fillId="0" borderId="39" xfId="0" applyFont="1" applyBorder="1" applyAlignment="1">
      <alignment horizontal="right" vertical="center"/>
    </xf>
    <xf numFmtId="0" fontId="9" fillId="0" borderId="40" xfId="0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42" fontId="0" fillId="0" borderId="41" xfId="3" applyFont="1" applyBorder="1" applyAlignment="1">
      <alignment horizontal="center" vertical="center"/>
    </xf>
    <xf numFmtId="42" fontId="0" fillId="0" borderId="43" xfId="3" applyFont="1" applyBorder="1" applyAlignment="1">
      <alignment horizontal="center" vertical="center"/>
    </xf>
    <xf numFmtId="0" fontId="9" fillId="0" borderId="47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9" fillId="0" borderId="44" xfId="0" applyFont="1" applyBorder="1" applyAlignment="1">
      <alignment horizontal="right"/>
    </xf>
    <xf numFmtId="0" fontId="9" fillId="0" borderId="19" xfId="0" applyFont="1" applyBorder="1" applyAlignment="1">
      <alignment horizontal="right"/>
    </xf>
    <xf numFmtId="0" fontId="33" fillId="0" borderId="41" xfId="0" applyFont="1" applyFill="1" applyBorder="1" applyAlignment="1">
      <alignment horizontal="center" vertical="center" wrapText="1"/>
    </xf>
    <xf numFmtId="0" fontId="33" fillId="0" borderId="46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right"/>
    </xf>
    <xf numFmtId="42" fontId="24" fillId="0" borderId="14" xfId="3" applyFont="1" applyFill="1" applyBorder="1" applyAlignment="1"/>
    <xf numFmtId="0" fontId="24" fillId="0" borderId="14" xfId="0" applyFont="1" applyFill="1" applyBorder="1" applyAlignment="1">
      <alignment vertical="top" wrapText="1"/>
    </xf>
  </cellXfs>
  <cellStyles count="5">
    <cellStyle name="Excel Built-in Currency [0] 1" xfId="1"/>
    <cellStyle name="Millares" xfId="2" builtinId="3"/>
    <cellStyle name="Moneda [0]" xfId="3" builtinId="7"/>
    <cellStyle name="Normal" xfId="0" builtinId="0"/>
    <cellStyle name="Normal 2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657360</xdr:colOff>
      <xdr:row>4</xdr:row>
      <xdr:rowOff>66600</xdr:rowOff>
    </xdr:from>
    <xdr:to>
      <xdr:col>13</xdr:col>
      <xdr:colOff>712080</xdr:colOff>
      <xdr:row>20</xdr:row>
      <xdr:rowOff>65160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7360" y="875880"/>
          <a:ext cx="9878040" cy="37515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A7" sqref="A7"/>
    </sheetView>
  </sheetViews>
  <sheetFormatPr baseColWidth="10" defaultColWidth="10.7109375" defaultRowHeight="15"/>
  <cols>
    <col min="1" max="1" width="16.7109375" customWidth="1"/>
    <col min="2" max="2" width="18" customWidth="1"/>
    <col min="3" max="3" width="17.42578125" customWidth="1"/>
    <col min="4" max="4" width="33.5703125" customWidth="1"/>
    <col min="5" max="5" width="26" customWidth="1"/>
    <col min="6" max="6" width="27.42578125" customWidth="1"/>
    <col min="7" max="10" width="18.85546875" customWidth="1"/>
    <col min="11" max="11" width="17.140625" customWidth="1"/>
  </cols>
  <sheetData>
    <row r="1" spans="1:11" ht="30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ht="18.75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18.75">
      <c r="A3" s="157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11">
      <c r="A5" s="159" t="s">
        <v>3</v>
      </c>
      <c r="B5" s="159"/>
      <c r="C5" s="159"/>
      <c r="D5" s="160" t="s">
        <v>4</v>
      </c>
      <c r="E5" s="160"/>
      <c r="F5" s="160"/>
      <c r="G5" s="160"/>
      <c r="H5" s="160"/>
      <c r="I5" s="160"/>
      <c r="J5" s="160"/>
      <c r="K5" s="160"/>
    </row>
    <row r="6" spans="1:11" ht="63">
      <c r="A6" s="1" t="s">
        <v>5</v>
      </c>
      <c r="B6" s="1" t="s">
        <v>6</v>
      </c>
      <c r="C6" s="1" t="s">
        <v>7</v>
      </c>
      <c r="D6" s="2" t="s">
        <v>8</v>
      </c>
      <c r="E6" s="3" t="s">
        <v>9</v>
      </c>
      <c r="F6" s="3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5" t="s">
        <v>15</v>
      </c>
    </row>
    <row r="7" spans="1:11" ht="20.25" customHeight="1">
      <c r="A7" s="6"/>
      <c r="B7" s="7"/>
      <c r="C7" s="8"/>
      <c r="D7" s="9"/>
      <c r="E7" s="10"/>
      <c r="F7" s="10"/>
      <c r="G7" s="11"/>
      <c r="H7" s="11"/>
      <c r="I7" s="11"/>
      <c r="J7" s="11"/>
      <c r="K7" s="12">
        <f t="shared" ref="K7:K34" si="0">SUM(G7:J7)</f>
        <v>0</v>
      </c>
    </row>
    <row r="8" spans="1:11" ht="20.25" customHeight="1">
      <c r="A8" s="13"/>
      <c r="B8" s="14"/>
      <c r="C8" s="15"/>
      <c r="D8" s="16"/>
      <c r="E8" s="17"/>
      <c r="F8" s="17"/>
      <c r="G8" s="18"/>
      <c r="H8" s="18"/>
      <c r="I8" s="18"/>
      <c r="J8" s="18"/>
      <c r="K8" s="19">
        <f t="shared" si="0"/>
        <v>0</v>
      </c>
    </row>
    <row r="9" spans="1:11" ht="20.25" customHeight="1">
      <c r="A9" s="13"/>
      <c r="B9" s="14"/>
      <c r="C9" s="15"/>
      <c r="D9" s="16"/>
      <c r="E9" s="17"/>
      <c r="F9" s="17"/>
      <c r="G9" s="18"/>
      <c r="H9" s="18"/>
      <c r="I9" s="18"/>
      <c r="J9" s="18"/>
      <c r="K9" s="19">
        <f t="shared" si="0"/>
        <v>0</v>
      </c>
    </row>
    <row r="10" spans="1:11" ht="20.25" customHeight="1">
      <c r="A10" s="13"/>
      <c r="B10" s="14"/>
      <c r="C10" s="15"/>
      <c r="D10" s="16"/>
      <c r="E10" s="17"/>
      <c r="F10" s="17"/>
      <c r="G10" s="18"/>
      <c r="H10" s="18"/>
      <c r="I10" s="18"/>
      <c r="J10" s="18"/>
      <c r="K10" s="19">
        <f t="shared" si="0"/>
        <v>0</v>
      </c>
    </row>
    <row r="11" spans="1:11" ht="20.25" customHeight="1">
      <c r="A11" s="13"/>
      <c r="B11" s="14"/>
      <c r="C11" s="15"/>
      <c r="D11" s="16"/>
      <c r="E11" s="17"/>
      <c r="F11" s="17"/>
      <c r="G11" s="18"/>
      <c r="H11" s="18"/>
      <c r="I11" s="18"/>
      <c r="J11" s="18"/>
      <c r="K11" s="19">
        <f t="shared" si="0"/>
        <v>0</v>
      </c>
    </row>
    <row r="12" spans="1:11" ht="20.25" customHeight="1">
      <c r="A12" s="13"/>
      <c r="B12" s="14"/>
      <c r="C12" s="15"/>
      <c r="D12" s="16"/>
      <c r="E12" s="17"/>
      <c r="F12" s="17"/>
      <c r="G12" s="18"/>
      <c r="H12" s="18"/>
      <c r="I12" s="18"/>
      <c r="J12" s="18"/>
      <c r="K12" s="19">
        <f t="shared" si="0"/>
        <v>0</v>
      </c>
    </row>
    <row r="13" spans="1:11" ht="20.25" customHeight="1">
      <c r="A13" s="13"/>
      <c r="B13" s="14"/>
      <c r="C13" s="15"/>
      <c r="D13" s="16"/>
      <c r="E13" s="17"/>
      <c r="F13" s="17"/>
      <c r="G13" s="18"/>
      <c r="H13" s="18"/>
      <c r="I13" s="18"/>
      <c r="J13" s="18"/>
      <c r="K13" s="19">
        <f t="shared" si="0"/>
        <v>0</v>
      </c>
    </row>
    <row r="14" spans="1:11" ht="20.25" customHeight="1">
      <c r="A14" s="13"/>
      <c r="B14" s="14"/>
      <c r="C14" s="15"/>
      <c r="D14" s="16"/>
      <c r="E14" s="17"/>
      <c r="F14" s="17"/>
      <c r="G14" s="18"/>
      <c r="H14" s="18"/>
      <c r="I14" s="18"/>
      <c r="J14" s="18"/>
      <c r="K14" s="19">
        <f t="shared" si="0"/>
        <v>0</v>
      </c>
    </row>
    <row r="15" spans="1:11" ht="20.25" customHeight="1">
      <c r="A15" s="13"/>
      <c r="B15" s="14"/>
      <c r="C15" s="15"/>
      <c r="D15" s="16"/>
      <c r="E15" s="17"/>
      <c r="F15" s="17"/>
      <c r="G15" s="18"/>
      <c r="H15" s="18"/>
      <c r="I15" s="18"/>
      <c r="J15" s="18"/>
      <c r="K15" s="19">
        <f t="shared" si="0"/>
        <v>0</v>
      </c>
    </row>
    <row r="16" spans="1:11" ht="20.25" customHeight="1">
      <c r="A16" s="13"/>
      <c r="B16" s="14"/>
      <c r="C16" s="15"/>
      <c r="D16" s="16"/>
      <c r="E16" s="17"/>
      <c r="F16" s="17"/>
      <c r="G16" s="18"/>
      <c r="H16" s="18"/>
      <c r="I16" s="18"/>
      <c r="J16" s="18"/>
      <c r="K16" s="19">
        <f t="shared" si="0"/>
        <v>0</v>
      </c>
    </row>
    <row r="17" spans="1:11" ht="20.25" customHeight="1">
      <c r="A17" s="13"/>
      <c r="B17" s="14"/>
      <c r="C17" s="15"/>
      <c r="D17" s="16"/>
      <c r="E17" s="17"/>
      <c r="F17" s="17"/>
      <c r="G17" s="18"/>
      <c r="H17" s="18"/>
      <c r="I17" s="18"/>
      <c r="J17" s="18"/>
      <c r="K17" s="19">
        <f t="shared" si="0"/>
        <v>0</v>
      </c>
    </row>
    <row r="18" spans="1:11" ht="20.25" customHeight="1">
      <c r="A18" s="13"/>
      <c r="B18" s="14"/>
      <c r="C18" s="15"/>
      <c r="D18" s="16"/>
      <c r="E18" s="17"/>
      <c r="F18" s="17"/>
      <c r="G18" s="18"/>
      <c r="H18" s="18"/>
      <c r="I18" s="18"/>
      <c r="J18" s="18"/>
      <c r="K18" s="19">
        <f t="shared" si="0"/>
        <v>0</v>
      </c>
    </row>
    <row r="19" spans="1:11" ht="20.25" customHeight="1">
      <c r="A19" s="13"/>
      <c r="B19" s="14"/>
      <c r="C19" s="15"/>
      <c r="D19" s="16"/>
      <c r="E19" s="17"/>
      <c r="F19" s="17"/>
      <c r="G19" s="18"/>
      <c r="H19" s="18"/>
      <c r="I19" s="18"/>
      <c r="J19" s="18"/>
      <c r="K19" s="19">
        <f t="shared" si="0"/>
        <v>0</v>
      </c>
    </row>
    <row r="20" spans="1:11" ht="20.25" customHeight="1">
      <c r="A20" s="13"/>
      <c r="B20" s="14"/>
      <c r="C20" s="15"/>
      <c r="D20" s="16"/>
      <c r="E20" s="17"/>
      <c r="F20" s="17"/>
      <c r="G20" s="18"/>
      <c r="H20" s="18"/>
      <c r="I20" s="18"/>
      <c r="J20" s="18"/>
      <c r="K20" s="19">
        <f t="shared" si="0"/>
        <v>0</v>
      </c>
    </row>
    <row r="21" spans="1:11" ht="20.25" customHeight="1">
      <c r="A21" s="13"/>
      <c r="B21" s="14"/>
      <c r="C21" s="15"/>
      <c r="D21" s="16"/>
      <c r="E21" s="17"/>
      <c r="F21" s="17"/>
      <c r="G21" s="18"/>
      <c r="H21" s="18"/>
      <c r="I21" s="18"/>
      <c r="J21" s="18"/>
      <c r="K21" s="19">
        <f t="shared" si="0"/>
        <v>0</v>
      </c>
    </row>
    <row r="22" spans="1:11" ht="20.25" customHeight="1">
      <c r="A22" s="13"/>
      <c r="B22" s="14"/>
      <c r="C22" s="15"/>
      <c r="D22" s="16"/>
      <c r="E22" s="17"/>
      <c r="F22" s="17"/>
      <c r="G22" s="18"/>
      <c r="H22" s="18"/>
      <c r="I22" s="18"/>
      <c r="J22" s="18"/>
      <c r="K22" s="19">
        <f t="shared" si="0"/>
        <v>0</v>
      </c>
    </row>
    <row r="23" spans="1:11" ht="20.25" customHeight="1">
      <c r="A23" s="13"/>
      <c r="B23" s="14"/>
      <c r="C23" s="15"/>
      <c r="D23" s="16"/>
      <c r="E23" s="17"/>
      <c r="F23" s="17"/>
      <c r="G23" s="18"/>
      <c r="H23" s="18"/>
      <c r="I23" s="18"/>
      <c r="J23" s="18"/>
      <c r="K23" s="19">
        <f t="shared" si="0"/>
        <v>0</v>
      </c>
    </row>
    <row r="24" spans="1:11" ht="20.25" customHeight="1">
      <c r="A24" s="13"/>
      <c r="B24" s="14"/>
      <c r="C24" s="15"/>
      <c r="D24" s="16"/>
      <c r="E24" s="17"/>
      <c r="F24" s="17"/>
      <c r="G24" s="18"/>
      <c r="H24" s="18"/>
      <c r="I24" s="18"/>
      <c r="J24" s="18"/>
      <c r="K24" s="19">
        <f t="shared" si="0"/>
        <v>0</v>
      </c>
    </row>
    <row r="25" spans="1:11" ht="20.25" customHeight="1">
      <c r="A25" s="13"/>
      <c r="B25" s="14"/>
      <c r="C25" s="15"/>
      <c r="D25" s="16"/>
      <c r="E25" s="17"/>
      <c r="F25" s="17"/>
      <c r="G25" s="18"/>
      <c r="H25" s="18"/>
      <c r="I25" s="18"/>
      <c r="J25" s="18"/>
      <c r="K25" s="19">
        <f t="shared" si="0"/>
        <v>0</v>
      </c>
    </row>
    <row r="26" spans="1:11" ht="20.25" customHeight="1">
      <c r="A26" s="13"/>
      <c r="B26" s="14"/>
      <c r="C26" s="15"/>
      <c r="D26" s="16"/>
      <c r="E26" s="17"/>
      <c r="F26" s="17"/>
      <c r="G26" s="18"/>
      <c r="H26" s="18"/>
      <c r="I26" s="18"/>
      <c r="J26" s="18"/>
      <c r="K26" s="19">
        <f t="shared" si="0"/>
        <v>0</v>
      </c>
    </row>
    <row r="27" spans="1:11" ht="20.25" customHeight="1">
      <c r="A27" s="13"/>
      <c r="B27" s="14"/>
      <c r="C27" s="15"/>
      <c r="D27" s="16"/>
      <c r="E27" s="17"/>
      <c r="F27" s="17"/>
      <c r="G27" s="18"/>
      <c r="H27" s="18"/>
      <c r="I27" s="18"/>
      <c r="J27" s="18"/>
      <c r="K27" s="19">
        <f t="shared" si="0"/>
        <v>0</v>
      </c>
    </row>
    <row r="28" spans="1:11" ht="20.25" customHeight="1">
      <c r="A28" s="13"/>
      <c r="B28" s="14"/>
      <c r="C28" s="15"/>
      <c r="D28" s="16"/>
      <c r="E28" s="17"/>
      <c r="F28" s="17"/>
      <c r="G28" s="18"/>
      <c r="H28" s="18"/>
      <c r="I28" s="18"/>
      <c r="J28" s="18"/>
      <c r="K28" s="19">
        <f t="shared" si="0"/>
        <v>0</v>
      </c>
    </row>
    <row r="29" spans="1:11" ht="20.25" customHeight="1">
      <c r="A29" s="13"/>
      <c r="B29" s="14"/>
      <c r="C29" s="15"/>
      <c r="D29" s="16"/>
      <c r="E29" s="17"/>
      <c r="F29" s="17"/>
      <c r="G29" s="18"/>
      <c r="H29" s="18"/>
      <c r="I29" s="18"/>
      <c r="J29" s="18"/>
      <c r="K29" s="19">
        <f t="shared" si="0"/>
        <v>0</v>
      </c>
    </row>
    <row r="30" spans="1:11" ht="20.25" customHeight="1">
      <c r="A30" s="13"/>
      <c r="B30" s="14"/>
      <c r="C30" s="15"/>
      <c r="D30" s="16"/>
      <c r="E30" s="17"/>
      <c r="F30" s="17"/>
      <c r="G30" s="18"/>
      <c r="H30" s="18"/>
      <c r="I30" s="18"/>
      <c r="J30" s="18"/>
      <c r="K30" s="19">
        <f t="shared" si="0"/>
        <v>0</v>
      </c>
    </row>
    <row r="31" spans="1:11" ht="20.25" customHeight="1">
      <c r="A31" s="13"/>
      <c r="B31" s="14"/>
      <c r="C31" s="15"/>
      <c r="D31" s="16"/>
      <c r="E31" s="17"/>
      <c r="F31" s="17"/>
      <c r="G31" s="18"/>
      <c r="H31" s="18"/>
      <c r="I31" s="18"/>
      <c r="J31" s="18"/>
      <c r="K31" s="19">
        <f t="shared" si="0"/>
        <v>0</v>
      </c>
    </row>
    <row r="32" spans="1:11" ht="20.25" customHeight="1">
      <c r="A32" s="13"/>
      <c r="B32" s="14"/>
      <c r="C32" s="15"/>
      <c r="D32" s="16"/>
      <c r="E32" s="17"/>
      <c r="F32" s="17"/>
      <c r="G32" s="18"/>
      <c r="H32" s="18"/>
      <c r="I32" s="18"/>
      <c r="J32" s="18"/>
      <c r="K32" s="19">
        <f t="shared" si="0"/>
        <v>0</v>
      </c>
    </row>
    <row r="33" spans="1:11" ht="20.25" customHeight="1">
      <c r="A33" s="13"/>
      <c r="B33" s="14"/>
      <c r="C33" s="15"/>
      <c r="D33" s="16"/>
      <c r="E33" s="17"/>
      <c r="F33" s="17"/>
      <c r="G33" s="18"/>
      <c r="H33" s="18"/>
      <c r="I33" s="18"/>
      <c r="J33" s="18"/>
      <c r="K33" s="19">
        <f t="shared" si="0"/>
        <v>0</v>
      </c>
    </row>
    <row r="34" spans="1:11">
      <c r="A34" s="152" t="s">
        <v>16</v>
      </c>
      <c r="B34" s="152"/>
      <c r="C34" s="153">
        <f>SUM(C7:C33)</f>
        <v>0</v>
      </c>
      <c r="D34" s="154" t="s">
        <v>17</v>
      </c>
      <c r="E34" s="154"/>
      <c r="F34" s="154"/>
      <c r="G34" s="15">
        <f>SUM(G7:G33)</f>
        <v>0</v>
      </c>
      <c r="H34" s="15">
        <f>SUM(H7:H33)</f>
        <v>0</v>
      </c>
      <c r="I34" s="15">
        <f>SUM(I7:I33)</f>
        <v>0</v>
      </c>
      <c r="J34" s="15">
        <f>SUM(J7:J33)</f>
        <v>0</v>
      </c>
      <c r="K34" s="20">
        <f t="shared" si="0"/>
        <v>0</v>
      </c>
    </row>
    <row r="35" spans="1:11">
      <c r="A35" s="152"/>
      <c r="B35" s="152"/>
      <c r="C35" s="153"/>
      <c r="D35" s="155" t="s">
        <v>18</v>
      </c>
      <c r="E35" s="155"/>
      <c r="F35" s="155"/>
      <c r="G35" s="155"/>
      <c r="H35" s="155"/>
      <c r="I35" s="155"/>
      <c r="J35" s="155"/>
      <c r="K35" s="21"/>
    </row>
  </sheetData>
  <mergeCells count="10">
    <mergeCell ref="A34:B35"/>
    <mergeCell ref="C34:C35"/>
    <mergeCell ref="D34:F34"/>
    <mergeCell ref="D35:J35"/>
    <mergeCell ref="A1:K1"/>
    <mergeCell ref="A2:K2"/>
    <mergeCell ref="A3:K3"/>
    <mergeCell ref="A4:K4"/>
    <mergeCell ref="A5:C5"/>
    <mergeCell ref="D5:K5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6" workbookViewId="0">
      <selection activeCell="A27" sqref="A27:XFD32"/>
    </sheetView>
  </sheetViews>
  <sheetFormatPr baseColWidth="10" defaultColWidth="10.7109375" defaultRowHeight="15"/>
  <cols>
    <col min="1" max="1" width="16.7109375" customWidth="1"/>
    <col min="2" max="2" width="18" hidden="1" customWidth="1"/>
    <col min="3" max="3" width="17.42578125" hidden="1" customWidth="1"/>
    <col min="4" max="4" width="31.42578125" customWidth="1"/>
    <col min="5" max="5" width="31" customWidth="1"/>
    <col min="6" max="6" width="27.42578125" customWidth="1"/>
    <col min="7" max="7" width="19.85546875" customWidth="1"/>
    <col min="8" max="8" width="17.85546875" customWidth="1"/>
    <col min="9" max="10" width="18.85546875" customWidth="1"/>
    <col min="11" max="11" width="18.85546875" bestFit="1" customWidth="1"/>
    <col min="13" max="13" width="20.28515625" customWidth="1"/>
  </cols>
  <sheetData>
    <row r="1" spans="1:11" ht="18.7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ht="18.75">
      <c r="A2" s="157" t="s">
        <v>180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18.75">
      <c r="A3" s="157" t="s">
        <v>20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ht="15.75" thickBot="1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11" ht="15.75" thickBot="1">
      <c r="A5" s="159" t="s">
        <v>3</v>
      </c>
      <c r="B5" s="159"/>
      <c r="C5" s="159"/>
      <c r="D5" s="160" t="s">
        <v>4</v>
      </c>
      <c r="E5" s="160"/>
      <c r="F5" s="160"/>
      <c r="G5" s="160"/>
      <c r="H5" s="160"/>
      <c r="I5" s="160"/>
      <c r="J5" s="160"/>
      <c r="K5" s="160"/>
    </row>
    <row r="6" spans="1:11" ht="63.75" thickBot="1">
      <c r="A6" s="1" t="s">
        <v>5</v>
      </c>
      <c r="B6" s="1" t="s">
        <v>6</v>
      </c>
      <c r="C6" s="1" t="s">
        <v>7</v>
      </c>
      <c r="D6" s="117" t="s">
        <v>8</v>
      </c>
      <c r="E6" s="118" t="s">
        <v>9</v>
      </c>
      <c r="F6" s="118" t="s">
        <v>10</v>
      </c>
      <c r="G6" s="119" t="s">
        <v>11</v>
      </c>
      <c r="H6" s="119" t="s">
        <v>12</v>
      </c>
      <c r="I6" s="119" t="s">
        <v>13</v>
      </c>
      <c r="J6" s="119" t="s">
        <v>14</v>
      </c>
      <c r="K6" s="119" t="s">
        <v>15</v>
      </c>
    </row>
    <row r="7" spans="1:11" ht="56.25">
      <c r="A7" s="6"/>
      <c r="B7" s="7"/>
      <c r="C7" s="8"/>
      <c r="D7" s="249" t="s">
        <v>181</v>
      </c>
      <c r="E7" s="141" t="s">
        <v>182</v>
      </c>
      <c r="F7" s="141" t="s">
        <v>183</v>
      </c>
      <c r="G7" s="142">
        <v>0</v>
      </c>
      <c r="H7" s="142">
        <v>0</v>
      </c>
      <c r="I7" s="142">
        <v>0</v>
      </c>
      <c r="J7" s="142">
        <v>0</v>
      </c>
      <c r="K7" s="143">
        <f t="shared" ref="K7:K21" si="0">SUM(G7:J7)</f>
        <v>0</v>
      </c>
    </row>
    <row r="8" spans="1:11" ht="131.25">
      <c r="A8" s="13"/>
      <c r="B8" s="14"/>
      <c r="C8" s="15"/>
      <c r="D8" s="249"/>
      <c r="E8" s="141" t="s">
        <v>184</v>
      </c>
      <c r="F8" s="141" t="s">
        <v>185</v>
      </c>
      <c r="G8" s="144">
        <v>50000000</v>
      </c>
      <c r="H8" s="144">
        <v>100000000</v>
      </c>
      <c r="I8" s="144">
        <v>100000000</v>
      </c>
      <c r="J8" s="144">
        <v>100000000</v>
      </c>
      <c r="K8" s="145">
        <f t="shared" si="0"/>
        <v>350000000</v>
      </c>
    </row>
    <row r="9" spans="1:11" ht="56.25">
      <c r="A9" s="13"/>
      <c r="B9" s="14"/>
      <c r="C9" s="15"/>
      <c r="D9" s="249"/>
      <c r="E9" s="141" t="s">
        <v>186</v>
      </c>
      <c r="F9" s="141" t="s">
        <v>187</v>
      </c>
      <c r="G9" s="144">
        <v>0</v>
      </c>
      <c r="H9" s="144">
        <v>45000000</v>
      </c>
      <c r="I9" s="144">
        <v>45000000</v>
      </c>
      <c r="J9" s="144">
        <v>10000000</v>
      </c>
      <c r="K9" s="145">
        <f t="shared" si="0"/>
        <v>100000000</v>
      </c>
    </row>
    <row r="10" spans="1:11" ht="37.5">
      <c r="A10" s="13"/>
      <c r="B10" s="14"/>
      <c r="C10" s="15"/>
      <c r="D10" s="249"/>
      <c r="E10" s="141" t="s">
        <v>188</v>
      </c>
      <c r="F10" s="141" t="s">
        <v>189</v>
      </c>
      <c r="G10" s="144">
        <v>0</v>
      </c>
      <c r="H10" s="144">
        <v>25000000</v>
      </c>
      <c r="I10" s="144">
        <v>25000000</v>
      </c>
      <c r="J10" s="144">
        <v>10000000</v>
      </c>
      <c r="K10" s="145">
        <f t="shared" si="0"/>
        <v>60000000</v>
      </c>
    </row>
    <row r="11" spans="1:11" ht="56.25">
      <c r="A11" s="13"/>
      <c r="B11" s="14"/>
      <c r="C11" s="15"/>
      <c r="D11" s="249"/>
      <c r="E11" s="141" t="s">
        <v>190</v>
      </c>
      <c r="F11" s="141" t="s">
        <v>191</v>
      </c>
      <c r="G11" s="144">
        <v>3000000</v>
      </c>
      <c r="H11" s="144">
        <v>3000000</v>
      </c>
      <c r="I11" s="144">
        <v>3000000</v>
      </c>
      <c r="J11" s="144">
        <v>3000000</v>
      </c>
      <c r="K11" s="145">
        <f t="shared" si="0"/>
        <v>12000000</v>
      </c>
    </row>
    <row r="12" spans="1:11" ht="56.25">
      <c r="A12" s="13"/>
      <c r="B12" s="14"/>
      <c r="C12" s="15"/>
      <c r="D12" s="249" t="s">
        <v>192</v>
      </c>
      <c r="E12" s="146" t="s">
        <v>193</v>
      </c>
      <c r="F12" s="141" t="s">
        <v>194</v>
      </c>
      <c r="G12" s="144">
        <v>2000000</v>
      </c>
      <c r="H12" s="144">
        <v>2000000</v>
      </c>
      <c r="I12" s="144">
        <v>2000000</v>
      </c>
      <c r="J12" s="144">
        <v>1000000</v>
      </c>
      <c r="K12" s="145">
        <f t="shared" si="0"/>
        <v>7000000</v>
      </c>
    </row>
    <row r="13" spans="1:11" ht="75">
      <c r="A13" s="13"/>
      <c r="B13" s="14"/>
      <c r="C13" s="15"/>
      <c r="D13" s="249" t="s">
        <v>141</v>
      </c>
      <c r="E13" s="141" t="s">
        <v>195</v>
      </c>
      <c r="F13" s="141" t="s">
        <v>196</v>
      </c>
      <c r="G13" s="144">
        <v>50000000</v>
      </c>
      <c r="H13" s="144">
        <v>100000000</v>
      </c>
      <c r="I13" s="144">
        <v>200000000</v>
      </c>
      <c r="J13" s="144">
        <v>200000000</v>
      </c>
      <c r="K13" s="145">
        <f t="shared" si="0"/>
        <v>550000000</v>
      </c>
    </row>
    <row r="14" spans="1:11" ht="56.25">
      <c r="A14" s="13"/>
      <c r="B14" s="14"/>
      <c r="C14" s="15"/>
      <c r="D14" s="249" t="s">
        <v>197</v>
      </c>
      <c r="E14" s="141" t="s">
        <v>198</v>
      </c>
      <c r="F14" s="141" t="s">
        <v>199</v>
      </c>
      <c r="G14" s="144">
        <v>250000000</v>
      </c>
      <c r="H14" s="144">
        <v>200000000</v>
      </c>
      <c r="I14" s="144">
        <v>250000000</v>
      </c>
      <c r="J14" s="144">
        <v>260000000</v>
      </c>
      <c r="K14" s="145">
        <f t="shared" si="0"/>
        <v>960000000</v>
      </c>
    </row>
    <row r="15" spans="1:11" ht="37.5">
      <c r="A15" s="13"/>
      <c r="B15" s="14"/>
      <c r="C15" s="15"/>
      <c r="D15" s="249"/>
      <c r="E15" s="146" t="s">
        <v>200</v>
      </c>
      <c r="F15" s="141" t="s">
        <v>199</v>
      </c>
      <c r="G15" s="144">
        <v>2450000000</v>
      </c>
      <c r="H15" s="144">
        <v>2170000000</v>
      </c>
      <c r="I15" s="144">
        <v>2300000000</v>
      </c>
      <c r="J15" s="144">
        <v>2300000000</v>
      </c>
      <c r="K15" s="145">
        <f t="shared" si="0"/>
        <v>9220000000</v>
      </c>
    </row>
    <row r="16" spans="1:11" ht="75">
      <c r="A16" s="13"/>
      <c r="B16" s="14"/>
      <c r="C16" s="15"/>
      <c r="D16" s="249"/>
      <c r="E16" s="146" t="s">
        <v>201</v>
      </c>
      <c r="F16" s="141" t="s">
        <v>202</v>
      </c>
      <c r="G16" s="144">
        <v>174000000</v>
      </c>
      <c r="H16" s="144">
        <v>150000000</v>
      </c>
      <c r="I16" s="144">
        <v>319000000</v>
      </c>
      <c r="J16" s="144">
        <v>300000000</v>
      </c>
      <c r="K16" s="145">
        <f t="shared" si="0"/>
        <v>943000000</v>
      </c>
    </row>
    <row r="17" spans="1:11" ht="93.75">
      <c r="A17" s="13"/>
      <c r="B17" s="14"/>
      <c r="C17" s="15"/>
      <c r="D17" s="249" t="s">
        <v>203</v>
      </c>
      <c r="E17" s="147" t="s">
        <v>204</v>
      </c>
      <c r="F17" s="141" t="s">
        <v>205</v>
      </c>
      <c r="G17" s="144">
        <v>0</v>
      </c>
      <c r="H17" s="144">
        <v>0</v>
      </c>
      <c r="I17" s="144">
        <v>0</v>
      </c>
      <c r="J17" s="144">
        <v>0</v>
      </c>
      <c r="K17" s="145">
        <f t="shared" si="0"/>
        <v>0</v>
      </c>
    </row>
    <row r="18" spans="1:11" ht="75">
      <c r="A18" s="13"/>
      <c r="B18" s="14"/>
      <c r="C18" s="15"/>
      <c r="D18" s="249"/>
      <c r="E18" s="146" t="s">
        <v>206</v>
      </c>
      <c r="F18" s="141" t="s">
        <v>207</v>
      </c>
      <c r="G18" s="144"/>
      <c r="H18" s="144">
        <v>22000000</v>
      </c>
      <c r="I18" s="144">
        <v>18000000</v>
      </c>
      <c r="J18" s="144">
        <v>18000000</v>
      </c>
      <c r="K18" s="145">
        <f t="shared" si="0"/>
        <v>58000000</v>
      </c>
    </row>
    <row r="19" spans="1:11">
      <c r="A19" s="13"/>
      <c r="B19" s="14"/>
      <c r="C19" s="15"/>
      <c r="D19" s="17"/>
      <c r="E19" s="17"/>
      <c r="F19" s="17"/>
      <c r="G19" s="142"/>
      <c r="H19" s="142"/>
      <c r="I19" s="142"/>
      <c r="J19" s="142"/>
      <c r="K19" s="143">
        <f t="shared" si="0"/>
        <v>0</v>
      </c>
    </row>
    <row r="20" spans="1:11">
      <c r="A20" s="13"/>
      <c r="B20" s="14"/>
      <c r="C20" s="15"/>
      <c r="D20" s="17"/>
      <c r="E20" s="17"/>
      <c r="F20" s="17"/>
      <c r="G20" s="142"/>
      <c r="H20" s="142"/>
      <c r="I20" s="142"/>
      <c r="J20" s="142"/>
      <c r="K20" s="143">
        <f t="shared" si="0"/>
        <v>0</v>
      </c>
    </row>
    <row r="21" spans="1:11" ht="15.75" thickBot="1">
      <c r="A21" s="152" t="s">
        <v>16</v>
      </c>
      <c r="B21" s="152"/>
      <c r="C21" s="153">
        <f>SUM(C7:C20)</f>
        <v>0</v>
      </c>
      <c r="D21" s="250" t="s">
        <v>17</v>
      </c>
      <c r="E21" s="250"/>
      <c r="F21" s="250"/>
      <c r="G21" s="15">
        <f>SUM(G7:G20)</f>
        <v>2979000000</v>
      </c>
      <c r="H21" s="15">
        <f>SUM(H7:H20)</f>
        <v>2817000000</v>
      </c>
      <c r="I21" s="15">
        <f>SUM(I7:I20)</f>
        <v>3262000000</v>
      </c>
      <c r="J21" s="15">
        <f>SUM(J7:J20)</f>
        <v>3202000000</v>
      </c>
      <c r="K21" s="148">
        <f t="shared" si="0"/>
        <v>12260000000</v>
      </c>
    </row>
    <row r="22" spans="1:11" ht="15.75" thickBot="1">
      <c r="A22" s="152"/>
      <c r="B22" s="152"/>
      <c r="C22" s="153"/>
      <c r="D22" s="250" t="s">
        <v>18</v>
      </c>
      <c r="E22" s="250"/>
      <c r="F22" s="250"/>
      <c r="G22" s="250"/>
      <c r="H22" s="250"/>
      <c r="I22" s="250"/>
      <c r="J22" s="250"/>
      <c r="K22" s="14"/>
    </row>
    <row r="23" spans="1:11" hidden="1">
      <c r="G23" s="149">
        <v>2979000000</v>
      </c>
      <c r="H23" s="149">
        <v>2817000000</v>
      </c>
      <c r="I23" s="149">
        <v>3262000000</v>
      </c>
      <c r="J23" s="149">
        <v>3202000000</v>
      </c>
    </row>
    <row r="24" spans="1:11" hidden="1">
      <c r="G24">
        <f>+G23-G21</f>
        <v>0</v>
      </c>
      <c r="H24">
        <f>+H23-H21</f>
        <v>0</v>
      </c>
      <c r="I24">
        <f>+I23-I21</f>
        <v>0</v>
      </c>
      <c r="J24">
        <f>+J23-J21</f>
        <v>0</v>
      </c>
    </row>
    <row r="25" spans="1:11" hidden="1">
      <c r="G25" s="31"/>
      <c r="H25" s="31"/>
      <c r="I25" s="31"/>
      <c r="J25" s="31"/>
    </row>
  </sheetData>
  <mergeCells count="14">
    <mergeCell ref="D7:D11"/>
    <mergeCell ref="D12:D13"/>
    <mergeCell ref="D14:D16"/>
    <mergeCell ref="D17:D18"/>
    <mergeCell ref="A21:B22"/>
    <mergeCell ref="C21:C22"/>
    <mergeCell ref="D21:F21"/>
    <mergeCell ref="D22:J22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13" zoomScaleNormal="100" workbookViewId="0">
      <selection activeCell="G24" sqref="G24:J24"/>
    </sheetView>
  </sheetViews>
  <sheetFormatPr baseColWidth="10" defaultColWidth="10.7109375" defaultRowHeight="15"/>
  <cols>
    <col min="1" max="1" width="16.7109375" customWidth="1"/>
    <col min="2" max="2" width="18" customWidth="1"/>
    <col min="3" max="3" width="17.42578125" customWidth="1"/>
    <col min="4" max="4" width="33.5703125" customWidth="1"/>
    <col min="5" max="5" width="26" customWidth="1"/>
    <col min="6" max="6" width="27.42578125" customWidth="1"/>
    <col min="7" max="10" width="18.85546875" customWidth="1"/>
    <col min="11" max="11" width="17.140625" customWidth="1"/>
    <col min="13" max="13" width="20.28515625" customWidth="1"/>
  </cols>
  <sheetData>
    <row r="1" spans="1:11" ht="30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ht="18.75">
      <c r="A2" s="157" t="s">
        <v>19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18.75">
      <c r="A3" s="157" t="s">
        <v>20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11">
      <c r="A5" s="159" t="s">
        <v>3</v>
      </c>
      <c r="B5" s="159"/>
      <c r="C5" s="159"/>
      <c r="D5" s="160" t="s">
        <v>4</v>
      </c>
      <c r="E5" s="160"/>
      <c r="F5" s="160"/>
      <c r="G5" s="160"/>
      <c r="H5" s="160"/>
      <c r="I5" s="160"/>
      <c r="J5" s="160"/>
      <c r="K5" s="160"/>
    </row>
    <row r="6" spans="1:11" ht="63">
      <c r="A6" s="1" t="s">
        <v>5</v>
      </c>
      <c r="B6" s="1" t="s">
        <v>6</v>
      </c>
      <c r="C6" s="1" t="s">
        <v>7</v>
      </c>
      <c r="D6" s="2" t="s">
        <v>8</v>
      </c>
      <c r="E6" s="3" t="s">
        <v>9</v>
      </c>
      <c r="F6" s="3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15</v>
      </c>
    </row>
    <row r="7" spans="1:11" ht="36" customHeight="1">
      <c r="A7" s="6"/>
      <c r="B7" s="7"/>
      <c r="C7" s="8"/>
      <c r="D7" s="161" t="s">
        <v>21</v>
      </c>
      <c r="E7" s="22" t="s">
        <v>22</v>
      </c>
      <c r="F7" s="23" t="s">
        <v>23</v>
      </c>
      <c r="G7" s="24">
        <v>22000000</v>
      </c>
      <c r="H7" s="24">
        <v>18000000</v>
      </c>
      <c r="I7" s="24">
        <v>19000000</v>
      </c>
      <c r="J7" s="24">
        <v>22000000</v>
      </c>
      <c r="K7" s="25">
        <f t="shared" ref="K7:K24" si="0">SUM(G7:J7)</f>
        <v>81000000</v>
      </c>
    </row>
    <row r="8" spans="1:11" ht="50.65" customHeight="1">
      <c r="A8" s="13"/>
      <c r="B8" s="14"/>
      <c r="C8" s="15"/>
      <c r="D8" s="161"/>
      <c r="E8" s="26" t="s">
        <v>37</v>
      </c>
      <c r="F8" s="23" t="s">
        <v>23</v>
      </c>
      <c r="G8" s="24">
        <v>25000000</v>
      </c>
      <c r="H8" s="24">
        <v>20000000</v>
      </c>
      <c r="I8" s="24">
        <v>20000000</v>
      </c>
      <c r="J8" s="24">
        <v>23000000</v>
      </c>
      <c r="K8" s="19">
        <f t="shared" si="0"/>
        <v>88000000</v>
      </c>
    </row>
    <row r="9" spans="1:11" ht="70.5" customHeight="1">
      <c r="A9" s="13"/>
      <c r="B9" s="14"/>
      <c r="C9" s="15"/>
      <c r="D9" s="22" t="s">
        <v>24</v>
      </c>
      <c r="E9" s="27" t="s">
        <v>25</v>
      </c>
      <c r="F9" s="23" t="s">
        <v>23</v>
      </c>
      <c r="G9" s="24">
        <v>7000000</v>
      </c>
      <c r="H9" s="24">
        <v>4000000</v>
      </c>
      <c r="I9" s="24">
        <v>5000000</v>
      </c>
      <c r="J9" s="24">
        <v>4000000</v>
      </c>
      <c r="K9" s="19">
        <f t="shared" si="0"/>
        <v>20000000</v>
      </c>
    </row>
    <row r="10" spans="1:11" ht="65.25" customHeight="1">
      <c r="A10" s="13"/>
      <c r="B10" s="14"/>
      <c r="C10" s="15"/>
      <c r="D10" s="162" t="s">
        <v>26</v>
      </c>
      <c r="E10" s="28" t="s">
        <v>27</v>
      </c>
      <c r="F10" s="23" t="s">
        <v>23</v>
      </c>
      <c r="G10" s="24">
        <v>0</v>
      </c>
      <c r="H10" s="24">
        <v>2000000</v>
      </c>
      <c r="I10" s="24">
        <v>2000000</v>
      </c>
      <c r="J10" s="24">
        <v>2000000</v>
      </c>
      <c r="K10" s="19">
        <f t="shared" si="0"/>
        <v>6000000</v>
      </c>
    </row>
    <row r="11" spans="1:11" ht="46.35" customHeight="1">
      <c r="A11" s="13"/>
      <c r="B11" s="14"/>
      <c r="C11" s="15"/>
      <c r="D11" s="162"/>
      <c r="E11" s="27" t="s">
        <v>28</v>
      </c>
      <c r="F11" s="23" t="s">
        <v>23</v>
      </c>
      <c r="G11" s="24">
        <v>0</v>
      </c>
      <c r="H11" s="24">
        <v>12000000</v>
      </c>
      <c r="I11" s="24">
        <v>15000000</v>
      </c>
      <c r="J11" s="24">
        <v>18000000</v>
      </c>
      <c r="K11" s="19">
        <f t="shared" si="0"/>
        <v>45000000</v>
      </c>
    </row>
    <row r="12" spans="1:11" ht="27.6" customHeight="1">
      <c r="A12" s="13"/>
      <c r="B12" s="14"/>
      <c r="C12" s="15"/>
      <c r="D12" s="162" t="s">
        <v>29</v>
      </c>
      <c r="E12" s="29" t="s">
        <v>30</v>
      </c>
      <c r="F12" s="23" t="s">
        <v>23</v>
      </c>
      <c r="G12" s="24">
        <v>26000000</v>
      </c>
      <c r="H12" s="24">
        <v>15000000</v>
      </c>
      <c r="I12" s="24">
        <v>15000000</v>
      </c>
      <c r="J12" s="24">
        <v>18000000</v>
      </c>
      <c r="K12" s="19">
        <f t="shared" si="0"/>
        <v>74000000</v>
      </c>
    </row>
    <row r="13" spans="1:11" ht="20.25" customHeight="1">
      <c r="A13" s="13"/>
      <c r="B13" s="14"/>
      <c r="C13" s="15"/>
      <c r="D13" s="162"/>
      <c r="E13" s="17" t="s">
        <v>31</v>
      </c>
      <c r="F13" s="23" t="s">
        <v>23</v>
      </c>
      <c r="G13" s="24">
        <v>15000000</v>
      </c>
      <c r="H13" s="24">
        <v>10000000</v>
      </c>
      <c r="I13" s="24">
        <v>14000000</v>
      </c>
      <c r="J13" s="24">
        <v>15000000</v>
      </c>
      <c r="K13" s="19">
        <f t="shared" si="0"/>
        <v>54000000</v>
      </c>
    </row>
    <row r="14" spans="1:11" ht="45.6" customHeight="1">
      <c r="A14" s="13"/>
      <c r="B14" s="14"/>
      <c r="C14" s="15"/>
      <c r="D14" s="162" t="s">
        <v>32</v>
      </c>
      <c r="E14" s="27" t="s">
        <v>33</v>
      </c>
      <c r="F14" s="23" t="s">
        <v>23</v>
      </c>
      <c r="G14" s="24">
        <v>0</v>
      </c>
      <c r="H14" s="24">
        <v>2000000</v>
      </c>
      <c r="I14" s="24">
        <v>2000000</v>
      </c>
      <c r="J14" s="24"/>
      <c r="K14" s="19">
        <f t="shared" si="0"/>
        <v>4000000</v>
      </c>
    </row>
    <row r="15" spans="1:11" ht="38.1" customHeight="1">
      <c r="A15" s="13"/>
      <c r="B15" s="14"/>
      <c r="C15" s="15"/>
      <c r="D15" s="162"/>
      <c r="E15" s="29" t="s">
        <v>36</v>
      </c>
      <c r="F15" s="23" t="s">
        <v>23</v>
      </c>
      <c r="G15" s="24">
        <v>0</v>
      </c>
      <c r="H15" s="24">
        <v>7000000</v>
      </c>
      <c r="I15" s="24">
        <v>12000000</v>
      </c>
      <c r="J15" s="24"/>
      <c r="K15" s="19">
        <f t="shared" si="0"/>
        <v>19000000</v>
      </c>
    </row>
    <row r="16" spans="1:11" ht="20.25" customHeight="1">
      <c r="A16" s="13"/>
      <c r="B16" s="14"/>
      <c r="C16" s="15"/>
      <c r="D16" s="16"/>
      <c r="E16" s="17"/>
      <c r="F16" s="17"/>
      <c r="G16" s="24"/>
      <c r="H16" s="24"/>
      <c r="I16" s="24"/>
      <c r="J16" s="24"/>
      <c r="K16" s="19">
        <f t="shared" si="0"/>
        <v>0</v>
      </c>
    </row>
    <row r="17" spans="1:11" ht="20.25" customHeight="1">
      <c r="A17" s="13"/>
      <c r="B17" s="14"/>
      <c r="C17" s="15"/>
      <c r="D17" s="16"/>
      <c r="E17" s="17"/>
      <c r="F17" s="17"/>
      <c r="G17" s="24"/>
      <c r="H17" s="24"/>
      <c r="I17" s="24"/>
      <c r="J17" s="24"/>
      <c r="K17" s="19">
        <f t="shared" si="0"/>
        <v>0</v>
      </c>
    </row>
    <row r="18" spans="1:11" ht="20.25" customHeight="1">
      <c r="A18" s="13"/>
      <c r="B18" s="14"/>
      <c r="C18" s="15"/>
      <c r="D18" s="16"/>
      <c r="E18" s="17"/>
      <c r="F18" s="17"/>
      <c r="G18" s="24"/>
      <c r="H18" s="24"/>
      <c r="I18" s="24"/>
      <c r="J18" s="24"/>
      <c r="K18" s="19">
        <f t="shared" si="0"/>
        <v>0</v>
      </c>
    </row>
    <row r="19" spans="1:11" ht="20.25" customHeight="1">
      <c r="A19" s="13"/>
      <c r="B19" s="14"/>
      <c r="C19" s="15"/>
      <c r="D19" s="16"/>
      <c r="E19" s="17"/>
      <c r="F19" s="17"/>
      <c r="G19" s="24"/>
      <c r="H19" s="24"/>
      <c r="I19" s="24"/>
      <c r="J19" s="24"/>
      <c r="K19" s="19">
        <f t="shared" si="0"/>
        <v>0</v>
      </c>
    </row>
    <row r="20" spans="1:11" ht="20.25" customHeight="1">
      <c r="A20" s="13"/>
      <c r="B20" s="14"/>
      <c r="C20" s="15"/>
      <c r="D20" s="16"/>
      <c r="E20" s="17"/>
      <c r="F20" s="17"/>
      <c r="G20" s="24"/>
      <c r="H20" s="24"/>
      <c r="I20" s="24"/>
      <c r="J20" s="24"/>
      <c r="K20" s="19">
        <f t="shared" si="0"/>
        <v>0</v>
      </c>
    </row>
    <row r="21" spans="1:11" ht="20.25" customHeight="1">
      <c r="A21" s="13"/>
      <c r="B21" s="14"/>
      <c r="C21" s="15"/>
      <c r="D21" s="16"/>
      <c r="E21" s="17"/>
      <c r="F21" s="17"/>
      <c r="G21" s="24"/>
      <c r="H21" s="24"/>
      <c r="I21" s="24"/>
      <c r="J21" s="24"/>
      <c r="K21" s="19">
        <f t="shared" si="0"/>
        <v>0</v>
      </c>
    </row>
    <row r="22" spans="1:11" ht="20.25" customHeight="1">
      <c r="A22" s="13"/>
      <c r="B22" s="14"/>
      <c r="C22" s="15"/>
      <c r="D22" s="16"/>
      <c r="E22" s="17"/>
      <c r="F22" s="17"/>
      <c r="G22" s="24"/>
      <c r="H22" s="24"/>
      <c r="I22" s="24"/>
      <c r="J22" s="24"/>
      <c r="K22" s="19">
        <f t="shared" si="0"/>
        <v>0</v>
      </c>
    </row>
    <row r="23" spans="1:11" ht="20.25" customHeight="1">
      <c r="A23" s="13"/>
      <c r="B23" s="14"/>
      <c r="C23" s="15"/>
      <c r="D23" s="16"/>
      <c r="E23" s="17"/>
      <c r="F23" s="17"/>
      <c r="G23" s="24"/>
      <c r="H23" s="24"/>
      <c r="I23" s="24"/>
      <c r="J23" s="24"/>
      <c r="K23" s="19">
        <f t="shared" si="0"/>
        <v>0</v>
      </c>
    </row>
    <row r="24" spans="1:11">
      <c r="A24" s="152" t="s">
        <v>16</v>
      </c>
      <c r="B24" s="152"/>
      <c r="C24" s="153">
        <f>SUM(C7:C23)</f>
        <v>0</v>
      </c>
      <c r="D24" s="154" t="s">
        <v>17</v>
      </c>
      <c r="E24" s="154"/>
      <c r="F24" s="154"/>
      <c r="G24" s="15">
        <f>SUM(G7:G23)</f>
        <v>95000000</v>
      </c>
      <c r="H24" s="15">
        <f>SUM(H7:H23)</f>
        <v>90000000</v>
      </c>
      <c r="I24" s="15">
        <f>SUM(I7:I23)</f>
        <v>104000000</v>
      </c>
      <c r="J24" s="15">
        <f>SUM(J7:J23)</f>
        <v>102000000</v>
      </c>
      <c r="K24" s="20">
        <f t="shared" si="0"/>
        <v>391000000</v>
      </c>
    </row>
    <row r="25" spans="1:11">
      <c r="A25" s="152"/>
      <c r="B25" s="152"/>
      <c r="C25" s="153"/>
      <c r="D25" s="155" t="s">
        <v>18</v>
      </c>
      <c r="E25" s="155"/>
      <c r="F25" s="155"/>
      <c r="G25" s="155"/>
      <c r="H25" s="155"/>
      <c r="I25" s="155"/>
      <c r="J25" s="155"/>
      <c r="K25" s="21"/>
    </row>
    <row r="26" spans="1:11">
      <c r="G26" s="30">
        <v>95000000</v>
      </c>
      <c r="H26" s="30">
        <v>90000000</v>
      </c>
      <c r="I26" s="30">
        <v>104000000</v>
      </c>
      <c r="J26" s="30">
        <v>102000000</v>
      </c>
    </row>
    <row r="27" spans="1:11">
      <c r="G27">
        <f>+G26-G24</f>
        <v>0</v>
      </c>
      <c r="H27">
        <f>+H26-H24</f>
        <v>0</v>
      </c>
      <c r="I27">
        <f>+I26-I24</f>
        <v>0</v>
      </c>
      <c r="J27">
        <f>+J26-J24</f>
        <v>0</v>
      </c>
    </row>
    <row r="28" spans="1:11">
      <c r="G28" s="31"/>
      <c r="H28" s="31"/>
      <c r="I28" s="31"/>
      <c r="J28" s="31"/>
    </row>
  </sheetData>
  <mergeCells count="14">
    <mergeCell ref="A1:K1"/>
    <mergeCell ref="A2:K2"/>
    <mergeCell ref="A3:K3"/>
    <mergeCell ref="A4:K4"/>
    <mergeCell ref="A5:C5"/>
    <mergeCell ref="D5:K5"/>
    <mergeCell ref="D7:D8"/>
    <mergeCell ref="D10:D11"/>
    <mergeCell ref="D12:D13"/>
    <mergeCell ref="D14:D15"/>
    <mergeCell ref="A24:B25"/>
    <mergeCell ref="C24:C25"/>
    <mergeCell ref="D24:F24"/>
    <mergeCell ref="D25:J25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0"/>
  <sheetViews>
    <sheetView topLeftCell="D22" workbookViewId="0">
      <selection activeCell="D32" sqref="A32:XFD36"/>
    </sheetView>
  </sheetViews>
  <sheetFormatPr baseColWidth="10" defaultRowHeight="15"/>
  <cols>
    <col min="1" max="1" width="16.7109375" hidden="1" customWidth="1"/>
    <col min="2" max="2" width="18" hidden="1" customWidth="1"/>
    <col min="3" max="3" width="17.42578125" hidden="1" customWidth="1"/>
    <col min="4" max="4" width="33.5703125" customWidth="1"/>
    <col min="5" max="5" width="38.140625" customWidth="1"/>
    <col min="6" max="6" width="35.7109375" customWidth="1"/>
    <col min="7" max="7" width="21.7109375" customWidth="1"/>
    <col min="8" max="8" width="22.5703125" customWidth="1"/>
    <col min="9" max="9" width="21" customWidth="1"/>
    <col min="10" max="10" width="22" customWidth="1"/>
    <col min="11" max="11" width="23.7109375" customWidth="1"/>
    <col min="12" max="12" width="12.7109375" bestFit="1" customWidth="1"/>
  </cols>
  <sheetData>
    <row r="1" spans="1:15" ht="18.75">
      <c r="A1" s="220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2"/>
    </row>
    <row r="2" spans="1:15" ht="18.75">
      <c r="A2" s="223" t="s">
        <v>102</v>
      </c>
      <c r="B2" s="224"/>
      <c r="C2" s="224"/>
      <c r="D2" s="224"/>
      <c r="E2" s="224"/>
      <c r="F2" s="224"/>
      <c r="G2" s="224"/>
      <c r="H2" s="224"/>
      <c r="I2" s="224"/>
      <c r="J2" s="224"/>
      <c r="K2" s="225"/>
    </row>
    <row r="3" spans="1:15" ht="18.75">
      <c r="A3" s="226" t="s">
        <v>103</v>
      </c>
      <c r="B3" s="224"/>
      <c r="C3" s="224"/>
      <c r="D3" s="224"/>
      <c r="E3" s="224"/>
      <c r="F3" s="224"/>
      <c r="G3" s="224"/>
      <c r="H3" s="224"/>
      <c r="I3" s="224"/>
      <c r="J3" s="224"/>
      <c r="K3" s="225"/>
    </row>
    <row r="4" spans="1:15" ht="15.75" thickBot="1">
      <c r="A4" s="227"/>
      <c r="B4" s="228"/>
      <c r="C4" s="228"/>
      <c r="D4" s="228"/>
      <c r="E4" s="228"/>
      <c r="F4" s="228"/>
      <c r="G4" s="228"/>
      <c r="H4" s="228"/>
      <c r="I4" s="228"/>
      <c r="J4" s="228"/>
      <c r="K4" s="229"/>
    </row>
    <row r="5" spans="1:15" ht="16.5" thickBot="1">
      <c r="A5" s="230" t="s">
        <v>3</v>
      </c>
      <c r="B5" s="231"/>
      <c r="C5" s="231"/>
      <c r="D5" s="231" t="s">
        <v>4</v>
      </c>
      <c r="E5" s="231"/>
      <c r="F5" s="231"/>
      <c r="G5" s="231"/>
      <c r="H5" s="231"/>
      <c r="I5" s="231"/>
      <c r="J5" s="231"/>
      <c r="K5" s="232"/>
    </row>
    <row r="6" spans="1:15" ht="63.75" thickBot="1">
      <c r="A6" s="98" t="s">
        <v>5</v>
      </c>
      <c r="B6" s="98" t="s">
        <v>6</v>
      </c>
      <c r="C6" s="98" t="s">
        <v>7</v>
      </c>
      <c r="D6" s="99" t="s">
        <v>8</v>
      </c>
      <c r="E6" s="100" t="s">
        <v>9</v>
      </c>
      <c r="F6" s="100" t="s">
        <v>10</v>
      </c>
      <c r="G6" s="101" t="s">
        <v>11</v>
      </c>
      <c r="H6" s="101" t="s">
        <v>12</v>
      </c>
      <c r="I6" s="101" t="s">
        <v>13</v>
      </c>
      <c r="J6" s="101" t="s">
        <v>14</v>
      </c>
      <c r="K6" s="102" t="s">
        <v>15</v>
      </c>
    </row>
    <row r="7" spans="1:15" ht="47.25">
      <c r="A7" s="103"/>
      <c r="B7" s="104"/>
      <c r="C7" s="105"/>
      <c r="D7" s="233" t="s">
        <v>104</v>
      </c>
      <c r="E7" s="106" t="s">
        <v>105</v>
      </c>
      <c r="F7" s="106" t="s">
        <v>106</v>
      </c>
      <c r="G7" s="107">
        <v>5000000</v>
      </c>
      <c r="H7" s="107">
        <v>7000000</v>
      </c>
      <c r="I7" s="107">
        <v>7000000</v>
      </c>
      <c r="J7" s="107">
        <v>5000000</v>
      </c>
      <c r="K7" s="108">
        <f>SUM(G7:J7)</f>
        <v>24000000</v>
      </c>
    </row>
    <row r="8" spans="1:15" ht="31.5">
      <c r="A8" s="103"/>
      <c r="B8" s="104"/>
      <c r="C8" s="105"/>
      <c r="D8" s="233"/>
      <c r="E8" s="106" t="s">
        <v>107</v>
      </c>
      <c r="F8" s="106" t="s">
        <v>108</v>
      </c>
      <c r="G8" s="107">
        <v>3000000</v>
      </c>
      <c r="H8" s="107">
        <v>4000000</v>
      </c>
      <c r="I8" s="107">
        <v>4000000</v>
      </c>
      <c r="J8" s="107">
        <v>3000000</v>
      </c>
      <c r="K8" s="108">
        <f t="shared" ref="K8:K29" si="0">SUM(G8:J8)</f>
        <v>14000000</v>
      </c>
    </row>
    <row r="9" spans="1:15" ht="31.5">
      <c r="A9" s="103"/>
      <c r="B9" s="104"/>
      <c r="C9" s="105"/>
      <c r="D9" s="233"/>
      <c r="E9" s="106" t="s">
        <v>109</v>
      </c>
      <c r="F9" s="106" t="s">
        <v>110</v>
      </c>
      <c r="G9" s="107">
        <v>18000000</v>
      </c>
      <c r="H9" s="107">
        <v>28000000</v>
      </c>
      <c r="I9" s="107">
        <v>28000000</v>
      </c>
      <c r="J9" s="107">
        <v>18000000</v>
      </c>
      <c r="K9" s="108">
        <f t="shared" si="0"/>
        <v>92000000</v>
      </c>
    </row>
    <row r="10" spans="1:15" ht="31.5">
      <c r="A10" s="109"/>
      <c r="B10" s="110"/>
      <c r="C10" s="107"/>
      <c r="D10" s="234" t="s">
        <v>111</v>
      </c>
      <c r="E10" s="106" t="s">
        <v>112</v>
      </c>
      <c r="F10" s="106" t="s">
        <v>108</v>
      </c>
      <c r="G10" s="107">
        <v>0</v>
      </c>
      <c r="H10" s="107">
        <v>0</v>
      </c>
      <c r="I10" s="107">
        <v>0</v>
      </c>
      <c r="J10" s="107">
        <v>0</v>
      </c>
      <c r="K10" s="108">
        <f t="shared" si="0"/>
        <v>0</v>
      </c>
      <c r="L10" s="111"/>
      <c r="M10" s="111"/>
      <c r="N10" s="111"/>
      <c r="O10" s="111"/>
    </row>
    <row r="11" spans="1:15" ht="47.25">
      <c r="A11" s="109"/>
      <c r="B11" s="110"/>
      <c r="C11" s="107"/>
      <c r="D11" s="234"/>
      <c r="E11" s="106" t="s">
        <v>113</v>
      </c>
      <c r="F11" s="106" t="s">
        <v>110</v>
      </c>
      <c r="G11" s="107">
        <v>1750000</v>
      </c>
      <c r="H11" s="107">
        <v>1750000</v>
      </c>
      <c r="I11" s="107">
        <v>1750000</v>
      </c>
      <c r="J11" s="107">
        <v>1750000</v>
      </c>
      <c r="K11" s="108">
        <f t="shared" si="0"/>
        <v>7000000</v>
      </c>
    </row>
    <row r="12" spans="1:15" ht="31.5">
      <c r="A12" s="109"/>
      <c r="B12" s="110"/>
      <c r="C12" s="107"/>
      <c r="D12" s="234"/>
      <c r="E12" s="106" t="s">
        <v>114</v>
      </c>
      <c r="F12" s="106" t="s">
        <v>108</v>
      </c>
      <c r="G12" s="107">
        <v>2000000</v>
      </c>
      <c r="H12" s="107">
        <v>2000000</v>
      </c>
      <c r="I12" s="107">
        <v>2000000</v>
      </c>
      <c r="J12" s="107">
        <v>2000000</v>
      </c>
      <c r="K12" s="108">
        <f t="shared" si="0"/>
        <v>8000000</v>
      </c>
    </row>
    <row r="13" spans="1:15" ht="31.5">
      <c r="A13" s="109"/>
      <c r="B13" s="110"/>
      <c r="C13" s="107"/>
      <c r="D13" s="234"/>
      <c r="E13" s="106" t="s">
        <v>115</v>
      </c>
      <c r="F13" s="106" t="s">
        <v>108</v>
      </c>
      <c r="G13" s="107">
        <v>13500000</v>
      </c>
      <c r="H13" s="107">
        <v>13500000</v>
      </c>
      <c r="I13" s="107">
        <v>13500000</v>
      </c>
      <c r="J13" s="107">
        <v>13500000</v>
      </c>
      <c r="K13" s="108">
        <f t="shared" si="0"/>
        <v>54000000</v>
      </c>
    </row>
    <row r="14" spans="1:15" ht="47.25">
      <c r="A14" s="109"/>
      <c r="B14" s="110"/>
      <c r="C14" s="107"/>
      <c r="D14" s="112" t="s">
        <v>116</v>
      </c>
      <c r="E14" s="106" t="s">
        <v>117</v>
      </c>
      <c r="F14" s="106" t="s">
        <v>110</v>
      </c>
      <c r="G14" s="107">
        <v>25000000</v>
      </c>
      <c r="H14" s="107">
        <v>50000000</v>
      </c>
      <c r="I14" s="107">
        <v>25000000</v>
      </c>
      <c r="J14" s="107">
        <v>25000000</v>
      </c>
      <c r="K14" s="108">
        <f t="shared" si="0"/>
        <v>125000000</v>
      </c>
    </row>
    <row r="15" spans="1:15" ht="31.5">
      <c r="A15" s="109"/>
      <c r="B15" s="110"/>
      <c r="C15" s="107"/>
      <c r="D15" s="112" t="s">
        <v>118</v>
      </c>
      <c r="E15" s="113" t="s">
        <v>119</v>
      </c>
      <c r="F15" s="110" t="s">
        <v>110</v>
      </c>
      <c r="G15" s="107">
        <v>10000000</v>
      </c>
      <c r="H15" s="107">
        <v>5000000</v>
      </c>
      <c r="I15" s="107">
        <v>0</v>
      </c>
      <c r="J15" s="107">
        <v>0</v>
      </c>
      <c r="K15" s="108">
        <f t="shared" si="0"/>
        <v>15000000</v>
      </c>
    </row>
    <row r="16" spans="1:15" ht="63">
      <c r="A16" s="109"/>
      <c r="B16" s="110"/>
      <c r="C16" s="107"/>
      <c r="D16" s="233" t="s">
        <v>120</v>
      </c>
      <c r="E16" s="113" t="s">
        <v>121</v>
      </c>
      <c r="F16" s="113" t="s">
        <v>110</v>
      </c>
      <c r="G16" s="107">
        <v>0</v>
      </c>
      <c r="H16" s="107">
        <v>0</v>
      </c>
      <c r="I16" s="107">
        <v>0</v>
      </c>
      <c r="J16" s="107">
        <v>0</v>
      </c>
      <c r="K16" s="108">
        <f t="shared" si="0"/>
        <v>0</v>
      </c>
    </row>
    <row r="17" spans="1:11" ht="47.25">
      <c r="A17" s="109"/>
      <c r="B17" s="110"/>
      <c r="C17" s="107"/>
      <c r="D17" s="233"/>
      <c r="E17" s="113" t="s">
        <v>122</v>
      </c>
      <c r="F17" s="113" t="s">
        <v>110</v>
      </c>
      <c r="G17" s="107">
        <v>347000000</v>
      </c>
      <c r="H17" s="107">
        <v>280000000</v>
      </c>
      <c r="I17" s="107">
        <v>373000000</v>
      </c>
      <c r="J17" s="107">
        <v>375000000</v>
      </c>
      <c r="K17" s="108">
        <f t="shared" si="0"/>
        <v>1375000000</v>
      </c>
    </row>
    <row r="18" spans="1:11" ht="47.25">
      <c r="A18" s="109"/>
      <c r="B18" s="110"/>
      <c r="C18" s="107"/>
      <c r="D18" s="233"/>
      <c r="E18" s="113" t="s">
        <v>123</v>
      </c>
      <c r="F18" s="113" t="s">
        <v>106</v>
      </c>
      <c r="G18" s="107">
        <v>9500000</v>
      </c>
      <c r="H18" s="107">
        <v>14500000</v>
      </c>
      <c r="I18" s="107">
        <v>25000000</v>
      </c>
      <c r="J18" s="107">
        <v>25000000</v>
      </c>
      <c r="K18" s="108">
        <f t="shared" si="0"/>
        <v>74000000</v>
      </c>
    </row>
    <row r="19" spans="1:11" ht="31.5">
      <c r="A19" s="109"/>
      <c r="B19" s="110"/>
      <c r="C19" s="107"/>
      <c r="D19" s="233" t="s">
        <v>124</v>
      </c>
      <c r="E19" s="113" t="s">
        <v>125</v>
      </c>
      <c r="F19" s="113" t="s">
        <v>110</v>
      </c>
      <c r="G19" s="107">
        <v>3000000</v>
      </c>
      <c r="H19" s="107">
        <v>4000000</v>
      </c>
      <c r="I19" s="107">
        <v>4000000</v>
      </c>
      <c r="J19" s="107">
        <v>4000000</v>
      </c>
      <c r="K19" s="108">
        <f t="shared" si="0"/>
        <v>15000000</v>
      </c>
    </row>
    <row r="20" spans="1:11" ht="31.5">
      <c r="A20" s="109"/>
      <c r="B20" s="110"/>
      <c r="C20" s="107"/>
      <c r="D20" s="233"/>
      <c r="E20" s="113" t="s">
        <v>126</v>
      </c>
      <c r="F20" s="113" t="s">
        <v>108</v>
      </c>
      <c r="G20" s="107">
        <v>3000000</v>
      </c>
      <c r="H20" s="107">
        <v>4000000</v>
      </c>
      <c r="I20" s="107">
        <v>4000000</v>
      </c>
      <c r="J20" s="107">
        <v>4000000</v>
      </c>
      <c r="K20" s="108">
        <f t="shared" si="0"/>
        <v>15000000</v>
      </c>
    </row>
    <row r="21" spans="1:11" ht="31.5">
      <c r="A21" s="109"/>
      <c r="B21" s="110"/>
      <c r="C21" s="107"/>
      <c r="D21" s="233"/>
      <c r="E21" s="113" t="s">
        <v>127</v>
      </c>
      <c r="F21" s="113" t="s">
        <v>108</v>
      </c>
      <c r="G21" s="107">
        <v>60000000</v>
      </c>
      <c r="H21" s="107">
        <v>60000000</v>
      </c>
      <c r="I21" s="107">
        <v>60000000</v>
      </c>
      <c r="J21" s="107">
        <v>60000000</v>
      </c>
      <c r="K21" s="108">
        <f t="shared" si="0"/>
        <v>240000000</v>
      </c>
    </row>
    <row r="22" spans="1:11" ht="63">
      <c r="A22" s="109"/>
      <c r="B22" s="110"/>
      <c r="C22" s="107"/>
      <c r="D22" s="233" t="s">
        <v>128</v>
      </c>
      <c r="E22" s="113" t="s">
        <v>129</v>
      </c>
      <c r="F22" s="113" t="s">
        <v>108</v>
      </c>
      <c r="G22" s="107">
        <v>1500000</v>
      </c>
      <c r="H22" s="107">
        <v>1500000</v>
      </c>
      <c r="I22" s="107">
        <v>1500000</v>
      </c>
      <c r="J22" s="107">
        <v>1500000</v>
      </c>
      <c r="K22" s="108">
        <f t="shared" si="0"/>
        <v>6000000</v>
      </c>
    </row>
    <row r="23" spans="1:11" ht="47.25">
      <c r="A23" s="109"/>
      <c r="B23" s="110"/>
      <c r="C23" s="107"/>
      <c r="D23" s="233"/>
      <c r="E23" s="114" t="s">
        <v>130</v>
      </c>
      <c r="F23" s="113" t="s">
        <v>108</v>
      </c>
      <c r="G23" s="107">
        <v>1500000</v>
      </c>
      <c r="H23" s="107">
        <v>1500000</v>
      </c>
      <c r="I23" s="107">
        <v>4000000</v>
      </c>
      <c r="J23" s="107">
        <v>4000000</v>
      </c>
      <c r="K23" s="108">
        <f t="shared" si="0"/>
        <v>11000000</v>
      </c>
    </row>
    <row r="24" spans="1:11" ht="31.5">
      <c r="A24" s="109"/>
      <c r="B24" s="110"/>
      <c r="C24" s="107"/>
      <c r="D24" s="233"/>
      <c r="E24" s="114" t="s">
        <v>131</v>
      </c>
      <c r="F24" s="113" t="s">
        <v>108</v>
      </c>
      <c r="G24" s="107">
        <v>1250000</v>
      </c>
      <c r="H24" s="107">
        <v>1250000</v>
      </c>
      <c r="I24" s="107">
        <v>1250000</v>
      </c>
      <c r="J24" s="107">
        <v>1250000</v>
      </c>
      <c r="K24" s="108">
        <f t="shared" si="0"/>
        <v>5000000</v>
      </c>
    </row>
    <row r="25" spans="1:11" ht="15.75">
      <c r="A25" s="109"/>
      <c r="B25" s="110"/>
      <c r="C25" s="107"/>
      <c r="D25" s="110"/>
      <c r="E25" s="110"/>
      <c r="F25" s="110"/>
      <c r="G25" s="107">
        <f>SUM(G7:G24)</f>
        <v>505000000</v>
      </c>
      <c r="H25" s="107">
        <v>478000000</v>
      </c>
      <c r="I25" s="107">
        <v>554000000</v>
      </c>
      <c r="J25" s="107">
        <v>543000000</v>
      </c>
      <c r="K25" s="108">
        <f t="shared" si="0"/>
        <v>2080000000</v>
      </c>
    </row>
    <row r="26" spans="1:11" ht="15.75" hidden="1">
      <c r="A26" s="109"/>
      <c r="B26" s="110"/>
      <c r="C26" s="107"/>
      <c r="D26" s="110"/>
      <c r="E26" s="110"/>
      <c r="F26" s="110"/>
      <c r="G26" s="107">
        <v>505000000</v>
      </c>
      <c r="H26" s="107">
        <f>SUM(H7:H24)</f>
        <v>478000000</v>
      </c>
      <c r="I26" s="107">
        <f>SUM(I7:I24)</f>
        <v>554000000</v>
      </c>
      <c r="J26" s="107">
        <f t="shared" ref="J26" si="1">SUM(J7:J24)</f>
        <v>543000000</v>
      </c>
      <c r="K26" s="108">
        <f t="shared" si="0"/>
        <v>2080000000</v>
      </c>
    </row>
    <row r="27" spans="1:11" ht="15.75" hidden="1">
      <c r="A27" s="109"/>
      <c r="B27" s="110"/>
      <c r="C27" s="107"/>
      <c r="D27" s="110"/>
      <c r="E27" s="110"/>
      <c r="F27" s="110"/>
      <c r="G27" s="107">
        <f>+G26-G25</f>
        <v>0</v>
      </c>
      <c r="H27" s="107">
        <f>+H25-H26</f>
        <v>0</v>
      </c>
      <c r="I27" s="107">
        <f t="shared" ref="I27:J27" si="2">+I25-I26</f>
        <v>0</v>
      </c>
      <c r="J27" s="107">
        <f t="shared" si="2"/>
        <v>0</v>
      </c>
      <c r="K27" s="108">
        <f t="shared" si="0"/>
        <v>0</v>
      </c>
    </row>
    <row r="28" spans="1:11" ht="15.75">
      <c r="A28" s="109"/>
      <c r="B28" s="110"/>
      <c r="C28" s="107"/>
      <c r="D28" s="110"/>
      <c r="E28" s="110"/>
      <c r="F28" s="110"/>
      <c r="G28" s="107"/>
      <c r="H28" s="107"/>
      <c r="I28" s="107"/>
      <c r="J28" s="107"/>
      <c r="K28" s="108">
        <f t="shared" si="0"/>
        <v>0</v>
      </c>
    </row>
    <row r="29" spans="1:11" ht="15.75">
      <c r="A29" s="211" t="s">
        <v>16</v>
      </c>
      <c r="B29" s="212"/>
      <c r="C29" s="215">
        <f>SUM(C7:C28)</f>
        <v>0</v>
      </c>
      <c r="D29" s="217" t="s">
        <v>17</v>
      </c>
      <c r="E29" s="217"/>
      <c r="F29" s="217"/>
      <c r="G29" s="107">
        <f>SUM(G7:G28)</f>
        <v>1515000000</v>
      </c>
      <c r="H29" s="107">
        <f>SUM(H7:H28)</f>
        <v>1434000000</v>
      </c>
      <c r="I29" s="107">
        <f>SUM(I7:I28)</f>
        <v>1662000000</v>
      </c>
      <c r="J29" s="107">
        <f>SUM(J7:J28)</f>
        <v>1629000000</v>
      </c>
      <c r="K29" s="108">
        <f t="shared" si="0"/>
        <v>6240000000</v>
      </c>
    </row>
    <row r="30" spans="1:11" ht="16.5" thickBot="1">
      <c r="A30" s="213"/>
      <c r="B30" s="214"/>
      <c r="C30" s="216"/>
      <c r="D30" s="218" t="s">
        <v>18</v>
      </c>
      <c r="E30" s="218"/>
      <c r="F30" s="218"/>
      <c r="G30" s="218"/>
      <c r="H30" s="218"/>
      <c r="I30" s="218"/>
      <c r="J30" s="219"/>
      <c r="K30" s="115"/>
    </row>
  </sheetData>
  <mergeCells count="15">
    <mergeCell ref="A29:B30"/>
    <mergeCell ref="C29:C30"/>
    <mergeCell ref="D29:F29"/>
    <mergeCell ref="D30:J30"/>
    <mergeCell ref="A1:K1"/>
    <mergeCell ref="A2:K2"/>
    <mergeCell ref="A3:K3"/>
    <mergeCell ref="A4:K4"/>
    <mergeCell ref="A5:C5"/>
    <mergeCell ref="D5:K5"/>
    <mergeCell ref="D7:D9"/>
    <mergeCell ref="D10:D13"/>
    <mergeCell ref="D16:D18"/>
    <mergeCell ref="D19:D21"/>
    <mergeCell ref="D22:D2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D16" workbookViewId="0">
      <selection activeCell="P17" sqref="P17"/>
    </sheetView>
  </sheetViews>
  <sheetFormatPr baseColWidth="10" defaultColWidth="10.7109375" defaultRowHeight="15"/>
  <cols>
    <col min="1" max="1" width="16.7109375" hidden="1" customWidth="1"/>
    <col min="2" max="2" width="18" hidden="1" customWidth="1"/>
    <col min="3" max="3" width="17.42578125" hidden="1" customWidth="1"/>
    <col min="4" max="4" width="33.5703125" customWidth="1"/>
    <col min="5" max="5" width="26" customWidth="1"/>
    <col min="6" max="6" width="27.42578125" customWidth="1"/>
    <col min="7" max="10" width="18.85546875" customWidth="1"/>
    <col min="11" max="11" width="17.140625" customWidth="1"/>
    <col min="12" max="12" width="0" hidden="1" customWidth="1"/>
    <col min="13" max="13" width="20.28515625" hidden="1" customWidth="1"/>
  </cols>
  <sheetData>
    <row r="1" spans="1:13" ht="18.7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3" ht="18.75">
      <c r="A2" s="157" t="s">
        <v>132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3" ht="18.75">
      <c r="A3" s="157" t="s">
        <v>20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3" ht="15.75" thickBot="1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13" ht="15.75" thickBot="1">
      <c r="A5" s="159" t="s">
        <v>3</v>
      </c>
      <c r="B5" s="159"/>
      <c r="C5" s="159"/>
      <c r="D5" s="160" t="s">
        <v>4</v>
      </c>
      <c r="E5" s="160"/>
      <c r="F5" s="160"/>
      <c r="G5" s="160"/>
      <c r="H5" s="160"/>
      <c r="I5" s="160"/>
      <c r="J5" s="160"/>
      <c r="K5" s="160"/>
    </row>
    <row r="6" spans="1:13" ht="63.75" thickBot="1">
      <c r="A6" s="1" t="s">
        <v>5</v>
      </c>
      <c r="B6" s="1" t="s">
        <v>6</v>
      </c>
      <c r="C6" s="1" t="s">
        <v>7</v>
      </c>
      <c r="D6" s="117" t="s">
        <v>8</v>
      </c>
      <c r="E6" s="118" t="s">
        <v>9</v>
      </c>
      <c r="F6" s="118" t="s">
        <v>10</v>
      </c>
      <c r="G6" s="119" t="s">
        <v>11</v>
      </c>
      <c r="H6" s="119" t="s">
        <v>12</v>
      </c>
      <c r="I6" s="119" t="s">
        <v>13</v>
      </c>
      <c r="J6" s="119" t="s">
        <v>14</v>
      </c>
      <c r="K6" s="119" t="s">
        <v>15</v>
      </c>
    </row>
    <row r="7" spans="1:13" ht="24">
      <c r="A7" s="6"/>
      <c r="B7" s="120">
        <v>250401010101</v>
      </c>
      <c r="C7" s="8"/>
      <c r="D7" s="235" t="s">
        <v>133</v>
      </c>
      <c r="E7" s="28" t="s">
        <v>134</v>
      </c>
      <c r="F7" s="28" t="s">
        <v>135</v>
      </c>
      <c r="G7" s="121">
        <v>0</v>
      </c>
      <c r="H7" s="121">
        <v>0</v>
      </c>
      <c r="I7" s="121">
        <v>0</v>
      </c>
      <c r="J7" s="121">
        <v>0</v>
      </c>
      <c r="K7" s="121">
        <f t="shared" ref="K7:K23" si="0">SUM(G7:J7)</f>
        <v>0</v>
      </c>
    </row>
    <row r="8" spans="1:13" ht="48.75">
      <c r="A8" s="13"/>
      <c r="B8" s="14"/>
      <c r="C8" s="15"/>
      <c r="D8" s="235"/>
      <c r="E8" s="26" t="s">
        <v>136</v>
      </c>
      <c r="F8" s="28" t="s">
        <v>137</v>
      </c>
      <c r="G8" s="121">
        <v>0</v>
      </c>
      <c r="H8" s="121">
        <v>0</v>
      </c>
      <c r="I8" s="121">
        <v>0</v>
      </c>
      <c r="J8" s="121">
        <v>0</v>
      </c>
      <c r="K8" s="121">
        <f t="shared" si="0"/>
        <v>0</v>
      </c>
    </row>
    <row r="9" spans="1:13" ht="24">
      <c r="A9" s="13"/>
      <c r="B9" s="14"/>
      <c r="C9" s="15"/>
      <c r="D9" s="235" t="s">
        <v>138</v>
      </c>
      <c r="E9" s="27" t="s">
        <v>139</v>
      </c>
      <c r="F9" s="122" t="s">
        <v>140</v>
      </c>
      <c r="G9" s="121">
        <v>200000000</v>
      </c>
      <c r="H9" s="121">
        <v>20000000</v>
      </c>
      <c r="I9" s="121">
        <v>10000000</v>
      </c>
      <c r="J9" s="121">
        <v>10000000</v>
      </c>
      <c r="K9" s="121">
        <f t="shared" si="0"/>
        <v>240000000</v>
      </c>
    </row>
    <row r="10" spans="1:13" ht="36">
      <c r="A10" s="13"/>
      <c r="B10" s="14"/>
      <c r="C10" s="15"/>
      <c r="D10" s="235" t="s">
        <v>141</v>
      </c>
      <c r="E10" s="28" t="s">
        <v>142</v>
      </c>
      <c r="F10" s="28" t="s">
        <v>143</v>
      </c>
      <c r="G10" s="121">
        <v>15000000</v>
      </c>
      <c r="H10" s="121">
        <v>15000000</v>
      </c>
      <c r="I10" s="121">
        <v>15000000</v>
      </c>
      <c r="J10" s="121">
        <v>15000000</v>
      </c>
      <c r="K10" s="121">
        <f t="shared" si="0"/>
        <v>60000000</v>
      </c>
    </row>
    <row r="11" spans="1:13" ht="36">
      <c r="A11" s="13"/>
      <c r="B11" s="14"/>
      <c r="C11" s="15"/>
      <c r="D11" s="235" t="s">
        <v>144</v>
      </c>
      <c r="E11" s="28" t="s">
        <v>145</v>
      </c>
      <c r="F11" s="28" t="s">
        <v>146</v>
      </c>
      <c r="G11" s="121">
        <v>500000000</v>
      </c>
      <c r="H11" s="121">
        <f>500000000-100000000</f>
        <v>400000000</v>
      </c>
      <c r="I11" s="121">
        <v>500000000</v>
      </c>
      <c r="J11" s="121">
        <f>500000000+100000000</f>
        <v>600000000</v>
      </c>
      <c r="K11" s="121">
        <f t="shared" si="0"/>
        <v>2000000000</v>
      </c>
      <c r="L11" t="s">
        <v>147</v>
      </c>
    </row>
    <row r="12" spans="1:13" ht="48">
      <c r="A12" s="13"/>
      <c r="B12" s="14"/>
      <c r="C12" s="15"/>
      <c r="D12" s="235"/>
      <c r="E12" s="27" t="s">
        <v>148</v>
      </c>
      <c r="F12" s="28" t="s">
        <v>149</v>
      </c>
      <c r="G12" s="121">
        <v>0</v>
      </c>
      <c r="H12" s="121">
        <v>0</v>
      </c>
      <c r="I12" s="121">
        <v>0</v>
      </c>
      <c r="J12" s="121">
        <v>0</v>
      </c>
      <c r="K12" s="121">
        <f t="shared" si="0"/>
        <v>0</v>
      </c>
    </row>
    <row r="13" spans="1:13" ht="36.75">
      <c r="A13" s="13"/>
      <c r="B13" s="14"/>
      <c r="C13" s="15"/>
      <c r="D13" s="235" t="s">
        <v>150</v>
      </c>
      <c r="E13" s="29" t="s">
        <v>151</v>
      </c>
      <c r="F13" s="122" t="s">
        <v>152</v>
      </c>
      <c r="G13" s="121">
        <f>485000000+86200000</f>
        <v>571200000</v>
      </c>
      <c r="H13" s="121">
        <f>605000000-40000000-136800000</f>
        <v>428200000</v>
      </c>
      <c r="I13" s="121">
        <f>605000000-46200000+30400000</f>
        <v>589200000</v>
      </c>
      <c r="J13" s="121">
        <f>605000000+107200000</f>
        <v>712200000</v>
      </c>
      <c r="K13" s="121">
        <f t="shared" si="0"/>
        <v>2300800000</v>
      </c>
      <c r="L13" t="s">
        <v>153</v>
      </c>
      <c r="M13">
        <f>2300800000/65</f>
        <v>35396923.07692308</v>
      </c>
    </row>
    <row r="14" spans="1:13" ht="60">
      <c r="A14" s="13"/>
      <c r="B14" s="14"/>
      <c r="C14" s="15"/>
      <c r="D14" s="235"/>
      <c r="E14" s="29" t="s">
        <v>154</v>
      </c>
      <c r="F14" s="28" t="s">
        <v>155</v>
      </c>
      <c r="G14" s="121">
        <v>0</v>
      </c>
      <c r="H14" s="121">
        <v>0</v>
      </c>
      <c r="I14" s="121">
        <v>0</v>
      </c>
      <c r="J14" s="121">
        <v>0</v>
      </c>
      <c r="K14" s="121">
        <f t="shared" si="0"/>
        <v>0</v>
      </c>
    </row>
    <row r="15" spans="1:13" ht="36">
      <c r="A15" s="13"/>
      <c r="B15" s="14"/>
      <c r="C15" s="15"/>
      <c r="D15" s="236" t="s">
        <v>156</v>
      </c>
      <c r="E15" s="27" t="s">
        <v>157</v>
      </c>
      <c r="F15" s="28" t="s">
        <v>135</v>
      </c>
      <c r="G15" s="121">
        <v>56800000</v>
      </c>
      <c r="H15" s="121">
        <v>56800000</v>
      </c>
      <c r="I15" s="121">
        <v>56800000</v>
      </c>
      <c r="J15" s="121">
        <v>56800000</v>
      </c>
      <c r="K15" s="121">
        <f t="shared" si="0"/>
        <v>227200000</v>
      </c>
    </row>
    <row r="16" spans="1:13" ht="48">
      <c r="A16" s="13"/>
      <c r="B16" s="14"/>
      <c r="C16" s="15"/>
      <c r="D16" s="236"/>
      <c r="E16" s="29" t="s">
        <v>158</v>
      </c>
      <c r="F16" s="28" t="s">
        <v>159</v>
      </c>
      <c r="G16" s="121">
        <v>0</v>
      </c>
      <c r="H16" s="121">
        <v>0</v>
      </c>
      <c r="I16" s="121">
        <v>0</v>
      </c>
      <c r="J16" s="121">
        <v>0</v>
      </c>
      <c r="K16" s="121">
        <f t="shared" si="0"/>
        <v>0</v>
      </c>
    </row>
    <row r="17" spans="1:11" ht="24">
      <c r="A17" s="13"/>
      <c r="B17" s="14"/>
      <c r="C17" s="15"/>
      <c r="D17" s="235" t="s">
        <v>160</v>
      </c>
      <c r="E17" s="27" t="s">
        <v>161</v>
      </c>
      <c r="F17" s="28" t="s">
        <v>162</v>
      </c>
      <c r="G17" s="121">
        <v>0</v>
      </c>
      <c r="H17" s="121">
        <v>0</v>
      </c>
      <c r="I17" s="121">
        <v>0</v>
      </c>
      <c r="J17" s="121">
        <v>0</v>
      </c>
      <c r="K17" s="121">
        <f t="shared" si="0"/>
        <v>0</v>
      </c>
    </row>
    <row r="18" spans="1:11" ht="36">
      <c r="A18" s="13"/>
      <c r="B18" s="14"/>
      <c r="C18" s="15"/>
      <c r="D18" s="235"/>
      <c r="E18" s="27" t="s">
        <v>163</v>
      </c>
      <c r="F18" s="28" t="s">
        <v>164</v>
      </c>
      <c r="G18" s="121">
        <v>0</v>
      </c>
      <c r="H18" s="121">
        <v>0</v>
      </c>
      <c r="I18" s="121">
        <v>0</v>
      </c>
      <c r="J18" s="121">
        <v>0</v>
      </c>
      <c r="K18" s="121">
        <f t="shared" si="0"/>
        <v>0</v>
      </c>
    </row>
    <row r="19" spans="1:11" ht="36">
      <c r="A19" s="13"/>
      <c r="B19" s="14"/>
      <c r="C19" s="15"/>
      <c r="D19" s="122" t="s">
        <v>165</v>
      </c>
      <c r="E19" s="27" t="s">
        <v>166</v>
      </c>
      <c r="F19" s="28" t="s">
        <v>167</v>
      </c>
      <c r="G19" s="121">
        <v>0</v>
      </c>
      <c r="H19" s="121">
        <v>0</v>
      </c>
      <c r="I19" s="121">
        <v>0</v>
      </c>
      <c r="J19" s="121">
        <v>0</v>
      </c>
      <c r="K19" s="121">
        <f t="shared" si="0"/>
        <v>0</v>
      </c>
    </row>
    <row r="20" spans="1:11" ht="24">
      <c r="A20" s="13"/>
      <c r="B20" s="14"/>
      <c r="C20" s="15"/>
      <c r="D20" s="235" t="s">
        <v>168</v>
      </c>
      <c r="E20" s="27" t="s">
        <v>169</v>
      </c>
      <c r="F20" s="28" t="s">
        <v>170</v>
      </c>
      <c r="G20" s="121">
        <v>0</v>
      </c>
      <c r="H20" s="121">
        <v>300000000</v>
      </c>
      <c r="I20" s="121">
        <v>250000000</v>
      </c>
      <c r="J20" s="121">
        <v>40000000</v>
      </c>
      <c r="K20" s="121">
        <f t="shared" si="0"/>
        <v>590000000</v>
      </c>
    </row>
    <row r="21" spans="1:11" ht="24">
      <c r="A21" s="13"/>
      <c r="B21" s="14"/>
      <c r="C21" s="15"/>
      <c r="D21" s="235"/>
      <c r="E21" s="27" t="s">
        <v>171</v>
      </c>
      <c r="F21" s="28" t="s">
        <v>172</v>
      </c>
      <c r="G21" s="121">
        <v>0</v>
      </c>
      <c r="H21" s="121">
        <v>50000000</v>
      </c>
      <c r="I21" s="121">
        <v>50000000</v>
      </c>
      <c r="J21" s="121">
        <v>10000000</v>
      </c>
      <c r="K21" s="121">
        <f t="shared" si="0"/>
        <v>110000000</v>
      </c>
    </row>
    <row r="22" spans="1:11">
      <c r="A22" s="13"/>
      <c r="B22" s="14"/>
      <c r="C22" s="15"/>
      <c r="D22" s="17"/>
      <c r="E22" s="17"/>
      <c r="F22" s="17"/>
      <c r="G22" s="121"/>
      <c r="H22" s="121"/>
      <c r="I22" s="121"/>
      <c r="J22" s="121"/>
      <c r="K22" s="123"/>
    </row>
    <row r="23" spans="1:11" ht="15.75" thickBot="1">
      <c r="A23" s="152" t="s">
        <v>16</v>
      </c>
      <c r="B23" s="152"/>
      <c r="C23" s="153">
        <f>SUM(C7:C22)</f>
        <v>0</v>
      </c>
      <c r="D23" s="154" t="s">
        <v>17</v>
      </c>
      <c r="E23" s="154"/>
      <c r="F23" s="154"/>
      <c r="G23" s="15">
        <f>SUM(G7:G22)</f>
        <v>1343000000</v>
      </c>
      <c r="H23" s="15">
        <f>SUM(H7:H22)</f>
        <v>1270000000</v>
      </c>
      <c r="I23" s="15">
        <f>SUM(I7:I22)</f>
        <v>1471000000</v>
      </c>
      <c r="J23" s="15">
        <f>SUM(J7:J22)</f>
        <v>1444000000</v>
      </c>
      <c r="K23" s="20">
        <f t="shared" si="0"/>
        <v>5528000000</v>
      </c>
    </row>
    <row r="24" spans="1:11" ht="15.75" thickBot="1">
      <c r="A24" s="152"/>
      <c r="B24" s="152"/>
      <c r="C24" s="153"/>
      <c r="D24" s="155" t="s">
        <v>18</v>
      </c>
      <c r="E24" s="155"/>
      <c r="F24" s="155"/>
      <c r="G24" s="155"/>
      <c r="H24" s="155"/>
      <c r="I24" s="155"/>
      <c r="J24" s="155"/>
      <c r="K24" s="124">
        <f>+K23</f>
        <v>5528000000</v>
      </c>
    </row>
    <row r="25" spans="1:11" hidden="1">
      <c r="G25" s="30">
        <v>1343000000</v>
      </c>
      <c r="H25" s="30">
        <v>1270000000</v>
      </c>
      <c r="I25" s="30">
        <v>1471000000</v>
      </c>
      <c r="J25" s="30">
        <v>1444000000</v>
      </c>
      <c r="K25" s="125">
        <f>J25+I25+H25+G25</f>
        <v>5528000000</v>
      </c>
    </row>
    <row r="26" spans="1:11" hidden="1">
      <c r="G26">
        <f>+G23-G25</f>
        <v>0</v>
      </c>
      <c r="H26">
        <f>+H23-H25</f>
        <v>0</v>
      </c>
      <c r="I26">
        <f>+I23-I25</f>
        <v>0</v>
      </c>
      <c r="J26">
        <f>+J23-J25</f>
        <v>0</v>
      </c>
    </row>
    <row r="29" spans="1:11">
      <c r="D29" s="116"/>
    </row>
    <row r="30" spans="1:11">
      <c r="D30" t="s">
        <v>51</v>
      </c>
    </row>
  </sheetData>
  <mergeCells count="17">
    <mergeCell ref="D20:D21"/>
    <mergeCell ref="A23:B24"/>
    <mergeCell ref="C23:C24"/>
    <mergeCell ref="D23:F23"/>
    <mergeCell ref="D24:J24"/>
    <mergeCell ref="D17:D18"/>
    <mergeCell ref="A1:K1"/>
    <mergeCell ref="A2:K2"/>
    <mergeCell ref="A3:K3"/>
    <mergeCell ref="A4:K4"/>
    <mergeCell ref="A5:C5"/>
    <mergeCell ref="D5:K5"/>
    <mergeCell ref="D7:D8"/>
    <mergeCell ref="D9:D10"/>
    <mergeCell ref="D11:D12"/>
    <mergeCell ref="D13:D14"/>
    <mergeCell ref="D15:D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D1" workbookViewId="0">
      <selection activeCell="I14" sqref="I14"/>
    </sheetView>
  </sheetViews>
  <sheetFormatPr baseColWidth="10" defaultRowHeight="15"/>
  <cols>
    <col min="1" max="3" width="0" hidden="1" customWidth="1"/>
    <col min="4" max="4" width="22.85546875" customWidth="1"/>
    <col min="5" max="5" width="24.28515625" customWidth="1"/>
    <col min="6" max="6" width="22.28515625" customWidth="1"/>
    <col min="7" max="7" width="14.85546875" customWidth="1"/>
    <col min="8" max="8" width="17.7109375" customWidth="1"/>
    <col min="9" max="11" width="15.28515625" bestFit="1" customWidth="1"/>
    <col min="12" max="12" width="14.42578125" bestFit="1" customWidth="1"/>
  </cols>
  <sheetData>
    <row r="1" spans="1:11" ht="18.75">
      <c r="A1" s="220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2"/>
    </row>
    <row r="2" spans="1:11" ht="18.75">
      <c r="A2" s="226" t="s">
        <v>179</v>
      </c>
      <c r="B2" s="224"/>
      <c r="C2" s="224"/>
      <c r="D2" s="224"/>
      <c r="E2" s="224"/>
      <c r="F2" s="224"/>
      <c r="G2" s="224"/>
      <c r="H2" s="224"/>
      <c r="I2" s="224"/>
      <c r="J2" s="224"/>
      <c r="K2" s="225"/>
    </row>
    <row r="3" spans="1:11" ht="18.75">
      <c r="A3" s="226" t="s">
        <v>173</v>
      </c>
      <c r="B3" s="224"/>
      <c r="C3" s="224"/>
      <c r="D3" s="224"/>
      <c r="E3" s="224"/>
      <c r="F3" s="224"/>
      <c r="G3" s="224"/>
      <c r="H3" s="224"/>
      <c r="I3" s="224"/>
      <c r="J3" s="224"/>
      <c r="K3" s="225"/>
    </row>
    <row r="4" spans="1:11" ht="15.75" thickBot="1">
      <c r="A4" s="227"/>
      <c r="B4" s="228"/>
      <c r="C4" s="228"/>
      <c r="D4" s="228"/>
      <c r="E4" s="228"/>
      <c r="F4" s="228"/>
      <c r="G4" s="228"/>
      <c r="H4" s="228"/>
      <c r="I4" s="228"/>
      <c r="J4" s="228"/>
      <c r="K4" s="229"/>
    </row>
    <row r="5" spans="1:11" ht="79.5" thickBot="1">
      <c r="A5" s="126" t="s">
        <v>5</v>
      </c>
      <c r="B5" s="126" t="s">
        <v>6</v>
      </c>
      <c r="C5" s="126" t="s">
        <v>7</v>
      </c>
      <c r="D5" s="127" t="s">
        <v>8</v>
      </c>
      <c r="E5" s="128" t="s">
        <v>9</v>
      </c>
      <c r="F5" s="129" t="s">
        <v>10</v>
      </c>
      <c r="G5" s="129" t="s">
        <v>11</v>
      </c>
      <c r="H5" s="129" t="s">
        <v>12</v>
      </c>
      <c r="I5" s="129" t="s">
        <v>13</v>
      </c>
      <c r="J5" s="129" t="s">
        <v>14</v>
      </c>
      <c r="K5" s="130" t="s">
        <v>15</v>
      </c>
    </row>
    <row r="6" spans="1:11" ht="48">
      <c r="A6" s="13"/>
      <c r="B6" s="14"/>
      <c r="C6" s="131"/>
      <c r="D6" s="247" t="s">
        <v>174</v>
      </c>
      <c r="E6" s="132" t="s">
        <v>175</v>
      </c>
      <c r="F6" s="132" t="s">
        <v>176</v>
      </c>
      <c r="G6" s="133">
        <v>10000000</v>
      </c>
      <c r="H6" s="133">
        <v>30000000</v>
      </c>
      <c r="I6" s="133">
        <v>4999999</v>
      </c>
      <c r="J6" s="133">
        <v>4999999</v>
      </c>
      <c r="K6" s="134">
        <f>SUM(G6:J6)</f>
        <v>49999998</v>
      </c>
    </row>
    <row r="7" spans="1:11" ht="36">
      <c r="A7" s="13"/>
      <c r="B7" s="14"/>
      <c r="C7" s="131"/>
      <c r="D7" s="248" t="s">
        <v>174</v>
      </c>
      <c r="E7" s="132" t="s">
        <v>177</v>
      </c>
      <c r="F7" s="132" t="s">
        <v>178</v>
      </c>
      <c r="G7" s="133">
        <v>0</v>
      </c>
      <c r="H7" s="133">
        <v>0</v>
      </c>
      <c r="I7" s="135">
        <v>1</v>
      </c>
      <c r="J7" s="133">
        <v>1</v>
      </c>
      <c r="K7" s="134">
        <f>SUM(G7:J7)</f>
        <v>2</v>
      </c>
    </row>
    <row r="8" spans="1:11">
      <c r="A8" s="13"/>
      <c r="B8" s="14"/>
      <c r="C8" s="131"/>
      <c r="D8" s="136"/>
      <c r="E8" s="137"/>
      <c r="F8" s="137"/>
      <c r="G8" s="138"/>
      <c r="H8" s="138"/>
      <c r="I8" s="138"/>
      <c r="J8" s="138"/>
      <c r="K8" s="139">
        <f t="shared" ref="K8:K9" si="0">SUM(G8:J8)</f>
        <v>0</v>
      </c>
    </row>
    <row r="9" spans="1:11">
      <c r="A9" s="237" t="s">
        <v>16</v>
      </c>
      <c r="B9" s="238"/>
      <c r="C9" s="241">
        <f>SUM(C6:C8)</f>
        <v>0</v>
      </c>
      <c r="D9" s="243" t="s">
        <v>17</v>
      </c>
      <c r="E9" s="243"/>
      <c r="F9" s="244"/>
      <c r="G9" s="74">
        <f>SUM(G6:G8)</f>
        <v>10000000</v>
      </c>
      <c r="H9" s="74">
        <f>SUM(H6:H8)</f>
        <v>30000000</v>
      </c>
      <c r="I9" s="74">
        <f>SUM(I6:I8)</f>
        <v>5000000</v>
      </c>
      <c r="J9" s="74">
        <f>SUM(J6:J8)</f>
        <v>5000000</v>
      </c>
      <c r="K9" s="95">
        <f t="shared" si="0"/>
        <v>50000000</v>
      </c>
    </row>
    <row r="10" spans="1:11" ht="15.75" thickBot="1">
      <c r="A10" s="239"/>
      <c r="B10" s="240"/>
      <c r="C10" s="242"/>
      <c r="D10" s="245" t="s">
        <v>18</v>
      </c>
      <c r="E10" s="245"/>
      <c r="F10" s="245"/>
      <c r="G10" s="245"/>
      <c r="H10" s="245"/>
      <c r="I10" s="245"/>
      <c r="J10" s="246"/>
      <c r="K10" s="140">
        <f>+K9</f>
        <v>50000000</v>
      </c>
    </row>
  </sheetData>
  <mergeCells count="9">
    <mergeCell ref="A9:B10"/>
    <mergeCell ref="C9:C10"/>
    <mergeCell ref="D9:F9"/>
    <mergeCell ref="D10:J10"/>
    <mergeCell ref="A1:K1"/>
    <mergeCell ref="A2:K2"/>
    <mergeCell ref="A3:K3"/>
    <mergeCell ref="A4:K4"/>
    <mergeCell ref="D6:D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D20" workbookViewId="0">
      <selection activeCell="D28" sqref="A28:XFD32"/>
    </sheetView>
  </sheetViews>
  <sheetFormatPr baseColWidth="10" defaultRowHeight="15"/>
  <cols>
    <col min="1" max="3" width="0" style="62" hidden="1" customWidth="1"/>
    <col min="4" max="4" width="28.140625" style="62" customWidth="1"/>
    <col min="5" max="5" width="27.28515625" style="62" customWidth="1"/>
    <col min="6" max="6" width="21.28515625" style="62" customWidth="1"/>
    <col min="7" max="7" width="14.28515625" style="62" customWidth="1"/>
    <col min="8" max="8" width="17.7109375" style="62" customWidth="1"/>
    <col min="9" max="10" width="15.28515625" style="62" bestFit="1" customWidth="1"/>
    <col min="11" max="11" width="17.85546875" style="62" customWidth="1"/>
    <col min="12" max="12" width="14.42578125" style="62" bestFit="1" customWidth="1"/>
    <col min="13" max="16384" width="11.42578125" style="62"/>
  </cols>
  <sheetData>
    <row r="1" spans="1:12" ht="18.75">
      <c r="A1" s="190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2"/>
    </row>
    <row r="2" spans="1:12" ht="18.75">
      <c r="A2" s="193" t="s">
        <v>52</v>
      </c>
      <c r="B2" s="194" t="s">
        <v>53</v>
      </c>
      <c r="C2" s="194" t="s">
        <v>53</v>
      </c>
      <c r="D2" s="194" t="s">
        <v>53</v>
      </c>
      <c r="E2" s="194" t="s">
        <v>53</v>
      </c>
      <c r="F2" s="194" t="s">
        <v>53</v>
      </c>
      <c r="G2" s="194" t="s">
        <v>53</v>
      </c>
      <c r="H2" s="194" t="s">
        <v>53</v>
      </c>
      <c r="I2" s="194" t="s">
        <v>53</v>
      </c>
      <c r="J2" s="194" t="s">
        <v>53</v>
      </c>
      <c r="K2" s="195" t="s">
        <v>53</v>
      </c>
    </row>
    <row r="3" spans="1:12" ht="18.75">
      <c r="A3" s="193" t="s">
        <v>54</v>
      </c>
      <c r="B3" s="194"/>
      <c r="C3" s="194"/>
      <c r="D3" s="194"/>
      <c r="E3" s="194"/>
      <c r="F3" s="194"/>
      <c r="G3" s="194"/>
      <c r="H3" s="194"/>
      <c r="I3" s="194"/>
      <c r="J3" s="194"/>
      <c r="K3" s="195"/>
    </row>
    <row r="4" spans="1:12" ht="15.75" thickBot="1">
      <c r="A4" s="196"/>
      <c r="B4" s="197"/>
      <c r="C4" s="197"/>
      <c r="D4" s="197"/>
      <c r="E4" s="197"/>
      <c r="F4" s="197"/>
      <c r="G4" s="197"/>
      <c r="H4" s="197"/>
      <c r="I4" s="197"/>
      <c r="J4" s="197"/>
      <c r="K4" s="198"/>
    </row>
    <row r="5" spans="1:12" ht="79.5" thickBot="1">
      <c r="A5" s="63" t="s">
        <v>5</v>
      </c>
      <c r="B5" s="63" t="s">
        <v>6</v>
      </c>
      <c r="C5" s="63" t="s">
        <v>7</v>
      </c>
      <c r="D5" s="64" t="s">
        <v>8</v>
      </c>
      <c r="E5" s="65" t="s">
        <v>9</v>
      </c>
      <c r="F5" s="66" t="s">
        <v>10</v>
      </c>
      <c r="G5" s="66" t="s">
        <v>11</v>
      </c>
      <c r="H5" s="66" t="s">
        <v>12</v>
      </c>
      <c r="I5" s="66" t="s">
        <v>13</v>
      </c>
      <c r="J5" s="66" t="s">
        <v>14</v>
      </c>
      <c r="K5" s="67" t="s">
        <v>15</v>
      </c>
    </row>
    <row r="6" spans="1:12" ht="36" customHeight="1">
      <c r="A6" s="68"/>
      <c r="B6" s="69"/>
      <c r="C6" s="69"/>
      <c r="D6" s="199" t="s">
        <v>55</v>
      </c>
      <c r="E6" s="70" t="s">
        <v>56</v>
      </c>
      <c r="F6" s="70" t="s">
        <v>57</v>
      </c>
      <c r="G6" s="71">
        <v>1</v>
      </c>
      <c r="H6" s="84">
        <v>5000000</v>
      </c>
      <c r="I6" s="84">
        <v>1</v>
      </c>
      <c r="J6" s="84">
        <v>1</v>
      </c>
      <c r="K6" s="71">
        <f>SUM(G6:J6)</f>
        <v>5000003</v>
      </c>
    </row>
    <row r="7" spans="1:12" ht="36">
      <c r="A7" s="72"/>
      <c r="B7" s="73"/>
      <c r="C7" s="74"/>
      <c r="D7" s="200"/>
      <c r="E7" s="70" t="s">
        <v>58</v>
      </c>
      <c r="F7" s="70" t="s">
        <v>59</v>
      </c>
      <c r="G7" s="71">
        <v>1</v>
      </c>
      <c r="H7" s="84">
        <v>22000000</v>
      </c>
      <c r="I7" s="84">
        <v>15000000</v>
      </c>
      <c r="J7" s="84">
        <v>4000000</v>
      </c>
      <c r="K7" s="71">
        <f t="shared" ref="K7:K23" si="0">SUM(G7:J7)</f>
        <v>41000001</v>
      </c>
    </row>
    <row r="8" spans="1:12" ht="36">
      <c r="A8" s="72"/>
      <c r="B8" s="73"/>
      <c r="C8" s="74"/>
      <c r="D8" s="189"/>
      <c r="E8" s="70" t="s">
        <v>60</v>
      </c>
      <c r="F8" s="70" t="s">
        <v>61</v>
      </c>
      <c r="G8" s="71">
        <v>1</v>
      </c>
      <c r="H8" s="84">
        <v>2000000</v>
      </c>
      <c r="I8" s="84">
        <v>2000000</v>
      </c>
      <c r="J8" s="84">
        <v>1</v>
      </c>
      <c r="K8" s="71">
        <f t="shared" si="0"/>
        <v>4000002</v>
      </c>
      <c r="L8" s="75"/>
    </row>
    <row r="9" spans="1:12" ht="36">
      <c r="A9" s="72"/>
      <c r="B9" s="73"/>
      <c r="C9" s="74"/>
      <c r="D9" s="188" t="s">
        <v>62</v>
      </c>
      <c r="E9" s="76" t="s">
        <v>63</v>
      </c>
      <c r="F9" s="77" t="s">
        <v>64</v>
      </c>
      <c r="G9" s="71">
        <v>1</v>
      </c>
      <c r="H9" s="84">
        <v>1</v>
      </c>
      <c r="I9" s="84">
        <v>1</v>
      </c>
      <c r="J9" s="84">
        <v>1</v>
      </c>
      <c r="K9" s="71">
        <f t="shared" si="0"/>
        <v>4</v>
      </c>
    </row>
    <row r="10" spans="1:12" ht="24">
      <c r="A10" s="72"/>
      <c r="B10" s="73"/>
      <c r="C10" s="74"/>
      <c r="D10" s="189" t="s">
        <v>65</v>
      </c>
      <c r="E10" s="70" t="s">
        <v>66</v>
      </c>
      <c r="F10" s="70" t="s">
        <v>67</v>
      </c>
      <c r="G10" s="71">
        <v>1</v>
      </c>
      <c r="H10" s="84">
        <v>18000000</v>
      </c>
      <c r="I10" s="84">
        <v>20000000</v>
      </c>
      <c r="J10" s="84">
        <v>21000000</v>
      </c>
      <c r="K10" s="71">
        <f t="shared" si="0"/>
        <v>59000001</v>
      </c>
      <c r="L10" s="75"/>
    </row>
    <row r="11" spans="1:12" ht="24">
      <c r="A11" s="72"/>
      <c r="B11" s="73"/>
      <c r="C11" s="74"/>
      <c r="D11" s="188" t="s">
        <v>65</v>
      </c>
      <c r="E11" s="70" t="s">
        <v>68</v>
      </c>
      <c r="F11" s="70" t="s">
        <v>69</v>
      </c>
      <c r="G11" s="71">
        <v>1</v>
      </c>
      <c r="H11" s="251">
        <v>9000000</v>
      </c>
      <c r="I11" s="84">
        <v>20000000</v>
      </c>
      <c r="J11" s="84">
        <v>10000000</v>
      </c>
      <c r="K11" s="71">
        <f t="shared" si="0"/>
        <v>39000001</v>
      </c>
    </row>
    <row r="12" spans="1:12" ht="48">
      <c r="A12" s="72"/>
      <c r="B12" s="73"/>
      <c r="C12" s="74"/>
      <c r="D12" s="189" t="s">
        <v>65</v>
      </c>
      <c r="E12" s="70" t="s">
        <v>70</v>
      </c>
      <c r="F12" s="78" t="s">
        <v>71</v>
      </c>
      <c r="G12" s="71">
        <v>1</v>
      </c>
      <c r="H12" s="84">
        <v>19000000</v>
      </c>
      <c r="I12" s="84">
        <v>20000000</v>
      </c>
      <c r="J12" s="84">
        <v>20000000</v>
      </c>
      <c r="K12" s="71">
        <f t="shared" si="0"/>
        <v>59000001</v>
      </c>
      <c r="L12" s="75"/>
    </row>
    <row r="13" spans="1:12" s="86" customFormat="1" ht="60.75">
      <c r="A13" s="79"/>
      <c r="B13" s="80"/>
      <c r="C13" s="81"/>
      <c r="D13" s="151" t="s">
        <v>72</v>
      </c>
      <c r="E13" s="82" t="s">
        <v>73</v>
      </c>
      <c r="F13" s="83" t="s">
        <v>74</v>
      </c>
      <c r="G13" s="84">
        <v>1</v>
      </c>
      <c r="H13" s="84">
        <v>1</v>
      </c>
      <c r="I13" s="84">
        <v>1</v>
      </c>
      <c r="J13" s="84">
        <v>1</v>
      </c>
      <c r="K13" s="71">
        <f t="shared" si="0"/>
        <v>4</v>
      </c>
      <c r="L13" s="85"/>
    </row>
    <row r="14" spans="1:12" ht="36" customHeight="1">
      <c r="A14" s="72"/>
      <c r="B14" s="73"/>
      <c r="C14" s="74"/>
      <c r="D14" s="188" t="s">
        <v>75</v>
      </c>
      <c r="E14" s="78" t="s">
        <v>76</v>
      </c>
      <c r="F14" s="70" t="s">
        <v>77</v>
      </c>
      <c r="G14" s="84">
        <v>1</v>
      </c>
      <c r="H14" s="87">
        <v>1</v>
      </c>
      <c r="I14" s="84">
        <v>1</v>
      </c>
      <c r="J14" s="84">
        <v>1</v>
      </c>
      <c r="K14" s="71">
        <f t="shared" si="0"/>
        <v>4</v>
      </c>
    </row>
    <row r="15" spans="1:12" ht="60">
      <c r="A15" s="72"/>
      <c r="B15" s="73"/>
      <c r="C15" s="74"/>
      <c r="D15" s="189" t="s">
        <v>75</v>
      </c>
      <c r="E15" s="70" t="s">
        <v>78</v>
      </c>
      <c r="F15" s="70" t="s">
        <v>79</v>
      </c>
      <c r="G15" s="84">
        <v>1</v>
      </c>
      <c r="H15" s="84">
        <v>20000000</v>
      </c>
      <c r="I15" s="84">
        <v>15000000</v>
      </c>
      <c r="J15" s="84">
        <v>1</v>
      </c>
      <c r="K15" s="71">
        <f t="shared" si="0"/>
        <v>35000002</v>
      </c>
      <c r="L15" s="75"/>
    </row>
    <row r="16" spans="1:12" ht="36">
      <c r="A16" s="72"/>
      <c r="B16" s="73"/>
      <c r="C16" s="74"/>
      <c r="D16" s="188" t="s">
        <v>80</v>
      </c>
      <c r="E16" s="70" t="s">
        <v>81</v>
      </c>
      <c r="F16" s="70" t="s">
        <v>82</v>
      </c>
      <c r="G16" s="84">
        <v>1</v>
      </c>
      <c r="H16" s="84">
        <v>1</v>
      </c>
      <c r="I16" s="84">
        <v>1</v>
      </c>
      <c r="J16" s="84">
        <v>1</v>
      </c>
      <c r="K16" s="71">
        <f t="shared" si="0"/>
        <v>4</v>
      </c>
    </row>
    <row r="17" spans="1:12" ht="36">
      <c r="A17" s="72"/>
      <c r="B17" s="73"/>
      <c r="C17" s="74"/>
      <c r="D17" s="189"/>
      <c r="E17" s="70" t="s">
        <v>83</v>
      </c>
      <c r="F17" s="70" t="s">
        <v>84</v>
      </c>
      <c r="G17" s="84">
        <v>1</v>
      </c>
      <c r="H17" s="84">
        <v>4999995</v>
      </c>
      <c r="I17" s="84">
        <v>4999994</v>
      </c>
      <c r="J17" s="84">
        <v>9999993</v>
      </c>
      <c r="K17" s="71">
        <f t="shared" si="0"/>
        <v>19999983</v>
      </c>
      <c r="L17" s="75"/>
    </row>
    <row r="18" spans="1:12" ht="38.25">
      <c r="A18" s="72"/>
      <c r="B18" s="73"/>
      <c r="C18" s="74"/>
      <c r="D18" s="150" t="s">
        <v>85</v>
      </c>
      <c r="E18" s="78" t="s">
        <v>86</v>
      </c>
      <c r="F18" s="70" t="s">
        <v>87</v>
      </c>
      <c r="G18" s="251">
        <v>29999989</v>
      </c>
      <c r="H18" s="84">
        <v>7000000</v>
      </c>
      <c r="I18" s="84">
        <v>30000000</v>
      </c>
      <c r="J18" s="84">
        <v>20000000</v>
      </c>
      <c r="K18" s="71">
        <f t="shared" si="0"/>
        <v>86999989</v>
      </c>
    </row>
    <row r="19" spans="1:12" ht="48.75">
      <c r="A19" s="72"/>
      <c r="B19" s="73"/>
      <c r="C19" s="74"/>
      <c r="D19" s="188" t="s">
        <v>88</v>
      </c>
      <c r="E19" s="88" t="s">
        <v>89</v>
      </c>
      <c r="F19" s="88" t="s">
        <v>90</v>
      </c>
      <c r="G19" s="251">
        <v>1000000</v>
      </c>
      <c r="H19" s="251">
        <v>1000000</v>
      </c>
      <c r="I19" s="251">
        <v>1000000</v>
      </c>
      <c r="J19" s="251">
        <v>1000000</v>
      </c>
      <c r="K19" s="71">
        <f t="shared" si="0"/>
        <v>4000000</v>
      </c>
    </row>
    <row r="20" spans="1:12" ht="60">
      <c r="A20" s="72"/>
      <c r="B20" s="73"/>
      <c r="C20" s="74"/>
      <c r="D20" s="189"/>
      <c r="E20" s="78" t="s">
        <v>91</v>
      </c>
      <c r="F20" s="70" t="s">
        <v>92</v>
      </c>
      <c r="G20" s="84">
        <v>74000000</v>
      </c>
      <c r="H20" s="84">
        <v>24000000</v>
      </c>
      <c r="I20" s="84">
        <v>44000000</v>
      </c>
      <c r="J20" s="84">
        <v>44000000</v>
      </c>
      <c r="K20" s="71">
        <f t="shared" si="0"/>
        <v>186000000</v>
      </c>
      <c r="L20" s="75"/>
    </row>
    <row r="21" spans="1:12" ht="51">
      <c r="A21" s="72"/>
      <c r="B21" s="73"/>
      <c r="C21" s="74"/>
      <c r="D21" s="150" t="s">
        <v>93</v>
      </c>
      <c r="E21" s="252" t="s">
        <v>94</v>
      </c>
      <c r="F21" s="70" t="s">
        <v>95</v>
      </c>
      <c r="G21" s="251">
        <v>1</v>
      </c>
      <c r="H21" s="84">
        <v>1</v>
      </c>
      <c r="I21" s="84">
        <v>1</v>
      </c>
      <c r="J21" s="84">
        <v>38000000</v>
      </c>
      <c r="K21" s="71">
        <f t="shared" si="0"/>
        <v>38000003</v>
      </c>
    </row>
    <row r="22" spans="1:12" ht="36">
      <c r="A22" s="72"/>
      <c r="B22" s="73"/>
      <c r="C22" s="74"/>
      <c r="D22" s="89" t="s">
        <v>96</v>
      </c>
      <c r="E22" s="83" t="s">
        <v>97</v>
      </c>
      <c r="F22" s="70" t="s">
        <v>98</v>
      </c>
      <c r="G22" s="84">
        <v>49999998</v>
      </c>
      <c r="H22" s="84">
        <v>10000000</v>
      </c>
      <c r="I22" s="84">
        <v>20000000</v>
      </c>
      <c r="J22" s="84">
        <v>20000000</v>
      </c>
      <c r="K22" s="71">
        <f t="shared" si="0"/>
        <v>99999998</v>
      </c>
    </row>
    <row r="23" spans="1:12" ht="72.75">
      <c r="A23" s="72"/>
      <c r="B23" s="73"/>
      <c r="C23" s="74"/>
      <c r="D23" s="90" t="s">
        <v>99</v>
      </c>
      <c r="E23" s="83" t="s">
        <v>100</v>
      </c>
      <c r="F23" s="70" t="s">
        <v>101</v>
      </c>
      <c r="G23" s="84">
        <v>23000000</v>
      </c>
      <c r="H23" s="84">
        <v>6000000</v>
      </c>
      <c r="I23" s="84">
        <v>9000000</v>
      </c>
      <c r="J23" s="84">
        <v>9000000</v>
      </c>
      <c r="K23" s="71">
        <f t="shared" si="0"/>
        <v>47000000</v>
      </c>
    </row>
    <row r="24" spans="1:12">
      <c r="A24" s="72"/>
      <c r="B24" s="73"/>
      <c r="C24" s="74"/>
      <c r="D24" s="91"/>
      <c r="E24" s="92"/>
      <c r="F24" s="92"/>
      <c r="G24" s="93"/>
      <c r="H24" s="93"/>
      <c r="I24" s="93"/>
      <c r="J24" s="93"/>
      <c r="K24" s="94"/>
    </row>
    <row r="25" spans="1:12">
      <c r="A25" s="201" t="s">
        <v>16</v>
      </c>
      <c r="B25" s="202"/>
      <c r="C25" s="205">
        <f>SUM(C7:C24)</f>
        <v>0</v>
      </c>
      <c r="D25" s="207" t="s">
        <v>17</v>
      </c>
      <c r="E25" s="207"/>
      <c r="F25" s="208"/>
      <c r="G25" s="74">
        <f>SUM(G6:G24)</f>
        <v>178000000</v>
      </c>
      <c r="H25" s="74">
        <f t="shared" ref="H25:J25" si="1">SUM(H6:H24)</f>
        <v>148000000</v>
      </c>
      <c r="I25" s="74">
        <f t="shared" si="1"/>
        <v>201000000</v>
      </c>
      <c r="J25" s="74">
        <f t="shared" si="1"/>
        <v>197000000</v>
      </c>
      <c r="K25" s="95">
        <f>SUM(K6:K24)</f>
        <v>724000000</v>
      </c>
    </row>
    <row r="26" spans="1:12" ht="15.75" thickBot="1">
      <c r="A26" s="203"/>
      <c r="B26" s="204"/>
      <c r="C26" s="206"/>
      <c r="D26" s="209" t="s">
        <v>18</v>
      </c>
      <c r="E26" s="209"/>
      <c r="F26" s="209"/>
      <c r="G26" s="209"/>
      <c r="H26" s="209"/>
      <c r="I26" s="209"/>
      <c r="J26" s="210"/>
      <c r="K26" s="96">
        <f>+K25</f>
        <v>724000000</v>
      </c>
    </row>
    <row r="27" spans="1:12" ht="14.25" customHeight="1">
      <c r="D27" s="97"/>
    </row>
  </sheetData>
  <mergeCells count="14">
    <mergeCell ref="D11:D12"/>
    <mergeCell ref="D14:D15"/>
    <mergeCell ref="D16:D17"/>
    <mergeCell ref="D19:D20"/>
    <mergeCell ref="A25:B26"/>
    <mergeCell ref="C25:C26"/>
    <mergeCell ref="D25:F25"/>
    <mergeCell ref="D26:J26"/>
    <mergeCell ref="D9:D10"/>
    <mergeCell ref="A1:K1"/>
    <mergeCell ref="A2:K2"/>
    <mergeCell ref="A3:K3"/>
    <mergeCell ref="A4:K4"/>
    <mergeCell ref="D6:D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D1" workbookViewId="0">
      <selection activeCell="D16" sqref="A16:XFD19"/>
    </sheetView>
  </sheetViews>
  <sheetFormatPr baseColWidth="10" defaultRowHeight="15"/>
  <cols>
    <col min="1" max="1" width="16.7109375" style="35" hidden="1" customWidth="1"/>
    <col min="2" max="2" width="18" style="35" hidden="1" customWidth="1"/>
    <col min="3" max="3" width="17.42578125" style="35" hidden="1" customWidth="1"/>
    <col min="4" max="4" width="33.5703125" style="35" customWidth="1"/>
    <col min="5" max="5" width="30.42578125" style="35" customWidth="1"/>
    <col min="6" max="6" width="32.140625" style="35" customWidth="1"/>
    <col min="7" max="10" width="18.85546875" style="35" customWidth="1"/>
    <col min="11" max="11" width="21.7109375" style="35" customWidth="1"/>
    <col min="12" max="12" width="0" style="35" hidden="1" customWidth="1"/>
    <col min="13" max="13" width="20.28515625" style="35" hidden="1" customWidth="1"/>
    <col min="14" max="18" width="0" style="35" hidden="1" customWidth="1"/>
    <col min="19" max="16384" width="11.42578125" style="35"/>
  </cols>
  <sheetData>
    <row r="1" spans="1:16" ht="18.75">
      <c r="A1" s="1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6" ht="18.75">
      <c r="A2" s="166" t="s">
        <v>38</v>
      </c>
      <c r="B2" s="167"/>
      <c r="C2" s="167"/>
      <c r="D2" s="167"/>
      <c r="E2" s="167"/>
      <c r="F2" s="167"/>
      <c r="G2" s="167"/>
      <c r="H2" s="167"/>
      <c r="I2" s="167"/>
      <c r="J2" s="167"/>
      <c r="K2" s="168"/>
    </row>
    <row r="3" spans="1:16" ht="18.75">
      <c r="A3" s="166" t="s">
        <v>39</v>
      </c>
      <c r="B3" s="167"/>
      <c r="C3" s="167"/>
      <c r="D3" s="167"/>
      <c r="E3" s="167"/>
      <c r="F3" s="167"/>
      <c r="G3" s="167"/>
      <c r="H3" s="167"/>
      <c r="I3" s="167"/>
      <c r="J3" s="167"/>
      <c r="K3" s="168"/>
    </row>
    <row r="4" spans="1:16" ht="15.75" thickBot="1">
      <c r="A4" s="169"/>
      <c r="B4" s="170"/>
      <c r="C4" s="170"/>
      <c r="D4" s="170"/>
      <c r="E4" s="170"/>
      <c r="F4" s="170"/>
      <c r="G4" s="170"/>
      <c r="H4" s="170"/>
      <c r="I4" s="170"/>
      <c r="J4" s="170"/>
      <c r="K4" s="171"/>
    </row>
    <row r="5" spans="1:16" ht="15.75" thickBot="1">
      <c r="A5" s="172" t="s">
        <v>3</v>
      </c>
      <c r="B5" s="173"/>
      <c r="C5" s="173"/>
      <c r="D5" s="174" t="s">
        <v>4</v>
      </c>
      <c r="E5" s="174"/>
      <c r="F5" s="174"/>
      <c r="G5" s="174"/>
      <c r="H5" s="174"/>
      <c r="I5" s="174"/>
      <c r="J5" s="174"/>
      <c r="K5" s="175"/>
    </row>
    <row r="6" spans="1:16" ht="63.75" thickBot="1">
      <c r="A6" s="36" t="s">
        <v>5</v>
      </c>
      <c r="B6" s="36" t="s">
        <v>6</v>
      </c>
      <c r="C6" s="36" t="s">
        <v>7</v>
      </c>
      <c r="D6" s="37" t="s">
        <v>8</v>
      </c>
      <c r="E6" s="38" t="s">
        <v>9</v>
      </c>
      <c r="F6" s="39" t="s">
        <v>10</v>
      </c>
      <c r="G6" s="39" t="s">
        <v>11</v>
      </c>
      <c r="H6" s="39" t="s">
        <v>12</v>
      </c>
      <c r="I6" s="39" t="s">
        <v>13</v>
      </c>
      <c r="J6" s="39" t="s">
        <v>14</v>
      </c>
      <c r="K6" s="40" t="s">
        <v>15</v>
      </c>
      <c r="L6" s="176" t="s">
        <v>40</v>
      </c>
      <c r="M6" s="177"/>
    </row>
    <row r="7" spans="1:16" ht="36">
      <c r="A7" s="41"/>
      <c r="B7" s="42"/>
      <c r="C7" s="42"/>
      <c r="D7" s="43" t="s">
        <v>41</v>
      </c>
      <c r="E7" s="44" t="s">
        <v>42</v>
      </c>
      <c r="F7" s="45" t="s">
        <v>23</v>
      </c>
      <c r="G7" s="46">
        <v>50000000</v>
      </c>
      <c r="H7" s="46">
        <v>100000000</v>
      </c>
      <c r="I7" s="46">
        <v>100000000</v>
      </c>
      <c r="J7" s="46"/>
      <c r="K7" s="46"/>
      <c r="L7" s="47"/>
      <c r="M7" s="48"/>
    </row>
    <row r="8" spans="1:16" ht="48.75">
      <c r="A8" s="49"/>
      <c r="B8" s="50"/>
      <c r="C8" s="51"/>
      <c r="D8" s="52" t="s">
        <v>43</v>
      </c>
      <c r="E8" s="53" t="s">
        <v>44</v>
      </c>
      <c r="F8" s="45" t="s">
        <v>23</v>
      </c>
      <c r="G8" s="46">
        <f>375000000-92000000</f>
        <v>283000000</v>
      </c>
      <c r="H8" s="46">
        <v>700000000</v>
      </c>
      <c r="I8" s="46">
        <v>800000000</v>
      </c>
      <c r="J8" s="46"/>
      <c r="K8" s="54">
        <f t="shared" ref="K8:K13" si="0">SUM(G8:J8)</f>
        <v>1783000000</v>
      </c>
      <c r="L8" s="55">
        <v>200</v>
      </c>
      <c r="N8" s="35">
        <v>425000</v>
      </c>
      <c r="O8" s="35">
        <v>1000</v>
      </c>
      <c r="P8" s="56">
        <v>1000</v>
      </c>
    </row>
    <row r="9" spans="1:16" ht="48.75">
      <c r="A9" s="49"/>
      <c r="B9" s="50"/>
      <c r="C9" s="51"/>
      <c r="D9" s="178" t="s">
        <v>45</v>
      </c>
      <c r="E9" s="53" t="s">
        <v>46</v>
      </c>
      <c r="F9" s="45" t="s">
        <v>23</v>
      </c>
      <c r="G9" s="46">
        <v>0</v>
      </c>
      <c r="H9" s="46">
        <v>150000000</v>
      </c>
      <c r="I9" s="46">
        <v>50000000</v>
      </c>
      <c r="J9" s="46"/>
      <c r="K9" s="54">
        <f t="shared" si="0"/>
        <v>200000000</v>
      </c>
      <c r="L9" s="57">
        <v>2000</v>
      </c>
    </row>
    <row r="10" spans="1:16" ht="36.75">
      <c r="A10" s="49"/>
      <c r="B10" s="50"/>
      <c r="C10" s="51"/>
      <c r="D10" s="178"/>
      <c r="E10" s="53" t="s">
        <v>47</v>
      </c>
      <c r="F10" s="45" t="s">
        <v>23</v>
      </c>
      <c r="G10" s="46"/>
      <c r="H10" s="46">
        <v>50000000</v>
      </c>
      <c r="I10" s="46">
        <v>50000000</v>
      </c>
      <c r="J10" s="46"/>
      <c r="K10" s="54"/>
      <c r="L10" s="57"/>
    </row>
    <row r="11" spans="1:16" ht="48">
      <c r="A11" s="49"/>
      <c r="B11" s="50"/>
      <c r="C11" s="51"/>
      <c r="D11" s="58" t="s">
        <v>48</v>
      </c>
      <c r="E11" s="44" t="s">
        <v>49</v>
      </c>
      <c r="F11" s="45" t="s">
        <v>50</v>
      </c>
      <c r="G11" s="46">
        <v>0</v>
      </c>
      <c r="H11" s="46">
        <v>0</v>
      </c>
      <c r="I11" s="46">
        <v>0</v>
      </c>
      <c r="J11" s="46">
        <v>0</v>
      </c>
      <c r="K11" s="54">
        <f t="shared" si="0"/>
        <v>0</v>
      </c>
      <c r="L11" s="55">
        <v>100</v>
      </c>
    </row>
    <row r="12" spans="1:16">
      <c r="A12" s="49"/>
      <c r="B12" s="50"/>
      <c r="C12" s="51"/>
      <c r="D12" s="59"/>
      <c r="E12" s="59"/>
      <c r="F12" s="59"/>
      <c r="G12" s="46"/>
      <c r="H12" s="46"/>
      <c r="I12" s="46"/>
      <c r="J12" s="46"/>
      <c r="K12" s="54">
        <f t="shared" si="0"/>
        <v>0</v>
      </c>
    </row>
    <row r="13" spans="1:16">
      <c r="A13" s="179" t="s">
        <v>16</v>
      </c>
      <c r="B13" s="180"/>
      <c r="C13" s="183">
        <f>SUM(C8:C12)</f>
        <v>0</v>
      </c>
      <c r="D13" s="185" t="s">
        <v>17</v>
      </c>
      <c r="E13" s="185"/>
      <c r="F13" s="185"/>
      <c r="G13" s="51">
        <f>SUM(G7:G12)</f>
        <v>333000000</v>
      </c>
      <c r="H13" s="51">
        <f>SUM(H7:H12)</f>
        <v>1000000000</v>
      </c>
      <c r="I13" s="51">
        <f>SUM(I7:I12)</f>
        <v>1000000000</v>
      </c>
      <c r="J13" s="51">
        <f>SUM(J8:J12)</f>
        <v>0</v>
      </c>
      <c r="K13" s="60">
        <f t="shared" si="0"/>
        <v>2333000000</v>
      </c>
    </row>
    <row r="14" spans="1:16" ht="15.75" thickBot="1">
      <c r="A14" s="181"/>
      <c r="B14" s="182"/>
      <c r="C14" s="184"/>
      <c r="D14" s="186" t="s">
        <v>18</v>
      </c>
      <c r="E14" s="186"/>
      <c r="F14" s="186"/>
      <c r="G14" s="186"/>
      <c r="H14" s="186"/>
      <c r="I14" s="186"/>
      <c r="J14" s="187"/>
      <c r="K14" s="61">
        <f>+K13</f>
        <v>2333000000</v>
      </c>
    </row>
  </sheetData>
  <mergeCells count="12">
    <mergeCell ref="L6:M6"/>
    <mergeCell ref="D9:D10"/>
    <mergeCell ref="A13:B14"/>
    <mergeCell ref="C13:C14"/>
    <mergeCell ref="D13:F13"/>
    <mergeCell ref="D14:J14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2"/>
  <sheetViews>
    <sheetView zoomScaleNormal="100" workbookViewId="0">
      <selection activeCell="H27" sqref="H27"/>
    </sheetView>
  </sheetViews>
  <sheetFormatPr baseColWidth="10" defaultColWidth="10.7109375" defaultRowHeight="15"/>
  <sheetData>
    <row r="3" spans="3:7" ht="18.75">
      <c r="C3" s="32" t="s">
        <v>34</v>
      </c>
    </row>
    <row r="7" spans="3:7">
      <c r="E7" s="33"/>
      <c r="G7" s="33">
        <v>100</v>
      </c>
    </row>
    <row r="12" spans="3:7" ht="70.5" customHeight="1">
      <c r="D12" s="34" t="s">
        <v>35</v>
      </c>
      <c r="G12">
        <v>200</v>
      </c>
    </row>
  </sheetData>
  <pageMargins left="0.7" right="0.7" top="0.75" bottom="0.75" header="0.51180555555555496" footer="0.51180555555555496"/>
  <pageSetup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PRESUPUESTO </vt:lpstr>
      <vt:lpstr>1</vt:lpstr>
      <vt:lpstr>2</vt:lpstr>
      <vt:lpstr>3</vt:lpstr>
      <vt:lpstr>4</vt:lpstr>
      <vt:lpstr>5</vt:lpstr>
      <vt:lpstr>6</vt:lpstr>
      <vt:lpstr>7</vt:lpstr>
      <vt:lpstr>FUENTES V 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Monica Villamil Gallego</dc:creator>
  <dc:description/>
  <cp:lastModifiedBy>Maria Monica Villamil Gallego</cp:lastModifiedBy>
  <cp:revision>9</cp:revision>
  <dcterms:created xsi:type="dcterms:W3CDTF">2020-06-02T16:54:07Z</dcterms:created>
  <dcterms:modified xsi:type="dcterms:W3CDTF">2020-06-26T21:57:05Z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