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hidePivotFieldList="1"/>
  <bookViews>
    <workbookView xWindow="0" yWindow="0" windowWidth="20730" windowHeight="9735" tabRatio="748" activeTab="5"/>
  </bookViews>
  <sheets>
    <sheet name="PLAN DE DESARROLLO" sheetId="8" r:id="rId1"/>
    <sheet name="ARBOL DEL PROBLEMA" sheetId="4" state="hidden" r:id="rId2"/>
    <sheet name="PERFIL 2020 -2023 " sheetId="1" state="hidden" r:id="rId3"/>
    <sheet name="AULAS" sheetId="2" state="hidden" r:id="rId4"/>
    <sheet name="COSTO" sheetId="3" r:id="rId5"/>
    <sheet name="PERFIL 2020 -2023 -" sheetId="9" r:id="rId6"/>
    <sheet name="DX" sheetId="11" r:id="rId7"/>
    <sheet name="ARBOL DEL PROBLEMA (2)" sheetId="10" r:id="rId8"/>
  </sheets>
  <definedNames>
    <definedName name="_xlnm._FilterDatabase" localSheetId="3" hidden="1">AULAS!$A$5:$AH$1002</definedName>
  </definedNames>
  <calcPr calcId="144525"/>
  <pivotCaches>
    <pivotCache cacheId="0"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26" i="3" l="1"/>
  <c r="AC30" i="3" l="1"/>
  <c r="W30" i="3"/>
  <c r="S37" i="3"/>
  <c r="I232" i="9" l="1"/>
  <c r="I234" i="9"/>
  <c r="I235" i="9"/>
  <c r="I236" i="9"/>
  <c r="H189" i="9"/>
  <c r="I189" i="9" s="1"/>
  <c r="H188" i="9"/>
  <c r="I188" i="9" s="1"/>
  <c r="F111" i="9"/>
  <c r="E111" i="9"/>
  <c r="F107" i="9"/>
  <c r="E107" i="9"/>
  <c r="F102" i="9"/>
  <c r="E102" i="9"/>
  <c r="H41" i="3"/>
  <c r="G41" i="3"/>
  <c r="F38" i="3"/>
  <c r="G38" i="3" s="1"/>
  <c r="E91" i="9"/>
  <c r="AC31" i="3"/>
  <c r="AC29" i="3"/>
  <c r="AC28" i="3"/>
  <c r="Z28" i="3"/>
  <c r="AC27" i="3"/>
  <c r="AC26" i="3"/>
  <c r="AC25" i="3"/>
  <c r="AC24" i="3"/>
  <c r="Z24" i="3"/>
  <c r="Z23" i="3"/>
  <c r="AC23" i="3" s="1"/>
  <c r="AC22" i="3"/>
  <c r="AC21" i="3"/>
  <c r="AC20" i="3"/>
  <c r="AC19" i="3"/>
  <c r="Z19" i="3"/>
  <c r="W29" i="3"/>
  <c r="W28" i="3"/>
  <c r="T28" i="3"/>
  <c r="W25" i="3"/>
  <c r="W24" i="3"/>
  <c r="T24" i="3"/>
  <c r="T23" i="3"/>
  <c r="E81" i="9"/>
  <c r="E82" i="9"/>
  <c r="E84" i="9"/>
  <c r="E85" i="9"/>
  <c r="E86" i="9"/>
  <c r="E87" i="9"/>
  <c r="E88" i="9"/>
  <c r="E89" i="9"/>
  <c r="E90" i="9"/>
  <c r="F7" i="3"/>
  <c r="F8" i="3"/>
  <c r="F9" i="3"/>
  <c r="G9" i="3" s="1"/>
  <c r="C73" i="9"/>
  <c r="B46" i="9"/>
  <c r="G17" i="9"/>
  <c r="G16" i="9"/>
  <c r="G15" i="9"/>
  <c r="C17" i="9"/>
  <c r="B45" i="9" s="1"/>
  <c r="C16" i="9"/>
  <c r="C15" i="9"/>
  <c r="F237" i="9"/>
  <c r="H179" i="9"/>
  <c r="G179" i="9"/>
  <c r="D66" i="9"/>
  <c r="D65" i="9"/>
  <c r="D64" i="9"/>
  <c r="D63" i="9"/>
  <c r="D62" i="9"/>
  <c r="D61" i="9"/>
  <c r="D60" i="9"/>
  <c r="D59" i="9"/>
  <c r="D58" i="9"/>
  <c r="E38" i="9"/>
  <c r="E37" i="9"/>
  <c r="E36" i="9"/>
  <c r="E35" i="9"/>
  <c r="AI39" i="2"/>
  <c r="E83" i="9" l="1"/>
  <c r="C102" i="9"/>
  <c r="AC32" i="3"/>
  <c r="H24" i="3" s="1"/>
  <c r="F94" i="9" s="1"/>
  <c r="F179" i="9" s="1"/>
  <c r="H233" i="9" s="1"/>
  <c r="F21" i="3"/>
  <c r="G21" i="3" s="1"/>
  <c r="H237" i="9" l="1"/>
  <c r="I233" i="9"/>
  <c r="C18" i="1"/>
  <c r="C17" i="1"/>
  <c r="C16" i="1"/>
  <c r="C15" i="1"/>
  <c r="E98" i="1" l="1"/>
  <c r="C98" i="1" s="1"/>
  <c r="F6" i="3"/>
  <c r="W22" i="3"/>
  <c r="W23" i="3"/>
  <c r="W19" i="3"/>
  <c r="W21" i="3"/>
  <c r="W26" i="3"/>
  <c r="W32" i="3" s="1"/>
  <c r="W27" i="3"/>
  <c r="W31" i="3"/>
  <c r="W20" i="3"/>
  <c r="D73" i="1"/>
  <c r="D72" i="1"/>
  <c r="D71" i="1"/>
  <c r="B51" i="1"/>
  <c r="B52" i="1"/>
  <c r="B53" i="1"/>
  <c r="B50" i="1"/>
  <c r="Y1002" i="2"/>
  <c r="AA1002" i="2" s="1"/>
  <c r="AB1002" i="2" s="1"/>
  <c r="AC1002" i="2" s="1"/>
  <c r="X1002" i="2"/>
  <c r="W1002" i="2"/>
  <c r="N1002" i="2"/>
  <c r="M1002" i="2"/>
  <c r="P1002" i="2" s="1"/>
  <c r="Q1002" i="2" s="1"/>
  <c r="G1002" i="2"/>
  <c r="Z1001" i="2"/>
  <c r="AA1001" i="2" s="1"/>
  <c r="AB1001" i="2" s="1"/>
  <c r="AC1001" i="2" s="1"/>
  <c r="X1001" i="2"/>
  <c r="W1001" i="2"/>
  <c r="N1001" i="2"/>
  <c r="M1001" i="2"/>
  <c r="P1001" i="2" s="1"/>
  <c r="Q1001" i="2" s="1"/>
  <c r="G1001" i="2"/>
  <c r="Y1000" i="2"/>
  <c r="AA1000" i="2" s="1"/>
  <c r="AB1000" i="2" s="1"/>
  <c r="AC1000" i="2" s="1"/>
  <c r="X1000" i="2"/>
  <c r="W1000" i="2"/>
  <c r="N1000" i="2"/>
  <c r="M1000" i="2"/>
  <c r="G1000" i="2"/>
  <c r="O1000" i="2" s="1"/>
  <c r="Y999" i="2"/>
  <c r="AA999" i="2" s="1"/>
  <c r="AB999" i="2" s="1"/>
  <c r="AC999" i="2" s="1"/>
  <c r="X999" i="2"/>
  <c r="W999" i="2"/>
  <c r="N999" i="2"/>
  <c r="R999" i="2" s="1"/>
  <c r="M999" i="2"/>
  <c r="P999" i="2" s="1"/>
  <c r="Q999" i="2" s="1"/>
  <c r="G999" i="2"/>
  <c r="Z998" i="2"/>
  <c r="AA998" i="2" s="1"/>
  <c r="AB998" i="2" s="1"/>
  <c r="AC998" i="2" s="1"/>
  <c r="X998" i="2"/>
  <c r="W998" i="2"/>
  <c r="N998" i="2"/>
  <c r="R998" i="2" s="1"/>
  <c r="M998" i="2"/>
  <c r="P998" i="2" s="1"/>
  <c r="Q998" i="2" s="1"/>
  <c r="G998" i="2"/>
  <c r="Z997" i="2"/>
  <c r="AA997" i="2" s="1"/>
  <c r="AB997" i="2" s="1"/>
  <c r="AC997" i="2" s="1"/>
  <c r="X997" i="2"/>
  <c r="W997" i="2"/>
  <c r="N997" i="2"/>
  <c r="R997" i="2" s="1"/>
  <c r="M997" i="2"/>
  <c r="P997" i="2" s="1"/>
  <c r="S997" i="2" s="1"/>
  <c r="G997" i="2"/>
  <c r="Z996" i="2"/>
  <c r="AA996" i="2" s="1"/>
  <c r="AB996" i="2" s="1"/>
  <c r="AC996" i="2" s="1"/>
  <c r="X996" i="2"/>
  <c r="W996" i="2"/>
  <c r="N996" i="2"/>
  <c r="R996" i="2" s="1"/>
  <c r="M996" i="2"/>
  <c r="P996" i="2" s="1"/>
  <c r="S996" i="2" s="1"/>
  <c r="G996" i="2"/>
  <c r="Z995" i="2"/>
  <c r="AA995" i="2" s="1"/>
  <c r="AB995" i="2" s="1"/>
  <c r="AC995" i="2" s="1"/>
  <c r="X995" i="2"/>
  <c r="W995" i="2"/>
  <c r="N995" i="2"/>
  <c r="R995" i="2" s="1"/>
  <c r="M995" i="2"/>
  <c r="P995" i="2" s="1"/>
  <c r="Q995" i="2" s="1"/>
  <c r="G995" i="2"/>
  <c r="O995" i="2" s="1"/>
  <c r="Z994" i="2"/>
  <c r="AA994" i="2" s="1"/>
  <c r="AB994" i="2" s="1"/>
  <c r="AC994" i="2" s="1"/>
  <c r="X994" i="2"/>
  <c r="W994" i="2"/>
  <c r="N994" i="2"/>
  <c r="R994" i="2" s="1"/>
  <c r="M994" i="2"/>
  <c r="P994" i="2" s="1"/>
  <c r="G994" i="2"/>
  <c r="Z993" i="2"/>
  <c r="AA993" i="2" s="1"/>
  <c r="AB993" i="2" s="1"/>
  <c r="AC993" i="2" s="1"/>
  <c r="X993" i="2"/>
  <c r="W993" i="2"/>
  <c r="N993" i="2"/>
  <c r="R993" i="2" s="1"/>
  <c r="M993" i="2"/>
  <c r="P993" i="2" s="1"/>
  <c r="G993" i="2"/>
  <c r="O993" i="2" s="1"/>
  <c r="Z992" i="2"/>
  <c r="AA992" i="2" s="1"/>
  <c r="AB992" i="2" s="1"/>
  <c r="AC992" i="2" s="1"/>
  <c r="X992" i="2"/>
  <c r="W992" i="2"/>
  <c r="N992" i="2"/>
  <c r="R992" i="2" s="1"/>
  <c r="M992" i="2"/>
  <c r="P992" i="2" s="1"/>
  <c r="G992" i="2"/>
  <c r="Z991" i="2"/>
  <c r="AA991" i="2" s="1"/>
  <c r="AB991" i="2" s="1"/>
  <c r="AC991" i="2" s="1"/>
  <c r="X991" i="2"/>
  <c r="W991" i="2"/>
  <c r="N991" i="2"/>
  <c r="R991" i="2" s="1"/>
  <c r="M991" i="2"/>
  <c r="P991" i="2" s="1"/>
  <c r="Q991" i="2" s="1"/>
  <c r="G991" i="2"/>
  <c r="O991" i="2" s="1"/>
  <c r="Z990" i="2"/>
  <c r="AA990" i="2" s="1"/>
  <c r="AB990" i="2" s="1"/>
  <c r="AC990" i="2" s="1"/>
  <c r="X990" i="2"/>
  <c r="W990" i="2"/>
  <c r="N990" i="2"/>
  <c r="R990" i="2" s="1"/>
  <c r="M990" i="2"/>
  <c r="P990" i="2" s="1"/>
  <c r="Q990" i="2" s="1"/>
  <c r="G990" i="2"/>
  <c r="Z989" i="2"/>
  <c r="AA989" i="2" s="1"/>
  <c r="AB989" i="2" s="1"/>
  <c r="AC989" i="2" s="1"/>
  <c r="X989" i="2"/>
  <c r="W989" i="2"/>
  <c r="N989" i="2"/>
  <c r="R989" i="2" s="1"/>
  <c r="M989" i="2"/>
  <c r="P989" i="2" s="1"/>
  <c r="G989" i="2"/>
  <c r="O989" i="2" s="1"/>
  <c r="Y988" i="2"/>
  <c r="AA988" i="2" s="1"/>
  <c r="AB988" i="2" s="1"/>
  <c r="AC988" i="2" s="1"/>
  <c r="X988" i="2"/>
  <c r="W988" i="2"/>
  <c r="N988" i="2"/>
  <c r="R988" i="2" s="1"/>
  <c r="M988" i="2"/>
  <c r="P988" i="2" s="1"/>
  <c r="G988" i="2"/>
  <c r="Y987" i="2"/>
  <c r="AA987" i="2" s="1"/>
  <c r="AB987" i="2" s="1"/>
  <c r="AC987" i="2" s="1"/>
  <c r="X987" i="2"/>
  <c r="W987" i="2"/>
  <c r="N987" i="2"/>
  <c r="R987" i="2" s="1"/>
  <c r="M987" i="2"/>
  <c r="P987" i="2" s="1"/>
  <c r="Q987" i="2" s="1"/>
  <c r="G987" i="2"/>
  <c r="O987" i="2" s="1"/>
  <c r="Y986" i="2"/>
  <c r="AA986" i="2" s="1"/>
  <c r="AB986" i="2" s="1"/>
  <c r="AC986" i="2" s="1"/>
  <c r="X986" i="2"/>
  <c r="W986" i="2"/>
  <c r="N986" i="2"/>
  <c r="R986" i="2" s="1"/>
  <c r="M986" i="2"/>
  <c r="P986" i="2" s="1"/>
  <c r="Q986" i="2" s="1"/>
  <c r="G986" i="2"/>
  <c r="O986" i="2" s="1"/>
  <c r="Y985" i="2"/>
  <c r="AA985" i="2" s="1"/>
  <c r="AB985" i="2" s="1"/>
  <c r="AC985" i="2" s="1"/>
  <c r="X985" i="2"/>
  <c r="W985" i="2"/>
  <c r="N985" i="2"/>
  <c r="R985" i="2" s="1"/>
  <c r="M985" i="2"/>
  <c r="P985" i="2" s="1"/>
  <c r="G985" i="2"/>
  <c r="O985" i="2" s="1"/>
  <c r="Y984" i="2"/>
  <c r="AA984" i="2" s="1"/>
  <c r="AB984" i="2" s="1"/>
  <c r="AC984" i="2" s="1"/>
  <c r="X984" i="2"/>
  <c r="W984" i="2"/>
  <c r="N984" i="2"/>
  <c r="R984" i="2" s="1"/>
  <c r="M984" i="2"/>
  <c r="P984" i="2" s="1"/>
  <c r="S984" i="2" s="1"/>
  <c r="G984" i="2"/>
  <c r="Y983" i="2"/>
  <c r="AA983" i="2" s="1"/>
  <c r="AB983" i="2" s="1"/>
  <c r="AC983" i="2" s="1"/>
  <c r="X983" i="2"/>
  <c r="W983" i="2"/>
  <c r="N983" i="2"/>
  <c r="R983" i="2" s="1"/>
  <c r="M983" i="2"/>
  <c r="P983" i="2" s="1"/>
  <c r="G983" i="2"/>
  <c r="Y982" i="2"/>
  <c r="AA982" i="2" s="1"/>
  <c r="AB982" i="2" s="1"/>
  <c r="AC982" i="2" s="1"/>
  <c r="X982" i="2"/>
  <c r="W982" i="2"/>
  <c r="N982" i="2"/>
  <c r="R982" i="2" s="1"/>
  <c r="M982" i="2"/>
  <c r="G982" i="2"/>
  <c r="O982" i="2" s="1"/>
  <c r="Y981" i="2"/>
  <c r="AA981" i="2" s="1"/>
  <c r="AB981" i="2" s="1"/>
  <c r="AC981" i="2" s="1"/>
  <c r="X981" i="2"/>
  <c r="W981" i="2"/>
  <c r="N981" i="2"/>
  <c r="R981" i="2" s="1"/>
  <c r="M981" i="2"/>
  <c r="P981" i="2" s="1"/>
  <c r="G981" i="2"/>
  <c r="Y980" i="2"/>
  <c r="AA980" i="2" s="1"/>
  <c r="AB980" i="2" s="1"/>
  <c r="AC980" i="2" s="1"/>
  <c r="X980" i="2"/>
  <c r="W980" i="2"/>
  <c r="N980" i="2"/>
  <c r="R980" i="2" s="1"/>
  <c r="M980" i="2"/>
  <c r="P980" i="2" s="1"/>
  <c r="S980" i="2" s="1"/>
  <c r="G980" i="2"/>
  <c r="Y979" i="2"/>
  <c r="AA979" i="2" s="1"/>
  <c r="AB979" i="2" s="1"/>
  <c r="AC979" i="2" s="1"/>
  <c r="X979" i="2"/>
  <c r="W979" i="2"/>
  <c r="N979" i="2"/>
  <c r="R979" i="2" s="1"/>
  <c r="M979" i="2"/>
  <c r="P979" i="2" s="1"/>
  <c r="G979" i="2"/>
  <c r="Y978" i="2"/>
  <c r="AA978" i="2" s="1"/>
  <c r="AB978" i="2" s="1"/>
  <c r="AC978" i="2" s="1"/>
  <c r="X978" i="2"/>
  <c r="W978" i="2"/>
  <c r="N978" i="2"/>
  <c r="R978" i="2" s="1"/>
  <c r="M978" i="2"/>
  <c r="P978" i="2" s="1"/>
  <c r="G978" i="2"/>
  <c r="O978" i="2" s="1"/>
  <c r="AA977" i="2"/>
  <c r="AB977" i="2" s="1"/>
  <c r="AC977" i="2" s="1"/>
  <c r="X977" i="2"/>
  <c r="W977" i="2"/>
  <c r="N977" i="2"/>
  <c r="R977" i="2" s="1"/>
  <c r="M977" i="2"/>
  <c r="P977" i="2" s="1"/>
  <c r="G977" i="2"/>
  <c r="AA976" i="2"/>
  <c r="AB976" i="2" s="1"/>
  <c r="AC976" i="2" s="1"/>
  <c r="X976" i="2"/>
  <c r="W976" i="2"/>
  <c r="N976" i="2"/>
  <c r="R976" i="2" s="1"/>
  <c r="M976" i="2"/>
  <c r="P976" i="2" s="1"/>
  <c r="S976" i="2" s="1"/>
  <c r="G976" i="2"/>
  <c r="AA975" i="2"/>
  <c r="AB975" i="2" s="1"/>
  <c r="AC975" i="2" s="1"/>
  <c r="X975" i="2"/>
  <c r="W975" i="2"/>
  <c r="N975" i="2"/>
  <c r="R975" i="2" s="1"/>
  <c r="M975" i="2"/>
  <c r="P975" i="2" s="1"/>
  <c r="G975" i="2"/>
  <c r="AA974" i="2"/>
  <c r="AB974" i="2" s="1"/>
  <c r="AC974" i="2" s="1"/>
  <c r="X974" i="2"/>
  <c r="W974" i="2"/>
  <c r="N974" i="2"/>
  <c r="R974" i="2" s="1"/>
  <c r="M974" i="2"/>
  <c r="P974" i="2" s="1"/>
  <c r="G974" i="2"/>
  <c r="O974" i="2" s="1"/>
  <c r="AA973" i="2"/>
  <c r="AB973" i="2" s="1"/>
  <c r="AC973" i="2" s="1"/>
  <c r="X973" i="2"/>
  <c r="W973" i="2"/>
  <c r="N973" i="2"/>
  <c r="R973" i="2" s="1"/>
  <c r="M973" i="2"/>
  <c r="P973" i="2" s="1"/>
  <c r="G973" i="2"/>
  <c r="AA972" i="2"/>
  <c r="AB972" i="2" s="1"/>
  <c r="AC972" i="2" s="1"/>
  <c r="X972" i="2"/>
  <c r="W972" i="2"/>
  <c r="N972" i="2"/>
  <c r="R972" i="2" s="1"/>
  <c r="M972" i="2"/>
  <c r="G972" i="2"/>
  <c r="O972" i="2" s="1"/>
  <c r="AA971" i="2"/>
  <c r="AB971" i="2" s="1"/>
  <c r="AC971" i="2" s="1"/>
  <c r="X971" i="2"/>
  <c r="W971" i="2"/>
  <c r="N971" i="2"/>
  <c r="R971" i="2" s="1"/>
  <c r="M971" i="2"/>
  <c r="P971" i="2" s="1"/>
  <c r="G971" i="2"/>
  <c r="AA970" i="2"/>
  <c r="AB970" i="2" s="1"/>
  <c r="AC970" i="2" s="1"/>
  <c r="X970" i="2"/>
  <c r="W970" i="2"/>
  <c r="N970" i="2"/>
  <c r="R970" i="2" s="1"/>
  <c r="M970" i="2"/>
  <c r="P970" i="2" s="1"/>
  <c r="Q970" i="2" s="1"/>
  <c r="G970" i="2"/>
  <c r="AA969" i="2"/>
  <c r="AB969" i="2" s="1"/>
  <c r="AC969" i="2" s="1"/>
  <c r="X969" i="2"/>
  <c r="W969" i="2"/>
  <c r="N969" i="2"/>
  <c r="R969" i="2" s="1"/>
  <c r="M969" i="2"/>
  <c r="P969" i="2" s="1"/>
  <c r="G969" i="2"/>
  <c r="AA968" i="2"/>
  <c r="AB968" i="2" s="1"/>
  <c r="AC968" i="2" s="1"/>
  <c r="X968" i="2"/>
  <c r="W968" i="2"/>
  <c r="N968" i="2"/>
  <c r="R968" i="2" s="1"/>
  <c r="M968" i="2"/>
  <c r="P968" i="2" s="1"/>
  <c r="S968" i="2" s="1"/>
  <c r="G968" i="2"/>
  <c r="AA967" i="2"/>
  <c r="AB967" i="2" s="1"/>
  <c r="AC967" i="2" s="1"/>
  <c r="X967" i="2"/>
  <c r="W967" i="2"/>
  <c r="N967" i="2"/>
  <c r="R967" i="2" s="1"/>
  <c r="M967" i="2"/>
  <c r="P967" i="2" s="1"/>
  <c r="G967" i="2"/>
  <c r="AA966" i="2"/>
  <c r="AB966" i="2" s="1"/>
  <c r="AC966" i="2" s="1"/>
  <c r="X966" i="2"/>
  <c r="W966" i="2"/>
  <c r="N966" i="2"/>
  <c r="R966" i="2" s="1"/>
  <c r="M966" i="2"/>
  <c r="P966" i="2" s="1"/>
  <c r="G966" i="2"/>
  <c r="O966" i="2" s="1"/>
  <c r="AA965" i="2"/>
  <c r="AB965" i="2" s="1"/>
  <c r="AC965" i="2" s="1"/>
  <c r="X965" i="2"/>
  <c r="W965" i="2"/>
  <c r="N965" i="2"/>
  <c r="R965" i="2" s="1"/>
  <c r="M965" i="2"/>
  <c r="P965" i="2" s="1"/>
  <c r="G965" i="2"/>
  <c r="O965" i="2" s="1"/>
  <c r="AA964" i="2"/>
  <c r="AB964" i="2" s="1"/>
  <c r="AC964" i="2" s="1"/>
  <c r="X964" i="2"/>
  <c r="W964" i="2"/>
  <c r="N964" i="2"/>
  <c r="R964" i="2" s="1"/>
  <c r="M964" i="2"/>
  <c r="P964" i="2" s="1"/>
  <c r="G964" i="2"/>
  <c r="AA963" i="2"/>
  <c r="AB963" i="2" s="1"/>
  <c r="AC963" i="2" s="1"/>
  <c r="X963" i="2"/>
  <c r="W963" i="2"/>
  <c r="N963" i="2"/>
  <c r="R963" i="2" s="1"/>
  <c r="M963" i="2"/>
  <c r="P963" i="2" s="1"/>
  <c r="S963" i="2" s="1"/>
  <c r="G963" i="2"/>
  <c r="AA962" i="2"/>
  <c r="AB962" i="2" s="1"/>
  <c r="AC962" i="2" s="1"/>
  <c r="X962" i="2"/>
  <c r="W962" i="2"/>
  <c r="N962" i="2"/>
  <c r="R962" i="2" s="1"/>
  <c r="M962" i="2"/>
  <c r="P962" i="2" s="1"/>
  <c r="Q962" i="2" s="1"/>
  <c r="G962" i="2"/>
  <c r="O962" i="2" s="1"/>
  <c r="AA961" i="2"/>
  <c r="AB961" i="2" s="1"/>
  <c r="AC961" i="2" s="1"/>
  <c r="X961" i="2"/>
  <c r="W961" i="2"/>
  <c r="N961" i="2"/>
  <c r="R961" i="2" s="1"/>
  <c r="M961" i="2"/>
  <c r="P961" i="2" s="1"/>
  <c r="G961" i="2"/>
  <c r="AA960" i="2"/>
  <c r="AB960" i="2" s="1"/>
  <c r="AC960" i="2" s="1"/>
  <c r="X960" i="2"/>
  <c r="W960" i="2"/>
  <c r="N960" i="2"/>
  <c r="R960" i="2" s="1"/>
  <c r="M960" i="2"/>
  <c r="P960" i="2" s="1"/>
  <c r="S960" i="2" s="1"/>
  <c r="G960" i="2"/>
  <c r="O960" i="2" s="1"/>
  <c r="AA959" i="2"/>
  <c r="AB959" i="2" s="1"/>
  <c r="AC959" i="2" s="1"/>
  <c r="X959" i="2"/>
  <c r="W959" i="2"/>
  <c r="N959" i="2"/>
  <c r="R959" i="2" s="1"/>
  <c r="M959" i="2"/>
  <c r="P959" i="2" s="1"/>
  <c r="G959" i="2"/>
  <c r="AA958" i="2"/>
  <c r="AB958" i="2" s="1"/>
  <c r="AC958" i="2" s="1"/>
  <c r="X958" i="2"/>
  <c r="W958" i="2"/>
  <c r="N958" i="2"/>
  <c r="R958" i="2" s="1"/>
  <c r="M958" i="2"/>
  <c r="P958" i="2" s="1"/>
  <c r="S958" i="2" s="1"/>
  <c r="G958" i="2"/>
  <c r="O958" i="2" s="1"/>
  <c r="AA957" i="2"/>
  <c r="AB957" i="2" s="1"/>
  <c r="AC957" i="2" s="1"/>
  <c r="X957" i="2"/>
  <c r="W957" i="2"/>
  <c r="N957" i="2"/>
  <c r="R957" i="2" s="1"/>
  <c r="M957" i="2"/>
  <c r="P957" i="2" s="1"/>
  <c r="Q957" i="2" s="1"/>
  <c r="G957" i="2"/>
  <c r="O957" i="2" s="1"/>
  <c r="AA956" i="2"/>
  <c r="AB956" i="2" s="1"/>
  <c r="AC956" i="2" s="1"/>
  <c r="X956" i="2"/>
  <c r="W956" i="2"/>
  <c r="N956" i="2"/>
  <c r="R956" i="2" s="1"/>
  <c r="M956" i="2"/>
  <c r="P956" i="2" s="1"/>
  <c r="S956" i="2" s="1"/>
  <c r="G956" i="2"/>
  <c r="AA955" i="2"/>
  <c r="AB955" i="2" s="1"/>
  <c r="AC955" i="2" s="1"/>
  <c r="X955" i="2"/>
  <c r="W955" i="2"/>
  <c r="N955" i="2"/>
  <c r="R955" i="2" s="1"/>
  <c r="M955" i="2"/>
  <c r="P955" i="2" s="1"/>
  <c r="Q955" i="2" s="1"/>
  <c r="G955" i="2"/>
  <c r="AA954" i="2"/>
  <c r="AB954" i="2" s="1"/>
  <c r="AC954" i="2" s="1"/>
  <c r="X954" i="2"/>
  <c r="W954" i="2"/>
  <c r="N954" i="2"/>
  <c r="R954" i="2" s="1"/>
  <c r="M954" i="2"/>
  <c r="P954" i="2" s="1"/>
  <c r="S954" i="2" s="1"/>
  <c r="G954" i="2"/>
  <c r="O954" i="2" s="1"/>
  <c r="AA953" i="2"/>
  <c r="AB953" i="2" s="1"/>
  <c r="AC953" i="2" s="1"/>
  <c r="X953" i="2"/>
  <c r="W953" i="2"/>
  <c r="N953" i="2"/>
  <c r="R953" i="2" s="1"/>
  <c r="M953" i="2"/>
  <c r="P953" i="2" s="1"/>
  <c r="G953" i="2"/>
  <c r="AA952" i="2"/>
  <c r="AB952" i="2" s="1"/>
  <c r="AC952" i="2" s="1"/>
  <c r="X952" i="2"/>
  <c r="W952" i="2"/>
  <c r="N952" i="2"/>
  <c r="R952" i="2" s="1"/>
  <c r="M952" i="2"/>
  <c r="P952" i="2" s="1"/>
  <c r="G952" i="2"/>
  <c r="O952" i="2" s="1"/>
  <c r="AA951" i="2"/>
  <c r="AB951" i="2" s="1"/>
  <c r="AC951" i="2" s="1"/>
  <c r="X951" i="2"/>
  <c r="W951" i="2"/>
  <c r="N951" i="2"/>
  <c r="R951" i="2" s="1"/>
  <c r="M951" i="2"/>
  <c r="P951" i="2" s="1"/>
  <c r="G951" i="2"/>
  <c r="AA950" i="2"/>
  <c r="AB950" i="2" s="1"/>
  <c r="AC950" i="2" s="1"/>
  <c r="X950" i="2"/>
  <c r="W950" i="2"/>
  <c r="N950" i="2"/>
  <c r="R950" i="2" s="1"/>
  <c r="M950" i="2"/>
  <c r="G950" i="2"/>
  <c r="O950" i="2" s="1"/>
  <c r="Z949" i="2"/>
  <c r="AA949" i="2" s="1"/>
  <c r="AB949" i="2" s="1"/>
  <c r="AC949" i="2" s="1"/>
  <c r="X949" i="2"/>
  <c r="W949" i="2"/>
  <c r="N949" i="2"/>
  <c r="M949" i="2"/>
  <c r="G949" i="2"/>
  <c r="Z948" i="2"/>
  <c r="AA948" i="2" s="1"/>
  <c r="AB948" i="2" s="1"/>
  <c r="AC948" i="2" s="1"/>
  <c r="X948" i="2"/>
  <c r="W948" i="2"/>
  <c r="N948" i="2"/>
  <c r="R948" i="2" s="1"/>
  <c r="M948" i="2"/>
  <c r="P948" i="2" s="1"/>
  <c r="G948" i="2"/>
  <c r="Z947" i="2"/>
  <c r="AA947" i="2" s="1"/>
  <c r="AB947" i="2" s="1"/>
  <c r="AC947" i="2" s="1"/>
  <c r="X947" i="2"/>
  <c r="W947" i="2"/>
  <c r="N947" i="2"/>
  <c r="R947" i="2" s="1"/>
  <c r="M947" i="2"/>
  <c r="P947" i="2" s="1"/>
  <c r="G947" i="2"/>
  <c r="O947" i="2" s="1"/>
  <c r="Z946" i="2"/>
  <c r="AA946" i="2" s="1"/>
  <c r="AB946" i="2" s="1"/>
  <c r="AC946" i="2" s="1"/>
  <c r="X946" i="2"/>
  <c r="W946" i="2"/>
  <c r="N946" i="2"/>
  <c r="R946" i="2" s="1"/>
  <c r="M946" i="2"/>
  <c r="P946" i="2" s="1"/>
  <c r="G946" i="2"/>
  <c r="Z945" i="2"/>
  <c r="AA945" i="2" s="1"/>
  <c r="AB945" i="2" s="1"/>
  <c r="AC945" i="2" s="1"/>
  <c r="X945" i="2"/>
  <c r="W945" i="2"/>
  <c r="N945" i="2"/>
  <c r="R945" i="2" s="1"/>
  <c r="M945" i="2"/>
  <c r="P945" i="2" s="1"/>
  <c r="Q945" i="2" s="1"/>
  <c r="G945" i="2"/>
  <c r="O945" i="2" s="1"/>
  <c r="Z944" i="2"/>
  <c r="AA944" i="2" s="1"/>
  <c r="AB944" i="2" s="1"/>
  <c r="AC944" i="2" s="1"/>
  <c r="X944" i="2"/>
  <c r="W944" i="2"/>
  <c r="N944" i="2"/>
  <c r="R944" i="2" s="1"/>
  <c r="M944" i="2"/>
  <c r="P944" i="2" s="1"/>
  <c r="G944" i="2"/>
  <c r="Z943" i="2"/>
  <c r="AA943" i="2" s="1"/>
  <c r="AB943" i="2" s="1"/>
  <c r="AC943" i="2" s="1"/>
  <c r="X943" i="2"/>
  <c r="W943" i="2"/>
  <c r="N943" i="2"/>
  <c r="R943" i="2" s="1"/>
  <c r="M943" i="2"/>
  <c r="P943" i="2" s="1"/>
  <c r="G943" i="2"/>
  <c r="Z942" i="2"/>
  <c r="AA942" i="2" s="1"/>
  <c r="AB942" i="2" s="1"/>
  <c r="AC942" i="2" s="1"/>
  <c r="X942" i="2"/>
  <c r="W942" i="2"/>
  <c r="N942" i="2"/>
  <c r="R942" i="2" s="1"/>
  <c r="M942" i="2"/>
  <c r="P942" i="2" s="1"/>
  <c r="S942" i="2" s="1"/>
  <c r="G942" i="2"/>
  <c r="AA941" i="2"/>
  <c r="AB941" i="2" s="1"/>
  <c r="AC941" i="2" s="1"/>
  <c r="X941" i="2"/>
  <c r="W941" i="2"/>
  <c r="N941" i="2"/>
  <c r="M941" i="2"/>
  <c r="O941" i="2"/>
  <c r="Y940" i="2"/>
  <c r="AA940" i="2" s="1"/>
  <c r="AB940" i="2" s="1"/>
  <c r="AC940" i="2" s="1"/>
  <c r="X940" i="2"/>
  <c r="W940" i="2"/>
  <c r="N940" i="2"/>
  <c r="R940" i="2" s="1"/>
  <c r="M940" i="2"/>
  <c r="P940" i="2" s="1"/>
  <c r="G940" i="2"/>
  <c r="Y939" i="2"/>
  <c r="AA939" i="2" s="1"/>
  <c r="AB939" i="2" s="1"/>
  <c r="AC939" i="2" s="1"/>
  <c r="X939" i="2"/>
  <c r="W939" i="2"/>
  <c r="N939" i="2"/>
  <c r="R939" i="2" s="1"/>
  <c r="M939" i="2"/>
  <c r="P939" i="2" s="1"/>
  <c r="G939" i="2"/>
  <c r="O939" i="2" s="1"/>
  <c r="Y938" i="2"/>
  <c r="AA938" i="2" s="1"/>
  <c r="AB938" i="2" s="1"/>
  <c r="AC938" i="2" s="1"/>
  <c r="X938" i="2"/>
  <c r="W938" i="2"/>
  <c r="N938" i="2"/>
  <c r="R938" i="2" s="1"/>
  <c r="M938" i="2"/>
  <c r="P938" i="2" s="1"/>
  <c r="G938" i="2"/>
  <c r="Y937" i="2"/>
  <c r="AA937" i="2" s="1"/>
  <c r="AB937" i="2" s="1"/>
  <c r="AC937" i="2" s="1"/>
  <c r="X937" i="2"/>
  <c r="W937" i="2"/>
  <c r="N937" i="2"/>
  <c r="R937" i="2" s="1"/>
  <c r="M937" i="2"/>
  <c r="P937" i="2" s="1"/>
  <c r="G937" i="2"/>
  <c r="O937" i="2" s="1"/>
  <c r="Z936" i="2"/>
  <c r="AA936" i="2" s="1"/>
  <c r="AB936" i="2" s="1"/>
  <c r="AC936" i="2" s="1"/>
  <c r="X936" i="2"/>
  <c r="W936" i="2"/>
  <c r="N936" i="2"/>
  <c r="M936" i="2"/>
  <c r="P936" i="2" s="1"/>
  <c r="Q936" i="2" s="1"/>
  <c r="G936" i="2"/>
  <c r="Z935" i="2"/>
  <c r="AA935" i="2" s="1"/>
  <c r="AB935" i="2" s="1"/>
  <c r="AC935" i="2" s="1"/>
  <c r="X935" i="2"/>
  <c r="W935" i="2"/>
  <c r="N935" i="2"/>
  <c r="R935" i="2" s="1"/>
  <c r="M935" i="2"/>
  <c r="P935" i="2" s="1"/>
  <c r="G935" i="2"/>
  <c r="Y934" i="2"/>
  <c r="AA934" i="2" s="1"/>
  <c r="AB934" i="2" s="1"/>
  <c r="AC934" i="2" s="1"/>
  <c r="X934" i="2"/>
  <c r="W934" i="2"/>
  <c r="N934" i="2"/>
  <c r="R934" i="2" s="1"/>
  <c r="M934" i="2"/>
  <c r="P934" i="2" s="1"/>
  <c r="S934" i="2" s="1"/>
  <c r="G934" i="2"/>
  <c r="Z933" i="2"/>
  <c r="AA933" i="2" s="1"/>
  <c r="AB933" i="2" s="1"/>
  <c r="AC933" i="2" s="1"/>
  <c r="X933" i="2"/>
  <c r="W933" i="2"/>
  <c r="N933" i="2"/>
  <c r="R933" i="2" s="1"/>
  <c r="M933" i="2"/>
  <c r="P933" i="2" s="1"/>
  <c r="G933" i="2"/>
  <c r="AA932" i="2"/>
  <c r="AB932" i="2" s="1"/>
  <c r="AC932" i="2" s="1"/>
  <c r="X932" i="2"/>
  <c r="W932" i="2"/>
  <c r="N932" i="2"/>
  <c r="R932" i="2" s="1"/>
  <c r="M932" i="2"/>
  <c r="P932" i="2" s="1"/>
  <c r="G932" i="2"/>
  <c r="Y931" i="2"/>
  <c r="AA931" i="2" s="1"/>
  <c r="AB931" i="2" s="1"/>
  <c r="AC931" i="2" s="1"/>
  <c r="X931" i="2"/>
  <c r="W931" i="2"/>
  <c r="N931" i="2"/>
  <c r="M931" i="2"/>
  <c r="P931" i="2" s="1"/>
  <c r="Q931" i="2" s="1"/>
  <c r="G931" i="2"/>
  <c r="H931" i="2" s="1"/>
  <c r="Y930" i="2"/>
  <c r="AA930" i="2" s="1"/>
  <c r="AB930" i="2" s="1"/>
  <c r="AC930" i="2" s="1"/>
  <c r="X930" i="2"/>
  <c r="W930" i="2"/>
  <c r="N930" i="2"/>
  <c r="R930" i="2" s="1"/>
  <c r="M930" i="2"/>
  <c r="P930" i="2" s="1"/>
  <c r="S930" i="2" s="1"/>
  <c r="G930" i="2"/>
  <c r="Z929" i="2"/>
  <c r="AA929" i="2" s="1"/>
  <c r="AB929" i="2" s="1"/>
  <c r="AC929" i="2" s="1"/>
  <c r="X929" i="2"/>
  <c r="W929" i="2"/>
  <c r="N929" i="2"/>
  <c r="M929" i="2"/>
  <c r="P929" i="2" s="1"/>
  <c r="Q929" i="2" s="1"/>
  <c r="G929" i="2"/>
  <c r="O929" i="2" s="1"/>
  <c r="AA928" i="2"/>
  <c r="AB928" i="2" s="1"/>
  <c r="AC928" i="2" s="1"/>
  <c r="X928" i="2"/>
  <c r="W928" i="2"/>
  <c r="N928" i="2"/>
  <c r="M928" i="2"/>
  <c r="P928" i="2" s="1"/>
  <c r="Q928" i="2" s="1"/>
  <c r="G928" i="2"/>
  <c r="O928" i="2" s="1"/>
  <c r="Z927" i="2"/>
  <c r="AA927" i="2" s="1"/>
  <c r="AB927" i="2" s="1"/>
  <c r="AC927" i="2" s="1"/>
  <c r="X927" i="2"/>
  <c r="W927" i="2"/>
  <c r="N927" i="2"/>
  <c r="R927" i="2" s="1"/>
  <c r="M927" i="2"/>
  <c r="P927" i="2" s="1"/>
  <c r="G927" i="2"/>
  <c r="Y926" i="2"/>
  <c r="AA926" i="2" s="1"/>
  <c r="AB926" i="2" s="1"/>
  <c r="AC926" i="2" s="1"/>
  <c r="X926" i="2"/>
  <c r="W926" i="2"/>
  <c r="N926" i="2"/>
  <c r="R926" i="2" s="1"/>
  <c r="M926" i="2"/>
  <c r="P926" i="2" s="1"/>
  <c r="G926" i="2"/>
  <c r="O926" i="2" s="1"/>
  <c r="Y925" i="2"/>
  <c r="AA925" i="2" s="1"/>
  <c r="AB925" i="2" s="1"/>
  <c r="AC925" i="2" s="1"/>
  <c r="X925" i="2"/>
  <c r="W925" i="2"/>
  <c r="N925" i="2"/>
  <c r="R925" i="2" s="1"/>
  <c r="M925" i="2"/>
  <c r="P925" i="2" s="1"/>
  <c r="G925" i="2"/>
  <c r="O925" i="2" s="1"/>
  <c r="Y924" i="2"/>
  <c r="AA924" i="2" s="1"/>
  <c r="AB924" i="2" s="1"/>
  <c r="AC924" i="2" s="1"/>
  <c r="X924" i="2"/>
  <c r="W924" i="2"/>
  <c r="N924" i="2"/>
  <c r="R924" i="2" s="1"/>
  <c r="M924" i="2"/>
  <c r="P924" i="2" s="1"/>
  <c r="Q924" i="2" s="1"/>
  <c r="G924" i="2"/>
  <c r="O924" i="2" s="1"/>
  <c r="Y923" i="2"/>
  <c r="AA923" i="2" s="1"/>
  <c r="AB923" i="2" s="1"/>
  <c r="AC923" i="2" s="1"/>
  <c r="X923" i="2"/>
  <c r="W923" i="2"/>
  <c r="N923" i="2"/>
  <c r="M923" i="2"/>
  <c r="P923" i="2" s="1"/>
  <c r="Q923" i="2" s="1"/>
  <c r="G923" i="2"/>
  <c r="O923" i="2" s="1"/>
  <c r="Y922" i="2"/>
  <c r="AA922" i="2" s="1"/>
  <c r="AB922" i="2" s="1"/>
  <c r="AC922" i="2" s="1"/>
  <c r="X922" i="2"/>
  <c r="W922" i="2"/>
  <c r="N922" i="2"/>
  <c r="M922" i="2"/>
  <c r="P922" i="2" s="1"/>
  <c r="Q922" i="2" s="1"/>
  <c r="G922" i="2"/>
  <c r="O922" i="2" s="1"/>
  <c r="Y921" i="2"/>
  <c r="AA921" i="2" s="1"/>
  <c r="AB921" i="2" s="1"/>
  <c r="AC921" i="2" s="1"/>
  <c r="X921" i="2"/>
  <c r="W921" i="2"/>
  <c r="N921" i="2"/>
  <c r="R921" i="2" s="1"/>
  <c r="M921" i="2"/>
  <c r="G921" i="2"/>
  <c r="O921" i="2" s="1"/>
  <c r="Y920" i="2"/>
  <c r="AA920" i="2" s="1"/>
  <c r="AB920" i="2" s="1"/>
  <c r="AC920" i="2" s="1"/>
  <c r="X920" i="2"/>
  <c r="W920" i="2"/>
  <c r="N920" i="2"/>
  <c r="R920" i="2" s="1"/>
  <c r="M920" i="2"/>
  <c r="P920" i="2" s="1"/>
  <c r="G920" i="2"/>
  <c r="O920" i="2" s="1"/>
  <c r="Y919" i="2"/>
  <c r="AA919" i="2" s="1"/>
  <c r="AB919" i="2" s="1"/>
  <c r="AC919" i="2" s="1"/>
  <c r="X919" i="2"/>
  <c r="W919" i="2"/>
  <c r="N919" i="2"/>
  <c r="R919" i="2" s="1"/>
  <c r="M919" i="2"/>
  <c r="P919" i="2" s="1"/>
  <c r="Q919" i="2" s="1"/>
  <c r="G919" i="2"/>
  <c r="Y918" i="2"/>
  <c r="AA918" i="2" s="1"/>
  <c r="AB918" i="2" s="1"/>
  <c r="AC918" i="2" s="1"/>
  <c r="X918" i="2"/>
  <c r="W918" i="2"/>
  <c r="N918" i="2"/>
  <c r="R918" i="2" s="1"/>
  <c r="M918" i="2"/>
  <c r="P918" i="2" s="1"/>
  <c r="Q918" i="2" s="1"/>
  <c r="G918" i="2"/>
  <c r="O918" i="2" s="1"/>
  <c r="Y917" i="2"/>
  <c r="AA917" i="2" s="1"/>
  <c r="AB917" i="2" s="1"/>
  <c r="AC917" i="2" s="1"/>
  <c r="X917" i="2"/>
  <c r="W917" i="2"/>
  <c r="N917" i="2"/>
  <c r="R917" i="2" s="1"/>
  <c r="M917" i="2"/>
  <c r="G917" i="2"/>
  <c r="O917" i="2" s="1"/>
  <c r="Y916" i="2"/>
  <c r="AA916" i="2" s="1"/>
  <c r="AB916" i="2" s="1"/>
  <c r="AC916" i="2" s="1"/>
  <c r="X916" i="2"/>
  <c r="W916" i="2"/>
  <c r="N916" i="2"/>
  <c r="R916" i="2" s="1"/>
  <c r="M916" i="2"/>
  <c r="P916" i="2" s="1"/>
  <c r="G916" i="2"/>
  <c r="O916" i="2" s="1"/>
  <c r="Y915" i="2"/>
  <c r="AA915" i="2" s="1"/>
  <c r="AB915" i="2" s="1"/>
  <c r="AC915" i="2" s="1"/>
  <c r="X915" i="2"/>
  <c r="W915" i="2"/>
  <c r="N915" i="2"/>
  <c r="R915" i="2" s="1"/>
  <c r="M915" i="2"/>
  <c r="P915" i="2" s="1"/>
  <c r="Q915" i="2" s="1"/>
  <c r="G915" i="2"/>
  <c r="Y914" i="2"/>
  <c r="AA914" i="2" s="1"/>
  <c r="AB914" i="2" s="1"/>
  <c r="AC914" i="2" s="1"/>
  <c r="X914" i="2"/>
  <c r="W914" i="2"/>
  <c r="N914" i="2"/>
  <c r="M914" i="2"/>
  <c r="P914" i="2" s="1"/>
  <c r="Q914" i="2" s="1"/>
  <c r="G914" i="2"/>
  <c r="Y913" i="2"/>
  <c r="AA913" i="2" s="1"/>
  <c r="AB913" i="2" s="1"/>
  <c r="AC913" i="2" s="1"/>
  <c r="X913" i="2"/>
  <c r="W913" i="2"/>
  <c r="N913" i="2"/>
  <c r="M913" i="2"/>
  <c r="P913" i="2" s="1"/>
  <c r="Q913" i="2" s="1"/>
  <c r="G913" i="2"/>
  <c r="Y912" i="2"/>
  <c r="AA912" i="2" s="1"/>
  <c r="AB912" i="2" s="1"/>
  <c r="AC912" i="2" s="1"/>
  <c r="X912" i="2"/>
  <c r="W912" i="2"/>
  <c r="N912" i="2"/>
  <c r="M912" i="2"/>
  <c r="P912" i="2" s="1"/>
  <c r="Q912" i="2" s="1"/>
  <c r="G912" i="2"/>
  <c r="Y911" i="2"/>
  <c r="AA911" i="2" s="1"/>
  <c r="AB911" i="2" s="1"/>
  <c r="AC911" i="2" s="1"/>
  <c r="X911" i="2"/>
  <c r="W911" i="2"/>
  <c r="N911" i="2"/>
  <c r="R911" i="2" s="1"/>
  <c r="M911" i="2"/>
  <c r="P911" i="2" s="1"/>
  <c r="S911" i="2" s="1"/>
  <c r="G911" i="2"/>
  <c r="O911" i="2" s="1"/>
  <c r="Y910" i="2"/>
  <c r="AA910" i="2" s="1"/>
  <c r="AB910" i="2" s="1"/>
  <c r="AC910" i="2" s="1"/>
  <c r="X910" i="2"/>
  <c r="W910" i="2"/>
  <c r="N910" i="2"/>
  <c r="M910" i="2"/>
  <c r="P910" i="2" s="1"/>
  <c r="Q910" i="2" s="1"/>
  <c r="G910" i="2"/>
  <c r="Y909" i="2"/>
  <c r="AA909" i="2" s="1"/>
  <c r="AB909" i="2" s="1"/>
  <c r="AC909" i="2" s="1"/>
  <c r="X909" i="2"/>
  <c r="W909" i="2"/>
  <c r="N909" i="2"/>
  <c r="R909" i="2" s="1"/>
  <c r="M909" i="2"/>
  <c r="P909" i="2" s="1"/>
  <c r="S909" i="2" s="1"/>
  <c r="G909" i="2"/>
  <c r="Y908" i="2"/>
  <c r="AA908" i="2" s="1"/>
  <c r="AB908" i="2" s="1"/>
  <c r="AC908" i="2" s="1"/>
  <c r="X908" i="2"/>
  <c r="W908" i="2"/>
  <c r="N908" i="2"/>
  <c r="R908" i="2" s="1"/>
  <c r="M908" i="2"/>
  <c r="P908" i="2" s="1"/>
  <c r="G908" i="2"/>
  <c r="O908" i="2" s="1"/>
  <c r="Y907" i="2"/>
  <c r="AA907" i="2" s="1"/>
  <c r="AB907" i="2" s="1"/>
  <c r="AC907" i="2" s="1"/>
  <c r="X907" i="2"/>
  <c r="W907" i="2"/>
  <c r="N907" i="2"/>
  <c r="R907" i="2" s="1"/>
  <c r="M907" i="2"/>
  <c r="P907" i="2" s="1"/>
  <c r="Q907" i="2" s="1"/>
  <c r="G907" i="2"/>
  <c r="O907" i="2" s="1"/>
  <c r="Y906" i="2"/>
  <c r="AA906" i="2" s="1"/>
  <c r="AB906" i="2" s="1"/>
  <c r="AC906" i="2" s="1"/>
  <c r="X906" i="2"/>
  <c r="W906" i="2"/>
  <c r="N906" i="2"/>
  <c r="R906" i="2" s="1"/>
  <c r="M906" i="2"/>
  <c r="P906" i="2" s="1"/>
  <c r="G906" i="2"/>
  <c r="Y905" i="2"/>
  <c r="AA905" i="2" s="1"/>
  <c r="AB905" i="2" s="1"/>
  <c r="AC905" i="2" s="1"/>
  <c r="X905" i="2"/>
  <c r="W905" i="2"/>
  <c r="N905" i="2"/>
  <c r="R905" i="2" s="1"/>
  <c r="M905" i="2"/>
  <c r="P905" i="2" s="1"/>
  <c r="G905" i="2"/>
  <c r="Y904" i="2"/>
  <c r="AA904" i="2" s="1"/>
  <c r="AB904" i="2" s="1"/>
  <c r="AC904" i="2" s="1"/>
  <c r="X904" i="2"/>
  <c r="W904" i="2"/>
  <c r="N904" i="2"/>
  <c r="R904" i="2" s="1"/>
  <c r="M904" i="2"/>
  <c r="P904" i="2" s="1"/>
  <c r="G904" i="2"/>
  <c r="Y903" i="2"/>
  <c r="AA903" i="2" s="1"/>
  <c r="AB903" i="2" s="1"/>
  <c r="AC903" i="2" s="1"/>
  <c r="X903" i="2"/>
  <c r="W903" i="2"/>
  <c r="N903" i="2"/>
  <c r="R903" i="2" s="1"/>
  <c r="M903" i="2"/>
  <c r="P903" i="2" s="1"/>
  <c r="G903" i="2"/>
  <c r="O903" i="2" s="1"/>
  <c r="Y902" i="2"/>
  <c r="AA902" i="2" s="1"/>
  <c r="AB902" i="2" s="1"/>
  <c r="AC902" i="2" s="1"/>
  <c r="X902" i="2"/>
  <c r="W902" i="2"/>
  <c r="N902" i="2"/>
  <c r="R902" i="2" s="1"/>
  <c r="M902" i="2"/>
  <c r="P902" i="2" s="1"/>
  <c r="Q902" i="2" s="1"/>
  <c r="G902" i="2"/>
  <c r="Y901" i="2"/>
  <c r="AA901" i="2" s="1"/>
  <c r="AB901" i="2" s="1"/>
  <c r="AC901" i="2" s="1"/>
  <c r="X901" i="2"/>
  <c r="W901" i="2"/>
  <c r="N901" i="2"/>
  <c r="R901" i="2" s="1"/>
  <c r="M901" i="2"/>
  <c r="P901" i="2" s="1"/>
  <c r="S901" i="2" s="1"/>
  <c r="G901" i="2"/>
  <c r="Y900" i="2"/>
  <c r="AA900" i="2" s="1"/>
  <c r="AB900" i="2" s="1"/>
  <c r="AC900" i="2" s="1"/>
  <c r="X900" i="2"/>
  <c r="W900" i="2"/>
  <c r="N900" i="2"/>
  <c r="R900" i="2" s="1"/>
  <c r="M900" i="2"/>
  <c r="P900" i="2" s="1"/>
  <c r="G900" i="2"/>
  <c r="Y899" i="2"/>
  <c r="AA899" i="2" s="1"/>
  <c r="AB899" i="2" s="1"/>
  <c r="AC899" i="2" s="1"/>
  <c r="X899" i="2"/>
  <c r="W899" i="2"/>
  <c r="N899" i="2"/>
  <c r="M899" i="2"/>
  <c r="P899" i="2" s="1"/>
  <c r="Q899" i="2" s="1"/>
  <c r="G899" i="2"/>
  <c r="Y898" i="2"/>
  <c r="AA898" i="2" s="1"/>
  <c r="AB898" i="2" s="1"/>
  <c r="AC898" i="2" s="1"/>
  <c r="X898" i="2"/>
  <c r="W898" i="2"/>
  <c r="N898" i="2"/>
  <c r="R898" i="2" s="1"/>
  <c r="M898" i="2"/>
  <c r="P898" i="2" s="1"/>
  <c r="G898" i="2"/>
  <c r="Y897" i="2"/>
  <c r="AA897" i="2" s="1"/>
  <c r="AB897" i="2" s="1"/>
  <c r="AC897" i="2" s="1"/>
  <c r="X897" i="2"/>
  <c r="W897" i="2"/>
  <c r="N897" i="2"/>
  <c r="R897" i="2" s="1"/>
  <c r="M897" i="2"/>
  <c r="P897" i="2" s="1"/>
  <c r="G897" i="2"/>
  <c r="Y896" i="2"/>
  <c r="AA896" i="2" s="1"/>
  <c r="AB896" i="2" s="1"/>
  <c r="AC896" i="2" s="1"/>
  <c r="X896" i="2"/>
  <c r="W896" i="2"/>
  <c r="N896" i="2"/>
  <c r="R896" i="2" s="1"/>
  <c r="M896" i="2"/>
  <c r="P896" i="2" s="1"/>
  <c r="G896" i="2"/>
  <c r="Y895" i="2"/>
  <c r="AA895" i="2" s="1"/>
  <c r="AB895" i="2" s="1"/>
  <c r="AC895" i="2" s="1"/>
  <c r="X895" i="2"/>
  <c r="W895" i="2"/>
  <c r="N895" i="2"/>
  <c r="M895" i="2"/>
  <c r="P895" i="2" s="1"/>
  <c r="Q895" i="2" s="1"/>
  <c r="G895" i="2"/>
  <c r="Y894" i="2"/>
  <c r="AA894" i="2" s="1"/>
  <c r="AB894" i="2" s="1"/>
  <c r="AC894" i="2" s="1"/>
  <c r="X894" i="2"/>
  <c r="W894" i="2"/>
  <c r="N894" i="2"/>
  <c r="M894" i="2"/>
  <c r="P894" i="2" s="1"/>
  <c r="Q894" i="2" s="1"/>
  <c r="G894" i="2"/>
  <c r="Y893" i="2"/>
  <c r="AA893" i="2" s="1"/>
  <c r="AB893" i="2" s="1"/>
  <c r="AC893" i="2" s="1"/>
  <c r="X893" i="2"/>
  <c r="W893" i="2"/>
  <c r="N893" i="2"/>
  <c r="R893" i="2" s="1"/>
  <c r="M893" i="2"/>
  <c r="P893" i="2" s="1"/>
  <c r="Q893" i="2" s="1"/>
  <c r="G893" i="2"/>
  <c r="Y892" i="2"/>
  <c r="AA892" i="2" s="1"/>
  <c r="AB892" i="2" s="1"/>
  <c r="AC892" i="2" s="1"/>
  <c r="X892" i="2"/>
  <c r="W892" i="2"/>
  <c r="N892" i="2"/>
  <c r="R892" i="2" s="1"/>
  <c r="M892" i="2"/>
  <c r="P892" i="2" s="1"/>
  <c r="S892" i="2" s="1"/>
  <c r="G892" i="2"/>
  <c r="Y891" i="2"/>
  <c r="AA891" i="2" s="1"/>
  <c r="AB891" i="2" s="1"/>
  <c r="AC891" i="2" s="1"/>
  <c r="X891" i="2"/>
  <c r="W891" i="2"/>
  <c r="N891" i="2"/>
  <c r="M891" i="2"/>
  <c r="P891" i="2" s="1"/>
  <c r="Q891" i="2" s="1"/>
  <c r="G891" i="2"/>
  <c r="H891" i="2" s="1"/>
  <c r="Y890" i="2"/>
  <c r="AA890" i="2" s="1"/>
  <c r="AB890" i="2" s="1"/>
  <c r="AC890" i="2" s="1"/>
  <c r="X890" i="2"/>
  <c r="W890" i="2"/>
  <c r="N890" i="2"/>
  <c r="R890" i="2" s="1"/>
  <c r="M890" i="2"/>
  <c r="P890" i="2" s="1"/>
  <c r="G890" i="2"/>
  <c r="Z889" i="2"/>
  <c r="AA889" i="2" s="1"/>
  <c r="AB889" i="2" s="1"/>
  <c r="AC889" i="2" s="1"/>
  <c r="X889" i="2"/>
  <c r="W889" i="2"/>
  <c r="N889" i="2"/>
  <c r="R889" i="2" s="1"/>
  <c r="M889" i="2"/>
  <c r="P889" i="2" s="1"/>
  <c r="G889" i="2"/>
  <c r="Z888" i="2"/>
  <c r="AA888" i="2" s="1"/>
  <c r="AB888" i="2" s="1"/>
  <c r="AC888" i="2" s="1"/>
  <c r="X888" i="2"/>
  <c r="W888" i="2"/>
  <c r="N888" i="2"/>
  <c r="R888" i="2" s="1"/>
  <c r="M888" i="2"/>
  <c r="P888" i="2" s="1"/>
  <c r="G888" i="2"/>
  <c r="Z887" i="2"/>
  <c r="AA887" i="2" s="1"/>
  <c r="AB887" i="2" s="1"/>
  <c r="AC887" i="2" s="1"/>
  <c r="X887" i="2"/>
  <c r="W887" i="2"/>
  <c r="N887" i="2"/>
  <c r="R887" i="2" s="1"/>
  <c r="M887" i="2"/>
  <c r="P887" i="2" s="1"/>
  <c r="G887" i="2"/>
  <c r="Z886" i="2"/>
  <c r="AA886" i="2" s="1"/>
  <c r="AB886" i="2" s="1"/>
  <c r="AC886" i="2" s="1"/>
  <c r="X886" i="2"/>
  <c r="W886" i="2"/>
  <c r="N886" i="2"/>
  <c r="R886" i="2" s="1"/>
  <c r="M886" i="2"/>
  <c r="P886" i="2" s="1"/>
  <c r="Q886" i="2" s="1"/>
  <c r="G886" i="2"/>
  <c r="Z885" i="2"/>
  <c r="AA885" i="2" s="1"/>
  <c r="AB885" i="2" s="1"/>
  <c r="AC885" i="2" s="1"/>
  <c r="X885" i="2"/>
  <c r="W885" i="2"/>
  <c r="N885" i="2"/>
  <c r="R885" i="2" s="1"/>
  <c r="M885" i="2"/>
  <c r="P885" i="2" s="1"/>
  <c r="G885" i="2"/>
  <c r="Z884" i="2"/>
  <c r="AA884" i="2" s="1"/>
  <c r="AB884" i="2" s="1"/>
  <c r="AC884" i="2" s="1"/>
  <c r="X884" i="2"/>
  <c r="W884" i="2"/>
  <c r="N884" i="2"/>
  <c r="R884" i="2" s="1"/>
  <c r="M884" i="2"/>
  <c r="G884" i="2"/>
  <c r="O884" i="2" s="1"/>
  <c r="Z883" i="2"/>
  <c r="AA883" i="2" s="1"/>
  <c r="AB883" i="2" s="1"/>
  <c r="AC883" i="2" s="1"/>
  <c r="X883" i="2"/>
  <c r="W883" i="2"/>
  <c r="N883" i="2"/>
  <c r="R883" i="2" s="1"/>
  <c r="M883" i="2"/>
  <c r="P883" i="2" s="1"/>
  <c r="G883" i="2"/>
  <c r="O883" i="2" s="1"/>
  <c r="Z882" i="2"/>
  <c r="AA882" i="2" s="1"/>
  <c r="AB882" i="2" s="1"/>
  <c r="AC882" i="2" s="1"/>
  <c r="X882" i="2"/>
  <c r="W882" i="2"/>
  <c r="N882" i="2"/>
  <c r="R882" i="2" s="1"/>
  <c r="M882" i="2"/>
  <c r="P882" i="2" s="1"/>
  <c r="G882" i="2"/>
  <c r="Z881" i="2"/>
  <c r="AA881" i="2" s="1"/>
  <c r="AB881" i="2" s="1"/>
  <c r="AC881" i="2" s="1"/>
  <c r="X881" i="2"/>
  <c r="W881" i="2"/>
  <c r="N881" i="2"/>
  <c r="R881" i="2" s="1"/>
  <c r="M881" i="2"/>
  <c r="P881" i="2" s="1"/>
  <c r="S881" i="2" s="1"/>
  <c r="G881" i="2"/>
  <c r="Z880" i="2"/>
  <c r="AA880" i="2" s="1"/>
  <c r="AB880" i="2" s="1"/>
  <c r="AC880" i="2" s="1"/>
  <c r="X880" i="2"/>
  <c r="W880" i="2"/>
  <c r="N880" i="2"/>
  <c r="R880" i="2" s="1"/>
  <c r="M880" i="2"/>
  <c r="P880" i="2" s="1"/>
  <c r="G880" i="2"/>
  <c r="Z879" i="2"/>
  <c r="AA879" i="2" s="1"/>
  <c r="AB879" i="2" s="1"/>
  <c r="AC879" i="2" s="1"/>
  <c r="X879" i="2"/>
  <c r="W879" i="2"/>
  <c r="N879" i="2"/>
  <c r="R879" i="2" s="1"/>
  <c r="M879" i="2"/>
  <c r="P879" i="2" s="1"/>
  <c r="Q879" i="2" s="1"/>
  <c r="G879" i="2"/>
  <c r="Z878" i="2"/>
  <c r="AA878" i="2" s="1"/>
  <c r="AB878" i="2" s="1"/>
  <c r="AC878" i="2" s="1"/>
  <c r="X878" i="2"/>
  <c r="W878" i="2"/>
  <c r="N878" i="2"/>
  <c r="R878" i="2" s="1"/>
  <c r="M878" i="2"/>
  <c r="P878" i="2" s="1"/>
  <c r="G878" i="2"/>
  <c r="Z877" i="2"/>
  <c r="AA877" i="2" s="1"/>
  <c r="AB877" i="2" s="1"/>
  <c r="AC877" i="2" s="1"/>
  <c r="X877" i="2"/>
  <c r="W877" i="2"/>
  <c r="N877" i="2"/>
  <c r="R877" i="2" s="1"/>
  <c r="M877" i="2"/>
  <c r="P877" i="2" s="1"/>
  <c r="G877" i="2"/>
  <c r="O877" i="2" s="1"/>
  <c r="Z876" i="2"/>
  <c r="AA876" i="2" s="1"/>
  <c r="AB876" i="2" s="1"/>
  <c r="AC876" i="2" s="1"/>
  <c r="X876" i="2"/>
  <c r="W876" i="2"/>
  <c r="N876" i="2"/>
  <c r="R876" i="2" s="1"/>
  <c r="M876" i="2"/>
  <c r="P876" i="2" s="1"/>
  <c r="S876" i="2" s="1"/>
  <c r="G876" i="2"/>
  <c r="O876" i="2" s="1"/>
  <c r="Z875" i="2"/>
  <c r="AA875" i="2" s="1"/>
  <c r="AB875" i="2" s="1"/>
  <c r="AC875" i="2" s="1"/>
  <c r="X875" i="2"/>
  <c r="W875" i="2"/>
  <c r="N875" i="2"/>
  <c r="R875" i="2" s="1"/>
  <c r="M875" i="2"/>
  <c r="P875" i="2" s="1"/>
  <c r="G875" i="2"/>
  <c r="O875" i="2" s="1"/>
  <c r="Z874" i="2"/>
  <c r="AA874" i="2" s="1"/>
  <c r="AB874" i="2" s="1"/>
  <c r="AC874" i="2" s="1"/>
  <c r="X874" i="2"/>
  <c r="W874" i="2"/>
  <c r="N874" i="2"/>
  <c r="R874" i="2" s="1"/>
  <c r="M874" i="2"/>
  <c r="P874" i="2" s="1"/>
  <c r="G874" i="2"/>
  <c r="Z873" i="2"/>
  <c r="AA873" i="2" s="1"/>
  <c r="AB873" i="2" s="1"/>
  <c r="AC873" i="2" s="1"/>
  <c r="X873" i="2"/>
  <c r="W873" i="2"/>
  <c r="N873" i="2"/>
  <c r="R873" i="2" s="1"/>
  <c r="M873" i="2"/>
  <c r="P873" i="2" s="1"/>
  <c r="S873" i="2" s="1"/>
  <c r="G873" i="2"/>
  <c r="Z872" i="2"/>
  <c r="AA872" i="2" s="1"/>
  <c r="AB872" i="2" s="1"/>
  <c r="AC872" i="2" s="1"/>
  <c r="X872" i="2"/>
  <c r="W872" i="2"/>
  <c r="N872" i="2"/>
  <c r="R872" i="2" s="1"/>
  <c r="M872" i="2"/>
  <c r="P872" i="2" s="1"/>
  <c r="Q872" i="2" s="1"/>
  <c r="G872" i="2"/>
  <c r="O872" i="2" s="1"/>
  <c r="Z871" i="2"/>
  <c r="AA871" i="2" s="1"/>
  <c r="AB871" i="2" s="1"/>
  <c r="AC871" i="2" s="1"/>
  <c r="X871" i="2"/>
  <c r="W871" i="2"/>
  <c r="N871" i="2"/>
  <c r="R871" i="2" s="1"/>
  <c r="M871" i="2"/>
  <c r="P871" i="2" s="1"/>
  <c r="G871" i="2"/>
  <c r="Z870" i="2"/>
  <c r="AA870" i="2" s="1"/>
  <c r="AB870" i="2" s="1"/>
  <c r="AC870" i="2" s="1"/>
  <c r="X870" i="2"/>
  <c r="W870" i="2"/>
  <c r="N870" i="2"/>
  <c r="R870" i="2" s="1"/>
  <c r="M870" i="2"/>
  <c r="P870" i="2" s="1"/>
  <c r="Q870" i="2" s="1"/>
  <c r="G870" i="2"/>
  <c r="O870" i="2" s="1"/>
  <c r="Z869" i="2"/>
  <c r="AA869" i="2" s="1"/>
  <c r="AB869" i="2" s="1"/>
  <c r="AC869" i="2" s="1"/>
  <c r="X869" i="2"/>
  <c r="W869" i="2"/>
  <c r="N869" i="2"/>
  <c r="R869" i="2" s="1"/>
  <c r="M869" i="2"/>
  <c r="P869" i="2" s="1"/>
  <c r="S869" i="2" s="1"/>
  <c r="G869" i="2"/>
  <c r="Z868" i="2"/>
  <c r="AA868" i="2" s="1"/>
  <c r="AB868" i="2" s="1"/>
  <c r="AC868" i="2" s="1"/>
  <c r="X868" i="2"/>
  <c r="W868" i="2"/>
  <c r="N868" i="2"/>
  <c r="R868" i="2" s="1"/>
  <c r="M868" i="2"/>
  <c r="P868" i="2" s="1"/>
  <c r="G868" i="2"/>
  <c r="O868" i="2" s="1"/>
  <c r="Z867" i="2"/>
  <c r="AA867" i="2" s="1"/>
  <c r="AB867" i="2" s="1"/>
  <c r="AC867" i="2" s="1"/>
  <c r="X867" i="2"/>
  <c r="W867" i="2"/>
  <c r="N867" i="2"/>
  <c r="R867" i="2" s="1"/>
  <c r="M867" i="2"/>
  <c r="P867" i="2" s="1"/>
  <c r="Q867" i="2" s="1"/>
  <c r="G867" i="2"/>
  <c r="Z866" i="2"/>
  <c r="AA866" i="2" s="1"/>
  <c r="AB866" i="2" s="1"/>
  <c r="AC866" i="2" s="1"/>
  <c r="X866" i="2"/>
  <c r="W866" i="2"/>
  <c r="N866" i="2"/>
  <c r="R866" i="2" s="1"/>
  <c r="M866" i="2"/>
  <c r="P866" i="2" s="1"/>
  <c r="G866" i="2"/>
  <c r="O866" i="2" s="1"/>
  <c r="Z865" i="2"/>
  <c r="AA865" i="2" s="1"/>
  <c r="AB865" i="2" s="1"/>
  <c r="AC865" i="2" s="1"/>
  <c r="X865" i="2"/>
  <c r="W865" i="2"/>
  <c r="N865" i="2"/>
  <c r="R865" i="2" s="1"/>
  <c r="M865" i="2"/>
  <c r="P865" i="2" s="1"/>
  <c r="G865" i="2"/>
  <c r="O865" i="2" s="1"/>
  <c r="AA864" i="2"/>
  <c r="AB864" i="2" s="1"/>
  <c r="AC864" i="2" s="1"/>
  <c r="X864" i="2"/>
  <c r="W864" i="2"/>
  <c r="N864" i="2"/>
  <c r="R864" i="2" s="1"/>
  <c r="M864" i="2"/>
  <c r="P864" i="2" s="1"/>
  <c r="G864" i="2"/>
  <c r="AA863" i="2"/>
  <c r="AB863" i="2" s="1"/>
  <c r="AC863" i="2" s="1"/>
  <c r="X863" i="2"/>
  <c r="W863" i="2"/>
  <c r="N863" i="2"/>
  <c r="R863" i="2" s="1"/>
  <c r="M863" i="2"/>
  <c r="P863" i="2" s="1"/>
  <c r="G863" i="2"/>
  <c r="Y862" i="2"/>
  <c r="AA862" i="2" s="1"/>
  <c r="AB862" i="2" s="1"/>
  <c r="AC862" i="2" s="1"/>
  <c r="X862" i="2"/>
  <c r="W862" i="2"/>
  <c r="N862" i="2"/>
  <c r="R862" i="2" s="1"/>
  <c r="M862" i="2"/>
  <c r="P862" i="2" s="1"/>
  <c r="Q862" i="2" s="1"/>
  <c r="G862" i="2"/>
  <c r="O862" i="2" s="1"/>
  <c r="Y861" i="2"/>
  <c r="AA861" i="2" s="1"/>
  <c r="AB861" i="2" s="1"/>
  <c r="AC861" i="2" s="1"/>
  <c r="X861" i="2"/>
  <c r="W861" i="2"/>
  <c r="N861" i="2"/>
  <c r="R861" i="2" s="1"/>
  <c r="M861" i="2"/>
  <c r="P861" i="2" s="1"/>
  <c r="G861" i="2"/>
  <c r="Y860" i="2"/>
  <c r="AA860" i="2" s="1"/>
  <c r="AB860" i="2" s="1"/>
  <c r="AC860" i="2" s="1"/>
  <c r="X860" i="2"/>
  <c r="W860" i="2"/>
  <c r="N860" i="2"/>
  <c r="R860" i="2" s="1"/>
  <c r="M860" i="2"/>
  <c r="G860" i="2"/>
  <c r="O860" i="2" s="1"/>
  <c r="Y859" i="2"/>
  <c r="AA859" i="2" s="1"/>
  <c r="AB859" i="2" s="1"/>
  <c r="AC859" i="2" s="1"/>
  <c r="X859" i="2"/>
  <c r="W859" i="2"/>
  <c r="N859" i="2"/>
  <c r="R859" i="2" s="1"/>
  <c r="M859" i="2"/>
  <c r="P859" i="2" s="1"/>
  <c r="G859" i="2"/>
  <c r="AA858" i="2"/>
  <c r="AB858" i="2" s="1"/>
  <c r="AC858" i="2" s="1"/>
  <c r="X858" i="2"/>
  <c r="W858" i="2"/>
  <c r="N858" i="2"/>
  <c r="R858" i="2" s="1"/>
  <c r="M858" i="2"/>
  <c r="P858" i="2" s="1"/>
  <c r="G858" i="2"/>
  <c r="O858" i="2" s="1"/>
  <c r="AA857" i="2"/>
  <c r="AB857" i="2" s="1"/>
  <c r="AC857" i="2" s="1"/>
  <c r="X857" i="2"/>
  <c r="W857" i="2"/>
  <c r="N857" i="2"/>
  <c r="R857" i="2" s="1"/>
  <c r="M857" i="2"/>
  <c r="P857" i="2" s="1"/>
  <c r="G857" i="2"/>
  <c r="O857" i="2" s="1"/>
  <c r="Y856" i="2"/>
  <c r="AA856" i="2" s="1"/>
  <c r="AB856" i="2" s="1"/>
  <c r="AC856" i="2" s="1"/>
  <c r="X856" i="2"/>
  <c r="W856" i="2"/>
  <c r="N856" i="2"/>
  <c r="R856" i="2" s="1"/>
  <c r="M856" i="2"/>
  <c r="P856" i="2" s="1"/>
  <c r="S856" i="2" s="1"/>
  <c r="G856" i="2"/>
  <c r="Y855" i="2"/>
  <c r="AA855" i="2" s="1"/>
  <c r="AB855" i="2" s="1"/>
  <c r="AC855" i="2" s="1"/>
  <c r="X855" i="2"/>
  <c r="W855" i="2"/>
  <c r="N855" i="2"/>
  <c r="R855" i="2" s="1"/>
  <c r="M855" i="2"/>
  <c r="P855" i="2" s="1"/>
  <c r="G855" i="2"/>
  <c r="Y854" i="2"/>
  <c r="AA854" i="2" s="1"/>
  <c r="AB854" i="2" s="1"/>
  <c r="AC854" i="2" s="1"/>
  <c r="X854" i="2"/>
  <c r="W854" i="2"/>
  <c r="N854" i="2"/>
  <c r="R854" i="2" s="1"/>
  <c r="M854" i="2"/>
  <c r="G854" i="2"/>
  <c r="O854" i="2" s="1"/>
  <c r="Y853" i="2"/>
  <c r="AA853" i="2" s="1"/>
  <c r="AB853" i="2" s="1"/>
  <c r="AC853" i="2" s="1"/>
  <c r="X853" i="2"/>
  <c r="W853" i="2"/>
  <c r="N853" i="2"/>
  <c r="R853" i="2" s="1"/>
  <c r="M853" i="2"/>
  <c r="P853" i="2" s="1"/>
  <c r="S853" i="2" s="1"/>
  <c r="G853" i="2"/>
  <c r="Y852" i="2"/>
  <c r="AA852" i="2" s="1"/>
  <c r="AB852" i="2" s="1"/>
  <c r="AC852" i="2" s="1"/>
  <c r="X852" i="2"/>
  <c r="W852" i="2"/>
  <c r="N852" i="2"/>
  <c r="R852" i="2" s="1"/>
  <c r="M852" i="2"/>
  <c r="P852" i="2" s="1"/>
  <c r="Q852" i="2" s="1"/>
  <c r="G852" i="2"/>
  <c r="O852" i="2" s="1"/>
  <c r="Y851" i="2"/>
  <c r="AA851" i="2" s="1"/>
  <c r="AB851" i="2" s="1"/>
  <c r="AC851" i="2" s="1"/>
  <c r="X851" i="2"/>
  <c r="W851" i="2"/>
  <c r="N851" i="2"/>
  <c r="R851" i="2" s="1"/>
  <c r="M851" i="2"/>
  <c r="P851" i="2" s="1"/>
  <c r="G851" i="2"/>
  <c r="Y850" i="2"/>
  <c r="AA850" i="2" s="1"/>
  <c r="AB850" i="2" s="1"/>
  <c r="AC850" i="2" s="1"/>
  <c r="X850" i="2"/>
  <c r="W850" i="2"/>
  <c r="N850" i="2"/>
  <c r="R850" i="2" s="1"/>
  <c r="M850" i="2"/>
  <c r="P850" i="2" s="1"/>
  <c r="G850" i="2"/>
  <c r="Y849" i="2"/>
  <c r="AA849" i="2" s="1"/>
  <c r="AB849" i="2" s="1"/>
  <c r="AC849" i="2" s="1"/>
  <c r="X849" i="2"/>
  <c r="W849" i="2"/>
  <c r="N849" i="2"/>
  <c r="R849" i="2" s="1"/>
  <c r="M849" i="2"/>
  <c r="P849" i="2" s="1"/>
  <c r="S849" i="2" s="1"/>
  <c r="G849" i="2"/>
  <c r="Y848" i="2"/>
  <c r="AA848" i="2" s="1"/>
  <c r="AB848" i="2" s="1"/>
  <c r="AC848" i="2" s="1"/>
  <c r="X848" i="2"/>
  <c r="W848" i="2"/>
  <c r="N848" i="2"/>
  <c r="R848" i="2" s="1"/>
  <c r="M848" i="2"/>
  <c r="P848" i="2" s="1"/>
  <c r="S848" i="2" s="1"/>
  <c r="G848" i="2"/>
  <c r="O848" i="2" s="1"/>
  <c r="Y847" i="2"/>
  <c r="AA847" i="2" s="1"/>
  <c r="AB847" i="2" s="1"/>
  <c r="AC847" i="2" s="1"/>
  <c r="X847" i="2"/>
  <c r="W847" i="2"/>
  <c r="N847" i="2"/>
  <c r="R847" i="2" s="1"/>
  <c r="M847" i="2"/>
  <c r="P847" i="2" s="1"/>
  <c r="Q847" i="2" s="1"/>
  <c r="G847" i="2"/>
  <c r="O847" i="2" s="1"/>
  <c r="Y846" i="2"/>
  <c r="AA846" i="2" s="1"/>
  <c r="AB846" i="2" s="1"/>
  <c r="AC846" i="2" s="1"/>
  <c r="X846" i="2"/>
  <c r="W846" i="2"/>
  <c r="N846" i="2"/>
  <c r="R846" i="2" s="1"/>
  <c r="M846" i="2"/>
  <c r="P846" i="2" s="1"/>
  <c r="G846" i="2"/>
  <c r="Y845" i="2"/>
  <c r="AA845" i="2" s="1"/>
  <c r="AB845" i="2" s="1"/>
  <c r="AC845" i="2" s="1"/>
  <c r="X845" i="2"/>
  <c r="W845" i="2"/>
  <c r="N845" i="2"/>
  <c r="R845" i="2" s="1"/>
  <c r="M845" i="2"/>
  <c r="P845" i="2" s="1"/>
  <c r="G845" i="2"/>
  <c r="O845" i="2" s="1"/>
  <c r="Y844" i="2"/>
  <c r="AA844" i="2" s="1"/>
  <c r="AB844" i="2" s="1"/>
  <c r="AC844" i="2" s="1"/>
  <c r="X844" i="2"/>
  <c r="W844" i="2"/>
  <c r="N844" i="2"/>
  <c r="R844" i="2" s="1"/>
  <c r="M844" i="2"/>
  <c r="P844" i="2" s="1"/>
  <c r="S844" i="2" s="1"/>
  <c r="G844" i="2"/>
  <c r="O844" i="2" s="1"/>
  <c r="Y843" i="2"/>
  <c r="AA843" i="2" s="1"/>
  <c r="AB843" i="2" s="1"/>
  <c r="AC843" i="2" s="1"/>
  <c r="X843" i="2"/>
  <c r="W843" i="2"/>
  <c r="N843" i="2"/>
  <c r="R843" i="2" s="1"/>
  <c r="M843" i="2"/>
  <c r="P843" i="2" s="1"/>
  <c r="Q843" i="2" s="1"/>
  <c r="G843" i="2"/>
  <c r="Y842" i="2"/>
  <c r="AA842" i="2" s="1"/>
  <c r="AB842" i="2" s="1"/>
  <c r="AC842" i="2" s="1"/>
  <c r="X842" i="2"/>
  <c r="W842" i="2"/>
  <c r="N842" i="2"/>
  <c r="R842" i="2" s="1"/>
  <c r="M842" i="2"/>
  <c r="P842" i="2" s="1"/>
  <c r="G842" i="2"/>
  <c r="Y841" i="2"/>
  <c r="AA841" i="2" s="1"/>
  <c r="AB841" i="2" s="1"/>
  <c r="AC841" i="2" s="1"/>
  <c r="X841" i="2"/>
  <c r="W841" i="2"/>
  <c r="N841" i="2"/>
  <c r="R841" i="2" s="1"/>
  <c r="M841" i="2"/>
  <c r="P841" i="2" s="1"/>
  <c r="G841" i="2"/>
  <c r="Y840" i="2"/>
  <c r="AA840" i="2" s="1"/>
  <c r="AB840" i="2" s="1"/>
  <c r="AC840" i="2" s="1"/>
  <c r="X840" i="2"/>
  <c r="W840" i="2"/>
  <c r="N840" i="2"/>
  <c r="R840" i="2" s="1"/>
  <c r="M840" i="2"/>
  <c r="P840" i="2" s="1"/>
  <c r="S840" i="2" s="1"/>
  <c r="G840" i="2"/>
  <c r="O840" i="2" s="1"/>
  <c r="Y839" i="2"/>
  <c r="AA839" i="2" s="1"/>
  <c r="AB839" i="2" s="1"/>
  <c r="AC839" i="2" s="1"/>
  <c r="X839" i="2"/>
  <c r="W839" i="2"/>
  <c r="N839" i="2"/>
  <c r="R839" i="2" s="1"/>
  <c r="M839" i="2"/>
  <c r="P839" i="2" s="1"/>
  <c r="G839" i="2"/>
  <c r="Y838" i="2"/>
  <c r="AA838" i="2" s="1"/>
  <c r="AB838" i="2" s="1"/>
  <c r="AC838" i="2" s="1"/>
  <c r="X838" i="2"/>
  <c r="W838" i="2"/>
  <c r="N838" i="2"/>
  <c r="R838" i="2" s="1"/>
  <c r="M838" i="2"/>
  <c r="G838" i="2"/>
  <c r="O838" i="2" s="1"/>
  <c r="Y837" i="2"/>
  <c r="AA837" i="2" s="1"/>
  <c r="AB837" i="2" s="1"/>
  <c r="AC837" i="2" s="1"/>
  <c r="X837" i="2"/>
  <c r="W837" i="2"/>
  <c r="N837" i="2"/>
  <c r="R837" i="2" s="1"/>
  <c r="M837" i="2"/>
  <c r="P837" i="2" s="1"/>
  <c r="S837" i="2" s="1"/>
  <c r="G837" i="2"/>
  <c r="Y836" i="2"/>
  <c r="AA836" i="2" s="1"/>
  <c r="AB836" i="2" s="1"/>
  <c r="AC836" i="2" s="1"/>
  <c r="X836" i="2"/>
  <c r="W836" i="2"/>
  <c r="N836" i="2"/>
  <c r="R836" i="2" s="1"/>
  <c r="M836" i="2"/>
  <c r="P836" i="2" s="1"/>
  <c r="Q836" i="2" s="1"/>
  <c r="G836" i="2"/>
  <c r="O836" i="2" s="1"/>
  <c r="Y835" i="2"/>
  <c r="AA835" i="2" s="1"/>
  <c r="AB835" i="2" s="1"/>
  <c r="AC835" i="2" s="1"/>
  <c r="X835" i="2"/>
  <c r="W835" i="2"/>
  <c r="N835" i="2"/>
  <c r="R835" i="2" s="1"/>
  <c r="M835" i="2"/>
  <c r="P835" i="2" s="1"/>
  <c r="G835" i="2"/>
  <c r="Y834" i="2"/>
  <c r="AA834" i="2" s="1"/>
  <c r="AB834" i="2" s="1"/>
  <c r="AC834" i="2" s="1"/>
  <c r="X834" i="2"/>
  <c r="W834" i="2"/>
  <c r="N834" i="2"/>
  <c r="R834" i="2" s="1"/>
  <c r="M834" i="2"/>
  <c r="P834" i="2" s="1"/>
  <c r="Q834" i="2" s="1"/>
  <c r="G834" i="2"/>
  <c r="Y833" i="2"/>
  <c r="X833" i="2"/>
  <c r="W833" i="2"/>
  <c r="F833" i="2"/>
  <c r="M833" i="2" s="1"/>
  <c r="P833" i="2" s="1"/>
  <c r="S833" i="2" s="1"/>
  <c r="Y832" i="2"/>
  <c r="X832" i="2"/>
  <c r="W832" i="2"/>
  <c r="F832" i="2"/>
  <c r="Y831" i="2"/>
  <c r="X831" i="2"/>
  <c r="W831" i="2"/>
  <c r="F831" i="2"/>
  <c r="N831" i="2" s="1"/>
  <c r="R831" i="2" s="1"/>
  <c r="Y830" i="2"/>
  <c r="X830" i="2"/>
  <c r="W830" i="2"/>
  <c r="F830" i="2"/>
  <c r="M830" i="2" s="1"/>
  <c r="P830" i="2" s="1"/>
  <c r="Y829" i="2"/>
  <c r="X829" i="2"/>
  <c r="W829" i="2"/>
  <c r="F829" i="2"/>
  <c r="N829" i="2" s="1"/>
  <c r="R829" i="2" s="1"/>
  <c r="Y828" i="2"/>
  <c r="X828" i="2"/>
  <c r="W828" i="2"/>
  <c r="F828" i="2"/>
  <c r="Y827" i="2"/>
  <c r="X827" i="2"/>
  <c r="W827" i="2"/>
  <c r="F827" i="2"/>
  <c r="M827" i="2" s="1"/>
  <c r="P827" i="2" s="1"/>
  <c r="Y826" i="2"/>
  <c r="X826" i="2"/>
  <c r="W826" i="2"/>
  <c r="F826" i="2"/>
  <c r="M826" i="2" s="1"/>
  <c r="P826" i="2" s="1"/>
  <c r="Q826" i="2" s="1"/>
  <c r="Y825" i="2"/>
  <c r="X825" i="2"/>
  <c r="W825" i="2"/>
  <c r="F825" i="2"/>
  <c r="N825" i="2" s="1"/>
  <c r="R825" i="2" s="1"/>
  <c r="Y824" i="2"/>
  <c r="X824" i="2"/>
  <c r="W824" i="2"/>
  <c r="F824" i="2"/>
  <c r="G824" i="2" s="1"/>
  <c r="Y823" i="2"/>
  <c r="X823" i="2"/>
  <c r="W823" i="2"/>
  <c r="F823" i="2"/>
  <c r="M823" i="2" s="1"/>
  <c r="P823" i="2" s="1"/>
  <c r="Y822" i="2"/>
  <c r="X822" i="2"/>
  <c r="W822" i="2"/>
  <c r="F822" i="2"/>
  <c r="Y821" i="2"/>
  <c r="X821" i="2"/>
  <c r="W821" i="2"/>
  <c r="F821" i="2"/>
  <c r="Y820" i="2"/>
  <c r="X820" i="2"/>
  <c r="W820" i="2"/>
  <c r="F820" i="2"/>
  <c r="G820" i="2" s="1"/>
  <c r="Z819" i="2"/>
  <c r="X819" i="2"/>
  <c r="W819" i="2"/>
  <c r="F819" i="2"/>
  <c r="N819" i="2" s="1"/>
  <c r="R819" i="2" s="1"/>
  <c r="Z818" i="2"/>
  <c r="X818" i="2"/>
  <c r="W818" i="2"/>
  <c r="F818" i="2"/>
  <c r="Z817" i="2"/>
  <c r="X817" i="2"/>
  <c r="W817" i="2"/>
  <c r="F817" i="2"/>
  <c r="M817" i="2" s="1"/>
  <c r="P817" i="2" s="1"/>
  <c r="S817" i="2" s="1"/>
  <c r="Z816" i="2"/>
  <c r="X816" i="2"/>
  <c r="W816" i="2"/>
  <c r="F816" i="2"/>
  <c r="Z815" i="2"/>
  <c r="X815" i="2"/>
  <c r="W815" i="2"/>
  <c r="F815" i="2"/>
  <c r="N815" i="2" s="1"/>
  <c r="R815" i="2" s="1"/>
  <c r="Z814" i="2"/>
  <c r="X814" i="2"/>
  <c r="W814" i="2"/>
  <c r="F814" i="2"/>
  <c r="Z813" i="2"/>
  <c r="X813" i="2"/>
  <c r="W813" i="2"/>
  <c r="F813" i="2"/>
  <c r="M813" i="2" s="1"/>
  <c r="P813" i="2" s="1"/>
  <c r="Z812" i="2"/>
  <c r="X812" i="2"/>
  <c r="W812" i="2"/>
  <c r="F812" i="2"/>
  <c r="Z811" i="2"/>
  <c r="X811" i="2"/>
  <c r="W811" i="2"/>
  <c r="F811" i="2"/>
  <c r="Z810" i="2"/>
  <c r="X810" i="2"/>
  <c r="W810" i="2"/>
  <c r="F810" i="2"/>
  <c r="M810" i="2" s="1"/>
  <c r="P810" i="2" s="1"/>
  <c r="Z809" i="2"/>
  <c r="X809" i="2"/>
  <c r="W809" i="2"/>
  <c r="F809" i="2"/>
  <c r="Z808" i="2"/>
  <c r="X808" i="2"/>
  <c r="W808" i="2"/>
  <c r="F808" i="2"/>
  <c r="G808" i="2" s="1"/>
  <c r="Z807" i="2"/>
  <c r="X807" i="2"/>
  <c r="W807" i="2"/>
  <c r="F807" i="2"/>
  <c r="M807" i="2" s="1"/>
  <c r="P807" i="2" s="1"/>
  <c r="AA806" i="2"/>
  <c r="AB806" i="2" s="1"/>
  <c r="AC806" i="2" s="1"/>
  <c r="X806" i="2"/>
  <c r="W806" i="2"/>
  <c r="N806" i="2"/>
  <c r="R806" i="2" s="1"/>
  <c r="M806" i="2"/>
  <c r="P806" i="2" s="1"/>
  <c r="G806" i="2"/>
  <c r="O806" i="2" s="1"/>
  <c r="AA805" i="2"/>
  <c r="AB805" i="2" s="1"/>
  <c r="AC805" i="2" s="1"/>
  <c r="X805" i="2"/>
  <c r="W805" i="2"/>
  <c r="N805" i="2"/>
  <c r="R805" i="2" s="1"/>
  <c r="M805" i="2"/>
  <c r="P805" i="2" s="1"/>
  <c r="S805" i="2" s="1"/>
  <c r="G805" i="2"/>
  <c r="O805" i="2" s="1"/>
  <c r="AA804" i="2"/>
  <c r="AB804" i="2" s="1"/>
  <c r="AC804" i="2" s="1"/>
  <c r="X804" i="2"/>
  <c r="W804" i="2"/>
  <c r="N804" i="2"/>
  <c r="R804" i="2" s="1"/>
  <c r="M804" i="2"/>
  <c r="P804" i="2" s="1"/>
  <c r="Q804" i="2" s="1"/>
  <c r="G804" i="2"/>
  <c r="O804" i="2" s="1"/>
  <c r="AA803" i="2"/>
  <c r="AB803" i="2" s="1"/>
  <c r="AC803" i="2" s="1"/>
  <c r="X803" i="2"/>
  <c r="W803" i="2"/>
  <c r="N803" i="2"/>
  <c r="R803" i="2" s="1"/>
  <c r="M803" i="2"/>
  <c r="P803" i="2" s="1"/>
  <c r="G803" i="2"/>
  <c r="O803" i="2" s="1"/>
  <c r="AA802" i="2"/>
  <c r="AB802" i="2" s="1"/>
  <c r="AC802" i="2" s="1"/>
  <c r="X802" i="2"/>
  <c r="W802" i="2"/>
  <c r="N802" i="2"/>
  <c r="R802" i="2" s="1"/>
  <c r="M802" i="2"/>
  <c r="P802" i="2" s="1"/>
  <c r="Q802" i="2" s="1"/>
  <c r="G802" i="2"/>
  <c r="O802" i="2" s="1"/>
  <c r="AA801" i="2"/>
  <c r="AB801" i="2" s="1"/>
  <c r="AC801" i="2" s="1"/>
  <c r="X801" i="2"/>
  <c r="W801" i="2"/>
  <c r="N801" i="2"/>
  <c r="R801" i="2" s="1"/>
  <c r="M801" i="2"/>
  <c r="P801" i="2" s="1"/>
  <c r="S801" i="2" s="1"/>
  <c r="G801" i="2"/>
  <c r="AA800" i="2"/>
  <c r="AB800" i="2" s="1"/>
  <c r="AC800" i="2" s="1"/>
  <c r="X800" i="2"/>
  <c r="W800" i="2"/>
  <c r="N800" i="2"/>
  <c r="R800" i="2" s="1"/>
  <c r="M800" i="2"/>
  <c r="P800" i="2" s="1"/>
  <c r="Q800" i="2" s="1"/>
  <c r="G800" i="2"/>
  <c r="O800" i="2" s="1"/>
  <c r="AA799" i="2"/>
  <c r="AB799" i="2" s="1"/>
  <c r="AC799" i="2" s="1"/>
  <c r="X799" i="2"/>
  <c r="W799" i="2"/>
  <c r="N799" i="2"/>
  <c r="R799" i="2" s="1"/>
  <c r="M799" i="2"/>
  <c r="P799" i="2" s="1"/>
  <c r="S799" i="2" s="1"/>
  <c r="G799" i="2"/>
  <c r="O799" i="2" s="1"/>
  <c r="AA798" i="2"/>
  <c r="AB798" i="2" s="1"/>
  <c r="AC798" i="2" s="1"/>
  <c r="X798" i="2"/>
  <c r="W798" i="2"/>
  <c r="N798" i="2"/>
  <c r="R798" i="2" s="1"/>
  <c r="M798" i="2"/>
  <c r="P798" i="2" s="1"/>
  <c r="Q798" i="2" s="1"/>
  <c r="G798" i="2"/>
  <c r="O798" i="2" s="1"/>
  <c r="AA797" i="2"/>
  <c r="AB797" i="2" s="1"/>
  <c r="AC797" i="2" s="1"/>
  <c r="X797" i="2"/>
  <c r="W797" i="2"/>
  <c r="N797" i="2"/>
  <c r="R797" i="2" s="1"/>
  <c r="M797" i="2"/>
  <c r="P797" i="2" s="1"/>
  <c r="S797" i="2" s="1"/>
  <c r="G797" i="2"/>
  <c r="O797" i="2" s="1"/>
  <c r="AA796" i="2"/>
  <c r="AB796" i="2" s="1"/>
  <c r="AC796" i="2" s="1"/>
  <c r="X796" i="2"/>
  <c r="W796" i="2"/>
  <c r="N796" i="2"/>
  <c r="R796" i="2" s="1"/>
  <c r="M796" i="2"/>
  <c r="P796" i="2" s="1"/>
  <c r="G796" i="2"/>
  <c r="O796" i="2" s="1"/>
  <c r="AA795" i="2"/>
  <c r="AB795" i="2" s="1"/>
  <c r="AC795" i="2" s="1"/>
  <c r="X795" i="2"/>
  <c r="W795" i="2"/>
  <c r="N795" i="2"/>
  <c r="R795" i="2" s="1"/>
  <c r="M795" i="2"/>
  <c r="P795" i="2" s="1"/>
  <c r="G795" i="2"/>
  <c r="O795" i="2" s="1"/>
  <c r="AA794" i="2"/>
  <c r="AB794" i="2" s="1"/>
  <c r="AC794" i="2" s="1"/>
  <c r="X794" i="2"/>
  <c r="W794" i="2"/>
  <c r="N794" i="2"/>
  <c r="R794" i="2" s="1"/>
  <c r="M794" i="2"/>
  <c r="P794" i="2" s="1"/>
  <c r="Q794" i="2" s="1"/>
  <c r="G794" i="2"/>
  <c r="O794" i="2" s="1"/>
  <c r="AA793" i="2"/>
  <c r="AB793" i="2" s="1"/>
  <c r="AC793" i="2" s="1"/>
  <c r="X793" i="2"/>
  <c r="W793" i="2"/>
  <c r="N793" i="2"/>
  <c r="R793" i="2" s="1"/>
  <c r="M793" i="2"/>
  <c r="P793" i="2" s="1"/>
  <c r="G793" i="2"/>
  <c r="O793" i="2" s="1"/>
  <c r="AA792" i="2"/>
  <c r="AB792" i="2" s="1"/>
  <c r="AC792" i="2" s="1"/>
  <c r="X792" i="2"/>
  <c r="W792" i="2"/>
  <c r="N792" i="2"/>
  <c r="R792" i="2" s="1"/>
  <c r="M792" i="2"/>
  <c r="P792" i="2" s="1"/>
  <c r="Q792" i="2" s="1"/>
  <c r="G792" i="2"/>
  <c r="O792" i="2" s="1"/>
  <c r="AA791" i="2"/>
  <c r="AB791" i="2" s="1"/>
  <c r="AC791" i="2" s="1"/>
  <c r="X791" i="2"/>
  <c r="W791" i="2"/>
  <c r="N791" i="2"/>
  <c r="R791" i="2" s="1"/>
  <c r="M791" i="2"/>
  <c r="P791" i="2" s="1"/>
  <c r="S791" i="2" s="1"/>
  <c r="G791" i="2"/>
  <c r="O791" i="2" s="1"/>
  <c r="AA790" i="2"/>
  <c r="AB790" i="2" s="1"/>
  <c r="AC790" i="2" s="1"/>
  <c r="X790" i="2"/>
  <c r="W790" i="2"/>
  <c r="N790" i="2"/>
  <c r="R790" i="2" s="1"/>
  <c r="M790" i="2"/>
  <c r="P790" i="2" s="1"/>
  <c r="Q790" i="2" s="1"/>
  <c r="G790" i="2"/>
  <c r="O790" i="2" s="1"/>
  <c r="AA789" i="2"/>
  <c r="AB789" i="2" s="1"/>
  <c r="AC789" i="2" s="1"/>
  <c r="X789" i="2"/>
  <c r="W789" i="2"/>
  <c r="N789" i="2"/>
  <c r="R789" i="2" s="1"/>
  <c r="M789" i="2"/>
  <c r="P789" i="2" s="1"/>
  <c r="S789" i="2" s="1"/>
  <c r="G789" i="2"/>
  <c r="O789" i="2" s="1"/>
  <c r="AA788" i="2"/>
  <c r="AB788" i="2" s="1"/>
  <c r="AC788" i="2" s="1"/>
  <c r="X788" i="2"/>
  <c r="W788" i="2"/>
  <c r="N788" i="2"/>
  <c r="R788" i="2" s="1"/>
  <c r="M788" i="2"/>
  <c r="P788" i="2" s="1"/>
  <c r="Q788" i="2" s="1"/>
  <c r="G788" i="2"/>
  <c r="O788" i="2" s="1"/>
  <c r="AA787" i="2"/>
  <c r="AB787" i="2" s="1"/>
  <c r="AC787" i="2" s="1"/>
  <c r="X787" i="2"/>
  <c r="W787" i="2"/>
  <c r="N787" i="2"/>
  <c r="R787" i="2" s="1"/>
  <c r="M787" i="2"/>
  <c r="P787" i="2" s="1"/>
  <c r="G787" i="2"/>
  <c r="O787" i="2" s="1"/>
  <c r="AA786" i="2"/>
  <c r="AB786" i="2" s="1"/>
  <c r="AC786" i="2" s="1"/>
  <c r="X786" i="2"/>
  <c r="W786" i="2"/>
  <c r="N786" i="2"/>
  <c r="R786" i="2" s="1"/>
  <c r="M786" i="2"/>
  <c r="P786" i="2" s="1"/>
  <c r="Q786" i="2" s="1"/>
  <c r="G786" i="2"/>
  <c r="O786" i="2" s="1"/>
  <c r="AA785" i="2"/>
  <c r="AB785" i="2" s="1"/>
  <c r="AC785" i="2" s="1"/>
  <c r="X785" i="2"/>
  <c r="W785" i="2"/>
  <c r="N785" i="2"/>
  <c r="R785" i="2" s="1"/>
  <c r="M785" i="2"/>
  <c r="P785" i="2" s="1"/>
  <c r="G785" i="2"/>
  <c r="AA784" i="2"/>
  <c r="AB784" i="2" s="1"/>
  <c r="AC784" i="2" s="1"/>
  <c r="X784" i="2"/>
  <c r="W784" i="2"/>
  <c r="N784" i="2"/>
  <c r="M784" i="2"/>
  <c r="G784" i="2"/>
  <c r="AA783" i="2"/>
  <c r="AB783" i="2" s="1"/>
  <c r="AC783" i="2" s="1"/>
  <c r="X783" i="2"/>
  <c r="W783" i="2"/>
  <c r="N783" i="2"/>
  <c r="R783" i="2" s="1"/>
  <c r="M783" i="2"/>
  <c r="P783" i="2" s="1"/>
  <c r="G783" i="2"/>
  <c r="AA782" i="2"/>
  <c r="AB782" i="2" s="1"/>
  <c r="AC782" i="2" s="1"/>
  <c r="X782" i="2"/>
  <c r="W782" i="2"/>
  <c r="N782" i="2"/>
  <c r="R782" i="2" s="1"/>
  <c r="M782" i="2"/>
  <c r="P782" i="2" s="1"/>
  <c r="S782" i="2" s="1"/>
  <c r="G782" i="2"/>
  <c r="AA781" i="2"/>
  <c r="AB781" i="2" s="1"/>
  <c r="AC781" i="2" s="1"/>
  <c r="X781" i="2"/>
  <c r="W781" i="2"/>
  <c r="N781" i="2"/>
  <c r="R781" i="2" s="1"/>
  <c r="M781" i="2"/>
  <c r="P781" i="2" s="1"/>
  <c r="S781" i="2" s="1"/>
  <c r="G781" i="2"/>
  <c r="AA780" i="2"/>
  <c r="AB780" i="2" s="1"/>
  <c r="AC780" i="2" s="1"/>
  <c r="X780" i="2"/>
  <c r="W780" i="2"/>
  <c r="N780" i="2"/>
  <c r="R780" i="2" s="1"/>
  <c r="M780" i="2"/>
  <c r="P780" i="2" s="1"/>
  <c r="S780" i="2" s="1"/>
  <c r="G780" i="2"/>
  <c r="AA779" i="2"/>
  <c r="AB779" i="2" s="1"/>
  <c r="AC779" i="2" s="1"/>
  <c r="X779" i="2"/>
  <c r="W779" i="2"/>
  <c r="N779" i="2"/>
  <c r="R779" i="2" s="1"/>
  <c r="M779" i="2"/>
  <c r="P779" i="2" s="1"/>
  <c r="G779" i="2"/>
  <c r="AA778" i="2"/>
  <c r="AB778" i="2" s="1"/>
  <c r="AC778" i="2" s="1"/>
  <c r="X778" i="2"/>
  <c r="W778" i="2"/>
  <c r="N778" i="2"/>
  <c r="R778" i="2" s="1"/>
  <c r="M778" i="2"/>
  <c r="P778" i="2" s="1"/>
  <c r="S778" i="2" s="1"/>
  <c r="G778" i="2"/>
  <c r="AA777" i="2"/>
  <c r="AB777" i="2" s="1"/>
  <c r="AC777" i="2" s="1"/>
  <c r="X777" i="2"/>
  <c r="W777" i="2"/>
  <c r="N777" i="2"/>
  <c r="R777" i="2" s="1"/>
  <c r="M777" i="2"/>
  <c r="P777" i="2" s="1"/>
  <c r="S777" i="2" s="1"/>
  <c r="G777" i="2"/>
  <c r="AA776" i="2"/>
  <c r="AB776" i="2" s="1"/>
  <c r="AC776" i="2" s="1"/>
  <c r="X776" i="2"/>
  <c r="W776" i="2"/>
  <c r="N776" i="2"/>
  <c r="R776" i="2" s="1"/>
  <c r="M776" i="2"/>
  <c r="P776" i="2" s="1"/>
  <c r="G776" i="2"/>
  <c r="AA775" i="2"/>
  <c r="AB775" i="2" s="1"/>
  <c r="AC775" i="2" s="1"/>
  <c r="X775" i="2"/>
  <c r="W775" i="2"/>
  <c r="N775" i="2"/>
  <c r="M775" i="2"/>
  <c r="G775" i="2"/>
  <c r="AA774" i="2"/>
  <c r="AB774" i="2" s="1"/>
  <c r="AC774" i="2" s="1"/>
  <c r="X774" i="2"/>
  <c r="W774" i="2"/>
  <c r="N774" i="2"/>
  <c r="R774" i="2" s="1"/>
  <c r="M774" i="2"/>
  <c r="P774" i="2" s="1"/>
  <c r="Q774" i="2" s="1"/>
  <c r="G774" i="2"/>
  <c r="O774" i="2" s="1"/>
  <c r="AA773" i="2"/>
  <c r="AB773" i="2" s="1"/>
  <c r="AC773" i="2" s="1"/>
  <c r="X773" i="2"/>
  <c r="W773" i="2"/>
  <c r="N773" i="2"/>
  <c r="R773" i="2" s="1"/>
  <c r="M773" i="2"/>
  <c r="P773" i="2" s="1"/>
  <c r="Q773" i="2" s="1"/>
  <c r="G773" i="2"/>
  <c r="O773" i="2" s="1"/>
  <c r="AA772" i="2"/>
  <c r="AB772" i="2" s="1"/>
  <c r="AC772" i="2" s="1"/>
  <c r="X772" i="2"/>
  <c r="W772" i="2"/>
  <c r="N772" i="2"/>
  <c r="R772" i="2" s="1"/>
  <c r="M772" i="2"/>
  <c r="P772" i="2" s="1"/>
  <c r="Q772" i="2" s="1"/>
  <c r="G772" i="2"/>
  <c r="AA771" i="2"/>
  <c r="AB771" i="2" s="1"/>
  <c r="AC771" i="2" s="1"/>
  <c r="X771" i="2"/>
  <c r="W771" i="2"/>
  <c r="N771" i="2"/>
  <c r="R771" i="2" s="1"/>
  <c r="M771" i="2"/>
  <c r="P771" i="2" s="1"/>
  <c r="Q771" i="2" s="1"/>
  <c r="G771" i="2"/>
  <c r="O771" i="2" s="1"/>
  <c r="AA770" i="2"/>
  <c r="AB770" i="2" s="1"/>
  <c r="AC770" i="2" s="1"/>
  <c r="X770" i="2"/>
  <c r="W770" i="2"/>
  <c r="N770" i="2"/>
  <c r="R770" i="2" s="1"/>
  <c r="M770" i="2"/>
  <c r="P770" i="2" s="1"/>
  <c r="Q770" i="2" s="1"/>
  <c r="G770" i="2"/>
  <c r="O770" i="2" s="1"/>
  <c r="AA769" i="2"/>
  <c r="AB769" i="2" s="1"/>
  <c r="AC769" i="2" s="1"/>
  <c r="X769" i="2"/>
  <c r="W769" i="2"/>
  <c r="N769" i="2"/>
  <c r="R769" i="2" s="1"/>
  <c r="M769" i="2"/>
  <c r="P769" i="2" s="1"/>
  <c r="Q769" i="2" s="1"/>
  <c r="G769" i="2"/>
  <c r="O769" i="2" s="1"/>
  <c r="AA768" i="2"/>
  <c r="AB768" i="2" s="1"/>
  <c r="AC768" i="2" s="1"/>
  <c r="X768" i="2"/>
  <c r="W768" i="2"/>
  <c r="N768" i="2"/>
  <c r="R768" i="2" s="1"/>
  <c r="M768" i="2"/>
  <c r="P768" i="2" s="1"/>
  <c r="Q768" i="2" s="1"/>
  <c r="G768" i="2"/>
  <c r="AA767" i="2"/>
  <c r="AB767" i="2" s="1"/>
  <c r="AC767" i="2" s="1"/>
  <c r="X767" i="2"/>
  <c r="W767" i="2"/>
  <c r="N767" i="2"/>
  <c r="M767" i="2"/>
  <c r="P767" i="2" s="1"/>
  <c r="Q767" i="2" s="1"/>
  <c r="G767" i="2"/>
  <c r="O767" i="2" s="1"/>
  <c r="AA766" i="2"/>
  <c r="AB766" i="2" s="1"/>
  <c r="AC766" i="2" s="1"/>
  <c r="X766" i="2"/>
  <c r="W766" i="2"/>
  <c r="N766" i="2"/>
  <c r="R766" i="2" s="1"/>
  <c r="M766" i="2"/>
  <c r="P766" i="2" s="1"/>
  <c r="G766" i="2"/>
  <c r="AA765" i="2"/>
  <c r="AB765" i="2" s="1"/>
  <c r="AC765" i="2" s="1"/>
  <c r="X765" i="2"/>
  <c r="W765" i="2"/>
  <c r="N765" i="2"/>
  <c r="R765" i="2" s="1"/>
  <c r="M765" i="2"/>
  <c r="P765" i="2" s="1"/>
  <c r="G765" i="2"/>
  <c r="AA764" i="2"/>
  <c r="AB764" i="2" s="1"/>
  <c r="AC764" i="2" s="1"/>
  <c r="X764" i="2"/>
  <c r="W764" i="2"/>
  <c r="N764" i="2"/>
  <c r="R764" i="2" s="1"/>
  <c r="M764" i="2"/>
  <c r="P764" i="2" s="1"/>
  <c r="G764" i="2"/>
  <c r="AA763" i="2"/>
  <c r="AB763" i="2" s="1"/>
  <c r="AC763" i="2" s="1"/>
  <c r="X763" i="2"/>
  <c r="W763" i="2"/>
  <c r="N763" i="2"/>
  <c r="R763" i="2" s="1"/>
  <c r="M763" i="2"/>
  <c r="P763" i="2" s="1"/>
  <c r="G763" i="2"/>
  <c r="AA762" i="2"/>
  <c r="AB762" i="2" s="1"/>
  <c r="AC762" i="2" s="1"/>
  <c r="X762" i="2"/>
  <c r="W762" i="2"/>
  <c r="N762" i="2"/>
  <c r="R762" i="2" s="1"/>
  <c r="M762" i="2"/>
  <c r="P762" i="2" s="1"/>
  <c r="G762" i="2"/>
  <c r="Y761" i="2"/>
  <c r="AA761" i="2" s="1"/>
  <c r="AB761" i="2" s="1"/>
  <c r="AC761" i="2" s="1"/>
  <c r="X761" i="2"/>
  <c r="W761" i="2"/>
  <c r="N761" i="2"/>
  <c r="M761" i="2"/>
  <c r="G761" i="2"/>
  <c r="O761" i="2" s="1"/>
  <c r="Z760" i="2"/>
  <c r="AA760" i="2" s="1"/>
  <c r="AB760" i="2" s="1"/>
  <c r="AC760" i="2" s="1"/>
  <c r="X760" i="2"/>
  <c r="W760" i="2"/>
  <c r="N760" i="2"/>
  <c r="R760" i="2" s="1"/>
  <c r="M760" i="2"/>
  <c r="P760" i="2" s="1"/>
  <c r="Q760" i="2" s="1"/>
  <c r="G760" i="2"/>
  <c r="Y759" i="2"/>
  <c r="AA759" i="2" s="1"/>
  <c r="AB759" i="2" s="1"/>
  <c r="AC759" i="2" s="1"/>
  <c r="X759" i="2"/>
  <c r="W759" i="2"/>
  <c r="N759" i="2"/>
  <c r="R759" i="2" s="1"/>
  <c r="M759" i="2"/>
  <c r="P759" i="2" s="1"/>
  <c r="G759" i="2"/>
  <c r="O759" i="2" s="1"/>
  <c r="Y758" i="2"/>
  <c r="AA758" i="2" s="1"/>
  <c r="AB758" i="2" s="1"/>
  <c r="AC758" i="2" s="1"/>
  <c r="X758" i="2"/>
  <c r="W758" i="2"/>
  <c r="N758" i="2"/>
  <c r="R758" i="2" s="1"/>
  <c r="M758" i="2"/>
  <c r="P758" i="2" s="1"/>
  <c r="G758" i="2"/>
  <c r="O758" i="2" s="1"/>
  <c r="Y757" i="2"/>
  <c r="AA757" i="2" s="1"/>
  <c r="AB757" i="2" s="1"/>
  <c r="AC757" i="2" s="1"/>
  <c r="X757" i="2"/>
  <c r="W757" i="2"/>
  <c r="N757" i="2"/>
  <c r="R757" i="2" s="1"/>
  <c r="M757" i="2"/>
  <c r="P757" i="2" s="1"/>
  <c r="G757" i="2"/>
  <c r="Y756" i="2"/>
  <c r="AA756" i="2" s="1"/>
  <c r="AB756" i="2" s="1"/>
  <c r="AC756" i="2" s="1"/>
  <c r="X756" i="2"/>
  <c r="W756" i="2"/>
  <c r="N756" i="2"/>
  <c r="R756" i="2" s="1"/>
  <c r="M756" i="2"/>
  <c r="P756" i="2" s="1"/>
  <c r="G756" i="2"/>
  <c r="O756" i="2" s="1"/>
  <c r="Y755" i="2"/>
  <c r="AA755" i="2" s="1"/>
  <c r="AB755" i="2" s="1"/>
  <c r="AC755" i="2" s="1"/>
  <c r="X755" i="2"/>
  <c r="W755" i="2"/>
  <c r="N755" i="2"/>
  <c r="R755" i="2" s="1"/>
  <c r="M755" i="2"/>
  <c r="P755" i="2" s="1"/>
  <c r="Q755" i="2" s="1"/>
  <c r="G755" i="2"/>
  <c r="Y754" i="2"/>
  <c r="AA754" i="2" s="1"/>
  <c r="AB754" i="2" s="1"/>
  <c r="AC754" i="2" s="1"/>
  <c r="X754" i="2"/>
  <c r="W754" i="2"/>
  <c r="N754" i="2"/>
  <c r="R754" i="2" s="1"/>
  <c r="M754" i="2"/>
  <c r="P754" i="2" s="1"/>
  <c r="G754" i="2"/>
  <c r="O754" i="2" s="1"/>
  <c r="Y753" i="2"/>
  <c r="AA753" i="2" s="1"/>
  <c r="AB753" i="2" s="1"/>
  <c r="AC753" i="2" s="1"/>
  <c r="X753" i="2"/>
  <c r="W753" i="2"/>
  <c r="N753" i="2"/>
  <c r="R753" i="2" s="1"/>
  <c r="M753" i="2"/>
  <c r="P753" i="2" s="1"/>
  <c r="G753" i="2"/>
  <c r="Y752" i="2"/>
  <c r="AA752" i="2" s="1"/>
  <c r="AB752" i="2" s="1"/>
  <c r="AC752" i="2" s="1"/>
  <c r="X752" i="2"/>
  <c r="W752" i="2"/>
  <c r="N752" i="2"/>
  <c r="R752" i="2" s="1"/>
  <c r="M752" i="2"/>
  <c r="P752" i="2" s="1"/>
  <c r="Q752" i="2" s="1"/>
  <c r="G752" i="2"/>
  <c r="O752" i="2" s="1"/>
  <c r="Y751" i="2"/>
  <c r="AA751" i="2" s="1"/>
  <c r="AB751" i="2" s="1"/>
  <c r="AC751" i="2" s="1"/>
  <c r="X751" i="2"/>
  <c r="W751" i="2"/>
  <c r="N751" i="2"/>
  <c r="R751" i="2" s="1"/>
  <c r="M751" i="2"/>
  <c r="P751" i="2" s="1"/>
  <c r="G751" i="2"/>
  <c r="O751" i="2" s="1"/>
  <c r="Y750" i="2"/>
  <c r="AA750" i="2" s="1"/>
  <c r="AB750" i="2" s="1"/>
  <c r="AC750" i="2" s="1"/>
  <c r="X750" i="2"/>
  <c r="W750" i="2"/>
  <c r="N750" i="2"/>
  <c r="R750" i="2" s="1"/>
  <c r="M750" i="2"/>
  <c r="P750" i="2" s="1"/>
  <c r="G750" i="2"/>
  <c r="O750" i="2" s="1"/>
  <c r="Y749" i="2"/>
  <c r="AA749" i="2" s="1"/>
  <c r="AB749" i="2" s="1"/>
  <c r="AC749" i="2" s="1"/>
  <c r="X749" i="2"/>
  <c r="W749" i="2"/>
  <c r="N749" i="2"/>
  <c r="R749" i="2" s="1"/>
  <c r="M749" i="2"/>
  <c r="P749" i="2" s="1"/>
  <c r="S749" i="2" s="1"/>
  <c r="G749" i="2"/>
  <c r="Y748" i="2"/>
  <c r="AA748" i="2" s="1"/>
  <c r="AB748" i="2" s="1"/>
  <c r="AC748" i="2" s="1"/>
  <c r="X748" i="2"/>
  <c r="W748" i="2"/>
  <c r="N748" i="2"/>
  <c r="R748" i="2" s="1"/>
  <c r="M748" i="2"/>
  <c r="P748" i="2" s="1"/>
  <c r="Q748" i="2" s="1"/>
  <c r="G748" i="2"/>
  <c r="O748" i="2" s="1"/>
  <c r="Y747" i="2"/>
  <c r="AA747" i="2" s="1"/>
  <c r="AB747" i="2" s="1"/>
  <c r="AC747" i="2" s="1"/>
  <c r="X747" i="2"/>
  <c r="W747" i="2"/>
  <c r="N747" i="2"/>
  <c r="R747" i="2" s="1"/>
  <c r="M747" i="2"/>
  <c r="P747" i="2" s="1"/>
  <c r="Q747" i="2" s="1"/>
  <c r="G747" i="2"/>
  <c r="Y746" i="2"/>
  <c r="AA746" i="2" s="1"/>
  <c r="AB746" i="2" s="1"/>
  <c r="AC746" i="2" s="1"/>
  <c r="X746" i="2"/>
  <c r="W746" i="2"/>
  <c r="N746" i="2"/>
  <c r="R746" i="2" s="1"/>
  <c r="M746" i="2"/>
  <c r="P746" i="2" s="1"/>
  <c r="S746" i="2" s="1"/>
  <c r="G746" i="2"/>
  <c r="Y745" i="2"/>
  <c r="AA745" i="2" s="1"/>
  <c r="AB745" i="2" s="1"/>
  <c r="AC745" i="2" s="1"/>
  <c r="X745" i="2"/>
  <c r="W745" i="2"/>
  <c r="N745" i="2"/>
  <c r="R745" i="2" s="1"/>
  <c r="M745" i="2"/>
  <c r="P745" i="2" s="1"/>
  <c r="G745" i="2"/>
  <c r="Y744" i="2"/>
  <c r="AA744" i="2" s="1"/>
  <c r="AB744" i="2" s="1"/>
  <c r="AC744" i="2" s="1"/>
  <c r="X744" i="2"/>
  <c r="W744" i="2"/>
  <c r="N744" i="2"/>
  <c r="R744" i="2" s="1"/>
  <c r="M744" i="2"/>
  <c r="P744" i="2" s="1"/>
  <c r="Q744" i="2" s="1"/>
  <c r="G744" i="2"/>
  <c r="AA743" i="2"/>
  <c r="AB743" i="2" s="1"/>
  <c r="AC743" i="2" s="1"/>
  <c r="X743" i="2"/>
  <c r="W743" i="2"/>
  <c r="N743" i="2"/>
  <c r="M743" i="2"/>
  <c r="P743" i="2" s="1"/>
  <c r="Q743" i="2" s="1"/>
  <c r="G743" i="2"/>
  <c r="O743" i="2" s="1"/>
  <c r="Y742" i="2"/>
  <c r="AA742" i="2" s="1"/>
  <c r="AB742" i="2" s="1"/>
  <c r="AC742" i="2" s="1"/>
  <c r="X742" i="2"/>
  <c r="W742" i="2"/>
  <c r="N742" i="2"/>
  <c r="R742" i="2" s="1"/>
  <c r="M742" i="2"/>
  <c r="P742" i="2" s="1"/>
  <c r="S742" i="2" s="1"/>
  <c r="G742" i="2"/>
  <c r="O742" i="2" s="1"/>
  <c r="Y741" i="2"/>
  <c r="AA741" i="2" s="1"/>
  <c r="AB741" i="2" s="1"/>
  <c r="AC741" i="2" s="1"/>
  <c r="X741" i="2"/>
  <c r="W741" i="2"/>
  <c r="N741" i="2"/>
  <c r="R741" i="2" s="1"/>
  <c r="M741" i="2"/>
  <c r="P741" i="2" s="1"/>
  <c r="G741" i="2"/>
  <c r="Y740" i="2"/>
  <c r="AA740" i="2" s="1"/>
  <c r="AB740" i="2" s="1"/>
  <c r="AC740" i="2" s="1"/>
  <c r="X740" i="2"/>
  <c r="W740" i="2"/>
  <c r="N740" i="2"/>
  <c r="R740" i="2" s="1"/>
  <c r="M740" i="2"/>
  <c r="P740" i="2" s="1"/>
  <c r="G740" i="2"/>
  <c r="O740" i="2" s="1"/>
  <c r="Y739" i="2"/>
  <c r="AA739" i="2" s="1"/>
  <c r="AB739" i="2" s="1"/>
  <c r="AC739" i="2" s="1"/>
  <c r="X739" i="2"/>
  <c r="W739" i="2"/>
  <c r="N739" i="2"/>
  <c r="R739" i="2" s="1"/>
  <c r="M739" i="2"/>
  <c r="P739" i="2" s="1"/>
  <c r="Q739" i="2" s="1"/>
  <c r="G739" i="2"/>
  <c r="Y738" i="2"/>
  <c r="AA738" i="2" s="1"/>
  <c r="AB738" i="2" s="1"/>
  <c r="AC738" i="2" s="1"/>
  <c r="X738" i="2"/>
  <c r="W738" i="2"/>
  <c r="N738" i="2"/>
  <c r="R738" i="2" s="1"/>
  <c r="M738" i="2"/>
  <c r="G738" i="2"/>
  <c r="O738" i="2" s="1"/>
  <c r="Y737" i="2"/>
  <c r="AA737" i="2" s="1"/>
  <c r="AB737" i="2" s="1"/>
  <c r="AC737" i="2" s="1"/>
  <c r="X737" i="2"/>
  <c r="W737" i="2"/>
  <c r="N737" i="2"/>
  <c r="R737" i="2" s="1"/>
  <c r="M737" i="2"/>
  <c r="P737" i="2" s="1"/>
  <c r="S737" i="2" s="1"/>
  <c r="G737" i="2"/>
  <c r="Y736" i="2"/>
  <c r="AA736" i="2" s="1"/>
  <c r="AB736" i="2" s="1"/>
  <c r="AC736" i="2" s="1"/>
  <c r="X736" i="2"/>
  <c r="W736" i="2"/>
  <c r="N736" i="2"/>
  <c r="R736" i="2" s="1"/>
  <c r="M736" i="2"/>
  <c r="P736" i="2" s="1"/>
  <c r="Q736" i="2" s="1"/>
  <c r="G736" i="2"/>
  <c r="O736" i="2" s="1"/>
  <c r="Y735" i="2"/>
  <c r="AA735" i="2" s="1"/>
  <c r="AB735" i="2" s="1"/>
  <c r="AC735" i="2" s="1"/>
  <c r="X735" i="2"/>
  <c r="W735" i="2"/>
  <c r="N735" i="2"/>
  <c r="R735" i="2" s="1"/>
  <c r="M735" i="2"/>
  <c r="P735" i="2" s="1"/>
  <c r="G735" i="2"/>
  <c r="Y734" i="2"/>
  <c r="AA734" i="2" s="1"/>
  <c r="AB734" i="2" s="1"/>
  <c r="AC734" i="2" s="1"/>
  <c r="X734" i="2"/>
  <c r="W734" i="2"/>
  <c r="N734" i="2"/>
  <c r="R734" i="2" s="1"/>
  <c r="M734" i="2"/>
  <c r="P734" i="2" s="1"/>
  <c r="S734" i="2" s="1"/>
  <c r="G734" i="2"/>
  <c r="AA733" i="2"/>
  <c r="AB733" i="2" s="1"/>
  <c r="AC733" i="2" s="1"/>
  <c r="X733" i="2"/>
  <c r="W733" i="2"/>
  <c r="N733" i="2"/>
  <c r="R733" i="2" s="1"/>
  <c r="M733" i="2"/>
  <c r="P733" i="2" s="1"/>
  <c r="S733" i="2" s="1"/>
  <c r="G733" i="2"/>
  <c r="O733" i="2" s="1"/>
  <c r="AA732" i="2"/>
  <c r="AB732" i="2" s="1"/>
  <c r="AC732" i="2" s="1"/>
  <c r="X732" i="2"/>
  <c r="W732" i="2"/>
  <c r="N732" i="2"/>
  <c r="R732" i="2" s="1"/>
  <c r="M732" i="2"/>
  <c r="P732" i="2" s="1"/>
  <c r="S732" i="2" s="1"/>
  <c r="G732" i="2"/>
  <c r="AA731" i="2"/>
  <c r="AB731" i="2" s="1"/>
  <c r="AC731" i="2" s="1"/>
  <c r="X731" i="2"/>
  <c r="W731" i="2"/>
  <c r="N731" i="2"/>
  <c r="R731" i="2" s="1"/>
  <c r="M731" i="2"/>
  <c r="P731" i="2" s="1"/>
  <c r="S731" i="2" s="1"/>
  <c r="G731" i="2"/>
  <c r="O731" i="2" s="1"/>
  <c r="AA730" i="2"/>
  <c r="AB730" i="2" s="1"/>
  <c r="AC730" i="2" s="1"/>
  <c r="X730" i="2"/>
  <c r="W730" i="2"/>
  <c r="N730" i="2"/>
  <c r="R730" i="2" s="1"/>
  <c r="M730" i="2"/>
  <c r="P730" i="2" s="1"/>
  <c r="S730" i="2" s="1"/>
  <c r="G730" i="2"/>
  <c r="AA729" i="2"/>
  <c r="AB729" i="2" s="1"/>
  <c r="AC729" i="2" s="1"/>
  <c r="X729" i="2"/>
  <c r="W729" i="2"/>
  <c r="N729" i="2"/>
  <c r="R729" i="2" s="1"/>
  <c r="M729" i="2"/>
  <c r="P729" i="2" s="1"/>
  <c r="S729" i="2" s="1"/>
  <c r="G729" i="2"/>
  <c r="O729" i="2" s="1"/>
  <c r="AA728" i="2"/>
  <c r="AB728" i="2" s="1"/>
  <c r="AC728" i="2" s="1"/>
  <c r="X728" i="2"/>
  <c r="W728" i="2"/>
  <c r="N728" i="2"/>
  <c r="R728" i="2" s="1"/>
  <c r="M728" i="2"/>
  <c r="P728" i="2" s="1"/>
  <c r="G728" i="2"/>
  <c r="AA727" i="2"/>
  <c r="AB727" i="2" s="1"/>
  <c r="AC727" i="2" s="1"/>
  <c r="X727" i="2"/>
  <c r="W727" i="2"/>
  <c r="N727" i="2"/>
  <c r="R727" i="2" s="1"/>
  <c r="M727" i="2"/>
  <c r="P727" i="2" s="1"/>
  <c r="S727" i="2" s="1"/>
  <c r="G727" i="2"/>
  <c r="O727" i="2" s="1"/>
  <c r="AA726" i="2"/>
  <c r="AB726" i="2" s="1"/>
  <c r="AC726" i="2" s="1"/>
  <c r="X726" i="2"/>
  <c r="W726" i="2"/>
  <c r="N726" i="2"/>
  <c r="R726" i="2" s="1"/>
  <c r="M726" i="2"/>
  <c r="P726" i="2" s="1"/>
  <c r="S726" i="2" s="1"/>
  <c r="G726" i="2"/>
  <c r="O726" i="2" s="1"/>
  <c r="Y725" i="2"/>
  <c r="AA725" i="2" s="1"/>
  <c r="AB725" i="2" s="1"/>
  <c r="AC725" i="2" s="1"/>
  <c r="X725" i="2"/>
  <c r="W725" i="2"/>
  <c r="N725" i="2"/>
  <c r="R725" i="2" s="1"/>
  <c r="M725" i="2"/>
  <c r="P725" i="2" s="1"/>
  <c r="S725" i="2" s="1"/>
  <c r="G725" i="2"/>
  <c r="O725" i="2" s="1"/>
  <c r="Y724" i="2"/>
  <c r="AA724" i="2" s="1"/>
  <c r="AB724" i="2" s="1"/>
  <c r="AC724" i="2" s="1"/>
  <c r="X724" i="2"/>
  <c r="W724" i="2"/>
  <c r="N724" i="2"/>
  <c r="R724" i="2" s="1"/>
  <c r="M724" i="2"/>
  <c r="G724" i="2"/>
  <c r="O724" i="2" s="1"/>
  <c r="AA723" i="2"/>
  <c r="AB723" i="2" s="1"/>
  <c r="AC723" i="2" s="1"/>
  <c r="X723" i="2"/>
  <c r="W723" i="2"/>
  <c r="N723" i="2"/>
  <c r="R723" i="2" s="1"/>
  <c r="M723" i="2"/>
  <c r="P723" i="2" s="1"/>
  <c r="G723" i="2"/>
  <c r="O723" i="2" s="1"/>
  <c r="AA722" i="2"/>
  <c r="AB722" i="2" s="1"/>
  <c r="AC722" i="2" s="1"/>
  <c r="X722" i="2"/>
  <c r="W722" i="2"/>
  <c r="N722" i="2"/>
  <c r="R722" i="2" s="1"/>
  <c r="M722" i="2"/>
  <c r="G722" i="2"/>
  <c r="O722" i="2" s="1"/>
  <c r="AA721" i="2"/>
  <c r="AB721" i="2" s="1"/>
  <c r="AC721" i="2" s="1"/>
  <c r="X721" i="2"/>
  <c r="W721" i="2"/>
  <c r="N721" i="2"/>
  <c r="R721" i="2" s="1"/>
  <c r="M721" i="2"/>
  <c r="P721" i="2" s="1"/>
  <c r="G721" i="2"/>
  <c r="AA720" i="2"/>
  <c r="AB720" i="2" s="1"/>
  <c r="AC720" i="2" s="1"/>
  <c r="X720" i="2"/>
  <c r="W720" i="2"/>
  <c r="N720" i="2"/>
  <c r="R720" i="2" s="1"/>
  <c r="M720" i="2"/>
  <c r="G720" i="2"/>
  <c r="O720" i="2" s="1"/>
  <c r="AA719" i="2"/>
  <c r="AB719" i="2" s="1"/>
  <c r="AC719" i="2" s="1"/>
  <c r="X719" i="2"/>
  <c r="W719" i="2"/>
  <c r="N719" i="2"/>
  <c r="R719" i="2" s="1"/>
  <c r="M719" i="2"/>
  <c r="G719" i="2"/>
  <c r="O719" i="2" s="1"/>
  <c r="AA718" i="2"/>
  <c r="AB718" i="2" s="1"/>
  <c r="AC718" i="2" s="1"/>
  <c r="X718" i="2"/>
  <c r="W718" i="2"/>
  <c r="N718" i="2"/>
  <c r="R718" i="2" s="1"/>
  <c r="M718" i="2"/>
  <c r="G718" i="2"/>
  <c r="O718" i="2" s="1"/>
  <c r="AA717" i="2"/>
  <c r="AB717" i="2" s="1"/>
  <c r="AC717" i="2" s="1"/>
  <c r="X717" i="2"/>
  <c r="W717" i="2"/>
  <c r="N717" i="2"/>
  <c r="R717" i="2" s="1"/>
  <c r="M717" i="2"/>
  <c r="P717" i="2" s="1"/>
  <c r="G717" i="2"/>
  <c r="O717" i="2" s="1"/>
  <c r="AA716" i="2"/>
  <c r="AB716" i="2" s="1"/>
  <c r="AC716" i="2" s="1"/>
  <c r="X716" i="2"/>
  <c r="W716" i="2"/>
  <c r="N716" i="2"/>
  <c r="R716" i="2" s="1"/>
  <c r="M716" i="2"/>
  <c r="G716" i="2"/>
  <c r="O716" i="2" s="1"/>
  <c r="AA715" i="2"/>
  <c r="AB715" i="2" s="1"/>
  <c r="AC715" i="2" s="1"/>
  <c r="X715" i="2"/>
  <c r="W715" i="2"/>
  <c r="N715" i="2"/>
  <c r="R715" i="2" s="1"/>
  <c r="M715" i="2"/>
  <c r="P715" i="2" s="1"/>
  <c r="G715" i="2"/>
  <c r="Y714" i="2"/>
  <c r="AA714" i="2" s="1"/>
  <c r="AB714" i="2" s="1"/>
  <c r="AC714" i="2" s="1"/>
  <c r="X714" i="2"/>
  <c r="W714" i="2"/>
  <c r="N714" i="2"/>
  <c r="R714" i="2" s="1"/>
  <c r="M714" i="2"/>
  <c r="P714" i="2" s="1"/>
  <c r="G714" i="2"/>
  <c r="O714" i="2" s="1"/>
  <c r="Y713" i="2"/>
  <c r="AA713" i="2" s="1"/>
  <c r="AB713" i="2" s="1"/>
  <c r="AC713" i="2" s="1"/>
  <c r="X713" i="2"/>
  <c r="W713" i="2"/>
  <c r="N713" i="2"/>
  <c r="R713" i="2" s="1"/>
  <c r="M713" i="2"/>
  <c r="P713" i="2" s="1"/>
  <c r="S713" i="2" s="1"/>
  <c r="G713" i="2"/>
  <c r="O713" i="2" s="1"/>
  <c r="Y712" i="2"/>
  <c r="AA712" i="2" s="1"/>
  <c r="AB712" i="2" s="1"/>
  <c r="AC712" i="2" s="1"/>
  <c r="X712" i="2"/>
  <c r="W712" i="2"/>
  <c r="N712" i="2"/>
  <c r="R712" i="2" s="1"/>
  <c r="M712" i="2"/>
  <c r="P712" i="2" s="1"/>
  <c r="Q712" i="2" s="1"/>
  <c r="G712" i="2"/>
  <c r="O712" i="2" s="1"/>
  <c r="Y711" i="2"/>
  <c r="AA711" i="2" s="1"/>
  <c r="AB711" i="2" s="1"/>
  <c r="AC711" i="2" s="1"/>
  <c r="X711" i="2"/>
  <c r="W711" i="2"/>
  <c r="N711" i="2"/>
  <c r="R711" i="2" s="1"/>
  <c r="M711" i="2"/>
  <c r="P711" i="2" s="1"/>
  <c r="G711" i="2"/>
  <c r="Y710" i="2"/>
  <c r="AA710" i="2" s="1"/>
  <c r="AB710" i="2" s="1"/>
  <c r="AC710" i="2" s="1"/>
  <c r="X710" i="2"/>
  <c r="W710" i="2"/>
  <c r="N710" i="2"/>
  <c r="R710" i="2" s="1"/>
  <c r="M710" i="2"/>
  <c r="P710" i="2" s="1"/>
  <c r="G710" i="2"/>
  <c r="O710" i="2" s="1"/>
  <c r="Y709" i="2"/>
  <c r="AA709" i="2" s="1"/>
  <c r="AB709" i="2" s="1"/>
  <c r="AC709" i="2" s="1"/>
  <c r="X709" i="2"/>
  <c r="W709" i="2"/>
  <c r="N709" i="2"/>
  <c r="R709" i="2" s="1"/>
  <c r="M709" i="2"/>
  <c r="P709" i="2" s="1"/>
  <c r="S709" i="2" s="1"/>
  <c r="G709" i="2"/>
  <c r="Y708" i="2"/>
  <c r="AA708" i="2" s="1"/>
  <c r="AB708" i="2" s="1"/>
  <c r="AC708" i="2" s="1"/>
  <c r="X708" i="2"/>
  <c r="W708" i="2"/>
  <c r="N708" i="2"/>
  <c r="R708" i="2" s="1"/>
  <c r="M708" i="2"/>
  <c r="P708" i="2" s="1"/>
  <c r="G708" i="2"/>
  <c r="Y707" i="2"/>
  <c r="AA707" i="2" s="1"/>
  <c r="AB707" i="2" s="1"/>
  <c r="AC707" i="2" s="1"/>
  <c r="X707" i="2"/>
  <c r="W707" i="2"/>
  <c r="N707" i="2"/>
  <c r="R707" i="2" s="1"/>
  <c r="M707" i="2"/>
  <c r="P707" i="2" s="1"/>
  <c r="Q707" i="2" s="1"/>
  <c r="G707" i="2"/>
  <c r="O707" i="2" s="1"/>
  <c r="Y706" i="2"/>
  <c r="AA706" i="2" s="1"/>
  <c r="AB706" i="2" s="1"/>
  <c r="AC706" i="2" s="1"/>
  <c r="X706" i="2"/>
  <c r="W706" i="2"/>
  <c r="N706" i="2"/>
  <c r="R706" i="2" s="1"/>
  <c r="M706" i="2"/>
  <c r="P706" i="2" s="1"/>
  <c r="G706" i="2"/>
  <c r="O706" i="2" s="1"/>
  <c r="Y705" i="2"/>
  <c r="AA705" i="2" s="1"/>
  <c r="AB705" i="2" s="1"/>
  <c r="AC705" i="2" s="1"/>
  <c r="X705" i="2"/>
  <c r="W705" i="2"/>
  <c r="N705" i="2"/>
  <c r="M705" i="2"/>
  <c r="P705" i="2" s="1"/>
  <c r="Q705" i="2" s="1"/>
  <c r="G705" i="2"/>
  <c r="Y704" i="2"/>
  <c r="AA704" i="2" s="1"/>
  <c r="AB704" i="2" s="1"/>
  <c r="AC704" i="2" s="1"/>
  <c r="X704" i="2"/>
  <c r="W704" i="2"/>
  <c r="N704" i="2"/>
  <c r="M704" i="2"/>
  <c r="P704" i="2" s="1"/>
  <c r="Q704" i="2" s="1"/>
  <c r="G704" i="2"/>
  <c r="Y703" i="2"/>
  <c r="AA703" i="2" s="1"/>
  <c r="AB703" i="2" s="1"/>
  <c r="AC703" i="2" s="1"/>
  <c r="X703" i="2"/>
  <c r="W703" i="2"/>
  <c r="N703" i="2"/>
  <c r="M703" i="2"/>
  <c r="P703" i="2" s="1"/>
  <c r="Q703" i="2" s="1"/>
  <c r="G703" i="2"/>
  <c r="Y702" i="2"/>
  <c r="AA702" i="2" s="1"/>
  <c r="AB702" i="2" s="1"/>
  <c r="AC702" i="2" s="1"/>
  <c r="X702" i="2"/>
  <c r="W702" i="2"/>
  <c r="N702" i="2"/>
  <c r="R702" i="2" s="1"/>
  <c r="M702" i="2"/>
  <c r="P702" i="2" s="1"/>
  <c r="G702" i="2"/>
  <c r="O702" i="2" s="1"/>
  <c r="Z701" i="2"/>
  <c r="AA701" i="2" s="1"/>
  <c r="AB701" i="2" s="1"/>
  <c r="AC701" i="2" s="1"/>
  <c r="X701" i="2"/>
  <c r="W701" i="2"/>
  <c r="N701" i="2"/>
  <c r="R701" i="2" s="1"/>
  <c r="M701" i="2"/>
  <c r="P701" i="2" s="1"/>
  <c r="G701" i="2"/>
  <c r="O701" i="2" s="1"/>
  <c r="Z700" i="2"/>
  <c r="AA700" i="2" s="1"/>
  <c r="AB700" i="2" s="1"/>
  <c r="AC700" i="2" s="1"/>
  <c r="X700" i="2"/>
  <c r="W700" i="2"/>
  <c r="N700" i="2"/>
  <c r="R700" i="2" s="1"/>
  <c r="M700" i="2"/>
  <c r="P700" i="2" s="1"/>
  <c r="S700" i="2" s="1"/>
  <c r="G700" i="2"/>
  <c r="Z699" i="2"/>
  <c r="AA699" i="2" s="1"/>
  <c r="AB699" i="2" s="1"/>
  <c r="AC699" i="2" s="1"/>
  <c r="X699" i="2"/>
  <c r="W699" i="2"/>
  <c r="N699" i="2"/>
  <c r="R699" i="2" s="1"/>
  <c r="M699" i="2"/>
  <c r="P699" i="2" s="1"/>
  <c r="G699" i="2"/>
  <c r="Z698" i="2"/>
  <c r="AA698" i="2" s="1"/>
  <c r="AB698" i="2" s="1"/>
  <c r="AC698" i="2" s="1"/>
  <c r="X698" i="2"/>
  <c r="W698" i="2"/>
  <c r="N698" i="2"/>
  <c r="R698" i="2" s="1"/>
  <c r="M698" i="2"/>
  <c r="P698" i="2" s="1"/>
  <c r="G698" i="2"/>
  <c r="O698" i="2" s="1"/>
  <c r="Z697" i="2"/>
  <c r="AA697" i="2" s="1"/>
  <c r="AB697" i="2" s="1"/>
  <c r="AC697" i="2" s="1"/>
  <c r="X697" i="2"/>
  <c r="W697" i="2"/>
  <c r="N697" i="2"/>
  <c r="R697" i="2" s="1"/>
  <c r="M697" i="2"/>
  <c r="P697" i="2" s="1"/>
  <c r="G697" i="2"/>
  <c r="O697" i="2" s="1"/>
  <c r="Z696" i="2"/>
  <c r="AA696" i="2" s="1"/>
  <c r="AB696" i="2" s="1"/>
  <c r="AC696" i="2" s="1"/>
  <c r="X696" i="2"/>
  <c r="W696" i="2"/>
  <c r="N696" i="2"/>
  <c r="R696" i="2" s="1"/>
  <c r="M696" i="2"/>
  <c r="P696" i="2" s="1"/>
  <c r="G696" i="2"/>
  <c r="O696" i="2" s="1"/>
  <c r="Z695" i="2"/>
  <c r="AA695" i="2" s="1"/>
  <c r="AB695" i="2" s="1"/>
  <c r="AC695" i="2" s="1"/>
  <c r="X695" i="2"/>
  <c r="W695" i="2"/>
  <c r="N695" i="2"/>
  <c r="R695" i="2" s="1"/>
  <c r="M695" i="2"/>
  <c r="P695" i="2" s="1"/>
  <c r="G695" i="2"/>
  <c r="Z694" i="2"/>
  <c r="AA694" i="2" s="1"/>
  <c r="AB694" i="2" s="1"/>
  <c r="AC694" i="2" s="1"/>
  <c r="X694" i="2"/>
  <c r="W694" i="2"/>
  <c r="N694" i="2"/>
  <c r="R694" i="2" s="1"/>
  <c r="M694" i="2"/>
  <c r="P694" i="2" s="1"/>
  <c r="Q694" i="2" s="1"/>
  <c r="G694" i="2"/>
  <c r="O694" i="2" s="1"/>
  <c r="Z693" i="2"/>
  <c r="AA693" i="2" s="1"/>
  <c r="AB693" i="2" s="1"/>
  <c r="AC693" i="2" s="1"/>
  <c r="X693" i="2"/>
  <c r="W693" i="2"/>
  <c r="N693" i="2"/>
  <c r="R693" i="2" s="1"/>
  <c r="M693" i="2"/>
  <c r="P693" i="2" s="1"/>
  <c r="G693" i="2"/>
  <c r="O693" i="2" s="1"/>
  <c r="Z692" i="2"/>
  <c r="AA692" i="2" s="1"/>
  <c r="AB692" i="2" s="1"/>
  <c r="AC692" i="2" s="1"/>
  <c r="X692" i="2"/>
  <c r="W692" i="2"/>
  <c r="N692" i="2"/>
  <c r="R692" i="2" s="1"/>
  <c r="M692" i="2"/>
  <c r="P692" i="2" s="1"/>
  <c r="G692" i="2"/>
  <c r="Z691" i="2"/>
  <c r="AA691" i="2" s="1"/>
  <c r="AB691" i="2" s="1"/>
  <c r="AC691" i="2" s="1"/>
  <c r="X691" i="2"/>
  <c r="W691" i="2"/>
  <c r="N691" i="2"/>
  <c r="R691" i="2" s="1"/>
  <c r="M691" i="2"/>
  <c r="P691" i="2" s="1"/>
  <c r="G691" i="2"/>
  <c r="Z690" i="2"/>
  <c r="AA690" i="2" s="1"/>
  <c r="AB690" i="2" s="1"/>
  <c r="AC690" i="2" s="1"/>
  <c r="X690" i="2"/>
  <c r="W690" i="2"/>
  <c r="N690" i="2"/>
  <c r="R690" i="2" s="1"/>
  <c r="M690" i="2"/>
  <c r="P690" i="2" s="1"/>
  <c r="G690" i="2"/>
  <c r="Z689" i="2"/>
  <c r="AA689" i="2" s="1"/>
  <c r="AB689" i="2" s="1"/>
  <c r="AC689" i="2" s="1"/>
  <c r="X689" i="2"/>
  <c r="W689" i="2"/>
  <c r="N689" i="2"/>
  <c r="R689" i="2" s="1"/>
  <c r="M689" i="2"/>
  <c r="P689" i="2" s="1"/>
  <c r="G689" i="2"/>
  <c r="O689" i="2" s="1"/>
  <c r="Z688" i="2"/>
  <c r="AA688" i="2" s="1"/>
  <c r="AB688" i="2" s="1"/>
  <c r="AC688" i="2" s="1"/>
  <c r="X688" i="2"/>
  <c r="W688" i="2"/>
  <c r="N688" i="2"/>
  <c r="R688" i="2" s="1"/>
  <c r="M688" i="2"/>
  <c r="P688" i="2" s="1"/>
  <c r="S688" i="2" s="1"/>
  <c r="G688" i="2"/>
  <c r="O688" i="2" s="1"/>
  <c r="Z687" i="2"/>
  <c r="AA687" i="2" s="1"/>
  <c r="AB687" i="2" s="1"/>
  <c r="AC687" i="2" s="1"/>
  <c r="X687" i="2"/>
  <c r="W687" i="2"/>
  <c r="N687" i="2"/>
  <c r="R687" i="2" s="1"/>
  <c r="M687" i="2"/>
  <c r="P687" i="2" s="1"/>
  <c r="Q687" i="2" s="1"/>
  <c r="G687" i="2"/>
  <c r="O687" i="2" s="1"/>
  <c r="Z686" i="2"/>
  <c r="AA686" i="2" s="1"/>
  <c r="AB686" i="2" s="1"/>
  <c r="AC686" i="2" s="1"/>
  <c r="X686" i="2"/>
  <c r="W686" i="2"/>
  <c r="N686" i="2"/>
  <c r="R686" i="2" s="1"/>
  <c r="M686" i="2"/>
  <c r="P686" i="2" s="1"/>
  <c r="Q686" i="2" s="1"/>
  <c r="G686" i="2"/>
  <c r="Z685" i="2"/>
  <c r="AA685" i="2" s="1"/>
  <c r="AB685" i="2" s="1"/>
  <c r="AC685" i="2" s="1"/>
  <c r="X685" i="2"/>
  <c r="W685" i="2"/>
  <c r="N685" i="2"/>
  <c r="R685" i="2" s="1"/>
  <c r="M685" i="2"/>
  <c r="P685" i="2" s="1"/>
  <c r="G685" i="2"/>
  <c r="O685" i="2" s="1"/>
  <c r="Z684" i="2"/>
  <c r="AA684" i="2" s="1"/>
  <c r="AB684" i="2" s="1"/>
  <c r="AC684" i="2" s="1"/>
  <c r="X684" i="2"/>
  <c r="W684" i="2"/>
  <c r="N684" i="2"/>
  <c r="R684" i="2" s="1"/>
  <c r="M684" i="2"/>
  <c r="P684" i="2" s="1"/>
  <c r="S684" i="2" s="1"/>
  <c r="G684" i="2"/>
  <c r="O684" i="2" s="1"/>
  <c r="Z683" i="2"/>
  <c r="AA683" i="2" s="1"/>
  <c r="AB683" i="2" s="1"/>
  <c r="AC683" i="2" s="1"/>
  <c r="X683" i="2"/>
  <c r="W683" i="2"/>
  <c r="N683" i="2"/>
  <c r="R683" i="2" s="1"/>
  <c r="M683" i="2"/>
  <c r="P683" i="2" s="1"/>
  <c r="G683" i="2"/>
  <c r="O683" i="2" s="1"/>
  <c r="Z682" i="2"/>
  <c r="AA682" i="2" s="1"/>
  <c r="AB682" i="2" s="1"/>
  <c r="AC682" i="2" s="1"/>
  <c r="X682" i="2"/>
  <c r="W682" i="2"/>
  <c r="N682" i="2"/>
  <c r="R682" i="2" s="1"/>
  <c r="M682" i="2"/>
  <c r="P682" i="2" s="1"/>
  <c r="G682" i="2"/>
  <c r="O682" i="2" s="1"/>
  <c r="Z681" i="2"/>
  <c r="AA681" i="2" s="1"/>
  <c r="AB681" i="2" s="1"/>
  <c r="AC681" i="2" s="1"/>
  <c r="X681" i="2"/>
  <c r="W681" i="2"/>
  <c r="N681" i="2"/>
  <c r="R681" i="2" s="1"/>
  <c r="M681" i="2"/>
  <c r="P681" i="2" s="1"/>
  <c r="G681" i="2"/>
  <c r="O681" i="2" s="1"/>
  <c r="Z680" i="2"/>
  <c r="AA680" i="2" s="1"/>
  <c r="AB680" i="2" s="1"/>
  <c r="AC680" i="2" s="1"/>
  <c r="X680" i="2"/>
  <c r="W680" i="2"/>
  <c r="N680" i="2"/>
  <c r="R680" i="2" s="1"/>
  <c r="M680" i="2"/>
  <c r="P680" i="2" s="1"/>
  <c r="G680" i="2"/>
  <c r="O680" i="2" s="1"/>
  <c r="Z679" i="2"/>
  <c r="AA679" i="2" s="1"/>
  <c r="AB679" i="2" s="1"/>
  <c r="AC679" i="2" s="1"/>
  <c r="X679" i="2"/>
  <c r="W679" i="2"/>
  <c r="N679" i="2"/>
  <c r="R679" i="2" s="1"/>
  <c r="M679" i="2"/>
  <c r="P679" i="2" s="1"/>
  <c r="G679" i="2"/>
  <c r="Z678" i="2"/>
  <c r="AA678" i="2" s="1"/>
  <c r="AB678" i="2" s="1"/>
  <c r="AC678" i="2" s="1"/>
  <c r="X678" i="2"/>
  <c r="W678" i="2"/>
  <c r="N678" i="2"/>
  <c r="R678" i="2" s="1"/>
  <c r="M678" i="2"/>
  <c r="P678" i="2" s="1"/>
  <c r="G678" i="2"/>
  <c r="O678" i="2" s="1"/>
  <c r="Z677" i="2"/>
  <c r="AA677" i="2" s="1"/>
  <c r="AB677" i="2" s="1"/>
  <c r="AC677" i="2" s="1"/>
  <c r="X677" i="2"/>
  <c r="W677" i="2"/>
  <c r="N677" i="2"/>
  <c r="R677" i="2" s="1"/>
  <c r="M677" i="2"/>
  <c r="P677" i="2" s="1"/>
  <c r="G677" i="2"/>
  <c r="O677" i="2" s="1"/>
  <c r="Z676" i="2"/>
  <c r="AA676" i="2" s="1"/>
  <c r="AB676" i="2" s="1"/>
  <c r="AC676" i="2" s="1"/>
  <c r="X676" i="2"/>
  <c r="W676" i="2"/>
  <c r="N676" i="2"/>
  <c r="R676" i="2" s="1"/>
  <c r="M676" i="2"/>
  <c r="P676" i="2" s="1"/>
  <c r="S676" i="2" s="1"/>
  <c r="G676" i="2"/>
  <c r="Z675" i="2"/>
  <c r="AA675" i="2" s="1"/>
  <c r="AB675" i="2" s="1"/>
  <c r="AC675" i="2" s="1"/>
  <c r="X675" i="2"/>
  <c r="W675" i="2"/>
  <c r="N675" i="2"/>
  <c r="R675" i="2" s="1"/>
  <c r="M675" i="2"/>
  <c r="P675" i="2" s="1"/>
  <c r="G675" i="2"/>
  <c r="Z674" i="2"/>
  <c r="AA674" i="2" s="1"/>
  <c r="AB674" i="2" s="1"/>
  <c r="AC674" i="2" s="1"/>
  <c r="X674" i="2"/>
  <c r="W674" i="2"/>
  <c r="N674" i="2"/>
  <c r="R674" i="2" s="1"/>
  <c r="M674" i="2"/>
  <c r="P674" i="2" s="1"/>
  <c r="G674" i="2"/>
  <c r="Z673" i="2"/>
  <c r="AA673" i="2" s="1"/>
  <c r="AB673" i="2" s="1"/>
  <c r="AC673" i="2" s="1"/>
  <c r="X673" i="2"/>
  <c r="W673" i="2"/>
  <c r="N673" i="2"/>
  <c r="R673" i="2" s="1"/>
  <c r="M673" i="2"/>
  <c r="P673" i="2" s="1"/>
  <c r="G673" i="2"/>
  <c r="O673" i="2" s="1"/>
  <c r="Z672" i="2"/>
  <c r="AA672" i="2" s="1"/>
  <c r="AB672" i="2" s="1"/>
  <c r="AC672" i="2" s="1"/>
  <c r="X672" i="2"/>
  <c r="W672" i="2"/>
  <c r="N672" i="2"/>
  <c r="R672" i="2" s="1"/>
  <c r="M672" i="2"/>
  <c r="P672" i="2" s="1"/>
  <c r="S672" i="2" s="1"/>
  <c r="G672" i="2"/>
  <c r="O672" i="2" s="1"/>
  <c r="Z671" i="2"/>
  <c r="AA671" i="2" s="1"/>
  <c r="AB671" i="2" s="1"/>
  <c r="AC671" i="2" s="1"/>
  <c r="X671" i="2"/>
  <c r="W671" i="2"/>
  <c r="N671" i="2"/>
  <c r="R671" i="2" s="1"/>
  <c r="M671" i="2"/>
  <c r="P671" i="2" s="1"/>
  <c r="Q671" i="2" s="1"/>
  <c r="G671" i="2"/>
  <c r="O671" i="2" s="1"/>
  <c r="Z670" i="2"/>
  <c r="AA670" i="2" s="1"/>
  <c r="AB670" i="2" s="1"/>
  <c r="AC670" i="2" s="1"/>
  <c r="X670" i="2"/>
  <c r="W670" i="2"/>
  <c r="N670" i="2"/>
  <c r="R670" i="2" s="1"/>
  <c r="M670" i="2"/>
  <c r="P670" i="2" s="1"/>
  <c r="Q670" i="2" s="1"/>
  <c r="G670" i="2"/>
  <c r="Z669" i="2"/>
  <c r="AA669" i="2" s="1"/>
  <c r="AB669" i="2" s="1"/>
  <c r="AC669" i="2" s="1"/>
  <c r="X669" i="2"/>
  <c r="W669" i="2"/>
  <c r="N669" i="2"/>
  <c r="R669" i="2" s="1"/>
  <c r="M669" i="2"/>
  <c r="P669" i="2" s="1"/>
  <c r="G669" i="2"/>
  <c r="O669" i="2" s="1"/>
  <c r="Z668" i="2"/>
  <c r="AA668" i="2" s="1"/>
  <c r="AB668" i="2" s="1"/>
  <c r="AC668" i="2" s="1"/>
  <c r="X668" i="2"/>
  <c r="W668" i="2"/>
  <c r="N668" i="2"/>
  <c r="R668" i="2" s="1"/>
  <c r="M668" i="2"/>
  <c r="P668" i="2" s="1"/>
  <c r="S668" i="2" s="1"/>
  <c r="G668" i="2"/>
  <c r="O668" i="2" s="1"/>
  <c r="Z667" i="2"/>
  <c r="AA667" i="2" s="1"/>
  <c r="AB667" i="2" s="1"/>
  <c r="AC667" i="2" s="1"/>
  <c r="X667" i="2"/>
  <c r="W667" i="2"/>
  <c r="N667" i="2"/>
  <c r="R667" i="2" s="1"/>
  <c r="M667" i="2"/>
  <c r="P667" i="2" s="1"/>
  <c r="G667" i="2"/>
  <c r="O667" i="2" s="1"/>
  <c r="Z666" i="2"/>
  <c r="AA666" i="2" s="1"/>
  <c r="AB666" i="2" s="1"/>
  <c r="AC666" i="2" s="1"/>
  <c r="X666" i="2"/>
  <c r="W666" i="2"/>
  <c r="N666" i="2"/>
  <c r="R666" i="2" s="1"/>
  <c r="M666" i="2"/>
  <c r="P666" i="2" s="1"/>
  <c r="G666" i="2"/>
  <c r="O666" i="2" s="1"/>
  <c r="Z665" i="2"/>
  <c r="AA665" i="2" s="1"/>
  <c r="AB665" i="2" s="1"/>
  <c r="AC665" i="2" s="1"/>
  <c r="X665" i="2"/>
  <c r="W665" i="2"/>
  <c r="N665" i="2"/>
  <c r="R665" i="2" s="1"/>
  <c r="M665" i="2"/>
  <c r="P665" i="2" s="1"/>
  <c r="G665" i="2"/>
  <c r="O665" i="2" s="1"/>
  <c r="Z664" i="2"/>
  <c r="AA664" i="2" s="1"/>
  <c r="AB664" i="2" s="1"/>
  <c r="AC664" i="2" s="1"/>
  <c r="X664" i="2"/>
  <c r="W664" i="2"/>
  <c r="N664" i="2"/>
  <c r="R664" i="2" s="1"/>
  <c r="M664" i="2"/>
  <c r="P664" i="2" s="1"/>
  <c r="G664" i="2"/>
  <c r="O664" i="2" s="1"/>
  <c r="Z663" i="2"/>
  <c r="AA663" i="2" s="1"/>
  <c r="AB663" i="2" s="1"/>
  <c r="AC663" i="2" s="1"/>
  <c r="X663" i="2"/>
  <c r="W663" i="2"/>
  <c r="N663" i="2"/>
  <c r="R663" i="2" s="1"/>
  <c r="M663" i="2"/>
  <c r="P663" i="2" s="1"/>
  <c r="G663" i="2"/>
  <c r="Z662" i="2"/>
  <c r="AA662" i="2" s="1"/>
  <c r="AB662" i="2" s="1"/>
  <c r="AC662" i="2" s="1"/>
  <c r="X662" i="2"/>
  <c r="W662" i="2"/>
  <c r="N662" i="2"/>
  <c r="R662" i="2" s="1"/>
  <c r="M662" i="2"/>
  <c r="P662" i="2" s="1"/>
  <c r="Q662" i="2" s="1"/>
  <c r="G662" i="2"/>
  <c r="O662" i="2" s="1"/>
  <c r="Z661" i="2"/>
  <c r="AA661" i="2" s="1"/>
  <c r="AB661" i="2" s="1"/>
  <c r="AC661" i="2" s="1"/>
  <c r="X661" i="2"/>
  <c r="W661" i="2"/>
  <c r="N661" i="2"/>
  <c r="R661" i="2" s="1"/>
  <c r="M661" i="2"/>
  <c r="P661" i="2" s="1"/>
  <c r="G661" i="2"/>
  <c r="O661" i="2" s="1"/>
  <c r="Z660" i="2"/>
  <c r="AA660" i="2" s="1"/>
  <c r="AB660" i="2" s="1"/>
  <c r="AC660" i="2" s="1"/>
  <c r="X660" i="2"/>
  <c r="W660" i="2"/>
  <c r="N660" i="2"/>
  <c r="R660" i="2" s="1"/>
  <c r="M660" i="2"/>
  <c r="P660" i="2" s="1"/>
  <c r="S660" i="2" s="1"/>
  <c r="G660" i="2"/>
  <c r="Z659" i="2"/>
  <c r="AA659" i="2" s="1"/>
  <c r="AB659" i="2" s="1"/>
  <c r="AC659" i="2" s="1"/>
  <c r="X659" i="2"/>
  <c r="W659" i="2"/>
  <c r="N659" i="2"/>
  <c r="R659" i="2" s="1"/>
  <c r="M659" i="2"/>
  <c r="P659" i="2" s="1"/>
  <c r="G659" i="2"/>
  <c r="Z658" i="2"/>
  <c r="AA658" i="2" s="1"/>
  <c r="AB658" i="2" s="1"/>
  <c r="AC658" i="2" s="1"/>
  <c r="X658" i="2"/>
  <c r="W658" i="2"/>
  <c r="N658" i="2"/>
  <c r="R658" i="2" s="1"/>
  <c r="M658" i="2"/>
  <c r="P658" i="2" s="1"/>
  <c r="Q658" i="2" s="1"/>
  <c r="G658" i="2"/>
  <c r="O658" i="2" s="1"/>
  <c r="Z657" i="2"/>
  <c r="AA657" i="2" s="1"/>
  <c r="AB657" i="2" s="1"/>
  <c r="AC657" i="2" s="1"/>
  <c r="X657" i="2"/>
  <c r="W657" i="2"/>
  <c r="N657" i="2"/>
  <c r="R657" i="2" s="1"/>
  <c r="M657" i="2"/>
  <c r="P657" i="2" s="1"/>
  <c r="G657" i="2"/>
  <c r="O657" i="2" s="1"/>
  <c r="Z656" i="2"/>
  <c r="AA656" i="2" s="1"/>
  <c r="AB656" i="2" s="1"/>
  <c r="AC656" i="2" s="1"/>
  <c r="X656" i="2"/>
  <c r="W656" i="2"/>
  <c r="N656" i="2"/>
  <c r="R656" i="2" s="1"/>
  <c r="M656" i="2"/>
  <c r="P656" i="2" s="1"/>
  <c r="G656" i="2"/>
  <c r="Z655" i="2"/>
  <c r="AA655" i="2" s="1"/>
  <c r="AB655" i="2" s="1"/>
  <c r="AC655" i="2" s="1"/>
  <c r="X655" i="2"/>
  <c r="W655" i="2"/>
  <c r="N655" i="2"/>
  <c r="R655" i="2" s="1"/>
  <c r="M655" i="2"/>
  <c r="P655" i="2" s="1"/>
  <c r="G655" i="2"/>
  <c r="O655" i="2" s="1"/>
  <c r="Z654" i="2"/>
  <c r="AA654" i="2" s="1"/>
  <c r="AB654" i="2" s="1"/>
  <c r="AC654" i="2" s="1"/>
  <c r="X654" i="2"/>
  <c r="W654" i="2"/>
  <c r="N654" i="2"/>
  <c r="R654" i="2" s="1"/>
  <c r="M654" i="2"/>
  <c r="P654" i="2" s="1"/>
  <c r="G654" i="2"/>
  <c r="O654" i="2" s="1"/>
  <c r="Z653" i="2"/>
  <c r="AA653" i="2" s="1"/>
  <c r="AB653" i="2" s="1"/>
  <c r="AC653" i="2" s="1"/>
  <c r="X653" i="2"/>
  <c r="W653" i="2"/>
  <c r="N653" i="2"/>
  <c r="R653" i="2" s="1"/>
  <c r="M653" i="2"/>
  <c r="P653" i="2" s="1"/>
  <c r="G653" i="2"/>
  <c r="O653" i="2" s="1"/>
  <c r="Z652" i="2"/>
  <c r="AA652" i="2" s="1"/>
  <c r="AB652" i="2" s="1"/>
  <c r="AC652" i="2" s="1"/>
  <c r="X652" i="2"/>
  <c r="W652" i="2"/>
  <c r="N652" i="2"/>
  <c r="R652" i="2" s="1"/>
  <c r="M652" i="2"/>
  <c r="P652" i="2" s="1"/>
  <c r="G652" i="2"/>
  <c r="Z651" i="2"/>
  <c r="AA651" i="2" s="1"/>
  <c r="AB651" i="2" s="1"/>
  <c r="AC651" i="2" s="1"/>
  <c r="X651" i="2"/>
  <c r="W651" i="2"/>
  <c r="N651" i="2"/>
  <c r="R651" i="2" s="1"/>
  <c r="M651" i="2"/>
  <c r="P651" i="2" s="1"/>
  <c r="G651" i="2"/>
  <c r="O651" i="2" s="1"/>
  <c r="Z650" i="2"/>
  <c r="AA650" i="2" s="1"/>
  <c r="AB650" i="2" s="1"/>
  <c r="AC650" i="2" s="1"/>
  <c r="X650" i="2"/>
  <c r="W650" i="2"/>
  <c r="N650" i="2"/>
  <c r="R650" i="2" s="1"/>
  <c r="M650" i="2"/>
  <c r="P650" i="2" s="1"/>
  <c r="Q650" i="2" s="1"/>
  <c r="G650" i="2"/>
  <c r="O650" i="2" s="1"/>
  <c r="Z649" i="2"/>
  <c r="AA649" i="2" s="1"/>
  <c r="AB649" i="2" s="1"/>
  <c r="AC649" i="2" s="1"/>
  <c r="X649" i="2"/>
  <c r="W649" i="2"/>
  <c r="N649" i="2"/>
  <c r="R649" i="2" s="1"/>
  <c r="M649" i="2"/>
  <c r="P649" i="2" s="1"/>
  <c r="S649" i="2" s="1"/>
  <c r="G649" i="2"/>
  <c r="Z648" i="2"/>
  <c r="AA648" i="2" s="1"/>
  <c r="AB648" i="2" s="1"/>
  <c r="AC648" i="2" s="1"/>
  <c r="X648" i="2"/>
  <c r="W648" i="2"/>
  <c r="N648" i="2"/>
  <c r="R648" i="2" s="1"/>
  <c r="M648" i="2"/>
  <c r="P648" i="2" s="1"/>
  <c r="G648" i="2"/>
  <c r="O648" i="2" s="1"/>
  <c r="Y647" i="2"/>
  <c r="AA647" i="2" s="1"/>
  <c r="AB647" i="2" s="1"/>
  <c r="AC647" i="2" s="1"/>
  <c r="X647" i="2"/>
  <c r="W647" i="2"/>
  <c r="N647" i="2"/>
  <c r="R647" i="2" s="1"/>
  <c r="M647" i="2"/>
  <c r="P647" i="2" s="1"/>
  <c r="G647" i="2"/>
  <c r="Z646" i="2"/>
  <c r="AA646" i="2" s="1"/>
  <c r="AB646" i="2" s="1"/>
  <c r="AC646" i="2" s="1"/>
  <c r="X646" i="2"/>
  <c r="W646" i="2"/>
  <c r="N646" i="2"/>
  <c r="R646" i="2" s="1"/>
  <c r="M646" i="2"/>
  <c r="P646" i="2" s="1"/>
  <c r="Q646" i="2" s="1"/>
  <c r="G646" i="2"/>
  <c r="Z645" i="2"/>
  <c r="AA645" i="2" s="1"/>
  <c r="AB645" i="2" s="1"/>
  <c r="AC645" i="2" s="1"/>
  <c r="X645" i="2"/>
  <c r="W645" i="2"/>
  <c r="N645" i="2"/>
  <c r="R645" i="2" s="1"/>
  <c r="M645" i="2"/>
  <c r="P645" i="2" s="1"/>
  <c r="S645" i="2" s="1"/>
  <c r="G645" i="2"/>
  <c r="Z644" i="2"/>
  <c r="AA644" i="2" s="1"/>
  <c r="AB644" i="2" s="1"/>
  <c r="AC644" i="2" s="1"/>
  <c r="X644" i="2"/>
  <c r="W644" i="2"/>
  <c r="N644" i="2"/>
  <c r="R644" i="2" s="1"/>
  <c r="M644" i="2"/>
  <c r="P644" i="2" s="1"/>
  <c r="Q644" i="2" s="1"/>
  <c r="G644" i="2"/>
  <c r="O644" i="2" s="1"/>
  <c r="Y643" i="2"/>
  <c r="AA643" i="2" s="1"/>
  <c r="AB643" i="2" s="1"/>
  <c r="AC643" i="2" s="1"/>
  <c r="X643" i="2"/>
  <c r="W643" i="2"/>
  <c r="N643" i="2"/>
  <c r="R643" i="2" s="1"/>
  <c r="M643" i="2"/>
  <c r="P643" i="2" s="1"/>
  <c r="Q643" i="2" s="1"/>
  <c r="G643" i="2"/>
  <c r="O643" i="2" s="1"/>
  <c r="Y642" i="2"/>
  <c r="AA642" i="2" s="1"/>
  <c r="AB642" i="2" s="1"/>
  <c r="AC642" i="2" s="1"/>
  <c r="X642" i="2"/>
  <c r="W642" i="2"/>
  <c r="N642" i="2"/>
  <c r="R642" i="2" s="1"/>
  <c r="M642" i="2"/>
  <c r="P642" i="2" s="1"/>
  <c r="G642" i="2"/>
  <c r="O642" i="2" s="1"/>
  <c r="Y641" i="2"/>
  <c r="AA641" i="2" s="1"/>
  <c r="AB641" i="2" s="1"/>
  <c r="AC641" i="2" s="1"/>
  <c r="X641" i="2"/>
  <c r="W641" i="2"/>
  <c r="N641" i="2"/>
  <c r="R641" i="2" s="1"/>
  <c r="M641" i="2"/>
  <c r="P641" i="2" s="1"/>
  <c r="S641" i="2" s="1"/>
  <c r="G641" i="2"/>
  <c r="Y640" i="2"/>
  <c r="AA640" i="2" s="1"/>
  <c r="AB640" i="2" s="1"/>
  <c r="AC640" i="2" s="1"/>
  <c r="X640" i="2"/>
  <c r="W640" i="2"/>
  <c r="N640" i="2"/>
  <c r="R640" i="2" s="1"/>
  <c r="M640" i="2"/>
  <c r="P640" i="2" s="1"/>
  <c r="G640" i="2"/>
  <c r="O640" i="2" s="1"/>
  <c r="Y639" i="2"/>
  <c r="AA639" i="2" s="1"/>
  <c r="AB639" i="2" s="1"/>
  <c r="AC639" i="2" s="1"/>
  <c r="X639" i="2"/>
  <c r="W639" i="2"/>
  <c r="N639" i="2"/>
  <c r="R639" i="2" s="1"/>
  <c r="M639" i="2"/>
  <c r="P639" i="2" s="1"/>
  <c r="G639" i="2"/>
  <c r="Y638" i="2"/>
  <c r="AA638" i="2" s="1"/>
  <c r="AB638" i="2" s="1"/>
  <c r="AC638" i="2" s="1"/>
  <c r="X638" i="2"/>
  <c r="W638" i="2"/>
  <c r="N638" i="2"/>
  <c r="R638" i="2" s="1"/>
  <c r="M638" i="2"/>
  <c r="P638" i="2" s="1"/>
  <c r="G638" i="2"/>
  <c r="O638" i="2" s="1"/>
  <c r="Y637" i="2"/>
  <c r="AA637" i="2" s="1"/>
  <c r="AB637" i="2" s="1"/>
  <c r="AC637" i="2" s="1"/>
  <c r="X637" i="2"/>
  <c r="W637" i="2"/>
  <c r="N637" i="2"/>
  <c r="R637" i="2" s="1"/>
  <c r="M637" i="2"/>
  <c r="P637" i="2" s="1"/>
  <c r="S637" i="2" s="1"/>
  <c r="G637" i="2"/>
  <c r="Y636" i="2"/>
  <c r="AA636" i="2" s="1"/>
  <c r="AB636" i="2" s="1"/>
  <c r="AC636" i="2" s="1"/>
  <c r="X636" i="2"/>
  <c r="W636" i="2"/>
  <c r="N636" i="2"/>
  <c r="R636" i="2" s="1"/>
  <c r="M636" i="2"/>
  <c r="P636" i="2" s="1"/>
  <c r="G636" i="2"/>
  <c r="O636" i="2" s="1"/>
  <c r="Y635" i="2"/>
  <c r="AA635" i="2" s="1"/>
  <c r="AB635" i="2" s="1"/>
  <c r="AC635" i="2" s="1"/>
  <c r="X635" i="2"/>
  <c r="W635" i="2"/>
  <c r="N635" i="2"/>
  <c r="R635" i="2" s="1"/>
  <c r="M635" i="2"/>
  <c r="P635" i="2" s="1"/>
  <c r="G635" i="2"/>
  <c r="O635" i="2" s="1"/>
  <c r="Y634" i="2"/>
  <c r="AA634" i="2" s="1"/>
  <c r="AB634" i="2" s="1"/>
  <c r="AC634" i="2" s="1"/>
  <c r="X634" i="2"/>
  <c r="W634" i="2"/>
  <c r="N634" i="2"/>
  <c r="R634" i="2" s="1"/>
  <c r="M634" i="2"/>
  <c r="P634" i="2" s="1"/>
  <c r="G634" i="2"/>
  <c r="O634" i="2" s="1"/>
  <c r="Y633" i="2"/>
  <c r="AA633" i="2" s="1"/>
  <c r="AB633" i="2" s="1"/>
  <c r="AC633" i="2" s="1"/>
  <c r="X633" i="2"/>
  <c r="W633" i="2"/>
  <c r="N633" i="2"/>
  <c r="R633" i="2" s="1"/>
  <c r="M633" i="2"/>
  <c r="P633" i="2" s="1"/>
  <c r="G633" i="2"/>
  <c r="Y632" i="2"/>
  <c r="AA632" i="2" s="1"/>
  <c r="AB632" i="2" s="1"/>
  <c r="AC632" i="2" s="1"/>
  <c r="X632" i="2"/>
  <c r="W632" i="2"/>
  <c r="N632" i="2"/>
  <c r="R632" i="2" s="1"/>
  <c r="M632" i="2"/>
  <c r="P632" i="2" s="1"/>
  <c r="G632" i="2"/>
  <c r="O632" i="2" s="1"/>
  <c r="Y631" i="2"/>
  <c r="AA631" i="2" s="1"/>
  <c r="AB631" i="2" s="1"/>
  <c r="AC631" i="2" s="1"/>
  <c r="X631" i="2"/>
  <c r="W631" i="2"/>
  <c r="N631" i="2"/>
  <c r="R631" i="2" s="1"/>
  <c r="M631" i="2"/>
  <c r="P631" i="2" s="1"/>
  <c r="G631" i="2"/>
  <c r="O631" i="2" s="1"/>
  <c r="Y630" i="2"/>
  <c r="AA630" i="2" s="1"/>
  <c r="AB630" i="2" s="1"/>
  <c r="AC630" i="2" s="1"/>
  <c r="X630" i="2"/>
  <c r="W630" i="2"/>
  <c r="N630" i="2"/>
  <c r="R630" i="2" s="1"/>
  <c r="M630" i="2"/>
  <c r="P630" i="2" s="1"/>
  <c r="G630" i="2"/>
  <c r="O630" i="2" s="1"/>
  <c r="Y629" i="2"/>
  <c r="AA629" i="2" s="1"/>
  <c r="AB629" i="2" s="1"/>
  <c r="AC629" i="2" s="1"/>
  <c r="X629" i="2"/>
  <c r="W629" i="2"/>
  <c r="N629" i="2"/>
  <c r="R629" i="2" s="1"/>
  <c r="M629" i="2"/>
  <c r="P629" i="2" s="1"/>
  <c r="S629" i="2" s="1"/>
  <c r="G629" i="2"/>
  <c r="Y628" i="2"/>
  <c r="AA628" i="2" s="1"/>
  <c r="AB628" i="2" s="1"/>
  <c r="AC628" i="2" s="1"/>
  <c r="X628" i="2"/>
  <c r="W628" i="2"/>
  <c r="N628" i="2"/>
  <c r="R628" i="2" s="1"/>
  <c r="M628" i="2"/>
  <c r="P628" i="2" s="1"/>
  <c r="G628" i="2"/>
  <c r="Y627" i="2"/>
  <c r="AA627" i="2" s="1"/>
  <c r="AB627" i="2" s="1"/>
  <c r="AC627" i="2" s="1"/>
  <c r="X627" i="2"/>
  <c r="W627" i="2"/>
  <c r="N627" i="2"/>
  <c r="R627" i="2" s="1"/>
  <c r="M627" i="2"/>
  <c r="P627" i="2" s="1"/>
  <c r="G627" i="2"/>
  <c r="O627" i="2" s="1"/>
  <c r="Y626" i="2"/>
  <c r="AA626" i="2" s="1"/>
  <c r="AB626" i="2" s="1"/>
  <c r="AC626" i="2" s="1"/>
  <c r="X626" i="2"/>
  <c r="W626" i="2"/>
  <c r="N626" i="2"/>
  <c r="R626" i="2" s="1"/>
  <c r="M626" i="2"/>
  <c r="P626" i="2" s="1"/>
  <c r="G626" i="2"/>
  <c r="O626" i="2" s="1"/>
  <c r="Y625" i="2"/>
  <c r="AA625" i="2" s="1"/>
  <c r="AB625" i="2" s="1"/>
  <c r="AC625" i="2" s="1"/>
  <c r="X625" i="2"/>
  <c r="W625" i="2"/>
  <c r="N625" i="2"/>
  <c r="R625" i="2" s="1"/>
  <c r="M625" i="2"/>
  <c r="P625" i="2" s="1"/>
  <c r="S625" i="2" s="1"/>
  <c r="G625" i="2"/>
  <c r="Y624" i="2"/>
  <c r="AA624" i="2" s="1"/>
  <c r="AB624" i="2" s="1"/>
  <c r="AC624" i="2" s="1"/>
  <c r="X624" i="2"/>
  <c r="W624" i="2"/>
  <c r="N624" i="2"/>
  <c r="R624" i="2" s="1"/>
  <c r="M624" i="2"/>
  <c r="P624" i="2" s="1"/>
  <c r="G624" i="2"/>
  <c r="Y623" i="2"/>
  <c r="AA623" i="2" s="1"/>
  <c r="AB623" i="2" s="1"/>
  <c r="AC623" i="2" s="1"/>
  <c r="X623" i="2"/>
  <c r="W623" i="2"/>
  <c r="N623" i="2"/>
  <c r="R623" i="2" s="1"/>
  <c r="M623" i="2"/>
  <c r="P623" i="2" s="1"/>
  <c r="G623" i="2"/>
  <c r="O623" i="2" s="1"/>
  <c r="Z622" i="2"/>
  <c r="AA622" i="2" s="1"/>
  <c r="AB622" i="2" s="1"/>
  <c r="AC622" i="2" s="1"/>
  <c r="X622" i="2"/>
  <c r="W622" i="2"/>
  <c r="N622" i="2"/>
  <c r="R622" i="2" s="1"/>
  <c r="M622" i="2"/>
  <c r="P622" i="2" s="1"/>
  <c r="G622" i="2"/>
  <c r="O622" i="2" s="1"/>
  <c r="Z621" i="2"/>
  <c r="AA621" i="2" s="1"/>
  <c r="AB621" i="2" s="1"/>
  <c r="AC621" i="2" s="1"/>
  <c r="X621" i="2"/>
  <c r="W621" i="2"/>
  <c r="N621" i="2"/>
  <c r="R621" i="2" s="1"/>
  <c r="M621" i="2"/>
  <c r="P621" i="2" s="1"/>
  <c r="S621" i="2" s="1"/>
  <c r="G621" i="2"/>
  <c r="Z620" i="2"/>
  <c r="AA620" i="2" s="1"/>
  <c r="AB620" i="2" s="1"/>
  <c r="AC620" i="2" s="1"/>
  <c r="X620" i="2"/>
  <c r="W620" i="2"/>
  <c r="N620" i="2"/>
  <c r="R620" i="2" s="1"/>
  <c r="M620" i="2"/>
  <c r="P620" i="2" s="1"/>
  <c r="G620" i="2"/>
  <c r="O620" i="2" s="1"/>
  <c r="Y619" i="2"/>
  <c r="AA619" i="2" s="1"/>
  <c r="AB619" i="2" s="1"/>
  <c r="AC619" i="2" s="1"/>
  <c r="X619" i="2"/>
  <c r="W619" i="2"/>
  <c r="N619" i="2"/>
  <c r="R619" i="2" s="1"/>
  <c r="M619" i="2"/>
  <c r="P619" i="2" s="1"/>
  <c r="G619" i="2"/>
  <c r="Y618" i="2"/>
  <c r="AA618" i="2" s="1"/>
  <c r="AB618" i="2" s="1"/>
  <c r="AC618" i="2" s="1"/>
  <c r="X618" i="2"/>
  <c r="W618" i="2"/>
  <c r="N618" i="2"/>
  <c r="R618" i="2" s="1"/>
  <c r="M618" i="2"/>
  <c r="P618" i="2" s="1"/>
  <c r="G618" i="2"/>
  <c r="O618" i="2" s="1"/>
  <c r="Y617" i="2"/>
  <c r="AA617" i="2" s="1"/>
  <c r="AB617" i="2" s="1"/>
  <c r="AC617" i="2" s="1"/>
  <c r="X617" i="2"/>
  <c r="W617" i="2"/>
  <c r="N617" i="2"/>
  <c r="R617" i="2" s="1"/>
  <c r="M617" i="2"/>
  <c r="P617" i="2" s="1"/>
  <c r="G617" i="2"/>
  <c r="Y616" i="2"/>
  <c r="AA616" i="2" s="1"/>
  <c r="AB616" i="2" s="1"/>
  <c r="AC616" i="2" s="1"/>
  <c r="X616" i="2"/>
  <c r="W616" i="2"/>
  <c r="N616" i="2"/>
  <c r="R616" i="2" s="1"/>
  <c r="M616" i="2"/>
  <c r="P616" i="2" s="1"/>
  <c r="G616" i="2"/>
  <c r="Y615" i="2"/>
  <c r="AA615" i="2" s="1"/>
  <c r="AB615" i="2" s="1"/>
  <c r="AC615" i="2" s="1"/>
  <c r="X615" i="2"/>
  <c r="W615" i="2"/>
  <c r="N615" i="2"/>
  <c r="R615" i="2" s="1"/>
  <c r="M615" i="2"/>
  <c r="P615" i="2" s="1"/>
  <c r="G615" i="2"/>
  <c r="O615" i="2" s="1"/>
  <c r="Y614" i="2"/>
  <c r="AA614" i="2" s="1"/>
  <c r="AB614" i="2" s="1"/>
  <c r="AC614" i="2" s="1"/>
  <c r="X614" i="2"/>
  <c r="W614" i="2"/>
  <c r="N614" i="2"/>
  <c r="R614" i="2" s="1"/>
  <c r="M614" i="2"/>
  <c r="P614" i="2" s="1"/>
  <c r="G614" i="2"/>
  <c r="O614" i="2" s="1"/>
  <c r="Y613" i="2"/>
  <c r="AA613" i="2" s="1"/>
  <c r="AB613" i="2" s="1"/>
  <c r="AC613" i="2" s="1"/>
  <c r="X613" i="2"/>
  <c r="W613" i="2"/>
  <c r="N613" i="2"/>
  <c r="R613" i="2" s="1"/>
  <c r="M613" i="2"/>
  <c r="P613" i="2" s="1"/>
  <c r="S613" i="2" s="1"/>
  <c r="G613" i="2"/>
  <c r="Y612" i="2"/>
  <c r="AA612" i="2" s="1"/>
  <c r="AB612" i="2" s="1"/>
  <c r="AC612" i="2" s="1"/>
  <c r="X612" i="2"/>
  <c r="W612" i="2"/>
  <c r="N612" i="2"/>
  <c r="R612" i="2" s="1"/>
  <c r="M612" i="2"/>
  <c r="P612" i="2" s="1"/>
  <c r="G612" i="2"/>
  <c r="O612" i="2" s="1"/>
  <c r="Y611" i="2"/>
  <c r="AA611" i="2" s="1"/>
  <c r="AB611" i="2" s="1"/>
  <c r="AC611" i="2" s="1"/>
  <c r="X611" i="2"/>
  <c r="W611" i="2"/>
  <c r="N611" i="2"/>
  <c r="R611" i="2" s="1"/>
  <c r="M611" i="2"/>
  <c r="P611" i="2" s="1"/>
  <c r="G611" i="2"/>
  <c r="O611" i="2" s="1"/>
  <c r="Y610" i="2"/>
  <c r="AA610" i="2" s="1"/>
  <c r="AB610" i="2" s="1"/>
  <c r="AC610" i="2" s="1"/>
  <c r="X610" i="2"/>
  <c r="W610" i="2"/>
  <c r="N610" i="2"/>
  <c r="R610" i="2" s="1"/>
  <c r="M610" i="2"/>
  <c r="P610" i="2" s="1"/>
  <c r="G610" i="2"/>
  <c r="O610" i="2" s="1"/>
  <c r="Z609" i="2"/>
  <c r="AA609" i="2" s="1"/>
  <c r="AB609" i="2" s="1"/>
  <c r="AC609" i="2" s="1"/>
  <c r="X609" i="2"/>
  <c r="W609" i="2"/>
  <c r="N609" i="2"/>
  <c r="R609" i="2" s="1"/>
  <c r="M609" i="2"/>
  <c r="P609" i="2" s="1"/>
  <c r="G609" i="2"/>
  <c r="Z608" i="2"/>
  <c r="AA608" i="2" s="1"/>
  <c r="AB608" i="2" s="1"/>
  <c r="AC608" i="2" s="1"/>
  <c r="X608" i="2"/>
  <c r="W608" i="2"/>
  <c r="N608" i="2"/>
  <c r="R608" i="2" s="1"/>
  <c r="M608" i="2"/>
  <c r="P608" i="2" s="1"/>
  <c r="G608" i="2"/>
  <c r="O608" i="2" s="1"/>
  <c r="Z607" i="2"/>
  <c r="AA607" i="2" s="1"/>
  <c r="AB607" i="2" s="1"/>
  <c r="AC607" i="2" s="1"/>
  <c r="X607" i="2"/>
  <c r="W607" i="2"/>
  <c r="N607" i="2"/>
  <c r="R607" i="2" s="1"/>
  <c r="M607" i="2"/>
  <c r="P607" i="2" s="1"/>
  <c r="G607" i="2"/>
  <c r="Z606" i="2"/>
  <c r="AA606" i="2" s="1"/>
  <c r="AB606" i="2" s="1"/>
  <c r="AC606" i="2" s="1"/>
  <c r="X606" i="2"/>
  <c r="W606" i="2"/>
  <c r="N606" i="2"/>
  <c r="R606" i="2" s="1"/>
  <c r="M606" i="2"/>
  <c r="P606" i="2" s="1"/>
  <c r="G606" i="2"/>
  <c r="O606" i="2" s="1"/>
  <c r="Z605" i="2"/>
  <c r="AA605" i="2" s="1"/>
  <c r="AB605" i="2" s="1"/>
  <c r="AC605" i="2" s="1"/>
  <c r="X605" i="2"/>
  <c r="W605" i="2"/>
  <c r="N605" i="2"/>
  <c r="R605" i="2" s="1"/>
  <c r="M605" i="2"/>
  <c r="L605" i="2"/>
  <c r="G605" i="2"/>
  <c r="O605" i="2" s="1"/>
  <c r="Z604" i="2"/>
  <c r="AA604" i="2" s="1"/>
  <c r="AB604" i="2" s="1"/>
  <c r="AC604" i="2" s="1"/>
  <c r="X604" i="2"/>
  <c r="W604" i="2"/>
  <c r="L604" i="2"/>
  <c r="N604" i="2" s="1"/>
  <c r="R604" i="2" s="1"/>
  <c r="G604" i="2"/>
  <c r="Y603" i="2"/>
  <c r="AA603" i="2" s="1"/>
  <c r="AB603" i="2" s="1"/>
  <c r="AC603" i="2" s="1"/>
  <c r="X603" i="2"/>
  <c r="W603" i="2"/>
  <c r="N603" i="2"/>
  <c r="R603" i="2" s="1"/>
  <c r="M603" i="2"/>
  <c r="P603" i="2" s="1"/>
  <c r="S603" i="2" s="1"/>
  <c r="G603" i="2"/>
  <c r="Z602" i="2"/>
  <c r="AA602" i="2" s="1"/>
  <c r="AB602" i="2" s="1"/>
  <c r="AC602" i="2" s="1"/>
  <c r="X602" i="2"/>
  <c r="W602" i="2"/>
  <c r="N602" i="2"/>
  <c r="R602" i="2" s="1"/>
  <c r="M602" i="2"/>
  <c r="P602" i="2" s="1"/>
  <c r="L602" i="2"/>
  <c r="G602" i="2"/>
  <c r="Z601" i="2"/>
  <c r="AA601" i="2" s="1"/>
  <c r="AB601" i="2" s="1"/>
  <c r="AC601" i="2" s="1"/>
  <c r="X601" i="2"/>
  <c r="W601" i="2"/>
  <c r="L601" i="2"/>
  <c r="G601" i="2"/>
  <c r="Z600" i="2"/>
  <c r="AA600" i="2" s="1"/>
  <c r="AB600" i="2" s="1"/>
  <c r="AC600" i="2" s="1"/>
  <c r="X600" i="2"/>
  <c r="W600" i="2"/>
  <c r="N600" i="2"/>
  <c r="R600" i="2" s="1"/>
  <c r="M600" i="2"/>
  <c r="P600" i="2" s="1"/>
  <c r="L600" i="2"/>
  <c r="G600" i="2"/>
  <c r="Z599" i="2"/>
  <c r="AA599" i="2" s="1"/>
  <c r="AB599" i="2" s="1"/>
  <c r="AC599" i="2" s="1"/>
  <c r="X599" i="2"/>
  <c r="W599" i="2"/>
  <c r="L599" i="2"/>
  <c r="G599" i="2"/>
  <c r="O599" i="2" s="1"/>
  <c r="Z598" i="2"/>
  <c r="AA598" i="2" s="1"/>
  <c r="AB598" i="2" s="1"/>
  <c r="AC598" i="2" s="1"/>
  <c r="X598" i="2"/>
  <c r="W598" i="2"/>
  <c r="N598" i="2"/>
  <c r="R598" i="2" s="1"/>
  <c r="M598" i="2"/>
  <c r="P598" i="2" s="1"/>
  <c r="L598" i="2"/>
  <c r="G598" i="2"/>
  <c r="Z597" i="2"/>
  <c r="AA597" i="2" s="1"/>
  <c r="AB597" i="2" s="1"/>
  <c r="AC597" i="2" s="1"/>
  <c r="X597" i="2"/>
  <c r="W597" i="2"/>
  <c r="L597" i="2"/>
  <c r="G597" i="2"/>
  <c r="Z596" i="2"/>
  <c r="AA596" i="2" s="1"/>
  <c r="AB596" i="2" s="1"/>
  <c r="AC596" i="2" s="1"/>
  <c r="X596" i="2"/>
  <c r="W596" i="2"/>
  <c r="N596" i="2"/>
  <c r="R596" i="2" s="1"/>
  <c r="M596" i="2"/>
  <c r="P596" i="2" s="1"/>
  <c r="G596" i="2"/>
  <c r="Z595" i="2"/>
  <c r="AA595" i="2" s="1"/>
  <c r="AB595" i="2" s="1"/>
  <c r="AC595" i="2" s="1"/>
  <c r="X595" i="2"/>
  <c r="W595" i="2"/>
  <c r="N595" i="2"/>
  <c r="R595" i="2" s="1"/>
  <c r="M595" i="2"/>
  <c r="P595" i="2" s="1"/>
  <c r="G595" i="2"/>
  <c r="Z594" i="2"/>
  <c r="AA594" i="2" s="1"/>
  <c r="AB594" i="2" s="1"/>
  <c r="AC594" i="2" s="1"/>
  <c r="X594" i="2"/>
  <c r="W594" i="2"/>
  <c r="N594" i="2"/>
  <c r="R594" i="2" s="1"/>
  <c r="M594" i="2"/>
  <c r="P594" i="2" s="1"/>
  <c r="G594" i="2"/>
  <c r="O594" i="2" s="1"/>
  <c r="Z593" i="2"/>
  <c r="AA593" i="2" s="1"/>
  <c r="AB593" i="2" s="1"/>
  <c r="AC593" i="2" s="1"/>
  <c r="X593" i="2"/>
  <c r="W593" i="2"/>
  <c r="N593" i="2"/>
  <c r="R593" i="2" s="1"/>
  <c r="M593" i="2"/>
  <c r="P593" i="2" s="1"/>
  <c r="S593" i="2" s="1"/>
  <c r="G593" i="2"/>
  <c r="Z592" i="2"/>
  <c r="AA592" i="2" s="1"/>
  <c r="AB592" i="2" s="1"/>
  <c r="AC592" i="2" s="1"/>
  <c r="X592" i="2"/>
  <c r="W592" i="2"/>
  <c r="N592" i="2"/>
  <c r="R592" i="2" s="1"/>
  <c r="M592" i="2"/>
  <c r="P592" i="2" s="1"/>
  <c r="G592" i="2"/>
  <c r="O592" i="2" s="1"/>
  <c r="Z591" i="2"/>
  <c r="AA591" i="2" s="1"/>
  <c r="AB591" i="2" s="1"/>
  <c r="AC591" i="2" s="1"/>
  <c r="X591" i="2"/>
  <c r="W591" i="2"/>
  <c r="N591" i="2"/>
  <c r="R591" i="2" s="1"/>
  <c r="M591" i="2"/>
  <c r="P591" i="2" s="1"/>
  <c r="Q591" i="2" s="1"/>
  <c r="G591" i="2"/>
  <c r="O591" i="2" s="1"/>
  <c r="Z590" i="2"/>
  <c r="AA590" i="2" s="1"/>
  <c r="AB590" i="2" s="1"/>
  <c r="AC590" i="2" s="1"/>
  <c r="X590" i="2"/>
  <c r="W590" i="2"/>
  <c r="N590" i="2"/>
  <c r="R590" i="2" s="1"/>
  <c r="M590" i="2"/>
  <c r="P590" i="2" s="1"/>
  <c r="G590" i="2"/>
  <c r="O590" i="2" s="1"/>
  <c r="Z589" i="2"/>
  <c r="AA589" i="2" s="1"/>
  <c r="AB589" i="2" s="1"/>
  <c r="AC589" i="2" s="1"/>
  <c r="X589" i="2"/>
  <c r="W589" i="2"/>
  <c r="N589" i="2"/>
  <c r="R589" i="2" s="1"/>
  <c r="M589" i="2"/>
  <c r="P589" i="2" s="1"/>
  <c r="S589" i="2" s="1"/>
  <c r="G589" i="2"/>
  <c r="Z588" i="2"/>
  <c r="AA588" i="2" s="1"/>
  <c r="AB588" i="2" s="1"/>
  <c r="AC588" i="2" s="1"/>
  <c r="X588" i="2"/>
  <c r="W588" i="2"/>
  <c r="N588" i="2"/>
  <c r="R588" i="2" s="1"/>
  <c r="M588" i="2"/>
  <c r="P588" i="2" s="1"/>
  <c r="G588" i="2"/>
  <c r="Z587" i="2"/>
  <c r="AA587" i="2" s="1"/>
  <c r="AB587" i="2" s="1"/>
  <c r="AC587" i="2" s="1"/>
  <c r="X587" i="2"/>
  <c r="W587" i="2"/>
  <c r="N587" i="2"/>
  <c r="R587" i="2" s="1"/>
  <c r="M587" i="2"/>
  <c r="P587" i="2" s="1"/>
  <c r="G587" i="2"/>
  <c r="O587" i="2" s="1"/>
  <c r="Z586" i="2"/>
  <c r="AA586" i="2" s="1"/>
  <c r="AB586" i="2" s="1"/>
  <c r="AC586" i="2" s="1"/>
  <c r="X586" i="2"/>
  <c r="W586" i="2"/>
  <c r="N586" i="2"/>
  <c r="R586" i="2" s="1"/>
  <c r="M586" i="2"/>
  <c r="P586" i="2" s="1"/>
  <c r="G586" i="2"/>
  <c r="O586" i="2" s="1"/>
  <c r="Z585" i="2"/>
  <c r="AA585" i="2" s="1"/>
  <c r="AB585" i="2" s="1"/>
  <c r="AC585" i="2" s="1"/>
  <c r="X585" i="2"/>
  <c r="W585" i="2"/>
  <c r="N585" i="2"/>
  <c r="R585" i="2" s="1"/>
  <c r="M585" i="2"/>
  <c r="P585" i="2" s="1"/>
  <c r="G585" i="2"/>
  <c r="Z584" i="2"/>
  <c r="AA584" i="2" s="1"/>
  <c r="AB584" i="2" s="1"/>
  <c r="AC584" i="2" s="1"/>
  <c r="X584" i="2"/>
  <c r="W584" i="2"/>
  <c r="N584" i="2"/>
  <c r="R584" i="2" s="1"/>
  <c r="M584" i="2"/>
  <c r="P584" i="2" s="1"/>
  <c r="G584" i="2"/>
  <c r="O584" i="2" s="1"/>
  <c r="Z583" i="2"/>
  <c r="AA583" i="2" s="1"/>
  <c r="AB583" i="2" s="1"/>
  <c r="AC583" i="2" s="1"/>
  <c r="X583" i="2"/>
  <c r="W583" i="2"/>
  <c r="N583" i="2"/>
  <c r="R583" i="2" s="1"/>
  <c r="M583" i="2"/>
  <c r="P583" i="2" s="1"/>
  <c r="Q583" i="2" s="1"/>
  <c r="G583" i="2"/>
  <c r="O583" i="2" s="1"/>
  <c r="Z582" i="2"/>
  <c r="AA582" i="2" s="1"/>
  <c r="AB582" i="2" s="1"/>
  <c r="AC582" i="2" s="1"/>
  <c r="X582" i="2"/>
  <c r="W582" i="2"/>
  <c r="N582" i="2"/>
  <c r="R582" i="2" s="1"/>
  <c r="M582" i="2"/>
  <c r="P582" i="2" s="1"/>
  <c r="G582" i="2"/>
  <c r="O582" i="2" s="1"/>
  <c r="Z581" i="2"/>
  <c r="AA581" i="2" s="1"/>
  <c r="AB581" i="2" s="1"/>
  <c r="AC581" i="2" s="1"/>
  <c r="X581" i="2"/>
  <c r="W581" i="2"/>
  <c r="N581" i="2"/>
  <c r="R581" i="2" s="1"/>
  <c r="M581" i="2"/>
  <c r="P581" i="2" s="1"/>
  <c r="S581" i="2" s="1"/>
  <c r="G581" i="2"/>
  <c r="Z580" i="2"/>
  <c r="AA580" i="2" s="1"/>
  <c r="AB580" i="2" s="1"/>
  <c r="AC580" i="2" s="1"/>
  <c r="X580" i="2"/>
  <c r="W580" i="2"/>
  <c r="N580" i="2"/>
  <c r="R580" i="2" s="1"/>
  <c r="M580" i="2"/>
  <c r="P580" i="2" s="1"/>
  <c r="G580" i="2"/>
  <c r="Z579" i="2"/>
  <c r="AA579" i="2" s="1"/>
  <c r="AB579" i="2" s="1"/>
  <c r="AC579" i="2" s="1"/>
  <c r="X579" i="2"/>
  <c r="W579" i="2"/>
  <c r="N579" i="2"/>
  <c r="R579" i="2" s="1"/>
  <c r="M579" i="2"/>
  <c r="P579" i="2" s="1"/>
  <c r="G579" i="2"/>
  <c r="O579" i="2" s="1"/>
  <c r="Z578" i="2"/>
  <c r="AA578" i="2" s="1"/>
  <c r="AB578" i="2" s="1"/>
  <c r="AC578" i="2" s="1"/>
  <c r="X578" i="2"/>
  <c r="W578" i="2"/>
  <c r="N578" i="2"/>
  <c r="R578" i="2" s="1"/>
  <c r="M578" i="2"/>
  <c r="P578" i="2" s="1"/>
  <c r="G578" i="2"/>
  <c r="O578" i="2" s="1"/>
  <c r="Z577" i="2"/>
  <c r="AA577" i="2" s="1"/>
  <c r="AB577" i="2" s="1"/>
  <c r="AC577" i="2" s="1"/>
  <c r="X577" i="2"/>
  <c r="W577" i="2"/>
  <c r="N577" i="2"/>
  <c r="R577" i="2" s="1"/>
  <c r="M577" i="2"/>
  <c r="P577" i="2" s="1"/>
  <c r="G577" i="2"/>
  <c r="Z576" i="2"/>
  <c r="AA576" i="2" s="1"/>
  <c r="AB576" i="2" s="1"/>
  <c r="AC576" i="2" s="1"/>
  <c r="X576" i="2"/>
  <c r="W576" i="2"/>
  <c r="N576" i="2"/>
  <c r="R576" i="2" s="1"/>
  <c r="M576" i="2"/>
  <c r="P576" i="2" s="1"/>
  <c r="G576" i="2"/>
  <c r="O576" i="2" s="1"/>
  <c r="Z575" i="2"/>
  <c r="AA575" i="2" s="1"/>
  <c r="AB575" i="2" s="1"/>
  <c r="AC575" i="2" s="1"/>
  <c r="X575" i="2"/>
  <c r="W575" i="2"/>
  <c r="N575" i="2"/>
  <c r="R575" i="2" s="1"/>
  <c r="M575" i="2"/>
  <c r="P575" i="2" s="1"/>
  <c r="Q575" i="2" s="1"/>
  <c r="G575" i="2"/>
  <c r="O575" i="2" s="1"/>
  <c r="Z574" i="2"/>
  <c r="AA574" i="2" s="1"/>
  <c r="AB574" i="2" s="1"/>
  <c r="AC574" i="2" s="1"/>
  <c r="X574" i="2"/>
  <c r="W574" i="2"/>
  <c r="N574" i="2"/>
  <c r="R574" i="2" s="1"/>
  <c r="M574" i="2"/>
  <c r="P574" i="2" s="1"/>
  <c r="G574" i="2"/>
  <c r="O574" i="2" s="1"/>
  <c r="Y573" i="2"/>
  <c r="AA573" i="2" s="1"/>
  <c r="AB573" i="2" s="1"/>
  <c r="AC573" i="2" s="1"/>
  <c r="X573" i="2"/>
  <c r="W573" i="2"/>
  <c r="N573" i="2"/>
  <c r="R573" i="2" s="1"/>
  <c r="M573" i="2"/>
  <c r="P573" i="2" s="1"/>
  <c r="S573" i="2" s="1"/>
  <c r="G573" i="2"/>
  <c r="Z572" i="2"/>
  <c r="AA572" i="2" s="1"/>
  <c r="AB572" i="2" s="1"/>
  <c r="AC572" i="2" s="1"/>
  <c r="X572" i="2"/>
  <c r="W572" i="2"/>
  <c r="N572" i="2"/>
  <c r="R572" i="2" s="1"/>
  <c r="M572" i="2"/>
  <c r="P572" i="2" s="1"/>
  <c r="G572" i="2"/>
  <c r="Z571" i="2"/>
  <c r="AA571" i="2" s="1"/>
  <c r="AB571" i="2" s="1"/>
  <c r="AC571" i="2" s="1"/>
  <c r="X571" i="2"/>
  <c r="W571" i="2"/>
  <c r="N571" i="2"/>
  <c r="R571" i="2" s="1"/>
  <c r="M571" i="2"/>
  <c r="P571" i="2" s="1"/>
  <c r="G571" i="2"/>
  <c r="O571" i="2" s="1"/>
  <c r="Y570" i="2"/>
  <c r="AA570" i="2" s="1"/>
  <c r="AB570" i="2" s="1"/>
  <c r="AC570" i="2" s="1"/>
  <c r="X570" i="2"/>
  <c r="W570" i="2"/>
  <c r="N570" i="2"/>
  <c r="R570" i="2" s="1"/>
  <c r="M570" i="2"/>
  <c r="P570" i="2" s="1"/>
  <c r="G570" i="2"/>
  <c r="O570" i="2" s="1"/>
  <c r="Y569" i="2"/>
  <c r="AA569" i="2" s="1"/>
  <c r="AB569" i="2" s="1"/>
  <c r="AC569" i="2" s="1"/>
  <c r="X569" i="2"/>
  <c r="W569" i="2"/>
  <c r="N569" i="2"/>
  <c r="R569" i="2" s="1"/>
  <c r="M569" i="2"/>
  <c r="P569" i="2" s="1"/>
  <c r="G569" i="2"/>
  <c r="Z568" i="2"/>
  <c r="AA568" i="2" s="1"/>
  <c r="AB568" i="2" s="1"/>
  <c r="AC568" i="2" s="1"/>
  <c r="X568" i="2"/>
  <c r="W568" i="2"/>
  <c r="N568" i="2"/>
  <c r="R568" i="2" s="1"/>
  <c r="M568" i="2"/>
  <c r="P568" i="2" s="1"/>
  <c r="G568" i="2"/>
  <c r="O568" i="2" s="1"/>
  <c r="Z567" i="2"/>
  <c r="AA567" i="2" s="1"/>
  <c r="AB567" i="2" s="1"/>
  <c r="AC567" i="2" s="1"/>
  <c r="X567" i="2"/>
  <c r="W567" i="2"/>
  <c r="N567" i="2"/>
  <c r="R567" i="2" s="1"/>
  <c r="M567" i="2"/>
  <c r="P567" i="2" s="1"/>
  <c r="Q567" i="2" s="1"/>
  <c r="G567" i="2"/>
  <c r="O567" i="2" s="1"/>
  <c r="Y566" i="2"/>
  <c r="AA566" i="2" s="1"/>
  <c r="AB566" i="2" s="1"/>
  <c r="AC566" i="2" s="1"/>
  <c r="X566" i="2"/>
  <c r="W566" i="2"/>
  <c r="N566" i="2"/>
  <c r="R566" i="2" s="1"/>
  <c r="M566" i="2"/>
  <c r="P566" i="2" s="1"/>
  <c r="G566" i="2"/>
  <c r="O566" i="2" s="1"/>
  <c r="Y565" i="2"/>
  <c r="AA565" i="2" s="1"/>
  <c r="AB565" i="2" s="1"/>
  <c r="AC565" i="2" s="1"/>
  <c r="X565" i="2"/>
  <c r="W565" i="2"/>
  <c r="N565" i="2"/>
  <c r="R565" i="2" s="1"/>
  <c r="M565" i="2"/>
  <c r="P565" i="2" s="1"/>
  <c r="S565" i="2" s="1"/>
  <c r="G565" i="2"/>
  <c r="Y564" i="2"/>
  <c r="AA564" i="2" s="1"/>
  <c r="AB564" i="2" s="1"/>
  <c r="AC564" i="2" s="1"/>
  <c r="X564" i="2"/>
  <c r="W564" i="2"/>
  <c r="N564" i="2"/>
  <c r="R564" i="2" s="1"/>
  <c r="M564" i="2"/>
  <c r="P564" i="2" s="1"/>
  <c r="G564" i="2"/>
  <c r="Z563" i="2"/>
  <c r="AA563" i="2" s="1"/>
  <c r="AB563" i="2" s="1"/>
  <c r="AC563" i="2" s="1"/>
  <c r="X563" i="2"/>
  <c r="W563" i="2"/>
  <c r="N563" i="2"/>
  <c r="R563" i="2" s="1"/>
  <c r="M563" i="2"/>
  <c r="P563" i="2" s="1"/>
  <c r="Q563" i="2" s="1"/>
  <c r="G563" i="2"/>
  <c r="Z562" i="2"/>
  <c r="AA562" i="2" s="1"/>
  <c r="AB562" i="2" s="1"/>
  <c r="AC562" i="2" s="1"/>
  <c r="X562" i="2"/>
  <c r="W562" i="2"/>
  <c r="N562" i="2"/>
  <c r="R562" i="2" s="1"/>
  <c r="M562" i="2"/>
  <c r="P562" i="2" s="1"/>
  <c r="G562" i="2"/>
  <c r="O562" i="2" s="1"/>
  <c r="Z561" i="2"/>
  <c r="AA561" i="2" s="1"/>
  <c r="AB561" i="2" s="1"/>
  <c r="AC561" i="2" s="1"/>
  <c r="X561" i="2"/>
  <c r="W561" i="2"/>
  <c r="N561" i="2"/>
  <c r="R561" i="2" s="1"/>
  <c r="M561" i="2"/>
  <c r="P561" i="2" s="1"/>
  <c r="G561" i="2"/>
  <c r="Z560" i="2"/>
  <c r="AA560" i="2" s="1"/>
  <c r="AB560" i="2" s="1"/>
  <c r="AC560" i="2" s="1"/>
  <c r="X560" i="2"/>
  <c r="W560" i="2"/>
  <c r="N560" i="2"/>
  <c r="R560" i="2" s="1"/>
  <c r="M560" i="2"/>
  <c r="P560" i="2" s="1"/>
  <c r="G560" i="2"/>
  <c r="Z559" i="2"/>
  <c r="AA559" i="2" s="1"/>
  <c r="AB559" i="2" s="1"/>
  <c r="AC559" i="2" s="1"/>
  <c r="X559" i="2"/>
  <c r="W559" i="2"/>
  <c r="N559" i="2"/>
  <c r="R559" i="2" s="1"/>
  <c r="M559" i="2"/>
  <c r="P559" i="2" s="1"/>
  <c r="Q559" i="2" s="1"/>
  <c r="G559" i="2"/>
  <c r="Z558" i="2"/>
  <c r="AA558" i="2" s="1"/>
  <c r="AB558" i="2" s="1"/>
  <c r="AC558" i="2" s="1"/>
  <c r="X558" i="2"/>
  <c r="W558" i="2"/>
  <c r="N558" i="2"/>
  <c r="R558" i="2" s="1"/>
  <c r="M558" i="2"/>
  <c r="P558" i="2" s="1"/>
  <c r="G558" i="2"/>
  <c r="O558" i="2" s="1"/>
  <c r="Z557" i="2"/>
  <c r="AA557" i="2" s="1"/>
  <c r="AB557" i="2" s="1"/>
  <c r="AC557" i="2" s="1"/>
  <c r="X557" i="2"/>
  <c r="W557" i="2"/>
  <c r="N557" i="2"/>
  <c r="R557" i="2" s="1"/>
  <c r="M557" i="2"/>
  <c r="P557" i="2" s="1"/>
  <c r="S557" i="2" s="1"/>
  <c r="G557" i="2"/>
  <c r="Z556" i="2"/>
  <c r="AA556" i="2" s="1"/>
  <c r="AB556" i="2" s="1"/>
  <c r="AC556" i="2" s="1"/>
  <c r="X556" i="2"/>
  <c r="W556" i="2"/>
  <c r="N556" i="2"/>
  <c r="R556" i="2" s="1"/>
  <c r="M556" i="2"/>
  <c r="P556" i="2" s="1"/>
  <c r="G556" i="2"/>
  <c r="Z555" i="2"/>
  <c r="AA555" i="2" s="1"/>
  <c r="AB555" i="2" s="1"/>
  <c r="AC555" i="2" s="1"/>
  <c r="X555" i="2"/>
  <c r="W555" i="2"/>
  <c r="N555" i="2"/>
  <c r="R555" i="2" s="1"/>
  <c r="M555" i="2"/>
  <c r="P555" i="2" s="1"/>
  <c r="G555" i="2"/>
  <c r="O555" i="2" s="1"/>
  <c r="Z554" i="2"/>
  <c r="AA554" i="2" s="1"/>
  <c r="AB554" i="2" s="1"/>
  <c r="AC554" i="2" s="1"/>
  <c r="X554" i="2"/>
  <c r="W554" i="2"/>
  <c r="N554" i="2"/>
  <c r="R554" i="2" s="1"/>
  <c r="M554" i="2"/>
  <c r="P554" i="2" s="1"/>
  <c r="G554" i="2"/>
  <c r="O554" i="2" s="1"/>
  <c r="Z553" i="2"/>
  <c r="AA553" i="2" s="1"/>
  <c r="AB553" i="2" s="1"/>
  <c r="AC553" i="2" s="1"/>
  <c r="X553" i="2"/>
  <c r="W553" i="2"/>
  <c r="N553" i="2"/>
  <c r="R553" i="2" s="1"/>
  <c r="M553" i="2"/>
  <c r="P553" i="2" s="1"/>
  <c r="S553" i="2" s="1"/>
  <c r="G553" i="2"/>
  <c r="Z552" i="2"/>
  <c r="AA552" i="2" s="1"/>
  <c r="AB552" i="2" s="1"/>
  <c r="AC552" i="2" s="1"/>
  <c r="X552" i="2"/>
  <c r="W552" i="2"/>
  <c r="N552" i="2"/>
  <c r="R552" i="2" s="1"/>
  <c r="M552" i="2"/>
  <c r="P552" i="2" s="1"/>
  <c r="G552" i="2"/>
  <c r="O552" i="2" s="1"/>
  <c r="Z551" i="2"/>
  <c r="AA551" i="2" s="1"/>
  <c r="AB551" i="2" s="1"/>
  <c r="AC551" i="2" s="1"/>
  <c r="X551" i="2"/>
  <c r="W551" i="2"/>
  <c r="N551" i="2"/>
  <c r="R551" i="2" s="1"/>
  <c r="M551" i="2"/>
  <c r="P551" i="2" s="1"/>
  <c r="G551" i="2"/>
  <c r="Z550" i="2"/>
  <c r="AA550" i="2" s="1"/>
  <c r="AB550" i="2" s="1"/>
  <c r="AC550" i="2" s="1"/>
  <c r="X550" i="2"/>
  <c r="W550" i="2"/>
  <c r="N550" i="2"/>
  <c r="R550" i="2" s="1"/>
  <c r="M550" i="2"/>
  <c r="P550" i="2" s="1"/>
  <c r="G550" i="2"/>
  <c r="O550" i="2" s="1"/>
  <c r="Z549" i="2"/>
  <c r="AA549" i="2" s="1"/>
  <c r="AB549" i="2" s="1"/>
  <c r="AC549" i="2" s="1"/>
  <c r="X549" i="2"/>
  <c r="W549" i="2"/>
  <c r="N549" i="2"/>
  <c r="R549" i="2" s="1"/>
  <c r="M549" i="2"/>
  <c r="P549" i="2" s="1"/>
  <c r="G549" i="2"/>
  <c r="Z548" i="2"/>
  <c r="AA548" i="2" s="1"/>
  <c r="AB548" i="2" s="1"/>
  <c r="AC548" i="2" s="1"/>
  <c r="X548" i="2"/>
  <c r="W548" i="2"/>
  <c r="N548" i="2"/>
  <c r="R548" i="2" s="1"/>
  <c r="M548" i="2"/>
  <c r="P548" i="2" s="1"/>
  <c r="G548" i="2"/>
  <c r="O548" i="2" s="1"/>
  <c r="AA547" i="2"/>
  <c r="AB547" i="2" s="1"/>
  <c r="AC547" i="2" s="1"/>
  <c r="X547" i="2"/>
  <c r="W547" i="2"/>
  <c r="N547" i="2"/>
  <c r="R547" i="2" s="1"/>
  <c r="M547" i="2"/>
  <c r="P547" i="2" s="1"/>
  <c r="G547" i="2"/>
  <c r="AA546" i="2"/>
  <c r="AB546" i="2" s="1"/>
  <c r="AC546" i="2" s="1"/>
  <c r="X546" i="2"/>
  <c r="W546" i="2"/>
  <c r="N546" i="2"/>
  <c r="R546" i="2" s="1"/>
  <c r="M546" i="2"/>
  <c r="P546" i="2" s="1"/>
  <c r="G546" i="2"/>
  <c r="O546" i="2" s="1"/>
  <c r="Z545" i="2"/>
  <c r="AA545" i="2" s="1"/>
  <c r="AB545" i="2" s="1"/>
  <c r="AC545" i="2" s="1"/>
  <c r="X545" i="2"/>
  <c r="W545" i="2"/>
  <c r="N545" i="2"/>
  <c r="R545" i="2" s="1"/>
  <c r="M545" i="2"/>
  <c r="P545" i="2" s="1"/>
  <c r="G545" i="2"/>
  <c r="Z544" i="2"/>
  <c r="AA544" i="2" s="1"/>
  <c r="AB544" i="2" s="1"/>
  <c r="AC544" i="2" s="1"/>
  <c r="X544" i="2"/>
  <c r="W544" i="2"/>
  <c r="N544" i="2"/>
  <c r="R544" i="2" s="1"/>
  <c r="M544" i="2"/>
  <c r="P544" i="2" s="1"/>
  <c r="G544" i="2"/>
  <c r="O544" i="2" s="1"/>
  <c r="Z543" i="2"/>
  <c r="AA543" i="2" s="1"/>
  <c r="AB543" i="2" s="1"/>
  <c r="AC543" i="2" s="1"/>
  <c r="X543" i="2"/>
  <c r="W543" i="2"/>
  <c r="N543" i="2"/>
  <c r="R543" i="2" s="1"/>
  <c r="M543" i="2"/>
  <c r="P543" i="2" s="1"/>
  <c r="G543" i="2"/>
  <c r="O543" i="2" s="1"/>
  <c r="Z542" i="2"/>
  <c r="AA542" i="2" s="1"/>
  <c r="AB542" i="2" s="1"/>
  <c r="AC542" i="2" s="1"/>
  <c r="X542" i="2"/>
  <c r="W542" i="2"/>
  <c r="N542" i="2"/>
  <c r="R542" i="2" s="1"/>
  <c r="M542" i="2"/>
  <c r="P542" i="2" s="1"/>
  <c r="Q542" i="2" s="1"/>
  <c r="G542" i="2"/>
  <c r="Z541" i="2"/>
  <c r="AA541" i="2" s="1"/>
  <c r="AB541" i="2" s="1"/>
  <c r="AC541" i="2" s="1"/>
  <c r="X541" i="2"/>
  <c r="W541" i="2"/>
  <c r="N541" i="2"/>
  <c r="R541" i="2" s="1"/>
  <c r="M541" i="2"/>
  <c r="P541" i="2" s="1"/>
  <c r="G541" i="2"/>
  <c r="O541" i="2" s="1"/>
  <c r="Y540" i="2"/>
  <c r="AA540" i="2" s="1"/>
  <c r="AB540" i="2" s="1"/>
  <c r="AC540" i="2" s="1"/>
  <c r="X540" i="2"/>
  <c r="W540" i="2"/>
  <c r="N540" i="2"/>
  <c r="R540" i="2" s="1"/>
  <c r="M540" i="2"/>
  <c r="P540" i="2" s="1"/>
  <c r="G540" i="2"/>
  <c r="O540" i="2" s="1"/>
  <c r="Z539" i="2"/>
  <c r="AA539" i="2" s="1"/>
  <c r="AB539" i="2" s="1"/>
  <c r="AC539" i="2" s="1"/>
  <c r="X539" i="2"/>
  <c r="W539" i="2"/>
  <c r="N539" i="2"/>
  <c r="R539" i="2" s="1"/>
  <c r="M539" i="2"/>
  <c r="P539" i="2" s="1"/>
  <c r="G539" i="2"/>
  <c r="O539" i="2" s="1"/>
  <c r="Z538" i="2"/>
  <c r="AA538" i="2" s="1"/>
  <c r="AB538" i="2" s="1"/>
  <c r="AC538" i="2" s="1"/>
  <c r="X538" i="2"/>
  <c r="W538" i="2"/>
  <c r="N538" i="2"/>
  <c r="R538" i="2" s="1"/>
  <c r="M538" i="2"/>
  <c r="P538" i="2" s="1"/>
  <c r="G538" i="2"/>
  <c r="O538" i="2" s="1"/>
  <c r="Z537" i="2"/>
  <c r="AA537" i="2" s="1"/>
  <c r="AB537" i="2" s="1"/>
  <c r="AC537" i="2" s="1"/>
  <c r="X537" i="2"/>
  <c r="W537" i="2"/>
  <c r="N537" i="2"/>
  <c r="R537" i="2" s="1"/>
  <c r="M537" i="2"/>
  <c r="P537" i="2" s="1"/>
  <c r="Q537" i="2" s="1"/>
  <c r="G537" i="2"/>
  <c r="Z536" i="2"/>
  <c r="AA536" i="2" s="1"/>
  <c r="AB536" i="2" s="1"/>
  <c r="AC536" i="2" s="1"/>
  <c r="X536" i="2"/>
  <c r="W536" i="2"/>
  <c r="N536" i="2"/>
  <c r="R536" i="2" s="1"/>
  <c r="M536" i="2"/>
  <c r="P536" i="2" s="1"/>
  <c r="G536" i="2"/>
  <c r="O536" i="2" s="1"/>
  <c r="Z535" i="2"/>
  <c r="AA535" i="2" s="1"/>
  <c r="AB535" i="2" s="1"/>
  <c r="AC535" i="2" s="1"/>
  <c r="X535" i="2"/>
  <c r="W535" i="2"/>
  <c r="N535" i="2"/>
  <c r="R535" i="2" s="1"/>
  <c r="M535" i="2"/>
  <c r="P535" i="2" s="1"/>
  <c r="G535" i="2"/>
  <c r="O535" i="2" s="1"/>
  <c r="Z534" i="2"/>
  <c r="AA534" i="2" s="1"/>
  <c r="AB534" i="2" s="1"/>
  <c r="AC534" i="2" s="1"/>
  <c r="X534" i="2"/>
  <c r="W534" i="2"/>
  <c r="N534" i="2"/>
  <c r="R534" i="2" s="1"/>
  <c r="M534" i="2"/>
  <c r="P534" i="2" s="1"/>
  <c r="G534" i="2"/>
  <c r="Z533" i="2"/>
  <c r="AA533" i="2" s="1"/>
  <c r="AB533" i="2" s="1"/>
  <c r="AC533" i="2" s="1"/>
  <c r="X533" i="2"/>
  <c r="W533" i="2"/>
  <c r="N533" i="2"/>
  <c r="R533" i="2" s="1"/>
  <c r="M533" i="2"/>
  <c r="P533" i="2" s="1"/>
  <c r="Q533" i="2" s="1"/>
  <c r="G533" i="2"/>
  <c r="O533" i="2" s="1"/>
  <c r="Y532" i="2"/>
  <c r="AA532" i="2" s="1"/>
  <c r="AB532" i="2" s="1"/>
  <c r="AC532" i="2" s="1"/>
  <c r="X532" i="2"/>
  <c r="W532" i="2"/>
  <c r="N532" i="2"/>
  <c r="R532" i="2" s="1"/>
  <c r="M532" i="2"/>
  <c r="P532" i="2" s="1"/>
  <c r="G532" i="2"/>
  <c r="O532" i="2" s="1"/>
  <c r="Y531" i="2"/>
  <c r="AA531" i="2" s="1"/>
  <c r="AB531" i="2" s="1"/>
  <c r="AC531" i="2" s="1"/>
  <c r="X531" i="2"/>
  <c r="W531" i="2"/>
  <c r="N531" i="2"/>
  <c r="R531" i="2" s="1"/>
  <c r="M531" i="2"/>
  <c r="P531" i="2" s="1"/>
  <c r="G531" i="2"/>
  <c r="O531" i="2" s="1"/>
  <c r="Y530" i="2"/>
  <c r="AA530" i="2" s="1"/>
  <c r="AB530" i="2" s="1"/>
  <c r="AC530" i="2" s="1"/>
  <c r="X530" i="2"/>
  <c r="W530" i="2"/>
  <c r="N530" i="2"/>
  <c r="R530" i="2" s="1"/>
  <c r="M530" i="2"/>
  <c r="P530" i="2" s="1"/>
  <c r="Q530" i="2" s="1"/>
  <c r="G530" i="2"/>
  <c r="AA529" i="2"/>
  <c r="AB529" i="2" s="1"/>
  <c r="AC529" i="2" s="1"/>
  <c r="X529" i="2"/>
  <c r="W529" i="2"/>
  <c r="N529" i="2"/>
  <c r="M529" i="2"/>
  <c r="P529" i="2" s="1"/>
  <c r="Q529" i="2" s="1"/>
  <c r="Y528" i="2"/>
  <c r="AA528" i="2" s="1"/>
  <c r="AB528" i="2" s="1"/>
  <c r="AC528" i="2" s="1"/>
  <c r="X528" i="2"/>
  <c r="W528" i="2"/>
  <c r="N528" i="2"/>
  <c r="R528" i="2" s="1"/>
  <c r="M528" i="2"/>
  <c r="P528" i="2" s="1"/>
  <c r="G528" i="2"/>
  <c r="O528" i="2" s="1"/>
  <c r="Y527" i="2"/>
  <c r="AA527" i="2" s="1"/>
  <c r="AB527" i="2" s="1"/>
  <c r="AC527" i="2" s="1"/>
  <c r="X527" i="2"/>
  <c r="W527" i="2"/>
  <c r="N527" i="2"/>
  <c r="R527" i="2" s="1"/>
  <c r="M527" i="2"/>
  <c r="P527" i="2" s="1"/>
  <c r="G527" i="2"/>
  <c r="O527" i="2" s="1"/>
  <c r="Z526" i="2"/>
  <c r="AA526" i="2" s="1"/>
  <c r="AB526" i="2" s="1"/>
  <c r="AC526" i="2" s="1"/>
  <c r="X526" i="2"/>
  <c r="W526" i="2"/>
  <c r="N526" i="2"/>
  <c r="R526" i="2" s="1"/>
  <c r="M526" i="2"/>
  <c r="P526" i="2" s="1"/>
  <c r="G526" i="2"/>
  <c r="O526" i="2" s="1"/>
  <c r="Z525" i="2"/>
  <c r="AA525" i="2" s="1"/>
  <c r="AB525" i="2" s="1"/>
  <c r="AC525" i="2" s="1"/>
  <c r="X525" i="2"/>
  <c r="W525" i="2"/>
  <c r="N525" i="2"/>
  <c r="R525" i="2" s="1"/>
  <c r="M525" i="2"/>
  <c r="P525" i="2" s="1"/>
  <c r="Q525" i="2" s="1"/>
  <c r="G525" i="2"/>
  <c r="Z524" i="2"/>
  <c r="AA524" i="2" s="1"/>
  <c r="AB524" i="2" s="1"/>
  <c r="AC524" i="2" s="1"/>
  <c r="X524" i="2"/>
  <c r="W524" i="2"/>
  <c r="N524" i="2"/>
  <c r="R524" i="2" s="1"/>
  <c r="M524" i="2"/>
  <c r="P524" i="2" s="1"/>
  <c r="G524" i="2"/>
  <c r="O524" i="2" s="1"/>
  <c r="AA523" i="2"/>
  <c r="AB523" i="2" s="1"/>
  <c r="AC523" i="2" s="1"/>
  <c r="X523" i="2"/>
  <c r="W523" i="2"/>
  <c r="N523" i="2"/>
  <c r="R523" i="2" s="1"/>
  <c r="M523" i="2"/>
  <c r="P523" i="2" s="1"/>
  <c r="G523" i="2"/>
  <c r="O523" i="2" s="1"/>
  <c r="AA522" i="2"/>
  <c r="AB522" i="2" s="1"/>
  <c r="AC522" i="2" s="1"/>
  <c r="X522" i="2"/>
  <c r="W522" i="2"/>
  <c r="N522" i="2"/>
  <c r="R522" i="2" s="1"/>
  <c r="M522" i="2"/>
  <c r="P522" i="2" s="1"/>
  <c r="G522" i="2"/>
  <c r="O522" i="2" s="1"/>
  <c r="AA521" i="2"/>
  <c r="AB521" i="2" s="1"/>
  <c r="AC521" i="2" s="1"/>
  <c r="X521" i="2"/>
  <c r="W521" i="2"/>
  <c r="N521" i="2"/>
  <c r="R521" i="2" s="1"/>
  <c r="M521" i="2"/>
  <c r="P521" i="2" s="1"/>
  <c r="G521" i="2"/>
  <c r="O521" i="2" s="1"/>
  <c r="AA520" i="2"/>
  <c r="AB520" i="2" s="1"/>
  <c r="AC520" i="2" s="1"/>
  <c r="X520" i="2"/>
  <c r="W520" i="2"/>
  <c r="N520" i="2"/>
  <c r="R520" i="2" s="1"/>
  <c r="M520" i="2"/>
  <c r="P520" i="2" s="1"/>
  <c r="G520" i="2"/>
  <c r="O520" i="2" s="1"/>
  <c r="AA519" i="2"/>
  <c r="AB519" i="2" s="1"/>
  <c r="AC519" i="2" s="1"/>
  <c r="X519" i="2"/>
  <c r="W519" i="2"/>
  <c r="N519" i="2"/>
  <c r="R519" i="2" s="1"/>
  <c r="M519" i="2"/>
  <c r="P519" i="2" s="1"/>
  <c r="G519" i="2"/>
  <c r="O519" i="2" s="1"/>
  <c r="AA518" i="2"/>
  <c r="AB518" i="2" s="1"/>
  <c r="AC518" i="2" s="1"/>
  <c r="X518" i="2"/>
  <c r="W518" i="2"/>
  <c r="N518" i="2"/>
  <c r="R518" i="2" s="1"/>
  <c r="M518" i="2"/>
  <c r="P518" i="2" s="1"/>
  <c r="G518" i="2"/>
  <c r="O518" i="2" s="1"/>
  <c r="AA517" i="2"/>
  <c r="AB517" i="2" s="1"/>
  <c r="AC517" i="2" s="1"/>
  <c r="X517" i="2"/>
  <c r="W517" i="2"/>
  <c r="N517" i="2"/>
  <c r="R517" i="2" s="1"/>
  <c r="M517" i="2"/>
  <c r="P517" i="2" s="1"/>
  <c r="G517" i="2"/>
  <c r="O517" i="2" s="1"/>
  <c r="AA516" i="2"/>
  <c r="AB516" i="2" s="1"/>
  <c r="AC516" i="2" s="1"/>
  <c r="X516" i="2"/>
  <c r="W516" i="2"/>
  <c r="N516" i="2"/>
  <c r="R516" i="2" s="1"/>
  <c r="M516" i="2"/>
  <c r="P516" i="2" s="1"/>
  <c r="G516" i="2"/>
  <c r="O516" i="2" s="1"/>
  <c r="AA515" i="2"/>
  <c r="AB515" i="2" s="1"/>
  <c r="AC515" i="2" s="1"/>
  <c r="X515" i="2"/>
  <c r="W515" i="2"/>
  <c r="N515" i="2"/>
  <c r="R515" i="2" s="1"/>
  <c r="M515" i="2"/>
  <c r="P515" i="2" s="1"/>
  <c r="G515" i="2"/>
  <c r="O515" i="2" s="1"/>
  <c r="AA514" i="2"/>
  <c r="AB514" i="2" s="1"/>
  <c r="AC514" i="2" s="1"/>
  <c r="X514" i="2"/>
  <c r="W514" i="2"/>
  <c r="N514" i="2"/>
  <c r="R514" i="2" s="1"/>
  <c r="M514" i="2"/>
  <c r="P514" i="2" s="1"/>
  <c r="G514" i="2"/>
  <c r="O514" i="2" s="1"/>
  <c r="AA513" i="2"/>
  <c r="AB513" i="2" s="1"/>
  <c r="AC513" i="2" s="1"/>
  <c r="X513" i="2"/>
  <c r="W513" i="2"/>
  <c r="N513" i="2"/>
  <c r="R513" i="2" s="1"/>
  <c r="M513" i="2"/>
  <c r="G513" i="2"/>
  <c r="O513" i="2" s="1"/>
  <c r="AA512" i="2"/>
  <c r="AB512" i="2" s="1"/>
  <c r="AC512" i="2" s="1"/>
  <c r="X512" i="2"/>
  <c r="W512" i="2"/>
  <c r="N512" i="2"/>
  <c r="R512" i="2" s="1"/>
  <c r="M512" i="2"/>
  <c r="P512" i="2" s="1"/>
  <c r="G512" i="2"/>
  <c r="AA511" i="2"/>
  <c r="AB511" i="2" s="1"/>
  <c r="AC511" i="2" s="1"/>
  <c r="X511" i="2"/>
  <c r="W511" i="2"/>
  <c r="N511" i="2"/>
  <c r="R511" i="2" s="1"/>
  <c r="M511" i="2"/>
  <c r="G511" i="2"/>
  <c r="O511" i="2" s="1"/>
  <c r="AA510" i="2"/>
  <c r="AB510" i="2" s="1"/>
  <c r="AC510" i="2" s="1"/>
  <c r="X510" i="2"/>
  <c r="W510" i="2"/>
  <c r="N510" i="2"/>
  <c r="R510" i="2" s="1"/>
  <c r="M510" i="2"/>
  <c r="P510" i="2" s="1"/>
  <c r="G510" i="2"/>
  <c r="AA509" i="2"/>
  <c r="AB509" i="2" s="1"/>
  <c r="AC509" i="2" s="1"/>
  <c r="X509" i="2"/>
  <c r="W509" i="2"/>
  <c r="N509" i="2"/>
  <c r="R509" i="2" s="1"/>
  <c r="M509" i="2"/>
  <c r="G509" i="2"/>
  <c r="O509" i="2" s="1"/>
  <c r="AA508" i="2"/>
  <c r="AB508" i="2" s="1"/>
  <c r="AC508" i="2" s="1"/>
  <c r="X508" i="2"/>
  <c r="W508" i="2"/>
  <c r="N508" i="2"/>
  <c r="R508" i="2" s="1"/>
  <c r="M508" i="2"/>
  <c r="P508" i="2" s="1"/>
  <c r="G508" i="2"/>
  <c r="AA507" i="2"/>
  <c r="AB507" i="2" s="1"/>
  <c r="AC507" i="2" s="1"/>
  <c r="X507" i="2"/>
  <c r="W507" i="2"/>
  <c r="N507" i="2"/>
  <c r="R507" i="2" s="1"/>
  <c r="M507" i="2"/>
  <c r="G507" i="2"/>
  <c r="O507" i="2" s="1"/>
  <c r="AA506" i="2"/>
  <c r="AB506" i="2" s="1"/>
  <c r="AC506" i="2" s="1"/>
  <c r="X506" i="2"/>
  <c r="W506" i="2"/>
  <c r="N506" i="2"/>
  <c r="R506" i="2" s="1"/>
  <c r="M506" i="2"/>
  <c r="P506" i="2" s="1"/>
  <c r="S506" i="2" s="1"/>
  <c r="G506" i="2"/>
  <c r="AA505" i="2"/>
  <c r="AB505" i="2" s="1"/>
  <c r="AC505" i="2" s="1"/>
  <c r="X505" i="2"/>
  <c r="W505" i="2"/>
  <c r="N505" i="2"/>
  <c r="R505" i="2" s="1"/>
  <c r="M505" i="2"/>
  <c r="G505" i="2"/>
  <c r="O505" i="2" s="1"/>
  <c r="AA504" i="2"/>
  <c r="AB504" i="2" s="1"/>
  <c r="AC504" i="2" s="1"/>
  <c r="X504" i="2"/>
  <c r="W504" i="2"/>
  <c r="N504" i="2"/>
  <c r="R504" i="2" s="1"/>
  <c r="M504" i="2"/>
  <c r="P504" i="2" s="1"/>
  <c r="G504" i="2"/>
  <c r="AA503" i="2"/>
  <c r="AB503" i="2" s="1"/>
  <c r="AC503" i="2" s="1"/>
  <c r="X503" i="2"/>
  <c r="W503" i="2"/>
  <c r="N503" i="2"/>
  <c r="R503" i="2" s="1"/>
  <c r="M503" i="2"/>
  <c r="G503" i="2"/>
  <c r="O503" i="2" s="1"/>
  <c r="AA502" i="2"/>
  <c r="AB502" i="2" s="1"/>
  <c r="AC502" i="2" s="1"/>
  <c r="X502" i="2"/>
  <c r="W502" i="2"/>
  <c r="N502" i="2"/>
  <c r="R502" i="2" s="1"/>
  <c r="M502" i="2"/>
  <c r="P502" i="2" s="1"/>
  <c r="G502" i="2"/>
  <c r="AA501" i="2"/>
  <c r="AB501" i="2" s="1"/>
  <c r="AC501" i="2" s="1"/>
  <c r="X501" i="2"/>
  <c r="W501" i="2"/>
  <c r="N501" i="2"/>
  <c r="R501" i="2" s="1"/>
  <c r="M501" i="2"/>
  <c r="G501" i="2"/>
  <c r="O501" i="2" s="1"/>
  <c r="AA500" i="2"/>
  <c r="AB500" i="2" s="1"/>
  <c r="AC500" i="2" s="1"/>
  <c r="X500" i="2"/>
  <c r="W500" i="2"/>
  <c r="N500" i="2"/>
  <c r="R500" i="2" s="1"/>
  <c r="M500" i="2"/>
  <c r="P500" i="2" s="1"/>
  <c r="G500" i="2"/>
  <c r="AA499" i="2"/>
  <c r="AB499" i="2" s="1"/>
  <c r="AC499" i="2" s="1"/>
  <c r="X499" i="2"/>
  <c r="W499" i="2"/>
  <c r="N499" i="2"/>
  <c r="R499" i="2" s="1"/>
  <c r="M499" i="2"/>
  <c r="P499" i="2" s="1"/>
  <c r="G499" i="2"/>
  <c r="O499" i="2" s="1"/>
  <c r="AA498" i="2"/>
  <c r="AB498" i="2" s="1"/>
  <c r="AC498" i="2" s="1"/>
  <c r="X498" i="2"/>
  <c r="W498" i="2"/>
  <c r="N498" i="2"/>
  <c r="R498" i="2" s="1"/>
  <c r="M498" i="2"/>
  <c r="P498" i="2" s="1"/>
  <c r="G498" i="2"/>
  <c r="AA497" i="2"/>
  <c r="AB497" i="2" s="1"/>
  <c r="AC497" i="2" s="1"/>
  <c r="X497" i="2"/>
  <c r="W497" i="2"/>
  <c r="N497" i="2"/>
  <c r="R497" i="2" s="1"/>
  <c r="M497" i="2"/>
  <c r="P497" i="2" s="1"/>
  <c r="G497" i="2"/>
  <c r="O497" i="2" s="1"/>
  <c r="AA496" i="2"/>
  <c r="AB496" i="2" s="1"/>
  <c r="AC496" i="2" s="1"/>
  <c r="X496" i="2"/>
  <c r="W496" i="2"/>
  <c r="N496" i="2"/>
  <c r="R496" i="2" s="1"/>
  <c r="M496" i="2"/>
  <c r="P496" i="2" s="1"/>
  <c r="G496" i="2"/>
  <c r="AA495" i="2"/>
  <c r="AB495" i="2" s="1"/>
  <c r="AC495" i="2" s="1"/>
  <c r="X495" i="2"/>
  <c r="W495" i="2"/>
  <c r="N495" i="2"/>
  <c r="R495" i="2" s="1"/>
  <c r="M495" i="2"/>
  <c r="P495" i="2" s="1"/>
  <c r="G495" i="2"/>
  <c r="O495" i="2" s="1"/>
  <c r="AA494" i="2"/>
  <c r="AB494" i="2" s="1"/>
  <c r="AC494" i="2" s="1"/>
  <c r="X494" i="2"/>
  <c r="W494" i="2"/>
  <c r="N494" i="2"/>
  <c r="R494" i="2" s="1"/>
  <c r="M494" i="2"/>
  <c r="P494" i="2" s="1"/>
  <c r="G494" i="2"/>
  <c r="AA493" i="2"/>
  <c r="AB493" i="2" s="1"/>
  <c r="AC493" i="2" s="1"/>
  <c r="X493" i="2"/>
  <c r="W493" i="2"/>
  <c r="N493" i="2"/>
  <c r="R493" i="2" s="1"/>
  <c r="M493" i="2"/>
  <c r="P493" i="2" s="1"/>
  <c r="Q493" i="2" s="1"/>
  <c r="G493" i="2"/>
  <c r="AA492" i="2"/>
  <c r="AB492" i="2" s="1"/>
  <c r="AC492" i="2" s="1"/>
  <c r="X492" i="2"/>
  <c r="W492" i="2"/>
  <c r="N492" i="2"/>
  <c r="R492" i="2" s="1"/>
  <c r="M492" i="2"/>
  <c r="P492" i="2" s="1"/>
  <c r="Q492" i="2" s="1"/>
  <c r="G492" i="2"/>
  <c r="O492" i="2" s="1"/>
  <c r="AA491" i="2"/>
  <c r="AB491" i="2" s="1"/>
  <c r="AC491" i="2" s="1"/>
  <c r="X491" i="2"/>
  <c r="W491" i="2"/>
  <c r="N491" i="2"/>
  <c r="R491" i="2" s="1"/>
  <c r="M491" i="2"/>
  <c r="P491" i="2" s="1"/>
  <c r="G491" i="2"/>
  <c r="O491" i="2" s="1"/>
  <c r="Z490" i="2"/>
  <c r="AA490" i="2" s="1"/>
  <c r="AB490" i="2" s="1"/>
  <c r="AC490" i="2" s="1"/>
  <c r="X490" i="2"/>
  <c r="W490" i="2"/>
  <c r="N490" i="2"/>
  <c r="R490" i="2" s="1"/>
  <c r="M490" i="2"/>
  <c r="P490" i="2" s="1"/>
  <c r="G490" i="2"/>
  <c r="O490" i="2" s="1"/>
  <c r="AA489" i="2"/>
  <c r="AB489" i="2" s="1"/>
  <c r="AC489" i="2" s="1"/>
  <c r="X489" i="2"/>
  <c r="W489" i="2"/>
  <c r="N489" i="2"/>
  <c r="R489" i="2" s="1"/>
  <c r="M489" i="2"/>
  <c r="P489" i="2" s="1"/>
  <c r="G489" i="2"/>
  <c r="O489" i="2" s="1"/>
  <c r="Z488" i="2"/>
  <c r="AA488" i="2" s="1"/>
  <c r="AB488" i="2" s="1"/>
  <c r="AC488" i="2" s="1"/>
  <c r="X488" i="2"/>
  <c r="W488" i="2"/>
  <c r="N488" i="2"/>
  <c r="R488" i="2" s="1"/>
  <c r="M488" i="2"/>
  <c r="P488" i="2" s="1"/>
  <c r="S488" i="2" s="1"/>
  <c r="G488" i="2"/>
  <c r="Z487" i="2"/>
  <c r="AA487" i="2" s="1"/>
  <c r="AB487" i="2" s="1"/>
  <c r="AC487" i="2" s="1"/>
  <c r="X487" i="2"/>
  <c r="W487" i="2"/>
  <c r="N487" i="2"/>
  <c r="R487" i="2" s="1"/>
  <c r="M487" i="2"/>
  <c r="P487" i="2" s="1"/>
  <c r="G487" i="2"/>
  <c r="Z486" i="2"/>
  <c r="AA486" i="2" s="1"/>
  <c r="AB486" i="2" s="1"/>
  <c r="AC486" i="2" s="1"/>
  <c r="X486" i="2"/>
  <c r="W486" i="2"/>
  <c r="N486" i="2"/>
  <c r="R486" i="2" s="1"/>
  <c r="M486" i="2"/>
  <c r="P486" i="2" s="1"/>
  <c r="Q486" i="2" s="1"/>
  <c r="G486" i="2"/>
  <c r="Z485" i="2"/>
  <c r="AA485" i="2" s="1"/>
  <c r="AB485" i="2" s="1"/>
  <c r="AC485" i="2" s="1"/>
  <c r="X485" i="2"/>
  <c r="W485" i="2"/>
  <c r="N485" i="2"/>
  <c r="R485" i="2" s="1"/>
  <c r="M485" i="2"/>
  <c r="P485" i="2" s="1"/>
  <c r="G485" i="2"/>
  <c r="O485" i="2" s="1"/>
  <c r="Z484" i="2"/>
  <c r="AA484" i="2" s="1"/>
  <c r="AB484" i="2" s="1"/>
  <c r="AC484" i="2" s="1"/>
  <c r="X484" i="2"/>
  <c r="W484" i="2"/>
  <c r="N484" i="2"/>
  <c r="R484" i="2" s="1"/>
  <c r="M484" i="2"/>
  <c r="P484" i="2" s="1"/>
  <c r="S484" i="2" s="1"/>
  <c r="G484" i="2"/>
  <c r="Z483" i="2"/>
  <c r="AA483" i="2" s="1"/>
  <c r="AB483" i="2" s="1"/>
  <c r="AC483" i="2" s="1"/>
  <c r="X483" i="2"/>
  <c r="W483" i="2"/>
  <c r="N483" i="2"/>
  <c r="R483" i="2" s="1"/>
  <c r="M483" i="2"/>
  <c r="P483" i="2" s="1"/>
  <c r="G483" i="2"/>
  <c r="O483" i="2" s="1"/>
  <c r="Z482" i="2"/>
  <c r="AA482" i="2" s="1"/>
  <c r="AB482" i="2" s="1"/>
  <c r="AC482" i="2" s="1"/>
  <c r="X482" i="2"/>
  <c r="W482" i="2"/>
  <c r="N482" i="2"/>
  <c r="R482" i="2" s="1"/>
  <c r="M482" i="2"/>
  <c r="P482" i="2" s="1"/>
  <c r="G482" i="2"/>
  <c r="O482" i="2" s="1"/>
  <c r="Z481" i="2"/>
  <c r="AA481" i="2" s="1"/>
  <c r="AB481" i="2" s="1"/>
  <c r="AC481" i="2" s="1"/>
  <c r="X481" i="2"/>
  <c r="W481" i="2"/>
  <c r="N481" i="2"/>
  <c r="R481" i="2" s="1"/>
  <c r="M481" i="2"/>
  <c r="P481" i="2" s="1"/>
  <c r="G481" i="2"/>
  <c r="O481" i="2" s="1"/>
  <c r="Z480" i="2"/>
  <c r="AA480" i="2" s="1"/>
  <c r="AB480" i="2" s="1"/>
  <c r="AC480" i="2" s="1"/>
  <c r="X480" i="2"/>
  <c r="W480" i="2"/>
  <c r="N480" i="2"/>
  <c r="R480" i="2" s="1"/>
  <c r="M480" i="2"/>
  <c r="P480" i="2" s="1"/>
  <c r="S480" i="2" s="1"/>
  <c r="G480" i="2"/>
  <c r="Z479" i="2"/>
  <c r="AA479" i="2" s="1"/>
  <c r="AB479" i="2" s="1"/>
  <c r="AC479" i="2" s="1"/>
  <c r="X479" i="2"/>
  <c r="W479" i="2"/>
  <c r="N479" i="2"/>
  <c r="R479" i="2" s="1"/>
  <c r="M479" i="2"/>
  <c r="P479" i="2" s="1"/>
  <c r="G479" i="2"/>
  <c r="O479" i="2" s="1"/>
  <c r="Z478" i="2"/>
  <c r="AA478" i="2" s="1"/>
  <c r="AB478" i="2" s="1"/>
  <c r="AC478" i="2" s="1"/>
  <c r="X478" i="2"/>
  <c r="W478" i="2"/>
  <c r="N478" i="2"/>
  <c r="R478" i="2" s="1"/>
  <c r="M478" i="2"/>
  <c r="P478" i="2" s="1"/>
  <c r="G478" i="2"/>
  <c r="Z477" i="2"/>
  <c r="AA477" i="2" s="1"/>
  <c r="AB477" i="2" s="1"/>
  <c r="AC477" i="2" s="1"/>
  <c r="X477" i="2"/>
  <c r="W477" i="2"/>
  <c r="N477" i="2"/>
  <c r="R477" i="2" s="1"/>
  <c r="M477" i="2"/>
  <c r="P477" i="2" s="1"/>
  <c r="G477" i="2"/>
  <c r="O477" i="2" s="1"/>
  <c r="Z476" i="2"/>
  <c r="AA476" i="2" s="1"/>
  <c r="AB476" i="2" s="1"/>
  <c r="AC476" i="2" s="1"/>
  <c r="X476" i="2"/>
  <c r="W476" i="2"/>
  <c r="N476" i="2"/>
  <c r="R476" i="2" s="1"/>
  <c r="M476" i="2"/>
  <c r="P476" i="2" s="1"/>
  <c r="S476" i="2" s="1"/>
  <c r="G476" i="2"/>
  <c r="Z475" i="2"/>
  <c r="AA475" i="2" s="1"/>
  <c r="AB475" i="2" s="1"/>
  <c r="AC475" i="2" s="1"/>
  <c r="X475" i="2"/>
  <c r="W475" i="2"/>
  <c r="N475" i="2"/>
  <c r="R475" i="2" s="1"/>
  <c r="M475" i="2"/>
  <c r="P475" i="2" s="1"/>
  <c r="G475" i="2"/>
  <c r="Z474" i="2"/>
  <c r="AA474" i="2" s="1"/>
  <c r="AB474" i="2" s="1"/>
  <c r="AC474" i="2" s="1"/>
  <c r="X474" i="2"/>
  <c r="W474" i="2"/>
  <c r="N474" i="2"/>
  <c r="R474" i="2" s="1"/>
  <c r="M474" i="2"/>
  <c r="P474" i="2" s="1"/>
  <c r="Q474" i="2" s="1"/>
  <c r="G474" i="2"/>
  <c r="O474" i="2" s="1"/>
  <c r="Z473" i="2"/>
  <c r="AA473" i="2" s="1"/>
  <c r="AB473" i="2" s="1"/>
  <c r="AC473" i="2" s="1"/>
  <c r="X473" i="2"/>
  <c r="W473" i="2"/>
  <c r="N473" i="2"/>
  <c r="R473" i="2" s="1"/>
  <c r="M473" i="2"/>
  <c r="P473" i="2" s="1"/>
  <c r="G473" i="2"/>
  <c r="O473" i="2" s="1"/>
  <c r="Z472" i="2"/>
  <c r="AA472" i="2" s="1"/>
  <c r="AB472" i="2" s="1"/>
  <c r="AC472" i="2" s="1"/>
  <c r="X472" i="2"/>
  <c r="W472" i="2"/>
  <c r="N472" i="2"/>
  <c r="R472" i="2" s="1"/>
  <c r="M472" i="2"/>
  <c r="P472" i="2" s="1"/>
  <c r="S472" i="2" s="1"/>
  <c r="G472" i="2"/>
  <c r="Z471" i="2"/>
  <c r="AA471" i="2" s="1"/>
  <c r="AB471" i="2" s="1"/>
  <c r="AC471" i="2" s="1"/>
  <c r="X471" i="2"/>
  <c r="W471" i="2"/>
  <c r="N471" i="2"/>
  <c r="R471" i="2" s="1"/>
  <c r="M471" i="2"/>
  <c r="P471" i="2" s="1"/>
  <c r="G471" i="2"/>
  <c r="O471" i="2" s="1"/>
  <c r="Z470" i="2"/>
  <c r="AA470" i="2" s="1"/>
  <c r="AB470" i="2" s="1"/>
  <c r="AC470" i="2" s="1"/>
  <c r="X470" i="2"/>
  <c r="W470" i="2"/>
  <c r="N470" i="2"/>
  <c r="R470" i="2" s="1"/>
  <c r="M470" i="2"/>
  <c r="P470" i="2" s="1"/>
  <c r="G470" i="2"/>
  <c r="Z469" i="2"/>
  <c r="AA469" i="2" s="1"/>
  <c r="AB469" i="2" s="1"/>
  <c r="AC469" i="2" s="1"/>
  <c r="X469" i="2"/>
  <c r="W469" i="2"/>
  <c r="N469" i="2"/>
  <c r="R469" i="2" s="1"/>
  <c r="M469" i="2"/>
  <c r="P469" i="2" s="1"/>
  <c r="G469" i="2"/>
  <c r="O469" i="2" s="1"/>
  <c r="Z468" i="2"/>
  <c r="AA468" i="2" s="1"/>
  <c r="AB468" i="2" s="1"/>
  <c r="AC468" i="2" s="1"/>
  <c r="X468" i="2"/>
  <c r="W468" i="2"/>
  <c r="N468" i="2"/>
  <c r="R468" i="2" s="1"/>
  <c r="M468" i="2"/>
  <c r="P468" i="2" s="1"/>
  <c r="S468" i="2" s="1"/>
  <c r="G468" i="2"/>
  <c r="Z467" i="2"/>
  <c r="AA467" i="2" s="1"/>
  <c r="AB467" i="2" s="1"/>
  <c r="AC467" i="2" s="1"/>
  <c r="X467" i="2"/>
  <c r="W467" i="2"/>
  <c r="N467" i="2"/>
  <c r="R467" i="2" s="1"/>
  <c r="M467" i="2"/>
  <c r="P467" i="2" s="1"/>
  <c r="G467" i="2"/>
  <c r="O467" i="2" s="1"/>
  <c r="Y466" i="2"/>
  <c r="AA466" i="2" s="1"/>
  <c r="AB466" i="2" s="1"/>
  <c r="AC466" i="2" s="1"/>
  <c r="X466" i="2"/>
  <c r="W466" i="2"/>
  <c r="N466" i="2"/>
  <c r="R466" i="2" s="1"/>
  <c r="M466" i="2"/>
  <c r="P466" i="2" s="1"/>
  <c r="Q466" i="2" s="1"/>
  <c r="G466" i="2"/>
  <c r="Y465" i="2"/>
  <c r="AA465" i="2" s="1"/>
  <c r="AB465" i="2" s="1"/>
  <c r="AC465" i="2" s="1"/>
  <c r="X465" i="2"/>
  <c r="W465" i="2"/>
  <c r="N465" i="2"/>
  <c r="R465" i="2" s="1"/>
  <c r="M465" i="2"/>
  <c r="P465" i="2" s="1"/>
  <c r="G465" i="2"/>
  <c r="O465" i="2" s="1"/>
  <c r="Y464" i="2"/>
  <c r="AA464" i="2" s="1"/>
  <c r="AB464" i="2" s="1"/>
  <c r="AC464" i="2" s="1"/>
  <c r="X464" i="2"/>
  <c r="W464" i="2"/>
  <c r="N464" i="2"/>
  <c r="R464" i="2" s="1"/>
  <c r="M464" i="2"/>
  <c r="P464" i="2" s="1"/>
  <c r="G464" i="2"/>
  <c r="Y463" i="2"/>
  <c r="AA463" i="2" s="1"/>
  <c r="AB463" i="2" s="1"/>
  <c r="AC463" i="2" s="1"/>
  <c r="X463" i="2"/>
  <c r="W463" i="2"/>
  <c r="N463" i="2"/>
  <c r="R463" i="2" s="1"/>
  <c r="M463" i="2"/>
  <c r="P463" i="2" s="1"/>
  <c r="G463" i="2"/>
  <c r="Y462" i="2"/>
  <c r="AA462" i="2" s="1"/>
  <c r="AB462" i="2" s="1"/>
  <c r="AC462" i="2" s="1"/>
  <c r="X462" i="2"/>
  <c r="W462" i="2"/>
  <c r="N462" i="2"/>
  <c r="R462" i="2" s="1"/>
  <c r="M462" i="2"/>
  <c r="P462" i="2" s="1"/>
  <c r="Q462" i="2" s="1"/>
  <c r="G462" i="2"/>
  <c r="O462" i="2" s="1"/>
  <c r="Y461" i="2"/>
  <c r="AA461" i="2" s="1"/>
  <c r="AB461" i="2" s="1"/>
  <c r="AC461" i="2" s="1"/>
  <c r="X461" i="2"/>
  <c r="W461" i="2"/>
  <c r="N461" i="2"/>
  <c r="R461" i="2" s="1"/>
  <c r="M461" i="2"/>
  <c r="P461" i="2" s="1"/>
  <c r="G461" i="2"/>
  <c r="O461" i="2" s="1"/>
  <c r="Y460" i="2"/>
  <c r="AA460" i="2" s="1"/>
  <c r="AB460" i="2" s="1"/>
  <c r="AC460" i="2" s="1"/>
  <c r="X460" i="2"/>
  <c r="W460" i="2"/>
  <c r="N460" i="2"/>
  <c r="R460" i="2" s="1"/>
  <c r="M460" i="2"/>
  <c r="P460" i="2" s="1"/>
  <c r="S460" i="2" s="1"/>
  <c r="G460" i="2"/>
  <c r="Y459" i="2"/>
  <c r="AA459" i="2" s="1"/>
  <c r="AB459" i="2" s="1"/>
  <c r="AC459" i="2" s="1"/>
  <c r="X459" i="2"/>
  <c r="W459" i="2"/>
  <c r="N459" i="2"/>
  <c r="R459" i="2" s="1"/>
  <c r="M459" i="2"/>
  <c r="P459" i="2" s="1"/>
  <c r="G459" i="2"/>
  <c r="O459" i="2" s="1"/>
  <c r="Y458" i="2"/>
  <c r="AA458" i="2" s="1"/>
  <c r="AB458" i="2" s="1"/>
  <c r="AC458" i="2" s="1"/>
  <c r="X458" i="2"/>
  <c r="W458" i="2"/>
  <c r="N458" i="2"/>
  <c r="R458" i="2" s="1"/>
  <c r="M458" i="2"/>
  <c r="P458" i="2" s="1"/>
  <c r="Q458" i="2" s="1"/>
  <c r="G458" i="2"/>
  <c r="Y457" i="2"/>
  <c r="AA457" i="2" s="1"/>
  <c r="AB457" i="2" s="1"/>
  <c r="AC457" i="2" s="1"/>
  <c r="X457" i="2"/>
  <c r="W457" i="2"/>
  <c r="N457" i="2"/>
  <c r="R457" i="2" s="1"/>
  <c r="M457" i="2"/>
  <c r="P457" i="2" s="1"/>
  <c r="G457" i="2"/>
  <c r="O457" i="2" s="1"/>
  <c r="Y456" i="2"/>
  <c r="AA456" i="2" s="1"/>
  <c r="AB456" i="2" s="1"/>
  <c r="AC456" i="2" s="1"/>
  <c r="X456" i="2"/>
  <c r="W456" i="2"/>
  <c r="N456" i="2"/>
  <c r="R456" i="2" s="1"/>
  <c r="M456" i="2"/>
  <c r="P456" i="2" s="1"/>
  <c r="G456" i="2"/>
  <c r="Y455" i="2"/>
  <c r="AA455" i="2" s="1"/>
  <c r="AB455" i="2" s="1"/>
  <c r="AC455" i="2" s="1"/>
  <c r="X455" i="2"/>
  <c r="W455" i="2"/>
  <c r="N455" i="2"/>
  <c r="R455" i="2" s="1"/>
  <c r="M455" i="2"/>
  <c r="P455" i="2" s="1"/>
  <c r="G455" i="2"/>
  <c r="Y454" i="2"/>
  <c r="AA454" i="2" s="1"/>
  <c r="AB454" i="2" s="1"/>
  <c r="AC454" i="2" s="1"/>
  <c r="X454" i="2"/>
  <c r="W454" i="2"/>
  <c r="N454" i="2"/>
  <c r="R454" i="2" s="1"/>
  <c r="M454" i="2"/>
  <c r="P454" i="2" s="1"/>
  <c r="Q454" i="2" s="1"/>
  <c r="G454" i="2"/>
  <c r="O454" i="2" s="1"/>
  <c r="Y453" i="2"/>
  <c r="AA453" i="2" s="1"/>
  <c r="AB453" i="2" s="1"/>
  <c r="AC453" i="2" s="1"/>
  <c r="X453" i="2"/>
  <c r="W453" i="2"/>
  <c r="N453" i="2"/>
  <c r="R453" i="2" s="1"/>
  <c r="M453" i="2"/>
  <c r="P453" i="2" s="1"/>
  <c r="G453" i="2"/>
  <c r="O453" i="2" s="1"/>
  <c r="Y452" i="2"/>
  <c r="AA452" i="2" s="1"/>
  <c r="AB452" i="2" s="1"/>
  <c r="AC452" i="2" s="1"/>
  <c r="X452" i="2"/>
  <c r="W452" i="2"/>
  <c r="N452" i="2"/>
  <c r="R452" i="2" s="1"/>
  <c r="M452" i="2"/>
  <c r="P452" i="2" s="1"/>
  <c r="S452" i="2" s="1"/>
  <c r="G452" i="2"/>
  <c r="Y451" i="2"/>
  <c r="AA451" i="2" s="1"/>
  <c r="AB451" i="2" s="1"/>
  <c r="AC451" i="2" s="1"/>
  <c r="X451" i="2"/>
  <c r="W451" i="2"/>
  <c r="N451" i="2"/>
  <c r="R451" i="2" s="1"/>
  <c r="M451" i="2"/>
  <c r="P451" i="2" s="1"/>
  <c r="G451" i="2"/>
  <c r="Y450" i="2"/>
  <c r="AA450" i="2" s="1"/>
  <c r="AB450" i="2" s="1"/>
  <c r="AC450" i="2" s="1"/>
  <c r="X450" i="2"/>
  <c r="W450" i="2"/>
  <c r="N450" i="2"/>
  <c r="R450" i="2" s="1"/>
  <c r="M450" i="2"/>
  <c r="P450" i="2" s="1"/>
  <c r="G450" i="2"/>
  <c r="Y449" i="2"/>
  <c r="AA449" i="2" s="1"/>
  <c r="AB449" i="2" s="1"/>
  <c r="AC449" i="2" s="1"/>
  <c r="X449" i="2"/>
  <c r="W449" i="2"/>
  <c r="N449" i="2"/>
  <c r="R449" i="2" s="1"/>
  <c r="M449" i="2"/>
  <c r="P449" i="2" s="1"/>
  <c r="G449" i="2"/>
  <c r="O449" i="2" s="1"/>
  <c r="Z448" i="2"/>
  <c r="AA448" i="2" s="1"/>
  <c r="AB448" i="2" s="1"/>
  <c r="AC448" i="2" s="1"/>
  <c r="X448" i="2"/>
  <c r="W448" i="2"/>
  <c r="N448" i="2"/>
  <c r="R448" i="2" s="1"/>
  <c r="M448" i="2"/>
  <c r="P448" i="2" s="1"/>
  <c r="S448" i="2" s="1"/>
  <c r="G448" i="2"/>
  <c r="Z447" i="2"/>
  <c r="AA447" i="2" s="1"/>
  <c r="AB447" i="2" s="1"/>
  <c r="AC447" i="2" s="1"/>
  <c r="X447" i="2"/>
  <c r="W447" i="2"/>
  <c r="N447" i="2"/>
  <c r="R447" i="2" s="1"/>
  <c r="M447" i="2"/>
  <c r="P447" i="2" s="1"/>
  <c r="G447" i="2"/>
  <c r="Z446" i="2"/>
  <c r="AA446" i="2" s="1"/>
  <c r="AB446" i="2" s="1"/>
  <c r="AC446" i="2" s="1"/>
  <c r="X446" i="2"/>
  <c r="W446" i="2"/>
  <c r="N446" i="2"/>
  <c r="R446" i="2" s="1"/>
  <c r="M446" i="2"/>
  <c r="P446" i="2" s="1"/>
  <c r="Q446" i="2" s="1"/>
  <c r="G446" i="2"/>
  <c r="Z445" i="2"/>
  <c r="AA445" i="2" s="1"/>
  <c r="AB445" i="2" s="1"/>
  <c r="AC445" i="2" s="1"/>
  <c r="X445" i="2"/>
  <c r="W445" i="2"/>
  <c r="N445" i="2"/>
  <c r="R445" i="2" s="1"/>
  <c r="M445" i="2"/>
  <c r="P445" i="2" s="1"/>
  <c r="G445" i="2"/>
  <c r="O445" i="2" s="1"/>
  <c r="Z444" i="2"/>
  <c r="AA444" i="2" s="1"/>
  <c r="AB444" i="2" s="1"/>
  <c r="AC444" i="2" s="1"/>
  <c r="X444" i="2"/>
  <c r="W444" i="2"/>
  <c r="N444" i="2"/>
  <c r="R444" i="2" s="1"/>
  <c r="M444" i="2"/>
  <c r="P444" i="2" s="1"/>
  <c r="S444" i="2" s="1"/>
  <c r="G444" i="2"/>
  <c r="Z443" i="2"/>
  <c r="AA443" i="2" s="1"/>
  <c r="AB443" i="2" s="1"/>
  <c r="AC443" i="2" s="1"/>
  <c r="X443" i="2"/>
  <c r="W443" i="2"/>
  <c r="N443" i="2"/>
  <c r="R443" i="2" s="1"/>
  <c r="M443" i="2"/>
  <c r="P443" i="2" s="1"/>
  <c r="G443" i="2"/>
  <c r="Z442" i="2"/>
  <c r="AA442" i="2" s="1"/>
  <c r="AB442" i="2" s="1"/>
  <c r="AC442" i="2" s="1"/>
  <c r="X442" i="2"/>
  <c r="W442" i="2"/>
  <c r="N442" i="2"/>
  <c r="R442" i="2" s="1"/>
  <c r="M442" i="2"/>
  <c r="P442" i="2" s="1"/>
  <c r="Q442" i="2" s="1"/>
  <c r="G442" i="2"/>
  <c r="O442" i="2" s="1"/>
  <c r="Z441" i="2"/>
  <c r="AA441" i="2" s="1"/>
  <c r="AB441" i="2" s="1"/>
  <c r="AC441" i="2" s="1"/>
  <c r="X441" i="2"/>
  <c r="W441" i="2"/>
  <c r="N441" i="2"/>
  <c r="R441" i="2" s="1"/>
  <c r="M441" i="2"/>
  <c r="P441" i="2" s="1"/>
  <c r="G441" i="2"/>
  <c r="O441" i="2" s="1"/>
  <c r="Z440" i="2"/>
  <c r="AA440" i="2" s="1"/>
  <c r="AB440" i="2" s="1"/>
  <c r="AC440" i="2" s="1"/>
  <c r="X440" i="2"/>
  <c r="W440" i="2"/>
  <c r="N440" i="2"/>
  <c r="R440" i="2" s="1"/>
  <c r="M440" i="2"/>
  <c r="P440" i="2" s="1"/>
  <c r="G440" i="2"/>
  <c r="Z439" i="2"/>
  <c r="AA439" i="2" s="1"/>
  <c r="AB439" i="2" s="1"/>
  <c r="AC439" i="2" s="1"/>
  <c r="X439" i="2"/>
  <c r="W439" i="2"/>
  <c r="N439" i="2"/>
  <c r="R439" i="2" s="1"/>
  <c r="M439" i="2"/>
  <c r="P439" i="2" s="1"/>
  <c r="G439" i="2"/>
  <c r="Z438" i="2"/>
  <c r="AA438" i="2" s="1"/>
  <c r="AB438" i="2" s="1"/>
  <c r="AC438" i="2" s="1"/>
  <c r="X438" i="2"/>
  <c r="W438" i="2"/>
  <c r="N438" i="2"/>
  <c r="R438" i="2" s="1"/>
  <c r="M438" i="2"/>
  <c r="P438" i="2" s="1"/>
  <c r="G438" i="2"/>
  <c r="O438" i="2" s="1"/>
  <c r="Z437" i="2"/>
  <c r="AA437" i="2" s="1"/>
  <c r="AB437" i="2" s="1"/>
  <c r="AC437" i="2" s="1"/>
  <c r="X437" i="2"/>
  <c r="W437" i="2"/>
  <c r="N437" i="2"/>
  <c r="R437" i="2" s="1"/>
  <c r="M437" i="2"/>
  <c r="P437" i="2" s="1"/>
  <c r="G437" i="2"/>
  <c r="O437" i="2" s="1"/>
  <c r="Z436" i="2"/>
  <c r="AA436" i="2" s="1"/>
  <c r="AB436" i="2" s="1"/>
  <c r="AC436" i="2" s="1"/>
  <c r="X436" i="2"/>
  <c r="W436" i="2"/>
  <c r="N436" i="2"/>
  <c r="R436" i="2" s="1"/>
  <c r="M436" i="2"/>
  <c r="P436" i="2" s="1"/>
  <c r="S436" i="2" s="1"/>
  <c r="G436" i="2"/>
  <c r="Z435" i="2"/>
  <c r="AA435" i="2" s="1"/>
  <c r="AB435" i="2" s="1"/>
  <c r="AC435" i="2" s="1"/>
  <c r="X435" i="2"/>
  <c r="W435" i="2"/>
  <c r="N435" i="2"/>
  <c r="R435" i="2" s="1"/>
  <c r="M435" i="2"/>
  <c r="P435" i="2" s="1"/>
  <c r="G435" i="2"/>
  <c r="O435" i="2" s="1"/>
  <c r="Z434" i="2"/>
  <c r="AA434" i="2" s="1"/>
  <c r="AB434" i="2" s="1"/>
  <c r="AC434" i="2" s="1"/>
  <c r="X434" i="2"/>
  <c r="W434" i="2"/>
  <c r="N434" i="2"/>
  <c r="R434" i="2" s="1"/>
  <c r="M434" i="2"/>
  <c r="P434" i="2" s="1"/>
  <c r="G434" i="2"/>
  <c r="Z433" i="2"/>
  <c r="AA433" i="2" s="1"/>
  <c r="AB433" i="2" s="1"/>
  <c r="AC433" i="2" s="1"/>
  <c r="X433" i="2"/>
  <c r="W433" i="2"/>
  <c r="N433" i="2"/>
  <c r="R433" i="2" s="1"/>
  <c r="M433" i="2"/>
  <c r="P433" i="2" s="1"/>
  <c r="G433" i="2"/>
  <c r="O433" i="2" s="1"/>
  <c r="Z432" i="2"/>
  <c r="AA432" i="2" s="1"/>
  <c r="AB432" i="2" s="1"/>
  <c r="AC432" i="2" s="1"/>
  <c r="X432" i="2"/>
  <c r="W432" i="2"/>
  <c r="N432" i="2"/>
  <c r="R432" i="2" s="1"/>
  <c r="M432" i="2"/>
  <c r="P432" i="2" s="1"/>
  <c r="G432" i="2"/>
  <c r="Z431" i="2"/>
  <c r="AA431" i="2" s="1"/>
  <c r="AB431" i="2" s="1"/>
  <c r="AC431" i="2" s="1"/>
  <c r="X431" i="2"/>
  <c r="W431" i="2"/>
  <c r="N431" i="2"/>
  <c r="R431" i="2" s="1"/>
  <c r="M431" i="2"/>
  <c r="P431" i="2" s="1"/>
  <c r="G431" i="2"/>
  <c r="Z430" i="2"/>
  <c r="AA430" i="2" s="1"/>
  <c r="AB430" i="2" s="1"/>
  <c r="AC430" i="2" s="1"/>
  <c r="X430" i="2"/>
  <c r="W430" i="2"/>
  <c r="N430" i="2"/>
  <c r="R430" i="2" s="1"/>
  <c r="M430" i="2"/>
  <c r="P430" i="2" s="1"/>
  <c r="Q430" i="2" s="1"/>
  <c r="G430" i="2"/>
  <c r="O430" i="2" s="1"/>
  <c r="Z429" i="2"/>
  <c r="AA429" i="2" s="1"/>
  <c r="AB429" i="2" s="1"/>
  <c r="AC429" i="2" s="1"/>
  <c r="X429" i="2"/>
  <c r="W429" i="2"/>
  <c r="N429" i="2"/>
  <c r="R429" i="2" s="1"/>
  <c r="M429" i="2"/>
  <c r="P429" i="2" s="1"/>
  <c r="G429" i="2"/>
  <c r="O429" i="2" s="1"/>
  <c r="Z428" i="2"/>
  <c r="AA428" i="2" s="1"/>
  <c r="AB428" i="2" s="1"/>
  <c r="AC428" i="2" s="1"/>
  <c r="X428" i="2"/>
  <c r="W428" i="2"/>
  <c r="N428" i="2"/>
  <c r="R428" i="2" s="1"/>
  <c r="M428" i="2"/>
  <c r="P428" i="2" s="1"/>
  <c r="S428" i="2" s="1"/>
  <c r="G428" i="2"/>
  <c r="Z427" i="2"/>
  <c r="AA427" i="2" s="1"/>
  <c r="AB427" i="2" s="1"/>
  <c r="AC427" i="2" s="1"/>
  <c r="X427" i="2"/>
  <c r="W427" i="2"/>
  <c r="N427" i="2"/>
  <c r="R427" i="2" s="1"/>
  <c r="M427" i="2"/>
  <c r="P427" i="2" s="1"/>
  <c r="G427" i="2"/>
  <c r="O427" i="2" s="1"/>
  <c r="Z426" i="2"/>
  <c r="AA426" i="2" s="1"/>
  <c r="AB426" i="2" s="1"/>
  <c r="AC426" i="2" s="1"/>
  <c r="X426" i="2"/>
  <c r="W426" i="2"/>
  <c r="N426" i="2"/>
  <c r="R426" i="2" s="1"/>
  <c r="M426" i="2"/>
  <c r="P426" i="2" s="1"/>
  <c r="G426" i="2"/>
  <c r="Z425" i="2"/>
  <c r="AA425" i="2" s="1"/>
  <c r="AB425" i="2" s="1"/>
  <c r="AC425" i="2" s="1"/>
  <c r="X425" i="2"/>
  <c r="W425" i="2"/>
  <c r="N425" i="2"/>
  <c r="R425" i="2" s="1"/>
  <c r="M425" i="2"/>
  <c r="P425" i="2" s="1"/>
  <c r="G425" i="2"/>
  <c r="O425" i="2" s="1"/>
  <c r="Z424" i="2"/>
  <c r="AA424" i="2" s="1"/>
  <c r="AB424" i="2" s="1"/>
  <c r="AC424" i="2" s="1"/>
  <c r="X424" i="2"/>
  <c r="W424" i="2"/>
  <c r="N424" i="2"/>
  <c r="R424" i="2" s="1"/>
  <c r="M424" i="2"/>
  <c r="P424" i="2" s="1"/>
  <c r="S424" i="2" s="1"/>
  <c r="G424" i="2"/>
  <c r="Z423" i="2"/>
  <c r="AA423" i="2" s="1"/>
  <c r="AB423" i="2" s="1"/>
  <c r="AC423" i="2" s="1"/>
  <c r="X423" i="2"/>
  <c r="W423" i="2"/>
  <c r="N423" i="2"/>
  <c r="R423" i="2" s="1"/>
  <c r="M423" i="2"/>
  <c r="P423" i="2" s="1"/>
  <c r="G423" i="2"/>
  <c r="Z422" i="2"/>
  <c r="AA422" i="2" s="1"/>
  <c r="AB422" i="2" s="1"/>
  <c r="AC422" i="2" s="1"/>
  <c r="X422" i="2"/>
  <c r="W422" i="2"/>
  <c r="N422" i="2"/>
  <c r="R422" i="2" s="1"/>
  <c r="M422" i="2"/>
  <c r="P422" i="2" s="1"/>
  <c r="Q422" i="2" s="1"/>
  <c r="G422" i="2"/>
  <c r="Z421" i="2"/>
  <c r="AA421" i="2" s="1"/>
  <c r="AB421" i="2" s="1"/>
  <c r="AC421" i="2" s="1"/>
  <c r="X421" i="2"/>
  <c r="W421" i="2"/>
  <c r="N421" i="2"/>
  <c r="R421" i="2" s="1"/>
  <c r="M421" i="2"/>
  <c r="P421" i="2" s="1"/>
  <c r="G421" i="2"/>
  <c r="O421" i="2" s="1"/>
  <c r="Z420" i="2"/>
  <c r="AA420" i="2" s="1"/>
  <c r="AB420" i="2" s="1"/>
  <c r="AC420" i="2" s="1"/>
  <c r="X420" i="2"/>
  <c r="W420" i="2"/>
  <c r="N420" i="2"/>
  <c r="R420" i="2" s="1"/>
  <c r="M420" i="2"/>
  <c r="P420" i="2" s="1"/>
  <c r="S420" i="2" s="1"/>
  <c r="G420" i="2"/>
  <c r="Z419" i="2"/>
  <c r="AA419" i="2" s="1"/>
  <c r="AB419" i="2" s="1"/>
  <c r="AC419" i="2" s="1"/>
  <c r="X419" i="2"/>
  <c r="W419" i="2"/>
  <c r="N419" i="2"/>
  <c r="R419" i="2" s="1"/>
  <c r="M419" i="2"/>
  <c r="P419" i="2" s="1"/>
  <c r="G419" i="2"/>
  <c r="O419" i="2" s="1"/>
  <c r="Z418" i="2"/>
  <c r="AA418" i="2" s="1"/>
  <c r="AB418" i="2" s="1"/>
  <c r="AC418" i="2" s="1"/>
  <c r="X418" i="2"/>
  <c r="W418" i="2"/>
  <c r="N418" i="2"/>
  <c r="R418" i="2" s="1"/>
  <c r="M418" i="2"/>
  <c r="P418" i="2" s="1"/>
  <c r="G418" i="2"/>
  <c r="O418" i="2" s="1"/>
  <c r="Z417" i="2"/>
  <c r="AA417" i="2" s="1"/>
  <c r="AB417" i="2" s="1"/>
  <c r="AC417" i="2" s="1"/>
  <c r="X417" i="2"/>
  <c r="W417" i="2"/>
  <c r="N417" i="2"/>
  <c r="R417" i="2" s="1"/>
  <c r="M417" i="2"/>
  <c r="P417" i="2" s="1"/>
  <c r="G417" i="2"/>
  <c r="O417" i="2" s="1"/>
  <c r="Z416" i="2"/>
  <c r="AA416" i="2" s="1"/>
  <c r="AB416" i="2" s="1"/>
  <c r="AC416" i="2" s="1"/>
  <c r="X416" i="2"/>
  <c r="W416" i="2"/>
  <c r="N416" i="2"/>
  <c r="R416" i="2" s="1"/>
  <c r="M416" i="2"/>
  <c r="P416" i="2" s="1"/>
  <c r="S416" i="2" s="1"/>
  <c r="G416" i="2"/>
  <c r="Z415" i="2"/>
  <c r="AA415" i="2" s="1"/>
  <c r="AB415" i="2" s="1"/>
  <c r="AC415" i="2" s="1"/>
  <c r="X415" i="2"/>
  <c r="W415" i="2"/>
  <c r="N415" i="2"/>
  <c r="R415" i="2" s="1"/>
  <c r="M415" i="2"/>
  <c r="P415" i="2" s="1"/>
  <c r="G415" i="2"/>
  <c r="O415" i="2" s="1"/>
  <c r="Z414" i="2"/>
  <c r="AA414" i="2" s="1"/>
  <c r="AB414" i="2" s="1"/>
  <c r="AC414" i="2" s="1"/>
  <c r="X414" i="2"/>
  <c r="W414" i="2"/>
  <c r="N414" i="2"/>
  <c r="R414" i="2" s="1"/>
  <c r="M414" i="2"/>
  <c r="P414" i="2" s="1"/>
  <c r="G414" i="2"/>
  <c r="Z413" i="2"/>
  <c r="AA413" i="2" s="1"/>
  <c r="AB413" i="2" s="1"/>
  <c r="AC413" i="2" s="1"/>
  <c r="X413" i="2"/>
  <c r="W413" i="2"/>
  <c r="N413" i="2"/>
  <c r="R413" i="2" s="1"/>
  <c r="M413" i="2"/>
  <c r="P413" i="2" s="1"/>
  <c r="G413" i="2"/>
  <c r="O413" i="2" s="1"/>
  <c r="Z412" i="2"/>
  <c r="AA412" i="2" s="1"/>
  <c r="AB412" i="2" s="1"/>
  <c r="AC412" i="2" s="1"/>
  <c r="X412" i="2"/>
  <c r="W412" i="2"/>
  <c r="N412" i="2"/>
  <c r="R412" i="2" s="1"/>
  <c r="M412" i="2"/>
  <c r="P412" i="2" s="1"/>
  <c r="S412" i="2" s="1"/>
  <c r="G412" i="2"/>
  <c r="Z411" i="2"/>
  <c r="AA411" i="2" s="1"/>
  <c r="AB411" i="2" s="1"/>
  <c r="AC411" i="2" s="1"/>
  <c r="X411" i="2"/>
  <c r="W411" i="2"/>
  <c r="N411" i="2"/>
  <c r="R411" i="2" s="1"/>
  <c r="M411" i="2"/>
  <c r="P411" i="2" s="1"/>
  <c r="G411" i="2"/>
  <c r="O411" i="2" s="1"/>
  <c r="Z410" i="2"/>
  <c r="AA410" i="2" s="1"/>
  <c r="AB410" i="2" s="1"/>
  <c r="AC410" i="2" s="1"/>
  <c r="X410" i="2"/>
  <c r="W410" i="2"/>
  <c r="N410" i="2"/>
  <c r="R410" i="2" s="1"/>
  <c r="M410" i="2"/>
  <c r="P410" i="2" s="1"/>
  <c r="G410" i="2"/>
  <c r="O410" i="2" s="1"/>
  <c r="Z409" i="2"/>
  <c r="AA409" i="2" s="1"/>
  <c r="AB409" i="2" s="1"/>
  <c r="AC409" i="2" s="1"/>
  <c r="X409" i="2"/>
  <c r="W409" i="2"/>
  <c r="N409" i="2"/>
  <c r="R409" i="2" s="1"/>
  <c r="M409" i="2"/>
  <c r="P409" i="2" s="1"/>
  <c r="G409" i="2"/>
  <c r="O409" i="2" s="1"/>
  <c r="Z408" i="2"/>
  <c r="AA408" i="2" s="1"/>
  <c r="AB408" i="2" s="1"/>
  <c r="AC408" i="2" s="1"/>
  <c r="X408" i="2"/>
  <c r="W408" i="2"/>
  <c r="N408" i="2"/>
  <c r="R408" i="2" s="1"/>
  <c r="M408" i="2"/>
  <c r="P408" i="2" s="1"/>
  <c r="S408" i="2" s="1"/>
  <c r="G408" i="2"/>
  <c r="Z407" i="2"/>
  <c r="AA407" i="2" s="1"/>
  <c r="AB407" i="2" s="1"/>
  <c r="AC407" i="2" s="1"/>
  <c r="X407" i="2"/>
  <c r="W407" i="2"/>
  <c r="N407" i="2"/>
  <c r="R407" i="2" s="1"/>
  <c r="M407" i="2"/>
  <c r="P407" i="2" s="1"/>
  <c r="G407" i="2"/>
  <c r="O407" i="2" s="1"/>
  <c r="Z406" i="2"/>
  <c r="AA406" i="2" s="1"/>
  <c r="AB406" i="2" s="1"/>
  <c r="AC406" i="2" s="1"/>
  <c r="X406" i="2"/>
  <c r="W406" i="2"/>
  <c r="N406" i="2"/>
  <c r="R406" i="2" s="1"/>
  <c r="M406" i="2"/>
  <c r="P406" i="2" s="1"/>
  <c r="G406" i="2"/>
  <c r="Z405" i="2"/>
  <c r="AA405" i="2" s="1"/>
  <c r="AB405" i="2" s="1"/>
  <c r="AC405" i="2" s="1"/>
  <c r="X405" i="2"/>
  <c r="W405" i="2"/>
  <c r="N405" i="2"/>
  <c r="R405" i="2" s="1"/>
  <c r="M405" i="2"/>
  <c r="P405" i="2" s="1"/>
  <c r="G405" i="2"/>
  <c r="O405" i="2" s="1"/>
  <c r="Z404" i="2"/>
  <c r="AA404" i="2" s="1"/>
  <c r="AB404" i="2" s="1"/>
  <c r="AC404" i="2" s="1"/>
  <c r="X404" i="2"/>
  <c r="W404" i="2"/>
  <c r="N404" i="2"/>
  <c r="R404" i="2" s="1"/>
  <c r="M404" i="2"/>
  <c r="P404" i="2" s="1"/>
  <c r="S404" i="2" s="1"/>
  <c r="G404" i="2"/>
  <c r="Z403" i="2"/>
  <c r="AA403" i="2" s="1"/>
  <c r="AB403" i="2" s="1"/>
  <c r="AC403" i="2" s="1"/>
  <c r="X403" i="2"/>
  <c r="W403" i="2"/>
  <c r="N403" i="2"/>
  <c r="R403" i="2" s="1"/>
  <c r="M403" i="2"/>
  <c r="P403" i="2" s="1"/>
  <c r="G403" i="2"/>
  <c r="O403" i="2" s="1"/>
  <c r="Z402" i="2"/>
  <c r="AA402" i="2" s="1"/>
  <c r="AB402" i="2" s="1"/>
  <c r="AC402" i="2" s="1"/>
  <c r="X402" i="2"/>
  <c r="W402" i="2"/>
  <c r="N402" i="2"/>
  <c r="R402" i="2" s="1"/>
  <c r="M402" i="2"/>
  <c r="P402" i="2" s="1"/>
  <c r="G402" i="2"/>
  <c r="O402" i="2" s="1"/>
  <c r="Z401" i="2"/>
  <c r="AA401" i="2" s="1"/>
  <c r="AB401" i="2" s="1"/>
  <c r="AC401" i="2" s="1"/>
  <c r="X401" i="2"/>
  <c r="W401" i="2"/>
  <c r="N401" i="2"/>
  <c r="M401" i="2"/>
  <c r="P401" i="2" s="1"/>
  <c r="Q401" i="2" s="1"/>
  <c r="G401" i="2"/>
  <c r="Z400" i="2"/>
  <c r="AA400" i="2" s="1"/>
  <c r="AB400" i="2" s="1"/>
  <c r="AC400" i="2" s="1"/>
  <c r="X400" i="2"/>
  <c r="W400" i="2"/>
  <c r="N400" i="2"/>
  <c r="R400" i="2" s="1"/>
  <c r="M400" i="2"/>
  <c r="P400" i="2" s="1"/>
  <c r="G400" i="2"/>
  <c r="O400" i="2" s="1"/>
  <c r="Z399" i="2"/>
  <c r="AA399" i="2" s="1"/>
  <c r="AB399" i="2" s="1"/>
  <c r="AC399" i="2" s="1"/>
  <c r="X399" i="2"/>
  <c r="W399" i="2"/>
  <c r="N399" i="2"/>
  <c r="R399" i="2" s="1"/>
  <c r="M399" i="2"/>
  <c r="P399" i="2" s="1"/>
  <c r="G399" i="2"/>
  <c r="Z398" i="2"/>
  <c r="AA398" i="2" s="1"/>
  <c r="AB398" i="2" s="1"/>
  <c r="AC398" i="2" s="1"/>
  <c r="X398" i="2"/>
  <c r="W398" i="2"/>
  <c r="N398" i="2"/>
  <c r="R398" i="2" s="1"/>
  <c r="M398" i="2"/>
  <c r="P398" i="2" s="1"/>
  <c r="G398" i="2"/>
  <c r="O398" i="2" s="1"/>
  <c r="Z397" i="2"/>
  <c r="AA397" i="2" s="1"/>
  <c r="AB397" i="2" s="1"/>
  <c r="AC397" i="2" s="1"/>
  <c r="X397" i="2"/>
  <c r="W397" i="2"/>
  <c r="N397" i="2"/>
  <c r="R397" i="2" s="1"/>
  <c r="M397" i="2"/>
  <c r="P397" i="2" s="1"/>
  <c r="G397" i="2"/>
  <c r="Z396" i="2"/>
  <c r="AA396" i="2" s="1"/>
  <c r="AB396" i="2" s="1"/>
  <c r="AC396" i="2" s="1"/>
  <c r="X396" i="2"/>
  <c r="W396" i="2"/>
  <c r="N396" i="2"/>
  <c r="R396" i="2" s="1"/>
  <c r="M396" i="2"/>
  <c r="P396" i="2" s="1"/>
  <c r="G396" i="2"/>
  <c r="O396" i="2" s="1"/>
  <c r="Z395" i="2"/>
  <c r="AA395" i="2" s="1"/>
  <c r="AB395" i="2" s="1"/>
  <c r="AC395" i="2" s="1"/>
  <c r="X395" i="2"/>
  <c r="W395" i="2"/>
  <c r="N395" i="2"/>
  <c r="R395" i="2" s="1"/>
  <c r="M395" i="2"/>
  <c r="P395" i="2" s="1"/>
  <c r="G395" i="2"/>
  <c r="O395" i="2" s="1"/>
  <c r="Z394" i="2"/>
  <c r="AA394" i="2" s="1"/>
  <c r="AB394" i="2" s="1"/>
  <c r="AC394" i="2" s="1"/>
  <c r="X394" i="2"/>
  <c r="W394" i="2"/>
  <c r="N394" i="2"/>
  <c r="R394" i="2" s="1"/>
  <c r="M394" i="2"/>
  <c r="P394" i="2" s="1"/>
  <c r="G394" i="2"/>
  <c r="O394" i="2" s="1"/>
  <c r="Z393" i="2"/>
  <c r="AA393" i="2" s="1"/>
  <c r="AB393" i="2" s="1"/>
  <c r="AC393" i="2" s="1"/>
  <c r="X393" i="2"/>
  <c r="W393" i="2"/>
  <c r="N393" i="2"/>
  <c r="R393" i="2" s="1"/>
  <c r="M393" i="2"/>
  <c r="P393" i="2" s="1"/>
  <c r="S393" i="2" s="1"/>
  <c r="G393" i="2"/>
  <c r="AA392" i="2"/>
  <c r="AB392" i="2" s="1"/>
  <c r="AC392" i="2" s="1"/>
  <c r="X392" i="2"/>
  <c r="W392" i="2"/>
  <c r="N392" i="2"/>
  <c r="M392" i="2"/>
  <c r="O392" i="2"/>
  <c r="Z391" i="2"/>
  <c r="AA391" i="2" s="1"/>
  <c r="AB391" i="2" s="1"/>
  <c r="AC391" i="2" s="1"/>
  <c r="X391" i="2"/>
  <c r="W391" i="2"/>
  <c r="N391" i="2"/>
  <c r="R391" i="2" s="1"/>
  <c r="M391" i="2"/>
  <c r="P391" i="2" s="1"/>
  <c r="G391" i="2"/>
  <c r="O391" i="2" s="1"/>
  <c r="Z390" i="2"/>
  <c r="AA390" i="2" s="1"/>
  <c r="AB390" i="2" s="1"/>
  <c r="AC390" i="2" s="1"/>
  <c r="X390" i="2"/>
  <c r="W390" i="2"/>
  <c r="N390" i="2"/>
  <c r="M390" i="2"/>
  <c r="P390" i="2" s="1"/>
  <c r="Q390" i="2" s="1"/>
  <c r="G390" i="2"/>
  <c r="AA389" i="2"/>
  <c r="AB389" i="2" s="1"/>
  <c r="AC389" i="2" s="1"/>
  <c r="X389" i="2"/>
  <c r="W389" i="2"/>
  <c r="N389" i="2"/>
  <c r="M389" i="2"/>
  <c r="O389" i="2"/>
  <c r="Z388" i="2"/>
  <c r="AA388" i="2" s="1"/>
  <c r="AB388" i="2" s="1"/>
  <c r="AC388" i="2" s="1"/>
  <c r="X388" i="2"/>
  <c r="W388" i="2"/>
  <c r="N388" i="2"/>
  <c r="R388" i="2" s="1"/>
  <c r="M388" i="2"/>
  <c r="P388" i="2" s="1"/>
  <c r="G388" i="2"/>
  <c r="O388" i="2" s="1"/>
  <c r="Z387" i="2"/>
  <c r="AA387" i="2" s="1"/>
  <c r="AB387" i="2" s="1"/>
  <c r="AC387" i="2" s="1"/>
  <c r="X387" i="2"/>
  <c r="W387" i="2"/>
  <c r="N387" i="2"/>
  <c r="R387" i="2" s="1"/>
  <c r="M387" i="2"/>
  <c r="P387" i="2" s="1"/>
  <c r="G387" i="2"/>
  <c r="O387" i="2" s="1"/>
  <c r="Z386" i="2"/>
  <c r="AA386" i="2" s="1"/>
  <c r="AB386" i="2" s="1"/>
  <c r="AC386" i="2" s="1"/>
  <c r="X386" i="2"/>
  <c r="W386" i="2"/>
  <c r="N386" i="2"/>
  <c r="R386" i="2" s="1"/>
  <c r="M386" i="2"/>
  <c r="P386" i="2" s="1"/>
  <c r="G386" i="2"/>
  <c r="Z385" i="2"/>
  <c r="AA385" i="2" s="1"/>
  <c r="AB385" i="2" s="1"/>
  <c r="AC385" i="2" s="1"/>
  <c r="X385" i="2"/>
  <c r="W385" i="2"/>
  <c r="N385" i="2"/>
  <c r="R385" i="2" s="1"/>
  <c r="M385" i="2"/>
  <c r="P385" i="2" s="1"/>
  <c r="G385" i="2"/>
  <c r="O385" i="2" s="1"/>
  <c r="Z384" i="2"/>
  <c r="AA384" i="2" s="1"/>
  <c r="AB384" i="2" s="1"/>
  <c r="AC384" i="2" s="1"/>
  <c r="X384" i="2"/>
  <c r="W384" i="2"/>
  <c r="N384" i="2"/>
  <c r="R384" i="2" s="1"/>
  <c r="M384" i="2"/>
  <c r="P384" i="2" s="1"/>
  <c r="Q384" i="2" s="1"/>
  <c r="G384" i="2"/>
  <c r="O384" i="2" s="1"/>
  <c r="Z383" i="2"/>
  <c r="AA383" i="2" s="1"/>
  <c r="AB383" i="2" s="1"/>
  <c r="AC383" i="2" s="1"/>
  <c r="X383" i="2"/>
  <c r="W383" i="2"/>
  <c r="N383" i="2"/>
  <c r="R383" i="2" s="1"/>
  <c r="M383" i="2"/>
  <c r="P383" i="2" s="1"/>
  <c r="G383" i="2"/>
  <c r="O383" i="2" s="1"/>
  <c r="Z382" i="2"/>
  <c r="AA382" i="2" s="1"/>
  <c r="AB382" i="2" s="1"/>
  <c r="AC382" i="2" s="1"/>
  <c r="X382" i="2"/>
  <c r="W382" i="2"/>
  <c r="N382" i="2"/>
  <c r="R382" i="2" s="1"/>
  <c r="M382" i="2"/>
  <c r="P382" i="2" s="1"/>
  <c r="S382" i="2" s="1"/>
  <c r="G382" i="2"/>
  <c r="Z381" i="2"/>
  <c r="AA381" i="2" s="1"/>
  <c r="AB381" i="2" s="1"/>
  <c r="AC381" i="2" s="1"/>
  <c r="X381" i="2"/>
  <c r="W381" i="2"/>
  <c r="N381" i="2"/>
  <c r="R381" i="2" s="1"/>
  <c r="M381" i="2"/>
  <c r="P381" i="2" s="1"/>
  <c r="G381" i="2"/>
  <c r="O381" i="2" s="1"/>
  <c r="Z380" i="2"/>
  <c r="AA380" i="2" s="1"/>
  <c r="AB380" i="2" s="1"/>
  <c r="AC380" i="2" s="1"/>
  <c r="X380" i="2"/>
  <c r="W380" i="2"/>
  <c r="N380" i="2"/>
  <c r="R380" i="2" s="1"/>
  <c r="M380" i="2"/>
  <c r="P380" i="2" s="1"/>
  <c r="G380" i="2"/>
  <c r="O380" i="2" s="1"/>
  <c r="Z379" i="2"/>
  <c r="AA379" i="2" s="1"/>
  <c r="AB379" i="2" s="1"/>
  <c r="AC379" i="2" s="1"/>
  <c r="X379" i="2"/>
  <c r="W379" i="2"/>
  <c r="N379" i="2"/>
  <c r="R379" i="2" s="1"/>
  <c r="M379" i="2"/>
  <c r="P379" i="2" s="1"/>
  <c r="G379" i="2"/>
  <c r="O379" i="2" s="1"/>
  <c r="Z378" i="2"/>
  <c r="AA378" i="2" s="1"/>
  <c r="AB378" i="2" s="1"/>
  <c r="AC378" i="2" s="1"/>
  <c r="X378" i="2"/>
  <c r="W378" i="2"/>
  <c r="N378" i="2"/>
  <c r="R378" i="2" s="1"/>
  <c r="M378" i="2"/>
  <c r="P378" i="2" s="1"/>
  <c r="G378" i="2"/>
  <c r="Z377" i="2"/>
  <c r="AA377" i="2" s="1"/>
  <c r="AB377" i="2" s="1"/>
  <c r="AC377" i="2" s="1"/>
  <c r="X377" i="2"/>
  <c r="W377" i="2"/>
  <c r="N377" i="2"/>
  <c r="R377" i="2" s="1"/>
  <c r="M377" i="2"/>
  <c r="P377" i="2" s="1"/>
  <c r="G377" i="2"/>
  <c r="O377" i="2" s="1"/>
  <c r="Z376" i="2"/>
  <c r="AA376" i="2" s="1"/>
  <c r="AB376" i="2" s="1"/>
  <c r="AC376" i="2" s="1"/>
  <c r="X376" i="2"/>
  <c r="W376" i="2"/>
  <c r="N376" i="2"/>
  <c r="R376" i="2" s="1"/>
  <c r="M376" i="2"/>
  <c r="P376" i="2" s="1"/>
  <c r="Q376" i="2" s="1"/>
  <c r="G376" i="2"/>
  <c r="O376" i="2" s="1"/>
  <c r="Z375" i="2"/>
  <c r="AA375" i="2" s="1"/>
  <c r="AB375" i="2" s="1"/>
  <c r="AC375" i="2" s="1"/>
  <c r="X375" i="2"/>
  <c r="W375" i="2"/>
  <c r="N375" i="2"/>
  <c r="R375" i="2" s="1"/>
  <c r="M375" i="2"/>
  <c r="P375" i="2" s="1"/>
  <c r="G375" i="2"/>
  <c r="O375" i="2" s="1"/>
  <c r="Y374" i="2"/>
  <c r="AA374" i="2" s="1"/>
  <c r="AB374" i="2" s="1"/>
  <c r="AC374" i="2" s="1"/>
  <c r="X374" i="2"/>
  <c r="W374" i="2"/>
  <c r="N374" i="2"/>
  <c r="R374" i="2" s="1"/>
  <c r="M374" i="2"/>
  <c r="P374" i="2" s="1"/>
  <c r="S374" i="2" s="1"/>
  <c r="G374" i="2"/>
  <c r="Y373" i="2"/>
  <c r="AA373" i="2" s="1"/>
  <c r="AB373" i="2" s="1"/>
  <c r="AC373" i="2" s="1"/>
  <c r="X373" i="2"/>
  <c r="W373" i="2"/>
  <c r="N373" i="2"/>
  <c r="R373" i="2" s="1"/>
  <c r="M373" i="2"/>
  <c r="P373" i="2" s="1"/>
  <c r="G373" i="2"/>
  <c r="Y372" i="2"/>
  <c r="AA372" i="2" s="1"/>
  <c r="AB372" i="2" s="1"/>
  <c r="AC372" i="2" s="1"/>
  <c r="X372" i="2"/>
  <c r="W372" i="2"/>
  <c r="N372" i="2"/>
  <c r="R372" i="2" s="1"/>
  <c r="M372" i="2"/>
  <c r="P372" i="2" s="1"/>
  <c r="Q372" i="2" s="1"/>
  <c r="G372" i="2"/>
  <c r="O372" i="2" s="1"/>
  <c r="Y371" i="2"/>
  <c r="AA371" i="2" s="1"/>
  <c r="AB371" i="2" s="1"/>
  <c r="AC371" i="2" s="1"/>
  <c r="X371" i="2"/>
  <c r="W371" i="2"/>
  <c r="N371" i="2"/>
  <c r="R371" i="2" s="1"/>
  <c r="M371" i="2"/>
  <c r="P371" i="2" s="1"/>
  <c r="G371" i="2"/>
  <c r="O371" i="2" s="1"/>
  <c r="Y370" i="2"/>
  <c r="AA370" i="2" s="1"/>
  <c r="AB370" i="2" s="1"/>
  <c r="AC370" i="2" s="1"/>
  <c r="X370" i="2"/>
  <c r="W370" i="2"/>
  <c r="N370" i="2"/>
  <c r="R370" i="2" s="1"/>
  <c r="M370" i="2"/>
  <c r="P370" i="2" s="1"/>
  <c r="S370" i="2" s="1"/>
  <c r="G370" i="2"/>
  <c r="Y369" i="2"/>
  <c r="AA369" i="2" s="1"/>
  <c r="AB369" i="2" s="1"/>
  <c r="AC369" i="2" s="1"/>
  <c r="X369" i="2"/>
  <c r="W369" i="2"/>
  <c r="N369" i="2"/>
  <c r="R369" i="2" s="1"/>
  <c r="M369" i="2"/>
  <c r="P369" i="2" s="1"/>
  <c r="G369" i="2"/>
  <c r="O369" i="2" s="1"/>
  <c r="Y368" i="2"/>
  <c r="AA368" i="2" s="1"/>
  <c r="AB368" i="2" s="1"/>
  <c r="AC368" i="2" s="1"/>
  <c r="X368" i="2"/>
  <c r="W368" i="2"/>
  <c r="N368" i="2"/>
  <c r="R368" i="2" s="1"/>
  <c r="M368" i="2"/>
  <c r="P368" i="2" s="1"/>
  <c r="G368" i="2"/>
  <c r="O368" i="2" s="1"/>
  <c r="Y367" i="2"/>
  <c r="AA367" i="2" s="1"/>
  <c r="AB367" i="2" s="1"/>
  <c r="AC367" i="2" s="1"/>
  <c r="X367" i="2"/>
  <c r="W367" i="2"/>
  <c r="N367" i="2"/>
  <c r="R367" i="2" s="1"/>
  <c r="M367" i="2"/>
  <c r="P367" i="2" s="1"/>
  <c r="G367" i="2"/>
  <c r="O367" i="2" s="1"/>
  <c r="Y366" i="2"/>
  <c r="AA366" i="2" s="1"/>
  <c r="AB366" i="2" s="1"/>
  <c r="AC366" i="2" s="1"/>
  <c r="X366" i="2"/>
  <c r="W366" i="2"/>
  <c r="N366" i="2"/>
  <c r="R366" i="2" s="1"/>
  <c r="M366" i="2"/>
  <c r="P366" i="2" s="1"/>
  <c r="S366" i="2" s="1"/>
  <c r="G366" i="2"/>
  <c r="Y365" i="2"/>
  <c r="AA365" i="2" s="1"/>
  <c r="AB365" i="2" s="1"/>
  <c r="AC365" i="2" s="1"/>
  <c r="X365" i="2"/>
  <c r="W365" i="2"/>
  <c r="N365" i="2"/>
  <c r="R365" i="2" s="1"/>
  <c r="M365" i="2"/>
  <c r="P365" i="2" s="1"/>
  <c r="G365" i="2"/>
  <c r="Y364" i="2"/>
  <c r="AA364" i="2" s="1"/>
  <c r="AB364" i="2" s="1"/>
  <c r="AC364" i="2" s="1"/>
  <c r="X364" i="2"/>
  <c r="W364" i="2"/>
  <c r="N364" i="2"/>
  <c r="R364" i="2" s="1"/>
  <c r="M364" i="2"/>
  <c r="P364" i="2" s="1"/>
  <c r="Q364" i="2" s="1"/>
  <c r="G364" i="2"/>
  <c r="Y363" i="2"/>
  <c r="AA363" i="2" s="1"/>
  <c r="AB363" i="2" s="1"/>
  <c r="AC363" i="2" s="1"/>
  <c r="X363" i="2"/>
  <c r="W363" i="2"/>
  <c r="N363" i="2"/>
  <c r="R363" i="2" s="1"/>
  <c r="M363" i="2"/>
  <c r="P363" i="2" s="1"/>
  <c r="G363" i="2"/>
  <c r="O363" i="2" s="1"/>
  <c r="Y362" i="2"/>
  <c r="AA362" i="2" s="1"/>
  <c r="AB362" i="2" s="1"/>
  <c r="AC362" i="2" s="1"/>
  <c r="X362" i="2"/>
  <c r="W362" i="2"/>
  <c r="N362" i="2"/>
  <c r="R362" i="2" s="1"/>
  <c r="M362" i="2"/>
  <c r="P362" i="2" s="1"/>
  <c r="S362" i="2" s="1"/>
  <c r="G362" i="2"/>
  <c r="Y361" i="2"/>
  <c r="AA361" i="2" s="1"/>
  <c r="AB361" i="2" s="1"/>
  <c r="AC361" i="2" s="1"/>
  <c r="X361" i="2"/>
  <c r="W361" i="2"/>
  <c r="N361" i="2"/>
  <c r="R361" i="2" s="1"/>
  <c r="M361" i="2"/>
  <c r="P361" i="2" s="1"/>
  <c r="G361" i="2"/>
  <c r="Z360" i="2"/>
  <c r="AA360" i="2" s="1"/>
  <c r="AB360" i="2" s="1"/>
  <c r="AC360" i="2" s="1"/>
  <c r="X360" i="2"/>
  <c r="W360" i="2"/>
  <c r="N360" i="2"/>
  <c r="M360" i="2"/>
  <c r="P360" i="2" s="1"/>
  <c r="Q360" i="2" s="1"/>
  <c r="G360" i="2"/>
  <c r="O360" i="2" s="1"/>
  <c r="Y359" i="2"/>
  <c r="AA359" i="2" s="1"/>
  <c r="AB359" i="2" s="1"/>
  <c r="AC359" i="2" s="1"/>
  <c r="X359" i="2"/>
  <c r="W359" i="2"/>
  <c r="N359" i="2"/>
  <c r="R359" i="2" s="1"/>
  <c r="M359" i="2"/>
  <c r="P359" i="2" s="1"/>
  <c r="S359" i="2" s="1"/>
  <c r="G359" i="2"/>
  <c r="Z358" i="2"/>
  <c r="AA358" i="2" s="1"/>
  <c r="AB358" i="2" s="1"/>
  <c r="AC358" i="2" s="1"/>
  <c r="X358" i="2"/>
  <c r="W358" i="2"/>
  <c r="N358" i="2"/>
  <c r="R358" i="2" s="1"/>
  <c r="M358" i="2"/>
  <c r="P358" i="2" s="1"/>
  <c r="G358" i="2"/>
  <c r="O358" i="2" s="1"/>
  <c r="Z357" i="2"/>
  <c r="AA357" i="2" s="1"/>
  <c r="AB357" i="2" s="1"/>
  <c r="AC357" i="2" s="1"/>
  <c r="X357" i="2"/>
  <c r="W357" i="2"/>
  <c r="N357" i="2"/>
  <c r="R357" i="2" s="1"/>
  <c r="M357" i="2"/>
  <c r="P357" i="2" s="1"/>
  <c r="G357" i="2"/>
  <c r="Y356" i="2"/>
  <c r="AA356" i="2" s="1"/>
  <c r="AB356" i="2" s="1"/>
  <c r="AC356" i="2" s="1"/>
  <c r="X356" i="2"/>
  <c r="W356" i="2"/>
  <c r="N356" i="2"/>
  <c r="R356" i="2" s="1"/>
  <c r="M356" i="2"/>
  <c r="P356" i="2" s="1"/>
  <c r="G356" i="2"/>
  <c r="O356" i="2" s="1"/>
  <c r="Z355" i="2"/>
  <c r="AA355" i="2" s="1"/>
  <c r="AB355" i="2" s="1"/>
  <c r="AC355" i="2" s="1"/>
  <c r="X355" i="2"/>
  <c r="W355" i="2"/>
  <c r="N355" i="2"/>
  <c r="R355" i="2" s="1"/>
  <c r="M355" i="2"/>
  <c r="P355" i="2" s="1"/>
  <c r="G355" i="2"/>
  <c r="Y354" i="2"/>
  <c r="AA354" i="2" s="1"/>
  <c r="AB354" i="2" s="1"/>
  <c r="AC354" i="2" s="1"/>
  <c r="X354" i="2"/>
  <c r="W354" i="2"/>
  <c r="N354" i="2"/>
  <c r="R354" i="2" s="1"/>
  <c r="M354" i="2"/>
  <c r="P354" i="2" s="1"/>
  <c r="G354" i="2"/>
  <c r="Y353" i="2"/>
  <c r="AA353" i="2" s="1"/>
  <c r="AB353" i="2" s="1"/>
  <c r="AC353" i="2" s="1"/>
  <c r="X353" i="2"/>
  <c r="W353" i="2"/>
  <c r="N353" i="2"/>
  <c r="R353" i="2" s="1"/>
  <c r="M353" i="2"/>
  <c r="P353" i="2" s="1"/>
  <c r="G353" i="2"/>
  <c r="O353" i="2" s="1"/>
  <c r="Y352" i="2"/>
  <c r="AA352" i="2" s="1"/>
  <c r="AB352" i="2" s="1"/>
  <c r="AC352" i="2" s="1"/>
  <c r="X352" i="2"/>
  <c r="W352" i="2"/>
  <c r="N352" i="2"/>
  <c r="R352" i="2" s="1"/>
  <c r="M352" i="2"/>
  <c r="P352" i="2" s="1"/>
  <c r="G352" i="2"/>
  <c r="O352" i="2" s="1"/>
  <c r="Y351" i="2"/>
  <c r="AA351" i="2" s="1"/>
  <c r="AB351" i="2" s="1"/>
  <c r="AC351" i="2" s="1"/>
  <c r="X351" i="2"/>
  <c r="W351" i="2"/>
  <c r="N351" i="2"/>
  <c r="R351" i="2" s="1"/>
  <c r="M351" i="2"/>
  <c r="P351" i="2" s="1"/>
  <c r="S351" i="2" s="1"/>
  <c r="G351" i="2"/>
  <c r="Y350" i="2"/>
  <c r="AA350" i="2" s="1"/>
  <c r="AB350" i="2" s="1"/>
  <c r="AC350" i="2" s="1"/>
  <c r="X350" i="2"/>
  <c r="W350" i="2"/>
  <c r="N350" i="2"/>
  <c r="R350" i="2" s="1"/>
  <c r="M350" i="2"/>
  <c r="P350" i="2" s="1"/>
  <c r="G350" i="2"/>
  <c r="O350" i="2" s="1"/>
  <c r="Y349" i="2"/>
  <c r="AA349" i="2" s="1"/>
  <c r="AB349" i="2" s="1"/>
  <c r="AC349" i="2" s="1"/>
  <c r="X349" i="2"/>
  <c r="W349" i="2"/>
  <c r="N349" i="2"/>
  <c r="R349" i="2" s="1"/>
  <c r="M349" i="2"/>
  <c r="P349" i="2" s="1"/>
  <c r="G349" i="2"/>
  <c r="Z348" i="2"/>
  <c r="AA348" i="2" s="1"/>
  <c r="AB348" i="2" s="1"/>
  <c r="AC348" i="2" s="1"/>
  <c r="X348" i="2"/>
  <c r="W348" i="2"/>
  <c r="N348" i="2"/>
  <c r="M348" i="2"/>
  <c r="P348" i="2" s="1"/>
  <c r="Q348" i="2" s="1"/>
  <c r="G348" i="2"/>
  <c r="O348" i="2" s="1"/>
  <c r="Y347" i="2"/>
  <c r="AA347" i="2" s="1"/>
  <c r="AB347" i="2" s="1"/>
  <c r="AC347" i="2" s="1"/>
  <c r="X347" i="2"/>
  <c r="W347" i="2"/>
  <c r="N347" i="2"/>
  <c r="M347" i="2"/>
  <c r="P347" i="2" s="1"/>
  <c r="Q347" i="2" s="1"/>
  <c r="G347" i="2"/>
  <c r="Y346" i="2"/>
  <c r="AA346" i="2" s="1"/>
  <c r="AB346" i="2" s="1"/>
  <c r="AC346" i="2" s="1"/>
  <c r="X346" i="2"/>
  <c r="W346" i="2"/>
  <c r="N346" i="2"/>
  <c r="M346" i="2"/>
  <c r="G346" i="2"/>
  <c r="O346" i="2" s="1"/>
  <c r="Y345" i="2"/>
  <c r="AA345" i="2" s="1"/>
  <c r="AB345" i="2" s="1"/>
  <c r="AC345" i="2" s="1"/>
  <c r="X345" i="2"/>
  <c r="W345" i="2"/>
  <c r="N345" i="2"/>
  <c r="R345" i="2" s="1"/>
  <c r="M345" i="2"/>
  <c r="P345" i="2" s="1"/>
  <c r="G345" i="2"/>
  <c r="Y344" i="2"/>
  <c r="AA344" i="2" s="1"/>
  <c r="AB344" i="2" s="1"/>
  <c r="AC344" i="2" s="1"/>
  <c r="X344" i="2"/>
  <c r="W344" i="2"/>
  <c r="N344" i="2"/>
  <c r="R344" i="2" s="1"/>
  <c r="M344" i="2"/>
  <c r="P344" i="2" s="1"/>
  <c r="Q344" i="2" s="1"/>
  <c r="G344" i="2"/>
  <c r="O344" i="2" s="1"/>
  <c r="Y343" i="2"/>
  <c r="AA343" i="2" s="1"/>
  <c r="AB343" i="2" s="1"/>
  <c r="AC343" i="2" s="1"/>
  <c r="X343" i="2"/>
  <c r="W343" i="2"/>
  <c r="N343" i="2"/>
  <c r="R343" i="2" s="1"/>
  <c r="M343" i="2"/>
  <c r="P343" i="2" s="1"/>
  <c r="G343" i="2"/>
  <c r="O343" i="2" s="1"/>
  <c r="Y342" i="2"/>
  <c r="AA342" i="2" s="1"/>
  <c r="AB342" i="2" s="1"/>
  <c r="AC342" i="2" s="1"/>
  <c r="X342" i="2"/>
  <c r="W342" i="2"/>
  <c r="N342" i="2"/>
  <c r="R342" i="2" s="1"/>
  <c r="M342" i="2"/>
  <c r="P342" i="2" s="1"/>
  <c r="G342" i="2"/>
  <c r="Y341" i="2"/>
  <c r="AA341" i="2" s="1"/>
  <c r="AB341" i="2" s="1"/>
  <c r="AC341" i="2" s="1"/>
  <c r="X341" i="2"/>
  <c r="W341" i="2"/>
  <c r="N341" i="2"/>
  <c r="R341" i="2" s="1"/>
  <c r="M341" i="2"/>
  <c r="P341" i="2" s="1"/>
  <c r="Q341" i="2" s="1"/>
  <c r="G341" i="2"/>
  <c r="Y340" i="2"/>
  <c r="AA340" i="2" s="1"/>
  <c r="AB340" i="2" s="1"/>
  <c r="AC340" i="2" s="1"/>
  <c r="X340" i="2"/>
  <c r="W340" i="2"/>
  <c r="N340" i="2"/>
  <c r="R340" i="2" s="1"/>
  <c r="M340" i="2"/>
  <c r="P340" i="2" s="1"/>
  <c r="Q340" i="2" s="1"/>
  <c r="G340" i="2"/>
  <c r="Y339" i="2"/>
  <c r="AA339" i="2" s="1"/>
  <c r="AB339" i="2" s="1"/>
  <c r="AC339" i="2" s="1"/>
  <c r="X339" i="2"/>
  <c r="W339" i="2"/>
  <c r="N339" i="2"/>
  <c r="R339" i="2" s="1"/>
  <c r="M339" i="2"/>
  <c r="P339" i="2" s="1"/>
  <c r="G339" i="2"/>
  <c r="O339" i="2" s="1"/>
  <c r="Y338" i="2"/>
  <c r="AA338" i="2" s="1"/>
  <c r="AB338" i="2" s="1"/>
  <c r="AC338" i="2" s="1"/>
  <c r="X338" i="2"/>
  <c r="W338" i="2"/>
  <c r="N338" i="2"/>
  <c r="R338" i="2" s="1"/>
  <c r="M338" i="2"/>
  <c r="P338" i="2" s="1"/>
  <c r="G338" i="2"/>
  <c r="O338" i="2" s="1"/>
  <c r="Y337" i="2"/>
  <c r="AA337" i="2" s="1"/>
  <c r="AB337" i="2" s="1"/>
  <c r="AC337" i="2" s="1"/>
  <c r="X337" i="2"/>
  <c r="W337" i="2"/>
  <c r="N337" i="2"/>
  <c r="R337" i="2" s="1"/>
  <c r="M337" i="2"/>
  <c r="P337" i="2" s="1"/>
  <c r="Q337" i="2" s="1"/>
  <c r="G337" i="2"/>
  <c r="Y336" i="2"/>
  <c r="AA336" i="2" s="1"/>
  <c r="AB336" i="2" s="1"/>
  <c r="AC336" i="2" s="1"/>
  <c r="X336" i="2"/>
  <c r="W336" i="2"/>
  <c r="N336" i="2"/>
  <c r="R336" i="2" s="1"/>
  <c r="M336" i="2"/>
  <c r="P336" i="2" s="1"/>
  <c r="G336" i="2"/>
  <c r="O336" i="2" s="1"/>
  <c r="Y335" i="2"/>
  <c r="AA335" i="2" s="1"/>
  <c r="AB335" i="2" s="1"/>
  <c r="AC335" i="2" s="1"/>
  <c r="X335" i="2"/>
  <c r="W335" i="2"/>
  <c r="N335" i="2"/>
  <c r="R335" i="2" s="1"/>
  <c r="M335" i="2"/>
  <c r="P335" i="2" s="1"/>
  <c r="G335" i="2"/>
  <c r="O335" i="2" s="1"/>
  <c r="Y334" i="2"/>
  <c r="AA334" i="2" s="1"/>
  <c r="AB334" i="2" s="1"/>
  <c r="AC334" i="2" s="1"/>
  <c r="X334" i="2"/>
  <c r="W334" i="2"/>
  <c r="N334" i="2"/>
  <c r="R334" i="2" s="1"/>
  <c r="M334" i="2"/>
  <c r="P334" i="2" s="1"/>
  <c r="S334" i="2" s="1"/>
  <c r="G334" i="2"/>
  <c r="O334" i="2" s="1"/>
  <c r="Z333" i="2"/>
  <c r="AA333" i="2" s="1"/>
  <c r="AB333" i="2" s="1"/>
  <c r="AC333" i="2" s="1"/>
  <c r="X333" i="2"/>
  <c r="W333" i="2"/>
  <c r="N333" i="2"/>
  <c r="R333" i="2" s="1"/>
  <c r="M333" i="2"/>
  <c r="P333" i="2" s="1"/>
  <c r="Q333" i="2" s="1"/>
  <c r="G333" i="2"/>
  <c r="Z332" i="2"/>
  <c r="AA332" i="2" s="1"/>
  <c r="AB332" i="2" s="1"/>
  <c r="AC332" i="2" s="1"/>
  <c r="X332" i="2"/>
  <c r="W332" i="2"/>
  <c r="N332" i="2"/>
  <c r="R332" i="2" s="1"/>
  <c r="M332" i="2"/>
  <c r="P332" i="2" s="1"/>
  <c r="Q332" i="2" s="1"/>
  <c r="G332" i="2"/>
  <c r="O332" i="2" s="1"/>
  <c r="Z331" i="2"/>
  <c r="AA331" i="2" s="1"/>
  <c r="AB331" i="2" s="1"/>
  <c r="AC331" i="2" s="1"/>
  <c r="X331" i="2"/>
  <c r="W331" i="2"/>
  <c r="N331" i="2"/>
  <c r="R331" i="2" s="1"/>
  <c r="M331" i="2"/>
  <c r="P331" i="2" s="1"/>
  <c r="G331" i="2"/>
  <c r="O331" i="2" s="1"/>
  <c r="Z330" i="2"/>
  <c r="AA330" i="2" s="1"/>
  <c r="AB330" i="2" s="1"/>
  <c r="AC330" i="2" s="1"/>
  <c r="X330" i="2"/>
  <c r="W330" i="2"/>
  <c r="N330" i="2"/>
  <c r="R330" i="2" s="1"/>
  <c r="M330" i="2"/>
  <c r="P330" i="2" s="1"/>
  <c r="G330" i="2"/>
  <c r="O330" i="2" s="1"/>
  <c r="Z329" i="2"/>
  <c r="AA329" i="2" s="1"/>
  <c r="AB329" i="2" s="1"/>
  <c r="AC329" i="2" s="1"/>
  <c r="X329" i="2"/>
  <c r="W329" i="2"/>
  <c r="N329" i="2"/>
  <c r="R329" i="2" s="1"/>
  <c r="M329" i="2"/>
  <c r="P329" i="2" s="1"/>
  <c r="Q329" i="2" s="1"/>
  <c r="G329" i="2"/>
  <c r="Z328" i="2"/>
  <c r="AA328" i="2" s="1"/>
  <c r="AB328" i="2" s="1"/>
  <c r="AC328" i="2" s="1"/>
  <c r="X328" i="2"/>
  <c r="W328" i="2"/>
  <c r="N328" i="2"/>
  <c r="R328" i="2" s="1"/>
  <c r="M328" i="2"/>
  <c r="P328" i="2" s="1"/>
  <c r="Q328" i="2" s="1"/>
  <c r="G328" i="2"/>
  <c r="Z327" i="2"/>
  <c r="AA327" i="2" s="1"/>
  <c r="AB327" i="2" s="1"/>
  <c r="AC327" i="2" s="1"/>
  <c r="X327" i="2"/>
  <c r="W327" i="2"/>
  <c r="N327" i="2"/>
  <c r="R327" i="2" s="1"/>
  <c r="M327" i="2"/>
  <c r="P327" i="2" s="1"/>
  <c r="G327" i="2"/>
  <c r="O327" i="2" s="1"/>
  <c r="Z326" i="2"/>
  <c r="AA326" i="2" s="1"/>
  <c r="AB326" i="2" s="1"/>
  <c r="AC326" i="2" s="1"/>
  <c r="X326" i="2"/>
  <c r="W326" i="2"/>
  <c r="N326" i="2"/>
  <c r="R326" i="2" s="1"/>
  <c r="M326" i="2"/>
  <c r="P326" i="2" s="1"/>
  <c r="S326" i="2" s="1"/>
  <c r="G326" i="2"/>
  <c r="O326" i="2" s="1"/>
  <c r="Z325" i="2"/>
  <c r="AA325" i="2" s="1"/>
  <c r="AB325" i="2" s="1"/>
  <c r="AC325" i="2" s="1"/>
  <c r="X325" i="2"/>
  <c r="W325" i="2"/>
  <c r="N325" i="2"/>
  <c r="R325" i="2" s="1"/>
  <c r="M325" i="2"/>
  <c r="P325" i="2" s="1"/>
  <c r="Q325" i="2" s="1"/>
  <c r="G325" i="2"/>
  <c r="Z324" i="2"/>
  <c r="AA324" i="2" s="1"/>
  <c r="AB324" i="2" s="1"/>
  <c r="AC324" i="2" s="1"/>
  <c r="X324" i="2"/>
  <c r="W324" i="2"/>
  <c r="N324" i="2"/>
  <c r="R324" i="2" s="1"/>
  <c r="M324" i="2"/>
  <c r="P324" i="2" s="1"/>
  <c r="G324" i="2"/>
  <c r="O324" i="2" s="1"/>
  <c r="Z323" i="2"/>
  <c r="AA323" i="2" s="1"/>
  <c r="AB323" i="2" s="1"/>
  <c r="AC323" i="2" s="1"/>
  <c r="X323" i="2"/>
  <c r="W323" i="2"/>
  <c r="N323" i="2"/>
  <c r="R323" i="2" s="1"/>
  <c r="M323" i="2"/>
  <c r="P323" i="2" s="1"/>
  <c r="G323" i="2"/>
  <c r="O323" i="2" s="1"/>
  <c r="Z322" i="2"/>
  <c r="AA322" i="2" s="1"/>
  <c r="AB322" i="2" s="1"/>
  <c r="AC322" i="2" s="1"/>
  <c r="X322" i="2"/>
  <c r="W322" i="2"/>
  <c r="N322" i="2"/>
  <c r="R322" i="2" s="1"/>
  <c r="M322" i="2"/>
  <c r="P322" i="2" s="1"/>
  <c r="G322" i="2"/>
  <c r="O322" i="2" s="1"/>
  <c r="Z321" i="2"/>
  <c r="AA321" i="2" s="1"/>
  <c r="AB321" i="2" s="1"/>
  <c r="AC321" i="2" s="1"/>
  <c r="X321" i="2"/>
  <c r="W321" i="2"/>
  <c r="N321" i="2"/>
  <c r="R321" i="2" s="1"/>
  <c r="M321" i="2"/>
  <c r="P321" i="2" s="1"/>
  <c r="Q321" i="2" s="1"/>
  <c r="G321" i="2"/>
  <c r="Z320" i="2"/>
  <c r="AA320" i="2" s="1"/>
  <c r="AB320" i="2" s="1"/>
  <c r="AC320" i="2" s="1"/>
  <c r="X320" i="2"/>
  <c r="W320" i="2"/>
  <c r="N320" i="2"/>
  <c r="R320" i="2" s="1"/>
  <c r="M320" i="2"/>
  <c r="P320" i="2" s="1"/>
  <c r="Q320" i="2" s="1"/>
  <c r="G320" i="2"/>
  <c r="O320" i="2" s="1"/>
  <c r="Z319" i="2"/>
  <c r="AA319" i="2" s="1"/>
  <c r="AB319" i="2" s="1"/>
  <c r="AC319" i="2" s="1"/>
  <c r="X319" i="2"/>
  <c r="W319" i="2"/>
  <c r="N319" i="2"/>
  <c r="R319" i="2" s="1"/>
  <c r="M319" i="2"/>
  <c r="P319" i="2" s="1"/>
  <c r="G319" i="2"/>
  <c r="O319" i="2" s="1"/>
  <c r="Z318" i="2"/>
  <c r="AA318" i="2" s="1"/>
  <c r="AB318" i="2" s="1"/>
  <c r="AC318" i="2" s="1"/>
  <c r="X318" i="2"/>
  <c r="W318" i="2"/>
  <c r="N318" i="2"/>
  <c r="R318" i="2" s="1"/>
  <c r="M318" i="2"/>
  <c r="P318" i="2" s="1"/>
  <c r="S318" i="2" s="1"/>
  <c r="G318" i="2"/>
  <c r="O318" i="2" s="1"/>
  <c r="Z317" i="2"/>
  <c r="AA317" i="2" s="1"/>
  <c r="AB317" i="2" s="1"/>
  <c r="AC317" i="2" s="1"/>
  <c r="X317" i="2"/>
  <c r="W317" i="2"/>
  <c r="N317" i="2"/>
  <c r="R317" i="2" s="1"/>
  <c r="M317" i="2"/>
  <c r="P317" i="2" s="1"/>
  <c r="Q317" i="2" s="1"/>
  <c r="G317" i="2"/>
  <c r="Z316" i="2"/>
  <c r="AA316" i="2" s="1"/>
  <c r="AB316" i="2" s="1"/>
  <c r="AC316" i="2" s="1"/>
  <c r="X316" i="2"/>
  <c r="W316" i="2"/>
  <c r="N316" i="2"/>
  <c r="R316" i="2" s="1"/>
  <c r="M316" i="2"/>
  <c r="P316" i="2" s="1"/>
  <c r="Q316" i="2" s="1"/>
  <c r="G316" i="2"/>
  <c r="Y315" i="2"/>
  <c r="AA315" i="2" s="1"/>
  <c r="AB315" i="2" s="1"/>
  <c r="AC315" i="2" s="1"/>
  <c r="X315" i="2"/>
  <c r="W315" i="2"/>
  <c r="N315" i="2"/>
  <c r="R315" i="2" s="1"/>
  <c r="M315" i="2"/>
  <c r="P315" i="2" s="1"/>
  <c r="G315" i="2"/>
  <c r="O315" i="2" s="1"/>
  <c r="Y314" i="2"/>
  <c r="AA314" i="2" s="1"/>
  <c r="AB314" i="2" s="1"/>
  <c r="AC314" i="2" s="1"/>
  <c r="X314" i="2"/>
  <c r="W314" i="2"/>
  <c r="N314" i="2"/>
  <c r="R314" i="2" s="1"/>
  <c r="M314" i="2"/>
  <c r="P314" i="2" s="1"/>
  <c r="G314" i="2"/>
  <c r="O314" i="2" s="1"/>
  <c r="Z313" i="2"/>
  <c r="AA313" i="2" s="1"/>
  <c r="AB313" i="2" s="1"/>
  <c r="AC313" i="2" s="1"/>
  <c r="X313" i="2"/>
  <c r="W313" i="2"/>
  <c r="N313" i="2"/>
  <c r="R313" i="2" s="1"/>
  <c r="M313" i="2"/>
  <c r="P313" i="2" s="1"/>
  <c r="Q313" i="2" s="1"/>
  <c r="G313" i="2"/>
  <c r="Z312" i="2"/>
  <c r="AA312" i="2" s="1"/>
  <c r="AB312" i="2" s="1"/>
  <c r="AC312" i="2" s="1"/>
  <c r="X312" i="2"/>
  <c r="W312" i="2"/>
  <c r="N312" i="2"/>
  <c r="R312" i="2" s="1"/>
  <c r="M312" i="2"/>
  <c r="P312" i="2" s="1"/>
  <c r="G312" i="2"/>
  <c r="O312" i="2" s="1"/>
  <c r="Z311" i="2"/>
  <c r="AA311" i="2" s="1"/>
  <c r="AB311" i="2" s="1"/>
  <c r="AC311" i="2" s="1"/>
  <c r="X311" i="2"/>
  <c r="W311" i="2"/>
  <c r="N311" i="2"/>
  <c r="R311" i="2" s="1"/>
  <c r="M311" i="2"/>
  <c r="P311" i="2" s="1"/>
  <c r="G311" i="2"/>
  <c r="O311" i="2" s="1"/>
  <c r="Z310" i="2"/>
  <c r="AA310" i="2" s="1"/>
  <c r="AB310" i="2" s="1"/>
  <c r="AC310" i="2" s="1"/>
  <c r="X310" i="2"/>
  <c r="W310" i="2"/>
  <c r="N310" i="2"/>
  <c r="R310" i="2" s="1"/>
  <c r="M310" i="2"/>
  <c r="P310" i="2" s="1"/>
  <c r="S310" i="2" s="1"/>
  <c r="G310" i="2"/>
  <c r="O310" i="2" s="1"/>
  <c r="Z309" i="2"/>
  <c r="AA309" i="2" s="1"/>
  <c r="AB309" i="2" s="1"/>
  <c r="AC309" i="2" s="1"/>
  <c r="X309" i="2"/>
  <c r="W309" i="2"/>
  <c r="N309" i="2"/>
  <c r="R309" i="2" s="1"/>
  <c r="M309" i="2"/>
  <c r="P309" i="2" s="1"/>
  <c r="Q309" i="2" s="1"/>
  <c r="G309" i="2"/>
  <c r="Z308" i="2"/>
  <c r="AA308" i="2" s="1"/>
  <c r="AB308" i="2" s="1"/>
  <c r="AC308" i="2" s="1"/>
  <c r="X308" i="2"/>
  <c r="W308" i="2"/>
  <c r="N308" i="2"/>
  <c r="R308" i="2" s="1"/>
  <c r="M308" i="2"/>
  <c r="P308" i="2" s="1"/>
  <c r="Q308" i="2" s="1"/>
  <c r="G308" i="2"/>
  <c r="O308" i="2" s="1"/>
  <c r="Z307" i="2"/>
  <c r="AA307" i="2" s="1"/>
  <c r="AB307" i="2" s="1"/>
  <c r="AC307" i="2" s="1"/>
  <c r="X307" i="2"/>
  <c r="W307" i="2"/>
  <c r="N307" i="2"/>
  <c r="R307" i="2" s="1"/>
  <c r="M307" i="2"/>
  <c r="P307" i="2" s="1"/>
  <c r="G307" i="2"/>
  <c r="O307" i="2" s="1"/>
  <c r="Z306" i="2"/>
  <c r="AA306" i="2" s="1"/>
  <c r="AB306" i="2" s="1"/>
  <c r="AC306" i="2" s="1"/>
  <c r="X306" i="2"/>
  <c r="W306" i="2"/>
  <c r="N306" i="2"/>
  <c r="R306" i="2" s="1"/>
  <c r="M306" i="2"/>
  <c r="P306" i="2" s="1"/>
  <c r="G306" i="2"/>
  <c r="O306" i="2" s="1"/>
  <c r="Z305" i="2"/>
  <c r="AA305" i="2" s="1"/>
  <c r="AB305" i="2" s="1"/>
  <c r="AC305" i="2" s="1"/>
  <c r="X305" i="2"/>
  <c r="W305" i="2"/>
  <c r="N305" i="2"/>
  <c r="R305" i="2" s="1"/>
  <c r="M305" i="2"/>
  <c r="P305" i="2" s="1"/>
  <c r="Q305" i="2" s="1"/>
  <c r="G305" i="2"/>
  <c r="Z304" i="2"/>
  <c r="AA304" i="2" s="1"/>
  <c r="AB304" i="2" s="1"/>
  <c r="AC304" i="2" s="1"/>
  <c r="X304" i="2"/>
  <c r="W304" i="2"/>
  <c r="N304" i="2"/>
  <c r="R304" i="2" s="1"/>
  <c r="M304" i="2"/>
  <c r="P304" i="2" s="1"/>
  <c r="Q304" i="2" s="1"/>
  <c r="G304" i="2"/>
  <c r="Z303" i="2"/>
  <c r="AA303" i="2" s="1"/>
  <c r="AB303" i="2" s="1"/>
  <c r="AC303" i="2" s="1"/>
  <c r="X303" i="2"/>
  <c r="W303" i="2"/>
  <c r="N303" i="2"/>
  <c r="R303" i="2" s="1"/>
  <c r="M303" i="2"/>
  <c r="P303" i="2" s="1"/>
  <c r="G303" i="2"/>
  <c r="O303" i="2" s="1"/>
  <c r="AA302" i="2"/>
  <c r="AB302" i="2" s="1"/>
  <c r="AC302" i="2" s="1"/>
  <c r="X302" i="2"/>
  <c r="W302" i="2"/>
  <c r="N302" i="2"/>
  <c r="M302" i="2"/>
  <c r="P302" i="2" s="1"/>
  <c r="Q302" i="2" s="1"/>
  <c r="G302" i="2"/>
  <c r="H302" i="2" s="1"/>
  <c r="AA301" i="2"/>
  <c r="AB301" i="2" s="1"/>
  <c r="AC301" i="2" s="1"/>
  <c r="X301" i="2"/>
  <c r="W301" i="2"/>
  <c r="N301" i="2"/>
  <c r="R301" i="2" s="1"/>
  <c r="M301" i="2"/>
  <c r="P301" i="2" s="1"/>
  <c r="G301" i="2"/>
  <c r="O301" i="2" s="1"/>
  <c r="AA300" i="2"/>
  <c r="AB300" i="2" s="1"/>
  <c r="AC300" i="2" s="1"/>
  <c r="X300" i="2"/>
  <c r="W300" i="2"/>
  <c r="N300" i="2"/>
  <c r="R300" i="2" s="1"/>
  <c r="M300" i="2"/>
  <c r="P300" i="2" s="1"/>
  <c r="G300" i="2"/>
  <c r="AA299" i="2"/>
  <c r="AB299" i="2" s="1"/>
  <c r="AC299" i="2" s="1"/>
  <c r="X299" i="2"/>
  <c r="W299" i="2"/>
  <c r="N299" i="2"/>
  <c r="M299" i="2"/>
  <c r="P299" i="2" s="1"/>
  <c r="Q299" i="2" s="1"/>
  <c r="G299" i="2"/>
  <c r="AA298" i="2"/>
  <c r="AB298" i="2" s="1"/>
  <c r="AC298" i="2" s="1"/>
  <c r="X298" i="2"/>
  <c r="W298" i="2"/>
  <c r="N298" i="2"/>
  <c r="R298" i="2" s="1"/>
  <c r="M298" i="2"/>
  <c r="P298" i="2" s="1"/>
  <c r="Q298" i="2" s="1"/>
  <c r="G298" i="2"/>
  <c r="AA297" i="2"/>
  <c r="AB297" i="2" s="1"/>
  <c r="AC297" i="2" s="1"/>
  <c r="X297" i="2"/>
  <c r="W297" i="2"/>
  <c r="N297" i="2"/>
  <c r="R297" i="2" s="1"/>
  <c r="M297" i="2"/>
  <c r="P297" i="2" s="1"/>
  <c r="Q297" i="2" s="1"/>
  <c r="G297" i="2"/>
  <c r="AA296" i="2"/>
  <c r="AB296" i="2" s="1"/>
  <c r="AC296" i="2" s="1"/>
  <c r="X296" i="2"/>
  <c r="W296" i="2"/>
  <c r="N296" i="2"/>
  <c r="R296" i="2" s="1"/>
  <c r="M296" i="2"/>
  <c r="P296" i="2" s="1"/>
  <c r="Q296" i="2" s="1"/>
  <c r="G296" i="2"/>
  <c r="AA295" i="2"/>
  <c r="AB295" i="2" s="1"/>
  <c r="AC295" i="2" s="1"/>
  <c r="X295" i="2"/>
  <c r="W295" i="2"/>
  <c r="N295" i="2"/>
  <c r="R295" i="2" s="1"/>
  <c r="M295" i="2"/>
  <c r="P295" i="2" s="1"/>
  <c r="Q295" i="2" s="1"/>
  <c r="G295" i="2"/>
  <c r="AA294" i="2"/>
  <c r="AB294" i="2" s="1"/>
  <c r="AC294" i="2" s="1"/>
  <c r="X294" i="2"/>
  <c r="W294" i="2"/>
  <c r="N294" i="2"/>
  <c r="R294" i="2" s="1"/>
  <c r="M294" i="2"/>
  <c r="P294" i="2" s="1"/>
  <c r="Q294" i="2" s="1"/>
  <c r="G294" i="2"/>
  <c r="AA293" i="2"/>
  <c r="AB293" i="2" s="1"/>
  <c r="AC293" i="2" s="1"/>
  <c r="X293" i="2"/>
  <c r="W293" i="2"/>
  <c r="N293" i="2"/>
  <c r="R293" i="2" s="1"/>
  <c r="M293" i="2"/>
  <c r="P293" i="2" s="1"/>
  <c r="Q293" i="2" s="1"/>
  <c r="G293" i="2"/>
  <c r="AA292" i="2"/>
  <c r="AB292" i="2" s="1"/>
  <c r="AC292" i="2" s="1"/>
  <c r="X292" i="2"/>
  <c r="W292" i="2"/>
  <c r="N292" i="2"/>
  <c r="R292" i="2" s="1"/>
  <c r="M292" i="2"/>
  <c r="P292" i="2" s="1"/>
  <c r="Q292" i="2" s="1"/>
  <c r="G292" i="2"/>
  <c r="AA291" i="2"/>
  <c r="AB291" i="2" s="1"/>
  <c r="AC291" i="2" s="1"/>
  <c r="X291" i="2"/>
  <c r="W291" i="2"/>
  <c r="N291" i="2"/>
  <c r="R291" i="2" s="1"/>
  <c r="M291" i="2"/>
  <c r="P291" i="2" s="1"/>
  <c r="Q291" i="2" s="1"/>
  <c r="G291" i="2"/>
  <c r="AA290" i="2"/>
  <c r="AB290" i="2" s="1"/>
  <c r="AC290" i="2" s="1"/>
  <c r="X290" i="2"/>
  <c r="W290" i="2"/>
  <c r="N290" i="2"/>
  <c r="R290" i="2" s="1"/>
  <c r="M290" i="2"/>
  <c r="P290" i="2" s="1"/>
  <c r="Q290" i="2" s="1"/>
  <c r="G290" i="2"/>
  <c r="AA289" i="2"/>
  <c r="AB289" i="2" s="1"/>
  <c r="AC289" i="2" s="1"/>
  <c r="X289" i="2"/>
  <c r="W289" i="2"/>
  <c r="N289" i="2"/>
  <c r="R289" i="2" s="1"/>
  <c r="M289" i="2"/>
  <c r="P289" i="2" s="1"/>
  <c r="Q289" i="2" s="1"/>
  <c r="G289" i="2"/>
  <c r="AA288" i="2"/>
  <c r="AB288" i="2" s="1"/>
  <c r="AC288" i="2" s="1"/>
  <c r="X288" i="2"/>
  <c r="W288" i="2"/>
  <c r="N288" i="2"/>
  <c r="R288" i="2" s="1"/>
  <c r="M288" i="2"/>
  <c r="P288" i="2" s="1"/>
  <c r="Q288" i="2" s="1"/>
  <c r="G288" i="2"/>
  <c r="AA287" i="2"/>
  <c r="AB287" i="2" s="1"/>
  <c r="AC287" i="2" s="1"/>
  <c r="X287" i="2"/>
  <c r="W287" i="2"/>
  <c r="N287" i="2"/>
  <c r="R287" i="2" s="1"/>
  <c r="M287" i="2"/>
  <c r="P287" i="2" s="1"/>
  <c r="Q287" i="2" s="1"/>
  <c r="G287" i="2"/>
  <c r="AA286" i="2"/>
  <c r="AB286" i="2" s="1"/>
  <c r="AC286" i="2" s="1"/>
  <c r="X286" i="2"/>
  <c r="W286" i="2"/>
  <c r="N286" i="2"/>
  <c r="R286" i="2" s="1"/>
  <c r="M286" i="2"/>
  <c r="P286" i="2" s="1"/>
  <c r="Q286" i="2" s="1"/>
  <c r="G286" i="2"/>
  <c r="AA285" i="2"/>
  <c r="AB285" i="2" s="1"/>
  <c r="AC285" i="2" s="1"/>
  <c r="X285" i="2"/>
  <c r="W285" i="2"/>
  <c r="N285" i="2"/>
  <c r="R285" i="2" s="1"/>
  <c r="M285" i="2"/>
  <c r="P285" i="2" s="1"/>
  <c r="Q285" i="2" s="1"/>
  <c r="G285" i="2"/>
  <c r="AA284" i="2"/>
  <c r="AB284" i="2" s="1"/>
  <c r="AC284" i="2" s="1"/>
  <c r="X284" i="2"/>
  <c r="W284" i="2"/>
  <c r="N284" i="2"/>
  <c r="R284" i="2" s="1"/>
  <c r="M284" i="2"/>
  <c r="P284" i="2" s="1"/>
  <c r="Q284" i="2" s="1"/>
  <c r="G284" i="2"/>
  <c r="AA283" i="2"/>
  <c r="AB283" i="2" s="1"/>
  <c r="AC283" i="2" s="1"/>
  <c r="X283" i="2"/>
  <c r="W283" i="2"/>
  <c r="N283" i="2"/>
  <c r="R283" i="2" s="1"/>
  <c r="M283" i="2"/>
  <c r="P283" i="2" s="1"/>
  <c r="Q283" i="2" s="1"/>
  <c r="G283" i="2"/>
  <c r="AA282" i="2"/>
  <c r="AB282" i="2" s="1"/>
  <c r="AC282" i="2" s="1"/>
  <c r="X282" i="2"/>
  <c r="W282" i="2"/>
  <c r="N282" i="2"/>
  <c r="R282" i="2" s="1"/>
  <c r="M282" i="2"/>
  <c r="P282" i="2" s="1"/>
  <c r="Q282" i="2" s="1"/>
  <c r="G282" i="2"/>
  <c r="AA281" i="2"/>
  <c r="AB281" i="2" s="1"/>
  <c r="AC281" i="2" s="1"/>
  <c r="X281" i="2"/>
  <c r="W281" i="2"/>
  <c r="N281" i="2"/>
  <c r="M281" i="2"/>
  <c r="P281" i="2" s="1"/>
  <c r="Q281" i="2" s="1"/>
  <c r="G281" i="2"/>
  <c r="AA280" i="2"/>
  <c r="AB280" i="2" s="1"/>
  <c r="AC280" i="2" s="1"/>
  <c r="X280" i="2"/>
  <c r="W280" i="2"/>
  <c r="N280" i="2"/>
  <c r="R280" i="2" s="1"/>
  <c r="M280" i="2"/>
  <c r="P280" i="2" s="1"/>
  <c r="G280" i="2"/>
  <c r="O280" i="2" s="1"/>
  <c r="AA279" i="2"/>
  <c r="AB279" i="2" s="1"/>
  <c r="AC279" i="2" s="1"/>
  <c r="X279" i="2"/>
  <c r="W279" i="2"/>
  <c r="N279" i="2"/>
  <c r="R279" i="2" s="1"/>
  <c r="M279" i="2"/>
  <c r="P279" i="2" s="1"/>
  <c r="Q279" i="2" s="1"/>
  <c r="G279" i="2"/>
  <c r="AA278" i="2"/>
  <c r="AB278" i="2" s="1"/>
  <c r="AC278" i="2" s="1"/>
  <c r="X278" i="2"/>
  <c r="W278" i="2"/>
  <c r="N278" i="2"/>
  <c r="R278" i="2" s="1"/>
  <c r="M278" i="2"/>
  <c r="P278" i="2" s="1"/>
  <c r="Q278" i="2" s="1"/>
  <c r="G278" i="2"/>
  <c r="O278" i="2" s="1"/>
  <c r="AA277" i="2"/>
  <c r="AB277" i="2" s="1"/>
  <c r="AC277" i="2" s="1"/>
  <c r="X277" i="2"/>
  <c r="W277" i="2"/>
  <c r="N277" i="2"/>
  <c r="R277" i="2" s="1"/>
  <c r="M277" i="2"/>
  <c r="P277" i="2" s="1"/>
  <c r="G277" i="2"/>
  <c r="O277" i="2" s="1"/>
  <c r="AA276" i="2"/>
  <c r="AB276" i="2" s="1"/>
  <c r="AC276" i="2" s="1"/>
  <c r="X276" i="2"/>
  <c r="W276" i="2"/>
  <c r="N276" i="2"/>
  <c r="R276" i="2" s="1"/>
  <c r="M276" i="2"/>
  <c r="P276" i="2" s="1"/>
  <c r="G276" i="2"/>
  <c r="O276" i="2" s="1"/>
  <c r="AA275" i="2"/>
  <c r="AB275" i="2" s="1"/>
  <c r="AC275" i="2" s="1"/>
  <c r="X275" i="2"/>
  <c r="W275" i="2"/>
  <c r="N275" i="2"/>
  <c r="R275" i="2" s="1"/>
  <c r="M275" i="2"/>
  <c r="P275" i="2" s="1"/>
  <c r="S275" i="2" s="1"/>
  <c r="G275" i="2"/>
  <c r="AA274" i="2"/>
  <c r="AB274" i="2" s="1"/>
  <c r="AC274" i="2" s="1"/>
  <c r="X274" i="2"/>
  <c r="W274" i="2"/>
  <c r="N274" i="2"/>
  <c r="R274" i="2" s="1"/>
  <c r="M274" i="2"/>
  <c r="P274" i="2" s="1"/>
  <c r="S274" i="2" s="1"/>
  <c r="G274" i="2"/>
  <c r="O274" i="2" s="1"/>
  <c r="AA273" i="2"/>
  <c r="AB273" i="2" s="1"/>
  <c r="AC273" i="2" s="1"/>
  <c r="X273" i="2"/>
  <c r="W273" i="2"/>
  <c r="N273" i="2"/>
  <c r="R273" i="2" s="1"/>
  <c r="M273" i="2"/>
  <c r="P273" i="2" s="1"/>
  <c r="G273" i="2"/>
  <c r="O273" i="2" s="1"/>
  <c r="AA272" i="2"/>
  <c r="AB272" i="2" s="1"/>
  <c r="AC272" i="2" s="1"/>
  <c r="X272" i="2"/>
  <c r="W272" i="2"/>
  <c r="N272" i="2"/>
  <c r="R272" i="2" s="1"/>
  <c r="M272" i="2"/>
  <c r="P272" i="2" s="1"/>
  <c r="Q272" i="2" s="1"/>
  <c r="G272" i="2"/>
  <c r="O272" i="2" s="1"/>
  <c r="AA271" i="2"/>
  <c r="AB271" i="2" s="1"/>
  <c r="AC271" i="2" s="1"/>
  <c r="X271" i="2"/>
  <c r="W271" i="2"/>
  <c r="N271" i="2"/>
  <c r="R271" i="2" s="1"/>
  <c r="M271" i="2"/>
  <c r="P271" i="2" s="1"/>
  <c r="G271" i="2"/>
  <c r="O271" i="2" s="1"/>
  <c r="AA270" i="2"/>
  <c r="AB270" i="2" s="1"/>
  <c r="AC270" i="2" s="1"/>
  <c r="X270" i="2"/>
  <c r="W270" i="2"/>
  <c r="N270" i="2"/>
  <c r="R270" i="2" s="1"/>
  <c r="M270" i="2"/>
  <c r="P270" i="2" s="1"/>
  <c r="S270" i="2" s="1"/>
  <c r="G270" i="2"/>
  <c r="O270" i="2" s="1"/>
  <c r="AA269" i="2"/>
  <c r="AB269" i="2" s="1"/>
  <c r="AC269" i="2" s="1"/>
  <c r="X269" i="2"/>
  <c r="W269" i="2"/>
  <c r="N269" i="2"/>
  <c r="R269" i="2" s="1"/>
  <c r="M269" i="2"/>
  <c r="P269" i="2" s="1"/>
  <c r="S269" i="2" s="1"/>
  <c r="G269" i="2"/>
  <c r="AA268" i="2"/>
  <c r="AB268" i="2" s="1"/>
  <c r="AC268" i="2" s="1"/>
  <c r="X268" i="2"/>
  <c r="W268" i="2"/>
  <c r="N268" i="2"/>
  <c r="R268" i="2" s="1"/>
  <c r="M268" i="2"/>
  <c r="P268" i="2" s="1"/>
  <c r="Q268" i="2" s="1"/>
  <c r="G268" i="2"/>
  <c r="O268" i="2" s="1"/>
  <c r="AA267" i="2"/>
  <c r="AB267" i="2" s="1"/>
  <c r="AC267" i="2" s="1"/>
  <c r="X267" i="2"/>
  <c r="W267" i="2"/>
  <c r="N267" i="2"/>
  <c r="R267" i="2" s="1"/>
  <c r="M267" i="2"/>
  <c r="P267" i="2" s="1"/>
  <c r="G267" i="2"/>
  <c r="O267" i="2" s="1"/>
  <c r="AA266" i="2"/>
  <c r="AB266" i="2" s="1"/>
  <c r="AC266" i="2" s="1"/>
  <c r="X266" i="2"/>
  <c r="W266" i="2"/>
  <c r="N266" i="2"/>
  <c r="R266" i="2" s="1"/>
  <c r="M266" i="2"/>
  <c r="P266" i="2" s="1"/>
  <c r="S266" i="2" s="1"/>
  <c r="G266" i="2"/>
  <c r="O266" i="2" s="1"/>
  <c r="AA265" i="2"/>
  <c r="AB265" i="2" s="1"/>
  <c r="AC265" i="2" s="1"/>
  <c r="X265" i="2"/>
  <c r="W265" i="2"/>
  <c r="N265" i="2"/>
  <c r="R265" i="2" s="1"/>
  <c r="M265" i="2"/>
  <c r="P265" i="2" s="1"/>
  <c r="S265" i="2" s="1"/>
  <c r="G265" i="2"/>
  <c r="AA264" i="2"/>
  <c r="AB264" i="2" s="1"/>
  <c r="AC264" i="2" s="1"/>
  <c r="X264" i="2"/>
  <c r="W264" i="2"/>
  <c r="N264" i="2"/>
  <c r="R264" i="2" s="1"/>
  <c r="M264" i="2"/>
  <c r="P264" i="2" s="1"/>
  <c r="Q264" i="2" s="1"/>
  <c r="G264" i="2"/>
  <c r="O264" i="2" s="1"/>
  <c r="AA263" i="2"/>
  <c r="AB263" i="2" s="1"/>
  <c r="AC263" i="2" s="1"/>
  <c r="X263" i="2"/>
  <c r="W263" i="2"/>
  <c r="N263" i="2"/>
  <c r="R263" i="2" s="1"/>
  <c r="M263" i="2"/>
  <c r="P263" i="2" s="1"/>
  <c r="G263" i="2"/>
  <c r="AA262" i="2"/>
  <c r="AB262" i="2" s="1"/>
  <c r="AC262" i="2" s="1"/>
  <c r="X262" i="2"/>
  <c r="W262" i="2"/>
  <c r="N262" i="2"/>
  <c r="R262" i="2" s="1"/>
  <c r="M262" i="2"/>
  <c r="P262" i="2" s="1"/>
  <c r="S262" i="2" s="1"/>
  <c r="G262" i="2"/>
  <c r="O262" i="2" s="1"/>
  <c r="AA261" i="2"/>
  <c r="AB261" i="2" s="1"/>
  <c r="AC261" i="2" s="1"/>
  <c r="X261" i="2"/>
  <c r="W261" i="2"/>
  <c r="N261" i="2"/>
  <c r="R261" i="2" s="1"/>
  <c r="M261" i="2"/>
  <c r="P261" i="2" s="1"/>
  <c r="G261" i="2"/>
  <c r="O261" i="2" s="1"/>
  <c r="AA260" i="2"/>
  <c r="AB260" i="2" s="1"/>
  <c r="AC260" i="2" s="1"/>
  <c r="X260" i="2"/>
  <c r="W260" i="2"/>
  <c r="N260" i="2"/>
  <c r="R260" i="2" s="1"/>
  <c r="M260" i="2"/>
  <c r="P260" i="2" s="1"/>
  <c r="G260" i="2"/>
  <c r="O260" i="2" s="1"/>
  <c r="AA259" i="2"/>
  <c r="AB259" i="2" s="1"/>
  <c r="AC259" i="2" s="1"/>
  <c r="X259" i="2"/>
  <c r="W259" i="2"/>
  <c r="N259" i="2"/>
  <c r="R259" i="2" s="1"/>
  <c r="M259" i="2"/>
  <c r="P259" i="2" s="1"/>
  <c r="S259" i="2" s="1"/>
  <c r="G259" i="2"/>
  <c r="AA258" i="2"/>
  <c r="AB258" i="2" s="1"/>
  <c r="AC258" i="2" s="1"/>
  <c r="X258" i="2"/>
  <c r="W258" i="2"/>
  <c r="N258" i="2"/>
  <c r="R258" i="2" s="1"/>
  <c r="M258" i="2"/>
  <c r="P258" i="2" s="1"/>
  <c r="S258" i="2" s="1"/>
  <c r="G258" i="2"/>
  <c r="O258" i="2" s="1"/>
  <c r="AA257" i="2"/>
  <c r="AB257" i="2" s="1"/>
  <c r="AC257" i="2" s="1"/>
  <c r="X257" i="2"/>
  <c r="W257" i="2"/>
  <c r="N257" i="2"/>
  <c r="R257" i="2" s="1"/>
  <c r="M257" i="2"/>
  <c r="P257" i="2" s="1"/>
  <c r="G257" i="2"/>
  <c r="O257" i="2" s="1"/>
  <c r="AA256" i="2"/>
  <c r="AB256" i="2" s="1"/>
  <c r="AC256" i="2" s="1"/>
  <c r="X256" i="2"/>
  <c r="W256" i="2"/>
  <c r="N256" i="2"/>
  <c r="R256" i="2" s="1"/>
  <c r="M256" i="2"/>
  <c r="P256" i="2" s="1"/>
  <c r="Q256" i="2" s="1"/>
  <c r="G256" i="2"/>
  <c r="O256" i="2" s="1"/>
  <c r="AA255" i="2"/>
  <c r="AB255" i="2" s="1"/>
  <c r="AC255" i="2" s="1"/>
  <c r="X255" i="2"/>
  <c r="W255" i="2"/>
  <c r="N255" i="2"/>
  <c r="R255" i="2" s="1"/>
  <c r="M255" i="2"/>
  <c r="P255" i="2" s="1"/>
  <c r="G255" i="2"/>
  <c r="O255" i="2" s="1"/>
  <c r="AA254" i="2"/>
  <c r="AB254" i="2" s="1"/>
  <c r="AC254" i="2" s="1"/>
  <c r="X254" i="2"/>
  <c r="W254" i="2"/>
  <c r="N254" i="2"/>
  <c r="R254" i="2" s="1"/>
  <c r="M254" i="2"/>
  <c r="P254" i="2" s="1"/>
  <c r="S254" i="2" s="1"/>
  <c r="G254" i="2"/>
  <c r="O254" i="2" s="1"/>
  <c r="AA253" i="2"/>
  <c r="AB253" i="2" s="1"/>
  <c r="AC253" i="2" s="1"/>
  <c r="X253" i="2"/>
  <c r="W253" i="2"/>
  <c r="N253" i="2"/>
  <c r="R253" i="2" s="1"/>
  <c r="M253" i="2"/>
  <c r="P253" i="2" s="1"/>
  <c r="S253" i="2" s="1"/>
  <c r="G253" i="2"/>
  <c r="AA252" i="2"/>
  <c r="AB252" i="2" s="1"/>
  <c r="AC252" i="2" s="1"/>
  <c r="X252" i="2"/>
  <c r="W252" i="2"/>
  <c r="N252" i="2"/>
  <c r="R252" i="2" s="1"/>
  <c r="M252" i="2"/>
  <c r="P252" i="2" s="1"/>
  <c r="Q252" i="2" s="1"/>
  <c r="G252" i="2"/>
  <c r="O252" i="2" s="1"/>
  <c r="AA251" i="2"/>
  <c r="AB251" i="2" s="1"/>
  <c r="AC251" i="2" s="1"/>
  <c r="X251" i="2"/>
  <c r="W251" i="2"/>
  <c r="N251" i="2"/>
  <c r="R251" i="2" s="1"/>
  <c r="M251" i="2"/>
  <c r="P251" i="2" s="1"/>
  <c r="G251" i="2"/>
  <c r="O251" i="2" s="1"/>
  <c r="AA250" i="2"/>
  <c r="AB250" i="2" s="1"/>
  <c r="AC250" i="2" s="1"/>
  <c r="X250" i="2"/>
  <c r="W250" i="2"/>
  <c r="N250" i="2"/>
  <c r="R250" i="2" s="1"/>
  <c r="M250" i="2"/>
  <c r="P250" i="2" s="1"/>
  <c r="S250" i="2" s="1"/>
  <c r="G250" i="2"/>
  <c r="O250" i="2" s="1"/>
  <c r="AA249" i="2"/>
  <c r="AB249" i="2" s="1"/>
  <c r="AC249" i="2" s="1"/>
  <c r="X249" i="2"/>
  <c r="W249" i="2"/>
  <c r="N249" i="2"/>
  <c r="R249" i="2" s="1"/>
  <c r="M249" i="2"/>
  <c r="P249" i="2" s="1"/>
  <c r="S249" i="2" s="1"/>
  <c r="G249" i="2"/>
  <c r="AA248" i="2"/>
  <c r="AB248" i="2" s="1"/>
  <c r="AC248" i="2" s="1"/>
  <c r="X248" i="2"/>
  <c r="W248" i="2"/>
  <c r="N248" i="2"/>
  <c r="R248" i="2" s="1"/>
  <c r="M248" i="2"/>
  <c r="P248" i="2" s="1"/>
  <c r="Q248" i="2" s="1"/>
  <c r="G248" i="2"/>
  <c r="O248" i="2" s="1"/>
  <c r="AA247" i="2"/>
  <c r="AB247" i="2" s="1"/>
  <c r="AC247" i="2" s="1"/>
  <c r="X247" i="2"/>
  <c r="W247" i="2"/>
  <c r="N247" i="2"/>
  <c r="R247" i="2" s="1"/>
  <c r="M247" i="2"/>
  <c r="P247" i="2" s="1"/>
  <c r="S247" i="2" s="1"/>
  <c r="G247" i="2"/>
  <c r="O247" i="2" s="1"/>
  <c r="AA246" i="2"/>
  <c r="AB246" i="2" s="1"/>
  <c r="AC246" i="2" s="1"/>
  <c r="X246" i="2"/>
  <c r="W246" i="2"/>
  <c r="N246" i="2"/>
  <c r="R246" i="2" s="1"/>
  <c r="M246" i="2"/>
  <c r="P246" i="2" s="1"/>
  <c r="G246" i="2"/>
  <c r="O246" i="2" s="1"/>
  <c r="AA245" i="2"/>
  <c r="AB245" i="2" s="1"/>
  <c r="AC245" i="2" s="1"/>
  <c r="X245" i="2"/>
  <c r="W245" i="2"/>
  <c r="N245" i="2"/>
  <c r="R245" i="2" s="1"/>
  <c r="M245" i="2"/>
  <c r="P245" i="2" s="1"/>
  <c r="S245" i="2" s="1"/>
  <c r="G245" i="2"/>
  <c r="O245" i="2" s="1"/>
  <c r="AA244" i="2"/>
  <c r="AB244" i="2" s="1"/>
  <c r="AC244" i="2" s="1"/>
  <c r="X244" i="2"/>
  <c r="W244" i="2"/>
  <c r="N244" i="2"/>
  <c r="R244" i="2" s="1"/>
  <c r="M244" i="2"/>
  <c r="P244" i="2" s="1"/>
  <c r="G244" i="2"/>
  <c r="O244" i="2" s="1"/>
  <c r="AA243" i="2"/>
  <c r="AB243" i="2" s="1"/>
  <c r="AC243" i="2" s="1"/>
  <c r="X243" i="2"/>
  <c r="W243" i="2"/>
  <c r="N243" i="2"/>
  <c r="R243" i="2" s="1"/>
  <c r="M243" i="2"/>
  <c r="P243" i="2" s="1"/>
  <c r="S243" i="2" s="1"/>
  <c r="G243" i="2"/>
  <c r="O243" i="2" s="1"/>
  <c r="AA242" i="2"/>
  <c r="AB242" i="2" s="1"/>
  <c r="AC242" i="2" s="1"/>
  <c r="X242" i="2"/>
  <c r="W242" i="2"/>
  <c r="N242" i="2"/>
  <c r="R242" i="2" s="1"/>
  <c r="M242" i="2"/>
  <c r="P242" i="2" s="1"/>
  <c r="G242" i="2"/>
  <c r="O242" i="2" s="1"/>
  <c r="AA241" i="2"/>
  <c r="AB241" i="2" s="1"/>
  <c r="AC241" i="2" s="1"/>
  <c r="X241" i="2"/>
  <c r="W241" i="2"/>
  <c r="N241" i="2"/>
  <c r="R241" i="2" s="1"/>
  <c r="M241" i="2"/>
  <c r="P241" i="2" s="1"/>
  <c r="S241" i="2" s="1"/>
  <c r="G241" i="2"/>
  <c r="O241" i="2" s="1"/>
  <c r="AA240" i="2"/>
  <c r="AB240" i="2" s="1"/>
  <c r="AC240" i="2" s="1"/>
  <c r="X240" i="2"/>
  <c r="W240" i="2"/>
  <c r="N240" i="2"/>
  <c r="R240" i="2" s="1"/>
  <c r="M240" i="2"/>
  <c r="P240" i="2" s="1"/>
  <c r="G240" i="2"/>
  <c r="O240" i="2" s="1"/>
  <c r="AA239" i="2"/>
  <c r="AB239" i="2" s="1"/>
  <c r="AC239" i="2" s="1"/>
  <c r="X239" i="2"/>
  <c r="W239" i="2"/>
  <c r="N239" i="2"/>
  <c r="R239" i="2" s="1"/>
  <c r="M239" i="2"/>
  <c r="P239" i="2" s="1"/>
  <c r="S239" i="2" s="1"/>
  <c r="G239" i="2"/>
  <c r="O239" i="2" s="1"/>
  <c r="AA238" i="2"/>
  <c r="AB238" i="2" s="1"/>
  <c r="AC238" i="2" s="1"/>
  <c r="X238" i="2"/>
  <c r="W238" i="2"/>
  <c r="N238" i="2"/>
  <c r="R238" i="2" s="1"/>
  <c r="M238" i="2"/>
  <c r="P238" i="2" s="1"/>
  <c r="G238" i="2"/>
  <c r="O238" i="2" s="1"/>
  <c r="AA237" i="2"/>
  <c r="AB237" i="2" s="1"/>
  <c r="AC237" i="2" s="1"/>
  <c r="X237" i="2"/>
  <c r="W237" i="2"/>
  <c r="N237" i="2"/>
  <c r="R237" i="2" s="1"/>
  <c r="M237" i="2"/>
  <c r="P237" i="2" s="1"/>
  <c r="S237" i="2" s="1"/>
  <c r="G237" i="2"/>
  <c r="O237" i="2" s="1"/>
  <c r="AA236" i="2"/>
  <c r="AB236" i="2" s="1"/>
  <c r="AC236" i="2" s="1"/>
  <c r="X236" i="2"/>
  <c r="W236" i="2"/>
  <c r="N236" i="2"/>
  <c r="R236" i="2" s="1"/>
  <c r="M236" i="2"/>
  <c r="P236" i="2" s="1"/>
  <c r="S236" i="2" s="1"/>
  <c r="G236" i="2"/>
  <c r="O236" i="2" s="1"/>
  <c r="AA235" i="2"/>
  <c r="AB235" i="2" s="1"/>
  <c r="AC235" i="2" s="1"/>
  <c r="X235" i="2"/>
  <c r="W235" i="2"/>
  <c r="N235" i="2"/>
  <c r="R235" i="2" s="1"/>
  <c r="M235" i="2"/>
  <c r="P235" i="2" s="1"/>
  <c r="S235" i="2" s="1"/>
  <c r="G235" i="2"/>
  <c r="AA234" i="2"/>
  <c r="AB234" i="2" s="1"/>
  <c r="AC234" i="2" s="1"/>
  <c r="X234" i="2"/>
  <c r="W234" i="2"/>
  <c r="N234" i="2"/>
  <c r="R234" i="2" s="1"/>
  <c r="M234" i="2"/>
  <c r="P234" i="2" s="1"/>
  <c r="S234" i="2" s="1"/>
  <c r="G234" i="2"/>
  <c r="AA233" i="2"/>
  <c r="AB233" i="2" s="1"/>
  <c r="AC233" i="2" s="1"/>
  <c r="X233" i="2"/>
  <c r="W233" i="2"/>
  <c r="N233" i="2"/>
  <c r="R233" i="2" s="1"/>
  <c r="M233" i="2"/>
  <c r="P233" i="2" s="1"/>
  <c r="S233" i="2" s="1"/>
  <c r="G233" i="2"/>
  <c r="O233" i="2" s="1"/>
  <c r="AA232" i="2"/>
  <c r="AB232" i="2" s="1"/>
  <c r="AC232" i="2" s="1"/>
  <c r="X232" i="2"/>
  <c r="W232" i="2"/>
  <c r="N232" i="2"/>
  <c r="R232" i="2" s="1"/>
  <c r="M232" i="2"/>
  <c r="P232" i="2" s="1"/>
  <c r="S232" i="2" s="1"/>
  <c r="G232" i="2"/>
  <c r="O232" i="2" s="1"/>
  <c r="AA231" i="2"/>
  <c r="AB231" i="2" s="1"/>
  <c r="AC231" i="2" s="1"/>
  <c r="X231" i="2"/>
  <c r="W231" i="2"/>
  <c r="N231" i="2"/>
  <c r="R231" i="2" s="1"/>
  <c r="M231" i="2"/>
  <c r="P231" i="2" s="1"/>
  <c r="S231" i="2" s="1"/>
  <c r="G231" i="2"/>
  <c r="AA230" i="2"/>
  <c r="AB230" i="2" s="1"/>
  <c r="AC230" i="2" s="1"/>
  <c r="X230" i="2"/>
  <c r="W230" i="2"/>
  <c r="N230" i="2"/>
  <c r="R230" i="2" s="1"/>
  <c r="M230" i="2"/>
  <c r="P230" i="2" s="1"/>
  <c r="G230" i="2"/>
  <c r="AA229" i="2"/>
  <c r="AB229" i="2" s="1"/>
  <c r="AC229" i="2" s="1"/>
  <c r="X229" i="2"/>
  <c r="W229" i="2"/>
  <c r="N229" i="2"/>
  <c r="R229" i="2" s="1"/>
  <c r="M229" i="2"/>
  <c r="P229" i="2" s="1"/>
  <c r="S229" i="2" s="1"/>
  <c r="G229" i="2"/>
  <c r="O229" i="2" s="1"/>
  <c r="AA228" i="2"/>
  <c r="AB228" i="2" s="1"/>
  <c r="AC228" i="2" s="1"/>
  <c r="X228" i="2"/>
  <c r="W228" i="2"/>
  <c r="N228" i="2"/>
  <c r="R228" i="2" s="1"/>
  <c r="M228" i="2"/>
  <c r="P228" i="2" s="1"/>
  <c r="S228" i="2" s="1"/>
  <c r="G228" i="2"/>
  <c r="O228" i="2" s="1"/>
  <c r="AA227" i="2"/>
  <c r="AB227" i="2" s="1"/>
  <c r="AC227" i="2" s="1"/>
  <c r="X227" i="2"/>
  <c r="W227" i="2"/>
  <c r="N227" i="2"/>
  <c r="R227" i="2" s="1"/>
  <c r="M227" i="2"/>
  <c r="P227" i="2" s="1"/>
  <c r="G227" i="2"/>
  <c r="AA226" i="2"/>
  <c r="AB226" i="2" s="1"/>
  <c r="AC226" i="2" s="1"/>
  <c r="X226" i="2"/>
  <c r="W226" i="2"/>
  <c r="N226" i="2"/>
  <c r="R226" i="2" s="1"/>
  <c r="M226" i="2"/>
  <c r="P226" i="2" s="1"/>
  <c r="S226" i="2" s="1"/>
  <c r="G226" i="2"/>
  <c r="AA225" i="2"/>
  <c r="AB225" i="2" s="1"/>
  <c r="AC225" i="2" s="1"/>
  <c r="X225" i="2"/>
  <c r="W225" i="2"/>
  <c r="N225" i="2"/>
  <c r="R225" i="2" s="1"/>
  <c r="M225" i="2"/>
  <c r="P225" i="2" s="1"/>
  <c r="S225" i="2" s="1"/>
  <c r="G225" i="2"/>
  <c r="O225" i="2" s="1"/>
  <c r="AA224" i="2"/>
  <c r="AB224" i="2" s="1"/>
  <c r="AC224" i="2" s="1"/>
  <c r="X224" i="2"/>
  <c r="W224" i="2"/>
  <c r="N224" i="2"/>
  <c r="R224" i="2" s="1"/>
  <c r="M224" i="2"/>
  <c r="P224" i="2" s="1"/>
  <c r="S224" i="2" s="1"/>
  <c r="G224" i="2"/>
  <c r="O224" i="2" s="1"/>
  <c r="AA223" i="2"/>
  <c r="AB223" i="2" s="1"/>
  <c r="AC223" i="2" s="1"/>
  <c r="X223" i="2"/>
  <c r="W223" i="2"/>
  <c r="N223" i="2"/>
  <c r="R223" i="2" s="1"/>
  <c r="M223" i="2"/>
  <c r="P223" i="2" s="1"/>
  <c r="S223" i="2" s="1"/>
  <c r="G223" i="2"/>
  <c r="AA222" i="2"/>
  <c r="AB222" i="2" s="1"/>
  <c r="AC222" i="2" s="1"/>
  <c r="X222" i="2"/>
  <c r="W222" i="2"/>
  <c r="N222" i="2"/>
  <c r="R222" i="2" s="1"/>
  <c r="M222" i="2"/>
  <c r="P222" i="2" s="1"/>
  <c r="S222" i="2" s="1"/>
  <c r="G222" i="2"/>
  <c r="AA221" i="2"/>
  <c r="AB221" i="2" s="1"/>
  <c r="AC221" i="2" s="1"/>
  <c r="X221" i="2"/>
  <c r="W221" i="2"/>
  <c r="N221" i="2"/>
  <c r="R221" i="2" s="1"/>
  <c r="M221" i="2"/>
  <c r="P221" i="2" s="1"/>
  <c r="S221" i="2" s="1"/>
  <c r="G221" i="2"/>
  <c r="O221" i="2" s="1"/>
  <c r="AA220" i="2"/>
  <c r="AB220" i="2" s="1"/>
  <c r="AC220" i="2" s="1"/>
  <c r="X220" i="2"/>
  <c r="W220" i="2"/>
  <c r="N220" i="2"/>
  <c r="R220" i="2" s="1"/>
  <c r="M220" i="2"/>
  <c r="P220" i="2" s="1"/>
  <c r="S220" i="2" s="1"/>
  <c r="G220" i="2"/>
  <c r="O220" i="2" s="1"/>
  <c r="AA219" i="2"/>
  <c r="AB219" i="2" s="1"/>
  <c r="AC219" i="2" s="1"/>
  <c r="X219" i="2"/>
  <c r="W219" i="2"/>
  <c r="N219" i="2"/>
  <c r="R219" i="2" s="1"/>
  <c r="M219" i="2"/>
  <c r="P219" i="2" s="1"/>
  <c r="S219" i="2" s="1"/>
  <c r="G219" i="2"/>
  <c r="AA218" i="2"/>
  <c r="AB218" i="2" s="1"/>
  <c r="AC218" i="2" s="1"/>
  <c r="X218" i="2"/>
  <c r="W218" i="2"/>
  <c r="N218" i="2"/>
  <c r="R218" i="2" s="1"/>
  <c r="M218" i="2"/>
  <c r="P218" i="2" s="1"/>
  <c r="S218" i="2" s="1"/>
  <c r="G218" i="2"/>
  <c r="AA217" i="2"/>
  <c r="AB217" i="2" s="1"/>
  <c r="AC217" i="2" s="1"/>
  <c r="X217" i="2"/>
  <c r="W217" i="2"/>
  <c r="N217" i="2"/>
  <c r="R217" i="2" s="1"/>
  <c r="M217" i="2"/>
  <c r="P217" i="2" s="1"/>
  <c r="S217" i="2" s="1"/>
  <c r="G217" i="2"/>
  <c r="O217" i="2" s="1"/>
  <c r="Y216" i="2"/>
  <c r="AA216" i="2" s="1"/>
  <c r="AB216" i="2" s="1"/>
  <c r="AC216" i="2" s="1"/>
  <c r="X216" i="2"/>
  <c r="W216" i="2"/>
  <c r="N216" i="2"/>
  <c r="R216" i="2" s="1"/>
  <c r="M216" i="2"/>
  <c r="P216" i="2" s="1"/>
  <c r="Q216" i="2" s="1"/>
  <c r="G216" i="2"/>
  <c r="Y215" i="2"/>
  <c r="AA215" i="2" s="1"/>
  <c r="AB215" i="2" s="1"/>
  <c r="AC215" i="2" s="1"/>
  <c r="X215" i="2"/>
  <c r="W215" i="2"/>
  <c r="N215" i="2"/>
  <c r="R215" i="2" s="1"/>
  <c r="M215" i="2"/>
  <c r="P215" i="2" s="1"/>
  <c r="Q215" i="2" s="1"/>
  <c r="G215" i="2"/>
  <c r="Y214" i="2"/>
  <c r="AA214" i="2" s="1"/>
  <c r="AB214" i="2" s="1"/>
  <c r="AC214" i="2" s="1"/>
  <c r="X214" i="2"/>
  <c r="W214" i="2"/>
  <c r="N214" i="2"/>
  <c r="R214" i="2" s="1"/>
  <c r="M214" i="2"/>
  <c r="P214" i="2" s="1"/>
  <c r="G214" i="2"/>
  <c r="O214" i="2" s="1"/>
  <c r="Y213" i="2"/>
  <c r="AA213" i="2" s="1"/>
  <c r="AB213" i="2" s="1"/>
  <c r="AC213" i="2" s="1"/>
  <c r="X213" i="2"/>
  <c r="W213" i="2"/>
  <c r="N213" i="2"/>
  <c r="R213" i="2" s="1"/>
  <c r="M213" i="2"/>
  <c r="P213" i="2" s="1"/>
  <c r="G213" i="2"/>
  <c r="O213" i="2" s="1"/>
  <c r="Y212" i="2"/>
  <c r="AA212" i="2" s="1"/>
  <c r="AB212" i="2" s="1"/>
  <c r="AC212" i="2" s="1"/>
  <c r="X212" i="2"/>
  <c r="W212" i="2"/>
  <c r="N212" i="2"/>
  <c r="R212" i="2" s="1"/>
  <c r="M212" i="2"/>
  <c r="P212" i="2" s="1"/>
  <c r="Q212" i="2" s="1"/>
  <c r="G212" i="2"/>
  <c r="Y211" i="2"/>
  <c r="AA211" i="2" s="1"/>
  <c r="AB211" i="2" s="1"/>
  <c r="AC211" i="2" s="1"/>
  <c r="X211" i="2"/>
  <c r="W211" i="2"/>
  <c r="N211" i="2"/>
  <c r="R211" i="2" s="1"/>
  <c r="M211" i="2"/>
  <c r="P211" i="2" s="1"/>
  <c r="Q211" i="2" s="1"/>
  <c r="G211" i="2"/>
  <c r="Y210" i="2"/>
  <c r="AA210" i="2" s="1"/>
  <c r="AB210" i="2" s="1"/>
  <c r="AC210" i="2" s="1"/>
  <c r="X210" i="2"/>
  <c r="W210" i="2"/>
  <c r="N210" i="2"/>
  <c r="R210" i="2" s="1"/>
  <c r="M210" i="2"/>
  <c r="P210" i="2" s="1"/>
  <c r="G210" i="2"/>
  <c r="O210" i="2" s="1"/>
  <c r="Y209" i="2"/>
  <c r="AA209" i="2" s="1"/>
  <c r="AB209" i="2" s="1"/>
  <c r="AC209" i="2" s="1"/>
  <c r="X209" i="2"/>
  <c r="W209" i="2"/>
  <c r="N209" i="2"/>
  <c r="R209" i="2" s="1"/>
  <c r="M209" i="2"/>
  <c r="P209" i="2" s="1"/>
  <c r="S209" i="2" s="1"/>
  <c r="G209" i="2"/>
  <c r="O209" i="2" s="1"/>
  <c r="Y208" i="2"/>
  <c r="AA208" i="2" s="1"/>
  <c r="AB208" i="2" s="1"/>
  <c r="AC208" i="2" s="1"/>
  <c r="X208" i="2"/>
  <c r="W208" i="2"/>
  <c r="N208" i="2"/>
  <c r="R208" i="2" s="1"/>
  <c r="M208" i="2"/>
  <c r="P208" i="2" s="1"/>
  <c r="Q208" i="2" s="1"/>
  <c r="G208" i="2"/>
  <c r="Y207" i="2"/>
  <c r="AA207" i="2" s="1"/>
  <c r="AB207" i="2" s="1"/>
  <c r="AC207" i="2" s="1"/>
  <c r="X207" i="2"/>
  <c r="W207" i="2"/>
  <c r="N207" i="2"/>
  <c r="R207" i="2" s="1"/>
  <c r="M207" i="2"/>
  <c r="P207" i="2" s="1"/>
  <c r="G207" i="2"/>
  <c r="Y206" i="2"/>
  <c r="AA206" i="2" s="1"/>
  <c r="AB206" i="2" s="1"/>
  <c r="AC206" i="2" s="1"/>
  <c r="X206" i="2"/>
  <c r="W206" i="2"/>
  <c r="N206" i="2"/>
  <c r="R206" i="2" s="1"/>
  <c r="M206" i="2"/>
  <c r="P206" i="2" s="1"/>
  <c r="G206" i="2"/>
  <c r="O206" i="2" s="1"/>
  <c r="Y205" i="2"/>
  <c r="AA205" i="2" s="1"/>
  <c r="AB205" i="2" s="1"/>
  <c r="AC205" i="2" s="1"/>
  <c r="X205" i="2"/>
  <c r="W205" i="2"/>
  <c r="N205" i="2"/>
  <c r="R205" i="2" s="1"/>
  <c r="M205" i="2"/>
  <c r="P205" i="2" s="1"/>
  <c r="G205" i="2"/>
  <c r="O205" i="2" s="1"/>
  <c r="Y204" i="2"/>
  <c r="AA204" i="2" s="1"/>
  <c r="AB204" i="2" s="1"/>
  <c r="AC204" i="2" s="1"/>
  <c r="X204" i="2"/>
  <c r="W204" i="2"/>
  <c r="N204" i="2"/>
  <c r="R204" i="2" s="1"/>
  <c r="M204" i="2"/>
  <c r="P204" i="2" s="1"/>
  <c r="Q204" i="2" s="1"/>
  <c r="G204" i="2"/>
  <c r="Y203" i="2"/>
  <c r="AA203" i="2" s="1"/>
  <c r="AB203" i="2" s="1"/>
  <c r="AC203" i="2" s="1"/>
  <c r="X203" i="2"/>
  <c r="W203" i="2"/>
  <c r="N203" i="2"/>
  <c r="R203" i="2" s="1"/>
  <c r="M203" i="2"/>
  <c r="P203" i="2" s="1"/>
  <c r="Q203" i="2" s="1"/>
  <c r="G203" i="2"/>
  <c r="Y202" i="2"/>
  <c r="AA202" i="2" s="1"/>
  <c r="AB202" i="2" s="1"/>
  <c r="AC202" i="2" s="1"/>
  <c r="X202" i="2"/>
  <c r="W202" i="2"/>
  <c r="N202" i="2"/>
  <c r="R202" i="2" s="1"/>
  <c r="M202" i="2"/>
  <c r="P202" i="2" s="1"/>
  <c r="G202" i="2"/>
  <c r="O202" i="2" s="1"/>
  <c r="Y201" i="2"/>
  <c r="AA201" i="2" s="1"/>
  <c r="AB201" i="2" s="1"/>
  <c r="AC201" i="2" s="1"/>
  <c r="X201" i="2"/>
  <c r="W201" i="2"/>
  <c r="N201" i="2"/>
  <c r="R201" i="2" s="1"/>
  <c r="M201" i="2"/>
  <c r="P201" i="2" s="1"/>
  <c r="S201" i="2" s="1"/>
  <c r="G201" i="2"/>
  <c r="O201" i="2" s="1"/>
  <c r="Y200" i="2"/>
  <c r="AA200" i="2" s="1"/>
  <c r="AB200" i="2" s="1"/>
  <c r="AC200" i="2" s="1"/>
  <c r="X200" i="2"/>
  <c r="W200" i="2"/>
  <c r="N200" i="2"/>
  <c r="R200" i="2" s="1"/>
  <c r="M200" i="2"/>
  <c r="P200" i="2" s="1"/>
  <c r="Q200" i="2" s="1"/>
  <c r="G200" i="2"/>
  <c r="Y199" i="2"/>
  <c r="AA199" i="2" s="1"/>
  <c r="AB199" i="2" s="1"/>
  <c r="AC199" i="2" s="1"/>
  <c r="X199" i="2"/>
  <c r="W199" i="2"/>
  <c r="N199" i="2"/>
  <c r="R199" i="2" s="1"/>
  <c r="M199" i="2"/>
  <c r="P199" i="2" s="1"/>
  <c r="Q199" i="2" s="1"/>
  <c r="G199" i="2"/>
  <c r="Y198" i="2"/>
  <c r="AA198" i="2" s="1"/>
  <c r="AB198" i="2" s="1"/>
  <c r="AC198" i="2" s="1"/>
  <c r="X198" i="2"/>
  <c r="W198" i="2"/>
  <c r="N198" i="2"/>
  <c r="R198" i="2" s="1"/>
  <c r="M198" i="2"/>
  <c r="P198" i="2" s="1"/>
  <c r="G198" i="2"/>
  <c r="O198" i="2" s="1"/>
  <c r="Y197" i="2"/>
  <c r="AA197" i="2" s="1"/>
  <c r="AB197" i="2" s="1"/>
  <c r="AC197" i="2" s="1"/>
  <c r="X197" i="2"/>
  <c r="W197" i="2"/>
  <c r="N197" i="2"/>
  <c r="R197" i="2" s="1"/>
  <c r="M197" i="2"/>
  <c r="P197" i="2" s="1"/>
  <c r="G197" i="2"/>
  <c r="O197" i="2" s="1"/>
  <c r="Y196" i="2"/>
  <c r="AA196" i="2" s="1"/>
  <c r="AB196" i="2" s="1"/>
  <c r="AC196" i="2" s="1"/>
  <c r="X196" i="2"/>
  <c r="W196" i="2"/>
  <c r="N196" i="2"/>
  <c r="R196" i="2" s="1"/>
  <c r="M196" i="2"/>
  <c r="P196" i="2" s="1"/>
  <c r="Q196" i="2" s="1"/>
  <c r="G196" i="2"/>
  <c r="Y195" i="2"/>
  <c r="AA195" i="2" s="1"/>
  <c r="AB195" i="2" s="1"/>
  <c r="AC195" i="2" s="1"/>
  <c r="X195" i="2"/>
  <c r="W195" i="2"/>
  <c r="N195" i="2"/>
  <c r="R195" i="2" s="1"/>
  <c r="M195" i="2"/>
  <c r="P195" i="2" s="1"/>
  <c r="Q195" i="2" s="1"/>
  <c r="G195" i="2"/>
  <c r="Y194" i="2"/>
  <c r="AA194" i="2" s="1"/>
  <c r="AB194" i="2" s="1"/>
  <c r="AC194" i="2" s="1"/>
  <c r="X194" i="2"/>
  <c r="W194" i="2"/>
  <c r="N194" i="2"/>
  <c r="R194" i="2" s="1"/>
  <c r="M194" i="2"/>
  <c r="P194" i="2" s="1"/>
  <c r="G194" i="2"/>
  <c r="O194" i="2" s="1"/>
  <c r="Y193" i="2"/>
  <c r="AA193" i="2" s="1"/>
  <c r="AB193" i="2" s="1"/>
  <c r="AC193" i="2" s="1"/>
  <c r="X193" i="2"/>
  <c r="W193" i="2"/>
  <c r="N193" i="2"/>
  <c r="R193" i="2" s="1"/>
  <c r="M193" i="2"/>
  <c r="P193" i="2" s="1"/>
  <c r="S193" i="2" s="1"/>
  <c r="G193" i="2"/>
  <c r="O193" i="2" s="1"/>
  <c r="Y192" i="2"/>
  <c r="AA192" i="2" s="1"/>
  <c r="AB192" i="2" s="1"/>
  <c r="AC192" i="2" s="1"/>
  <c r="X192" i="2"/>
  <c r="W192" i="2"/>
  <c r="N192" i="2"/>
  <c r="R192" i="2" s="1"/>
  <c r="M192" i="2"/>
  <c r="P192" i="2" s="1"/>
  <c r="Q192" i="2" s="1"/>
  <c r="G192" i="2"/>
  <c r="Y191" i="2"/>
  <c r="AA191" i="2" s="1"/>
  <c r="AB191" i="2" s="1"/>
  <c r="AC191" i="2" s="1"/>
  <c r="X191" i="2"/>
  <c r="W191" i="2"/>
  <c r="N191" i="2"/>
  <c r="R191" i="2" s="1"/>
  <c r="M191" i="2"/>
  <c r="P191" i="2" s="1"/>
  <c r="G191" i="2"/>
  <c r="Y190" i="2"/>
  <c r="AA190" i="2" s="1"/>
  <c r="AB190" i="2" s="1"/>
  <c r="AC190" i="2" s="1"/>
  <c r="X190" i="2"/>
  <c r="W190" i="2"/>
  <c r="N190" i="2"/>
  <c r="R190" i="2" s="1"/>
  <c r="M190" i="2"/>
  <c r="P190" i="2" s="1"/>
  <c r="G190" i="2"/>
  <c r="O190" i="2" s="1"/>
  <c r="Y189" i="2"/>
  <c r="AA189" i="2" s="1"/>
  <c r="AB189" i="2" s="1"/>
  <c r="AC189" i="2" s="1"/>
  <c r="X189" i="2"/>
  <c r="W189" i="2"/>
  <c r="N189" i="2"/>
  <c r="R189" i="2" s="1"/>
  <c r="M189" i="2"/>
  <c r="P189" i="2" s="1"/>
  <c r="G189" i="2"/>
  <c r="O189" i="2" s="1"/>
  <c r="Y188" i="2"/>
  <c r="AA188" i="2" s="1"/>
  <c r="AB188" i="2" s="1"/>
  <c r="AC188" i="2" s="1"/>
  <c r="X188" i="2"/>
  <c r="W188" i="2"/>
  <c r="N188" i="2"/>
  <c r="R188" i="2" s="1"/>
  <c r="M188" i="2"/>
  <c r="P188" i="2" s="1"/>
  <c r="Q188" i="2" s="1"/>
  <c r="G188" i="2"/>
  <c r="Y187" i="2"/>
  <c r="AA187" i="2" s="1"/>
  <c r="AB187" i="2" s="1"/>
  <c r="AC187" i="2" s="1"/>
  <c r="X187" i="2"/>
  <c r="W187" i="2"/>
  <c r="N187" i="2"/>
  <c r="R187" i="2" s="1"/>
  <c r="M187" i="2"/>
  <c r="P187" i="2" s="1"/>
  <c r="Q187" i="2" s="1"/>
  <c r="G187" i="2"/>
  <c r="Y186" i="2"/>
  <c r="AA186" i="2" s="1"/>
  <c r="AB186" i="2" s="1"/>
  <c r="AC186" i="2" s="1"/>
  <c r="X186" i="2"/>
  <c r="W186" i="2"/>
  <c r="N186" i="2"/>
  <c r="R186" i="2" s="1"/>
  <c r="M186" i="2"/>
  <c r="P186" i="2" s="1"/>
  <c r="G186" i="2"/>
  <c r="O186" i="2" s="1"/>
  <c r="Y185" i="2"/>
  <c r="AA185" i="2" s="1"/>
  <c r="AB185" i="2" s="1"/>
  <c r="AC185" i="2" s="1"/>
  <c r="X185" i="2"/>
  <c r="W185" i="2"/>
  <c r="N185" i="2"/>
  <c r="R185" i="2" s="1"/>
  <c r="M185" i="2"/>
  <c r="P185" i="2" s="1"/>
  <c r="S185" i="2" s="1"/>
  <c r="G185" i="2"/>
  <c r="O185" i="2" s="1"/>
  <c r="Y184" i="2"/>
  <c r="AA184" i="2" s="1"/>
  <c r="AB184" i="2" s="1"/>
  <c r="AC184" i="2" s="1"/>
  <c r="X184" i="2"/>
  <c r="W184" i="2"/>
  <c r="N184" i="2"/>
  <c r="R184" i="2" s="1"/>
  <c r="M184" i="2"/>
  <c r="P184" i="2" s="1"/>
  <c r="Q184" i="2" s="1"/>
  <c r="G184" i="2"/>
  <c r="Y183" i="2"/>
  <c r="AA183" i="2" s="1"/>
  <c r="AB183" i="2" s="1"/>
  <c r="AC183" i="2" s="1"/>
  <c r="X183" i="2"/>
  <c r="W183" i="2"/>
  <c r="N183" i="2"/>
  <c r="R183" i="2" s="1"/>
  <c r="M183" i="2"/>
  <c r="P183" i="2" s="1"/>
  <c r="Q183" i="2" s="1"/>
  <c r="G183" i="2"/>
  <c r="Y182" i="2"/>
  <c r="AA182" i="2" s="1"/>
  <c r="AB182" i="2" s="1"/>
  <c r="AC182" i="2" s="1"/>
  <c r="X182" i="2"/>
  <c r="W182" i="2"/>
  <c r="N182" i="2"/>
  <c r="R182" i="2" s="1"/>
  <c r="M182" i="2"/>
  <c r="P182" i="2" s="1"/>
  <c r="G182" i="2"/>
  <c r="O182" i="2" s="1"/>
  <c r="Y181" i="2"/>
  <c r="AA181" i="2" s="1"/>
  <c r="AB181" i="2" s="1"/>
  <c r="AC181" i="2" s="1"/>
  <c r="X181" i="2"/>
  <c r="W181" i="2"/>
  <c r="N181" i="2"/>
  <c r="R181" i="2" s="1"/>
  <c r="M181" i="2"/>
  <c r="P181" i="2" s="1"/>
  <c r="G181" i="2"/>
  <c r="O181" i="2" s="1"/>
  <c r="Y180" i="2"/>
  <c r="AA180" i="2" s="1"/>
  <c r="AB180" i="2" s="1"/>
  <c r="AC180" i="2" s="1"/>
  <c r="X180" i="2"/>
  <c r="W180" i="2"/>
  <c r="N180" i="2"/>
  <c r="R180" i="2" s="1"/>
  <c r="M180" i="2"/>
  <c r="P180" i="2" s="1"/>
  <c r="Q180" i="2" s="1"/>
  <c r="G180" i="2"/>
  <c r="Y179" i="2"/>
  <c r="AA179" i="2" s="1"/>
  <c r="AB179" i="2" s="1"/>
  <c r="AC179" i="2" s="1"/>
  <c r="X179" i="2"/>
  <c r="W179" i="2"/>
  <c r="N179" i="2"/>
  <c r="R179" i="2" s="1"/>
  <c r="M179" i="2"/>
  <c r="P179" i="2" s="1"/>
  <c r="Q179" i="2" s="1"/>
  <c r="G179" i="2"/>
  <c r="Y178" i="2"/>
  <c r="AA178" i="2" s="1"/>
  <c r="AB178" i="2" s="1"/>
  <c r="AC178" i="2" s="1"/>
  <c r="X178" i="2"/>
  <c r="W178" i="2"/>
  <c r="N178" i="2"/>
  <c r="R178" i="2" s="1"/>
  <c r="M178" i="2"/>
  <c r="P178" i="2" s="1"/>
  <c r="G178" i="2"/>
  <c r="O178" i="2" s="1"/>
  <c r="Y177" i="2"/>
  <c r="AA177" i="2" s="1"/>
  <c r="AB177" i="2" s="1"/>
  <c r="AC177" i="2" s="1"/>
  <c r="X177" i="2"/>
  <c r="W177" i="2"/>
  <c r="N177" i="2"/>
  <c r="R177" i="2" s="1"/>
  <c r="M177" i="2"/>
  <c r="P177" i="2" s="1"/>
  <c r="S177" i="2" s="1"/>
  <c r="G177" i="2"/>
  <c r="O177" i="2" s="1"/>
  <c r="Y176" i="2"/>
  <c r="AA176" i="2" s="1"/>
  <c r="AB176" i="2" s="1"/>
  <c r="AC176" i="2" s="1"/>
  <c r="X176" i="2"/>
  <c r="W176" i="2"/>
  <c r="N176" i="2"/>
  <c r="R176" i="2" s="1"/>
  <c r="M176" i="2"/>
  <c r="P176" i="2" s="1"/>
  <c r="Q176" i="2" s="1"/>
  <c r="G176" i="2"/>
  <c r="Y175" i="2"/>
  <c r="AA175" i="2" s="1"/>
  <c r="AB175" i="2" s="1"/>
  <c r="AC175" i="2" s="1"/>
  <c r="X175" i="2"/>
  <c r="W175" i="2"/>
  <c r="N175" i="2"/>
  <c r="M175" i="2"/>
  <c r="P175" i="2" s="1"/>
  <c r="Q175" i="2" s="1"/>
  <c r="G175" i="2"/>
  <c r="Z174" i="2"/>
  <c r="AA174" i="2" s="1"/>
  <c r="AB174" i="2" s="1"/>
  <c r="AC174" i="2" s="1"/>
  <c r="X174" i="2"/>
  <c r="W174" i="2"/>
  <c r="N174" i="2"/>
  <c r="R174" i="2" s="1"/>
  <c r="M174" i="2"/>
  <c r="P174" i="2" s="1"/>
  <c r="S174" i="2" s="1"/>
  <c r="G174" i="2"/>
  <c r="O174" i="2" s="1"/>
  <c r="Y173" i="2"/>
  <c r="AA173" i="2" s="1"/>
  <c r="AB173" i="2" s="1"/>
  <c r="AC173" i="2" s="1"/>
  <c r="X173" i="2"/>
  <c r="W173" i="2"/>
  <c r="N173" i="2"/>
  <c r="R173" i="2" s="1"/>
  <c r="M173" i="2"/>
  <c r="P173" i="2" s="1"/>
  <c r="Q173" i="2" s="1"/>
  <c r="G173" i="2"/>
  <c r="Y172" i="2"/>
  <c r="AA172" i="2" s="1"/>
  <c r="AB172" i="2" s="1"/>
  <c r="AC172" i="2" s="1"/>
  <c r="X172" i="2"/>
  <c r="W172" i="2"/>
  <c r="N172" i="2"/>
  <c r="R172" i="2" s="1"/>
  <c r="M172" i="2"/>
  <c r="P172" i="2" s="1"/>
  <c r="Q172" i="2" s="1"/>
  <c r="G172" i="2"/>
  <c r="Y171" i="2"/>
  <c r="AA171" i="2" s="1"/>
  <c r="AB171" i="2" s="1"/>
  <c r="AC171" i="2" s="1"/>
  <c r="X171" i="2"/>
  <c r="W171" i="2"/>
  <c r="N171" i="2"/>
  <c r="R171" i="2" s="1"/>
  <c r="M171" i="2"/>
  <c r="P171" i="2" s="1"/>
  <c r="G171" i="2"/>
  <c r="O171" i="2" s="1"/>
  <c r="Y170" i="2"/>
  <c r="AA170" i="2" s="1"/>
  <c r="AB170" i="2" s="1"/>
  <c r="AC170" i="2" s="1"/>
  <c r="X170" i="2"/>
  <c r="W170" i="2"/>
  <c r="N170" i="2"/>
  <c r="R170" i="2" s="1"/>
  <c r="M170" i="2"/>
  <c r="P170" i="2" s="1"/>
  <c r="G170" i="2"/>
  <c r="O170" i="2" s="1"/>
  <c r="AA169" i="2"/>
  <c r="AB169" i="2" s="1"/>
  <c r="AC169" i="2" s="1"/>
  <c r="X169" i="2"/>
  <c r="W169" i="2"/>
  <c r="N169" i="2"/>
  <c r="R169" i="2" s="1"/>
  <c r="M169" i="2"/>
  <c r="P169" i="2" s="1"/>
  <c r="G169" i="2"/>
  <c r="O169" i="2" s="1"/>
  <c r="Z168" i="2"/>
  <c r="AA168" i="2" s="1"/>
  <c r="AB168" i="2" s="1"/>
  <c r="AC168" i="2" s="1"/>
  <c r="X168" i="2"/>
  <c r="W168" i="2"/>
  <c r="N168" i="2"/>
  <c r="R168" i="2" s="1"/>
  <c r="M168" i="2"/>
  <c r="P168" i="2" s="1"/>
  <c r="Q168" i="2" s="1"/>
  <c r="G168" i="2"/>
  <c r="Y167" i="2"/>
  <c r="AA167" i="2" s="1"/>
  <c r="AB167" i="2" s="1"/>
  <c r="AC167" i="2" s="1"/>
  <c r="X167" i="2"/>
  <c r="W167" i="2"/>
  <c r="N167" i="2"/>
  <c r="R167" i="2" s="1"/>
  <c r="M167" i="2"/>
  <c r="P167" i="2" s="1"/>
  <c r="Q167" i="2" s="1"/>
  <c r="G167" i="2"/>
  <c r="Y166" i="2"/>
  <c r="AA166" i="2" s="1"/>
  <c r="AB166" i="2" s="1"/>
  <c r="AC166" i="2" s="1"/>
  <c r="X166" i="2"/>
  <c r="W166" i="2"/>
  <c r="N166" i="2"/>
  <c r="R166" i="2" s="1"/>
  <c r="M166" i="2"/>
  <c r="P166" i="2" s="1"/>
  <c r="G166" i="2"/>
  <c r="O166" i="2" s="1"/>
  <c r="Y165" i="2"/>
  <c r="AA165" i="2" s="1"/>
  <c r="AB165" i="2" s="1"/>
  <c r="AC165" i="2" s="1"/>
  <c r="X165" i="2"/>
  <c r="W165" i="2"/>
  <c r="N165" i="2"/>
  <c r="R165" i="2" s="1"/>
  <c r="M165" i="2"/>
  <c r="P165" i="2" s="1"/>
  <c r="S165" i="2" s="1"/>
  <c r="G165" i="2"/>
  <c r="O165" i="2" s="1"/>
  <c r="Y164" i="2"/>
  <c r="AA164" i="2" s="1"/>
  <c r="AB164" i="2" s="1"/>
  <c r="AC164" i="2" s="1"/>
  <c r="X164" i="2"/>
  <c r="W164" i="2"/>
  <c r="N164" i="2"/>
  <c r="R164" i="2" s="1"/>
  <c r="M164" i="2"/>
  <c r="P164" i="2" s="1"/>
  <c r="Q164" i="2" s="1"/>
  <c r="G164" i="2"/>
  <c r="Z163" i="2"/>
  <c r="X163" i="2"/>
  <c r="W163" i="2"/>
  <c r="F163" i="2"/>
  <c r="Z162" i="2"/>
  <c r="X162" i="2"/>
  <c r="W162" i="2"/>
  <c r="L162" i="2"/>
  <c r="F162" i="2"/>
  <c r="Z161" i="2"/>
  <c r="X161" i="2"/>
  <c r="W161" i="2"/>
  <c r="L161" i="2"/>
  <c r="F161" i="2"/>
  <c r="G161" i="2" s="1"/>
  <c r="O161" i="2" s="1"/>
  <c r="Z160" i="2"/>
  <c r="X160" i="2"/>
  <c r="W160" i="2"/>
  <c r="L160" i="2"/>
  <c r="F160" i="2"/>
  <c r="AA160" i="2" s="1"/>
  <c r="AB160" i="2" s="1"/>
  <c r="AC160" i="2" s="1"/>
  <c r="Z159" i="2"/>
  <c r="X159" i="2"/>
  <c r="W159" i="2"/>
  <c r="L159" i="2"/>
  <c r="F159" i="2"/>
  <c r="M159" i="2" s="1"/>
  <c r="P159" i="2" s="1"/>
  <c r="Q159" i="2" s="1"/>
  <c r="Z158" i="2"/>
  <c r="X158" i="2"/>
  <c r="W158" i="2"/>
  <c r="L158" i="2"/>
  <c r="F158" i="2"/>
  <c r="Z157" i="2"/>
  <c r="X157" i="2"/>
  <c r="W157" i="2"/>
  <c r="L157" i="2"/>
  <c r="F157" i="2"/>
  <c r="Z156" i="2"/>
  <c r="X156" i="2"/>
  <c r="W156" i="2"/>
  <c r="L156" i="2"/>
  <c r="F156" i="2"/>
  <c r="G156" i="2" s="1"/>
  <c r="Z155" i="2"/>
  <c r="X155" i="2"/>
  <c r="W155" i="2"/>
  <c r="L155" i="2"/>
  <c r="F155" i="2"/>
  <c r="G155" i="2" s="1"/>
  <c r="Z154" i="2"/>
  <c r="X154" i="2"/>
  <c r="W154" i="2"/>
  <c r="L154" i="2"/>
  <c r="F154" i="2"/>
  <c r="Z153" i="2"/>
  <c r="X153" i="2"/>
  <c r="W153" i="2"/>
  <c r="L153" i="2"/>
  <c r="F153" i="2"/>
  <c r="Z152" i="2"/>
  <c r="X152" i="2"/>
  <c r="W152" i="2"/>
  <c r="L152" i="2"/>
  <c r="F152" i="2"/>
  <c r="G152" i="2" s="1"/>
  <c r="Z151" i="2"/>
  <c r="X151" i="2"/>
  <c r="W151" i="2"/>
  <c r="L151" i="2"/>
  <c r="F151" i="2"/>
  <c r="M151" i="2" s="1"/>
  <c r="P151" i="2" s="1"/>
  <c r="Q151" i="2" s="1"/>
  <c r="Z150" i="2"/>
  <c r="X150" i="2"/>
  <c r="W150" i="2"/>
  <c r="L150" i="2"/>
  <c r="F150" i="2"/>
  <c r="N150" i="2" s="1"/>
  <c r="R150" i="2" s="1"/>
  <c r="Z149" i="2"/>
  <c r="X149" i="2"/>
  <c r="W149" i="2"/>
  <c r="L149" i="2"/>
  <c r="F149" i="2"/>
  <c r="Z148" i="2"/>
  <c r="X148" i="2"/>
  <c r="W148" i="2"/>
  <c r="L148" i="2"/>
  <c r="F148" i="2"/>
  <c r="G148" i="2" s="1"/>
  <c r="Z147" i="2"/>
  <c r="X147" i="2"/>
  <c r="W147" i="2"/>
  <c r="L147" i="2"/>
  <c r="F147" i="2"/>
  <c r="G147" i="2" s="1"/>
  <c r="Z146" i="2"/>
  <c r="X146" i="2"/>
  <c r="W146" i="2"/>
  <c r="L146" i="2"/>
  <c r="F146" i="2"/>
  <c r="Z145" i="2"/>
  <c r="X145" i="2"/>
  <c r="W145" i="2"/>
  <c r="L145" i="2"/>
  <c r="F145" i="2"/>
  <c r="Z144" i="2"/>
  <c r="X144" i="2"/>
  <c r="W144" i="2"/>
  <c r="L144" i="2"/>
  <c r="F144" i="2"/>
  <c r="G144" i="2" s="1"/>
  <c r="Z143" i="2"/>
  <c r="X143" i="2"/>
  <c r="W143" i="2"/>
  <c r="L143" i="2"/>
  <c r="F143" i="2"/>
  <c r="M143" i="2" s="1"/>
  <c r="P143" i="2" s="1"/>
  <c r="Q143" i="2" s="1"/>
  <c r="Z142" i="2"/>
  <c r="X142" i="2"/>
  <c r="W142" i="2"/>
  <c r="L142" i="2"/>
  <c r="F142" i="2"/>
  <c r="Z141" i="2"/>
  <c r="X141" i="2"/>
  <c r="W141" i="2"/>
  <c r="L141" i="2"/>
  <c r="F141" i="2"/>
  <c r="Z140" i="2"/>
  <c r="X140" i="2"/>
  <c r="W140" i="2"/>
  <c r="L140" i="2"/>
  <c r="F140" i="2"/>
  <c r="G140" i="2" s="1"/>
  <c r="Z139" i="2"/>
  <c r="X139" i="2"/>
  <c r="W139" i="2"/>
  <c r="L139" i="2"/>
  <c r="F139" i="2"/>
  <c r="G139" i="2" s="1"/>
  <c r="Z138" i="2"/>
  <c r="X138" i="2"/>
  <c r="W138" i="2"/>
  <c r="L138" i="2"/>
  <c r="F138" i="2"/>
  <c r="N138" i="2" s="1"/>
  <c r="R138" i="2" s="1"/>
  <c r="Z137" i="2"/>
  <c r="X137" i="2"/>
  <c r="W137" i="2"/>
  <c r="L137" i="2"/>
  <c r="F137" i="2"/>
  <c r="Z136" i="2"/>
  <c r="X136" i="2"/>
  <c r="W136" i="2"/>
  <c r="L136" i="2"/>
  <c r="F136" i="2"/>
  <c r="G136" i="2" s="1"/>
  <c r="Z135" i="2"/>
  <c r="X135" i="2"/>
  <c r="W135" i="2"/>
  <c r="L135" i="2"/>
  <c r="F135" i="2"/>
  <c r="M135" i="2" s="1"/>
  <c r="P135" i="2" s="1"/>
  <c r="Q135" i="2" s="1"/>
  <c r="Z134" i="2"/>
  <c r="X134" i="2"/>
  <c r="W134" i="2"/>
  <c r="L134" i="2"/>
  <c r="F134" i="2"/>
  <c r="N134" i="2" s="1"/>
  <c r="R134" i="2" s="1"/>
  <c r="Z133" i="2"/>
  <c r="X133" i="2"/>
  <c r="W133" i="2"/>
  <c r="L133" i="2"/>
  <c r="F133" i="2"/>
  <c r="M133" i="2" s="1"/>
  <c r="P133" i="2" s="1"/>
  <c r="Z132" i="2"/>
  <c r="X132" i="2"/>
  <c r="W132" i="2"/>
  <c r="L132" i="2"/>
  <c r="F132" i="2"/>
  <c r="Z131" i="2"/>
  <c r="X131" i="2"/>
  <c r="W131" i="2"/>
  <c r="L131" i="2"/>
  <c r="F131" i="2"/>
  <c r="M131" i="2" s="1"/>
  <c r="P131" i="2" s="1"/>
  <c r="Q131" i="2" s="1"/>
  <c r="Z130" i="2"/>
  <c r="X130" i="2"/>
  <c r="W130" i="2"/>
  <c r="L130" i="2"/>
  <c r="F130" i="2"/>
  <c r="AA130" i="2" s="1"/>
  <c r="AB130" i="2" s="1"/>
  <c r="AC130" i="2" s="1"/>
  <c r="Z129" i="2"/>
  <c r="X129" i="2"/>
  <c r="W129" i="2"/>
  <c r="L129" i="2"/>
  <c r="F129" i="2"/>
  <c r="M129" i="2" s="1"/>
  <c r="P129" i="2" s="1"/>
  <c r="Q129" i="2" s="1"/>
  <c r="Z128" i="2"/>
  <c r="X128" i="2"/>
  <c r="W128" i="2"/>
  <c r="L128" i="2"/>
  <c r="F128" i="2"/>
  <c r="M128" i="2" s="1"/>
  <c r="P128" i="2" s="1"/>
  <c r="Q128" i="2" s="1"/>
  <c r="Z127" i="2"/>
  <c r="X127" i="2"/>
  <c r="W127" i="2"/>
  <c r="L127" i="2"/>
  <c r="F127" i="2"/>
  <c r="M127" i="2" s="1"/>
  <c r="P127" i="2" s="1"/>
  <c r="Q127" i="2" s="1"/>
  <c r="Z126" i="2"/>
  <c r="X126" i="2"/>
  <c r="W126" i="2"/>
  <c r="L126" i="2"/>
  <c r="F126" i="2"/>
  <c r="Z125" i="2"/>
  <c r="X125" i="2"/>
  <c r="W125" i="2"/>
  <c r="L125" i="2"/>
  <c r="F125" i="2"/>
  <c r="AA125" i="2" s="1"/>
  <c r="AB125" i="2" s="1"/>
  <c r="AC125" i="2" s="1"/>
  <c r="Z124" i="2"/>
  <c r="X124" i="2"/>
  <c r="W124" i="2"/>
  <c r="L124" i="2"/>
  <c r="F124" i="2"/>
  <c r="Z123" i="2"/>
  <c r="X123" i="2"/>
  <c r="W123" i="2"/>
  <c r="L123" i="2"/>
  <c r="F123" i="2"/>
  <c r="AA123" i="2" s="1"/>
  <c r="AB123" i="2" s="1"/>
  <c r="AC123" i="2" s="1"/>
  <c r="Z122" i="2"/>
  <c r="X122" i="2"/>
  <c r="W122" i="2"/>
  <c r="L122" i="2"/>
  <c r="F122" i="2"/>
  <c r="Z121" i="2"/>
  <c r="X121" i="2"/>
  <c r="W121" i="2"/>
  <c r="L121" i="2"/>
  <c r="F121" i="2"/>
  <c r="AA121" i="2" s="1"/>
  <c r="AB121" i="2" s="1"/>
  <c r="AC121" i="2" s="1"/>
  <c r="Y120" i="2"/>
  <c r="X120" i="2"/>
  <c r="W120" i="2"/>
  <c r="F120" i="2"/>
  <c r="Y119" i="2"/>
  <c r="X119" i="2"/>
  <c r="W119" i="2"/>
  <c r="F119" i="2"/>
  <c r="M119" i="2" s="1"/>
  <c r="P119" i="2" s="1"/>
  <c r="S119" i="2" s="1"/>
  <c r="Y118" i="2"/>
  <c r="X118" i="2"/>
  <c r="W118" i="2"/>
  <c r="F118" i="2"/>
  <c r="M118" i="2" s="1"/>
  <c r="P118" i="2" s="1"/>
  <c r="X117" i="2"/>
  <c r="W117" i="2"/>
  <c r="F117" i="2"/>
  <c r="N117" i="2" s="1"/>
  <c r="X116" i="2"/>
  <c r="W116" i="2"/>
  <c r="F116" i="2"/>
  <c r="X115" i="2"/>
  <c r="W115" i="2"/>
  <c r="F115" i="2"/>
  <c r="X114" i="2"/>
  <c r="W114" i="2"/>
  <c r="F114" i="2"/>
  <c r="M114" i="2" s="1"/>
  <c r="P114" i="2" s="1"/>
  <c r="X113" i="2"/>
  <c r="W113" i="2"/>
  <c r="F113" i="2"/>
  <c r="X112" i="2"/>
  <c r="W112" i="2"/>
  <c r="F112" i="2"/>
  <c r="M112" i="2" s="1"/>
  <c r="P112" i="2" s="1"/>
  <c r="X111" i="2"/>
  <c r="W111" i="2"/>
  <c r="F111" i="2"/>
  <c r="X110" i="2"/>
  <c r="W110" i="2"/>
  <c r="F110" i="2"/>
  <c r="M110" i="2" s="1"/>
  <c r="P110" i="2" s="1"/>
  <c r="X109" i="2"/>
  <c r="W109" i="2"/>
  <c r="F109" i="2"/>
  <c r="X108" i="2"/>
  <c r="W108" i="2"/>
  <c r="F108" i="2"/>
  <c r="M108" i="2" s="1"/>
  <c r="P108" i="2" s="1"/>
  <c r="X107" i="2"/>
  <c r="W107" i="2"/>
  <c r="F107" i="2"/>
  <c r="AA107" i="2" s="1"/>
  <c r="AB107" i="2" s="1"/>
  <c r="AC107" i="2" s="1"/>
  <c r="X106" i="2"/>
  <c r="W106" i="2"/>
  <c r="F106" i="2"/>
  <c r="AA106" i="2" s="1"/>
  <c r="AB106" i="2" s="1"/>
  <c r="AC106" i="2" s="1"/>
  <c r="X105" i="2"/>
  <c r="W105" i="2"/>
  <c r="F105" i="2"/>
  <c r="Y104" i="2"/>
  <c r="X104" i="2"/>
  <c r="W104" i="2"/>
  <c r="F104" i="2"/>
  <c r="Y103" i="2"/>
  <c r="X103" i="2"/>
  <c r="W103" i="2"/>
  <c r="F103" i="2"/>
  <c r="Y102" i="2"/>
  <c r="X102" i="2"/>
  <c r="W102" i="2"/>
  <c r="F102" i="2"/>
  <c r="N102" i="2" s="1"/>
  <c r="R102" i="2" s="1"/>
  <c r="Y101" i="2"/>
  <c r="X101" i="2"/>
  <c r="W101" i="2"/>
  <c r="F101" i="2"/>
  <c r="Y100" i="2"/>
  <c r="X100" i="2"/>
  <c r="W100" i="2"/>
  <c r="F100" i="2"/>
  <c r="Y99" i="2"/>
  <c r="X99" i="2"/>
  <c r="W99" i="2"/>
  <c r="F99" i="2"/>
  <c r="M99" i="2" s="1"/>
  <c r="P99" i="2" s="1"/>
  <c r="Y98" i="2"/>
  <c r="X98" i="2"/>
  <c r="W98" i="2"/>
  <c r="F98" i="2"/>
  <c r="Y97" i="2"/>
  <c r="X97" i="2"/>
  <c r="W97" i="2"/>
  <c r="F97" i="2"/>
  <c r="M97" i="2" s="1"/>
  <c r="P97" i="2" s="1"/>
  <c r="S97" i="2" s="1"/>
  <c r="Y96" i="2"/>
  <c r="X96" i="2"/>
  <c r="W96" i="2"/>
  <c r="F96" i="2"/>
  <c r="Y95" i="2"/>
  <c r="X95" i="2"/>
  <c r="W95" i="2"/>
  <c r="F95" i="2"/>
  <c r="M95" i="2" s="1"/>
  <c r="P95" i="2" s="1"/>
  <c r="S95" i="2" s="1"/>
  <c r="Y94" i="2"/>
  <c r="X94" i="2"/>
  <c r="W94" i="2"/>
  <c r="F94" i="2"/>
  <c r="Y93" i="2"/>
  <c r="X93" i="2"/>
  <c r="W93" i="2"/>
  <c r="F93" i="2"/>
  <c r="M93" i="2" s="1"/>
  <c r="P93" i="2" s="1"/>
  <c r="S93" i="2" s="1"/>
  <c r="Y92" i="2"/>
  <c r="X92" i="2"/>
  <c r="W92" i="2"/>
  <c r="F92" i="2"/>
  <c r="Y91" i="2"/>
  <c r="X91" i="2"/>
  <c r="W91" i="2"/>
  <c r="F91" i="2"/>
  <c r="M91" i="2" s="1"/>
  <c r="P91" i="2" s="1"/>
  <c r="S91" i="2" s="1"/>
  <c r="Y90" i="2"/>
  <c r="X90" i="2"/>
  <c r="W90" i="2"/>
  <c r="F90" i="2"/>
  <c r="Y89" i="2"/>
  <c r="X89" i="2"/>
  <c r="W89" i="2"/>
  <c r="F89" i="2"/>
  <c r="M89" i="2" s="1"/>
  <c r="P89" i="2" s="1"/>
  <c r="S89" i="2" s="1"/>
  <c r="Y88" i="2"/>
  <c r="X88" i="2"/>
  <c r="W88" i="2"/>
  <c r="F88" i="2"/>
  <c r="Y87" i="2"/>
  <c r="X87" i="2"/>
  <c r="W87" i="2"/>
  <c r="F87" i="2"/>
  <c r="M87" i="2" s="1"/>
  <c r="P87" i="2" s="1"/>
  <c r="S87" i="2" s="1"/>
  <c r="Y86" i="2"/>
  <c r="X86" i="2"/>
  <c r="W86" i="2"/>
  <c r="F86" i="2"/>
  <c r="Y85" i="2"/>
  <c r="X85" i="2"/>
  <c r="W85" i="2"/>
  <c r="F85" i="2"/>
  <c r="M85" i="2" s="1"/>
  <c r="P85" i="2" s="1"/>
  <c r="S85" i="2" s="1"/>
  <c r="Y84" i="2"/>
  <c r="X84" i="2"/>
  <c r="W84" i="2"/>
  <c r="F84" i="2"/>
  <c r="Y83" i="2"/>
  <c r="X83" i="2"/>
  <c r="W83" i="2"/>
  <c r="F83" i="2"/>
  <c r="M83" i="2" s="1"/>
  <c r="P83" i="2" s="1"/>
  <c r="S83" i="2" s="1"/>
  <c r="Y82" i="2"/>
  <c r="X82" i="2"/>
  <c r="W82" i="2"/>
  <c r="F82" i="2"/>
  <c r="Y81" i="2"/>
  <c r="X81" i="2"/>
  <c r="W81" i="2"/>
  <c r="F81" i="2"/>
  <c r="M81" i="2" s="1"/>
  <c r="P81" i="2" s="1"/>
  <c r="S81" i="2" s="1"/>
  <c r="Y80" i="2"/>
  <c r="X80" i="2"/>
  <c r="W80" i="2"/>
  <c r="F80" i="2"/>
  <c r="Y79" i="2"/>
  <c r="X79" i="2"/>
  <c r="W79" i="2"/>
  <c r="F79" i="2"/>
  <c r="M79" i="2" s="1"/>
  <c r="P79" i="2" s="1"/>
  <c r="S79" i="2" s="1"/>
  <c r="Y78" i="2"/>
  <c r="X78" i="2"/>
  <c r="W78" i="2"/>
  <c r="F78" i="2"/>
  <c r="Y77" i="2"/>
  <c r="X77" i="2"/>
  <c r="W77" i="2"/>
  <c r="F77" i="2"/>
  <c r="Y76" i="2"/>
  <c r="X76" i="2"/>
  <c r="W76" i="2"/>
  <c r="F76" i="2"/>
  <c r="Y75" i="2"/>
  <c r="X75" i="2"/>
  <c r="W75" i="2"/>
  <c r="F75" i="2"/>
  <c r="Y74" i="2"/>
  <c r="X74" i="2"/>
  <c r="W74" i="2"/>
  <c r="F74" i="2"/>
  <c r="M74" i="2" s="1"/>
  <c r="P74" i="2" s="1"/>
  <c r="Q74" i="2" s="1"/>
  <c r="Y73" i="2"/>
  <c r="X73" i="2"/>
  <c r="W73" i="2"/>
  <c r="F73" i="2"/>
  <c r="Y72" i="2"/>
  <c r="X72" i="2"/>
  <c r="W72" i="2"/>
  <c r="F72" i="2"/>
  <c r="Y71" i="2"/>
  <c r="X71" i="2"/>
  <c r="W71" i="2"/>
  <c r="F71" i="2"/>
  <c r="M71" i="2" s="1"/>
  <c r="P71" i="2" s="1"/>
  <c r="Y70" i="2"/>
  <c r="X70" i="2"/>
  <c r="W70" i="2"/>
  <c r="F70" i="2"/>
  <c r="Y69" i="2"/>
  <c r="X69" i="2"/>
  <c r="W69" i="2"/>
  <c r="F69" i="2"/>
  <c r="Y68" i="2"/>
  <c r="X68" i="2"/>
  <c r="W68" i="2"/>
  <c r="F68" i="2"/>
  <c r="Y67" i="2"/>
  <c r="X67" i="2"/>
  <c r="W67" i="2"/>
  <c r="F67" i="2"/>
  <c r="G67" i="2" s="1"/>
  <c r="Y66" i="2"/>
  <c r="X66" i="2"/>
  <c r="W66" i="2"/>
  <c r="F66" i="2"/>
  <c r="Y65" i="2"/>
  <c r="X65" i="2"/>
  <c r="W65" i="2"/>
  <c r="L65" i="2"/>
  <c r="F65" i="2"/>
  <c r="AA65" i="2" s="1"/>
  <c r="AB65" i="2" s="1"/>
  <c r="AC65" i="2" s="1"/>
  <c r="Y64" i="2"/>
  <c r="X64" i="2"/>
  <c r="W64" i="2"/>
  <c r="L64" i="2"/>
  <c r="F64" i="2"/>
  <c r="M64" i="2" s="1"/>
  <c r="P64" i="2" s="1"/>
  <c r="Q64" i="2" s="1"/>
  <c r="Z63" i="2"/>
  <c r="X63" i="2"/>
  <c r="W63" i="2"/>
  <c r="L63" i="2"/>
  <c r="F63" i="2"/>
  <c r="M63" i="2" s="1"/>
  <c r="P63" i="2" s="1"/>
  <c r="Q63" i="2" s="1"/>
  <c r="Z62" i="2"/>
  <c r="X62" i="2"/>
  <c r="W62" i="2"/>
  <c r="L62" i="2"/>
  <c r="F62" i="2"/>
  <c r="M62" i="2" s="1"/>
  <c r="P62" i="2" s="1"/>
  <c r="Q62" i="2" s="1"/>
  <c r="Y61" i="2"/>
  <c r="X61" i="2"/>
  <c r="W61" i="2"/>
  <c r="L61" i="2"/>
  <c r="F61" i="2"/>
  <c r="Z60" i="2"/>
  <c r="X60" i="2"/>
  <c r="W60" i="2"/>
  <c r="L60" i="2"/>
  <c r="F60" i="2"/>
  <c r="M60" i="2" s="1"/>
  <c r="P60" i="2" s="1"/>
  <c r="Q60" i="2" s="1"/>
  <c r="Z59" i="2"/>
  <c r="X59" i="2"/>
  <c r="W59" i="2"/>
  <c r="L59" i="2"/>
  <c r="F59" i="2"/>
  <c r="G59" i="2" s="1"/>
  <c r="Z58" i="2"/>
  <c r="X58" i="2"/>
  <c r="W58" i="2"/>
  <c r="L58" i="2"/>
  <c r="F58" i="2"/>
  <c r="Z57" i="2"/>
  <c r="X57" i="2"/>
  <c r="W57" i="2"/>
  <c r="L57" i="2"/>
  <c r="F57" i="2"/>
  <c r="Z56" i="2"/>
  <c r="X56" i="2"/>
  <c r="W56" i="2"/>
  <c r="L56" i="2"/>
  <c r="F56" i="2"/>
  <c r="M56" i="2" s="1"/>
  <c r="P56" i="2" s="1"/>
  <c r="Z55" i="2"/>
  <c r="X55" i="2"/>
  <c r="W55" i="2"/>
  <c r="F55" i="2"/>
  <c r="M55" i="2" s="1"/>
  <c r="P55" i="2" s="1"/>
  <c r="Z54" i="2"/>
  <c r="X54" i="2"/>
  <c r="W54" i="2"/>
  <c r="F54" i="2"/>
  <c r="Z53" i="2"/>
  <c r="X53" i="2"/>
  <c r="W53" i="2"/>
  <c r="F53" i="2"/>
  <c r="N53" i="2" s="1"/>
  <c r="R53" i="2" s="1"/>
  <c r="Z52" i="2"/>
  <c r="X52" i="2"/>
  <c r="W52" i="2"/>
  <c r="F52" i="2"/>
  <c r="Z51" i="2"/>
  <c r="X51" i="2"/>
  <c r="W51" i="2"/>
  <c r="L51" i="2"/>
  <c r="F51" i="2"/>
  <c r="G51" i="2" s="1"/>
  <c r="Z50" i="2"/>
  <c r="X50" i="2"/>
  <c r="W50" i="2"/>
  <c r="L50" i="2"/>
  <c r="F50" i="2"/>
  <c r="G50" i="2" s="1"/>
  <c r="O50" i="2" s="1"/>
  <c r="Z49" i="2"/>
  <c r="X49" i="2"/>
  <c r="W49" i="2"/>
  <c r="L49" i="2"/>
  <c r="F49" i="2"/>
  <c r="G49" i="2" s="1"/>
  <c r="O49" i="2" s="1"/>
  <c r="Z48" i="2"/>
  <c r="X48" i="2"/>
  <c r="W48" i="2"/>
  <c r="L48" i="2"/>
  <c r="F48" i="2"/>
  <c r="M48" i="2" s="1"/>
  <c r="P48" i="2" s="1"/>
  <c r="Z47" i="2"/>
  <c r="X47" i="2"/>
  <c r="W47" i="2"/>
  <c r="L47" i="2"/>
  <c r="F47" i="2"/>
  <c r="G47" i="2" s="1"/>
  <c r="Z46" i="2"/>
  <c r="X46" i="2"/>
  <c r="W46" i="2"/>
  <c r="L46" i="2"/>
  <c r="F46" i="2"/>
  <c r="Z45" i="2"/>
  <c r="X45" i="2"/>
  <c r="W45" i="2"/>
  <c r="L45" i="2"/>
  <c r="F45" i="2"/>
  <c r="Y44" i="2"/>
  <c r="X44" i="2"/>
  <c r="W44" i="2"/>
  <c r="L44" i="2"/>
  <c r="F44" i="2"/>
  <c r="M44" i="2" s="1"/>
  <c r="P44" i="2" s="1"/>
  <c r="Y43" i="2"/>
  <c r="X43" i="2"/>
  <c r="W43" i="2"/>
  <c r="L43" i="2"/>
  <c r="F43" i="2"/>
  <c r="G43" i="2" s="1"/>
  <c r="Z42" i="2"/>
  <c r="X42" i="2"/>
  <c r="W42" i="2"/>
  <c r="L42" i="2"/>
  <c r="F42" i="2"/>
  <c r="G42" i="2" s="1"/>
  <c r="O42" i="2" s="1"/>
  <c r="Z41" i="2"/>
  <c r="X41" i="2"/>
  <c r="W41" i="2"/>
  <c r="L41" i="2"/>
  <c r="F41" i="2"/>
  <c r="G41" i="2" s="1"/>
  <c r="O41" i="2" s="1"/>
  <c r="Z40" i="2"/>
  <c r="X40" i="2"/>
  <c r="W40" i="2"/>
  <c r="L40" i="2"/>
  <c r="F40" i="2"/>
  <c r="M40" i="2" s="1"/>
  <c r="P40" i="2" s="1"/>
  <c r="Z39" i="2"/>
  <c r="X39" i="2"/>
  <c r="W39" i="2"/>
  <c r="L39" i="2"/>
  <c r="F39" i="2"/>
  <c r="G39" i="2" s="1"/>
  <c r="Z38" i="2"/>
  <c r="X38" i="2"/>
  <c r="W38" i="2"/>
  <c r="F38" i="2"/>
  <c r="Z37" i="2"/>
  <c r="X37" i="2"/>
  <c r="W37" i="2"/>
  <c r="F37" i="2"/>
  <c r="Z36" i="2"/>
  <c r="X36" i="2"/>
  <c r="W36" i="2"/>
  <c r="L36" i="2"/>
  <c r="F36" i="2"/>
  <c r="Z35" i="2"/>
  <c r="X35" i="2"/>
  <c r="W35" i="2"/>
  <c r="L35" i="2"/>
  <c r="F35" i="2"/>
  <c r="Z34" i="2"/>
  <c r="X34" i="2"/>
  <c r="W34" i="2"/>
  <c r="L34" i="2"/>
  <c r="F34" i="2"/>
  <c r="M34" i="2" s="1"/>
  <c r="P34" i="2" s="1"/>
  <c r="Z33" i="2"/>
  <c r="X33" i="2"/>
  <c r="W33" i="2"/>
  <c r="L33" i="2"/>
  <c r="F33" i="2"/>
  <c r="G33" i="2" s="1"/>
  <c r="Z32" i="2"/>
  <c r="X32" i="2"/>
  <c r="W32" i="2"/>
  <c r="L32" i="2"/>
  <c r="F32" i="2"/>
  <c r="G32" i="2" s="1"/>
  <c r="O32" i="2" s="1"/>
  <c r="Z31" i="2"/>
  <c r="X31" i="2"/>
  <c r="W31" i="2"/>
  <c r="L31" i="2"/>
  <c r="F31" i="2"/>
  <c r="G31" i="2" s="1"/>
  <c r="Z30" i="2"/>
  <c r="X30" i="2"/>
  <c r="W30" i="2"/>
  <c r="L30" i="2"/>
  <c r="F30" i="2"/>
  <c r="M30" i="2" s="1"/>
  <c r="P30" i="2" s="1"/>
  <c r="Z29" i="2"/>
  <c r="X29" i="2"/>
  <c r="W29" i="2"/>
  <c r="L29" i="2"/>
  <c r="F29" i="2"/>
  <c r="G29" i="2" s="1"/>
  <c r="Z28" i="2"/>
  <c r="X28" i="2"/>
  <c r="W28" i="2"/>
  <c r="L28" i="2"/>
  <c r="F28" i="2"/>
  <c r="Z27" i="2"/>
  <c r="X27" i="2"/>
  <c r="W27" i="2"/>
  <c r="L27" i="2"/>
  <c r="F27" i="2"/>
  <c r="Z26" i="2"/>
  <c r="X26" i="2"/>
  <c r="W26" i="2"/>
  <c r="L26" i="2"/>
  <c r="F26" i="2"/>
  <c r="M26" i="2" s="1"/>
  <c r="P26" i="2" s="1"/>
  <c r="Z25" i="2"/>
  <c r="X25" i="2"/>
  <c r="W25" i="2"/>
  <c r="L25" i="2"/>
  <c r="F25" i="2"/>
  <c r="G25" i="2" s="1"/>
  <c r="Z24" i="2"/>
  <c r="X24" i="2"/>
  <c r="W24" i="2"/>
  <c r="L24" i="2"/>
  <c r="F24" i="2"/>
  <c r="G24" i="2" s="1"/>
  <c r="O24" i="2" s="1"/>
  <c r="Z23" i="2"/>
  <c r="X23" i="2"/>
  <c r="W23" i="2"/>
  <c r="L23" i="2"/>
  <c r="F23" i="2"/>
  <c r="G23" i="2" s="1"/>
  <c r="O23" i="2" s="1"/>
  <c r="Y22" i="2"/>
  <c r="X22" i="2"/>
  <c r="W22" i="2"/>
  <c r="F22" i="2"/>
  <c r="Y21" i="2"/>
  <c r="X21" i="2"/>
  <c r="W21" i="2"/>
  <c r="F21" i="2"/>
  <c r="Y20" i="2"/>
  <c r="X20" i="2"/>
  <c r="W20" i="2"/>
  <c r="F20" i="2"/>
  <c r="Y19" i="2"/>
  <c r="X19" i="2"/>
  <c r="W19" i="2"/>
  <c r="F19" i="2"/>
  <c r="Y18" i="2"/>
  <c r="X18" i="2"/>
  <c r="W18" i="2"/>
  <c r="F18" i="2"/>
  <c r="Y17" i="2"/>
  <c r="X17" i="2"/>
  <c r="W17" i="2"/>
  <c r="F17" i="2"/>
  <c r="Y16" i="2"/>
  <c r="X16" i="2"/>
  <c r="W16" i="2"/>
  <c r="F16" i="2"/>
  <c r="Y15" i="2"/>
  <c r="X15" i="2"/>
  <c r="W15" i="2"/>
  <c r="F15" i="2"/>
  <c r="Y14" i="2"/>
  <c r="X14" i="2"/>
  <c r="W14" i="2"/>
  <c r="F14" i="2"/>
  <c r="Y13" i="2"/>
  <c r="X13" i="2"/>
  <c r="W13" i="2"/>
  <c r="F13" i="2"/>
  <c r="Y12" i="2"/>
  <c r="X12" i="2"/>
  <c r="W12" i="2"/>
  <c r="K12" i="2"/>
  <c r="F12" i="2"/>
  <c r="M12" i="2" s="1"/>
  <c r="P12" i="2" s="1"/>
  <c r="Y11" i="2"/>
  <c r="X11" i="2"/>
  <c r="W11" i="2"/>
  <c r="F11" i="2"/>
  <c r="M11" i="2" s="1"/>
  <c r="P11" i="2" s="1"/>
  <c r="Y10" i="2"/>
  <c r="X10" i="2"/>
  <c r="W10" i="2"/>
  <c r="F10" i="2"/>
  <c r="Y9" i="2"/>
  <c r="X9" i="2"/>
  <c r="W9" i="2"/>
  <c r="F9" i="2"/>
  <c r="Y8" i="2"/>
  <c r="X8" i="2"/>
  <c r="W8" i="2"/>
  <c r="F8" i="2"/>
  <c r="Y7" i="2"/>
  <c r="X7" i="2"/>
  <c r="W7" i="2"/>
  <c r="F7" i="2"/>
  <c r="M7" i="2" s="1"/>
  <c r="P7" i="2" s="1"/>
  <c r="Y6" i="2"/>
  <c r="X6" i="2"/>
  <c r="W6" i="2"/>
  <c r="F6" i="2"/>
  <c r="G24" i="3" l="1"/>
  <c r="E94" i="9" s="1"/>
  <c r="C91" i="9" s="1"/>
  <c r="W34" i="3"/>
  <c r="E80" i="9"/>
  <c r="G6" i="3"/>
  <c r="T317" i="2"/>
  <c r="U317" i="2" s="1"/>
  <c r="G829" i="2"/>
  <c r="O829" i="2" s="1"/>
  <c r="T641" i="2"/>
  <c r="V641" i="2" s="1"/>
  <c r="T735" i="2"/>
  <c r="V735" i="2" s="1"/>
  <c r="T749" i="2"/>
  <c r="U749" i="2" s="1"/>
  <c r="T755" i="2"/>
  <c r="U755" i="2" s="1"/>
  <c r="AA13" i="2"/>
  <c r="AB13" i="2" s="1"/>
  <c r="AC13" i="2" s="1"/>
  <c r="AA22" i="2"/>
  <c r="AB22" i="2" s="1"/>
  <c r="AC22" i="2" s="1"/>
  <c r="T686" i="2"/>
  <c r="V686" i="2" s="1"/>
  <c r="N22" i="2"/>
  <c r="R22" i="2" s="1"/>
  <c r="AA38" i="2"/>
  <c r="AB38" i="2" s="1"/>
  <c r="AC38" i="2" s="1"/>
  <c r="T484" i="2"/>
  <c r="V484" i="2" s="1"/>
  <c r="M33" i="2"/>
  <c r="P33" i="2" s="1"/>
  <c r="S33" i="2" s="1"/>
  <c r="T316" i="2"/>
  <c r="U316" i="2" s="1"/>
  <c r="T382" i="2"/>
  <c r="V382" i="2" s="1"/>
  <c r="T416" i="2"/>
  <c r="V416" i="2" s="1"/>
  <c r="T422" i="2"/>
  <c r="U422" i="2" s="1"/>
  <c r="T447" i="2"/>
  <c r="U447" i="2" s="1"/>
  <c r="T595" i="2"/>
  <c r="G13" i="2"/>
  <c r="O13" i="2" s="1"/>
  <c r="AA14" i="2"/>
  <c r="AB14" i="2" s="1"/>
  <c r="AC14" i="2" s="1"/>
  <c r="AA15" i="2"/>
  <c r="AB15" i="2" s="1"/>
  <c r="AC15" i="2" s="1"/>
  <c r="AA17" i="2"/>
  <c r="AB17" i="2" s="1"/>
  <c r="AC17" i="2" s="1"/>
  <c r="M67" i="2"/>
  <c r="P67" i="2" s="1"/>
  <c r="Q67" i="2" s="1"/>
  <c r="AA75" i="2"/>
  <c r="AB75" i="2" s="1"/>
  <c r="AC75" i="2" s="1"/>
  <c r="G131" i="2"/>
  <c r="O131" i="2" s="1"/>
  <c r="G133" i="2"/>
  <c r="T133" i="2" s="1"/>
  <c r="G135" i="2"/>
  <c r="T135" i="2" s="1"/>
  <c r="M139" i="2"/>
  <c r="P139" i="2" s="1"/>
  <c r="Q139" i="2" s="1"/>
  <c r="G143" i="2"/>
  <c r="T143" i="2" s="1"/>
  <c r="V143" i="2" s="1"/>
  <c r="M147" i="2"/>
  <c r="P147" i="2" s="1"/>
  <c r="Q147" i="2" s="1"/>
  <c r="G151" i="2"/>
  <c r="T151" i="2" s="1"/>
  <c r="T282" i="2"/>
  <c r="V282" i="2" s="1"/>
  <c r="T293" i="2"/>
  <c r="U293" i="2" s="1"/>
  <c r="T297" i="2"/>
  <c r="U297" i="2" s="1"/>
  <c r="T305" i="2"/>
  <c r="U305" i="2" s="1"/>
  <c r="G831" i="2"/>
  <c r="O831" i="2" s="1"/>
  <c r="M59" i="2"/>
  <c r="P59" i="2" s="1"/>
  <c r="Q59" i="2" s="1"/>
  <c r="N807" i="2"/>
  <c r="R807" i="2" s="1"/>
  <c r="AA8" i="2"/>
  <c r="AB8" i="2" s="1"/>
  <c r="AC8" i="2" s="1"/>
  <c r="T285" i="2"/>
  <c r="U285" i="2" s="1"/>
  <c r="T298" i="2"/>
  <c r="U298" i="2" s="1"/>
  <c r="T364" i="2"/>
  <c r="V364" i="2" s="1"/>
  <c r="Q408" i="2"/>
  <c r="T450" i="2"/>
  <c r="V450" i="2" s="1"/>
  <c r="S955" i="2"/>
  <c r="G7" i="2"/>
  <c r="T7" i="2" s="1"/>
  <c r="G17" i="2"/>
  <c r="O17" i="2" s="1"/>
  <c r="AA19" i="2"/>
  <c r="AB19" i="2" s="1"/>
  <c r="AC19" i="2" s="1"/>
  <c r="AA21" i="2"/>
  <c r="AB21" i="2" s="1"/>
  <c r="AC21" i="2" s="1"/>
  <c r="M24" i="2"/>
  <c r="T24" i="2" s="1"/>
  <c r="AA67" i="2"/>
  <c r="AB67" i="2" s="1"/>
  <c r="AC67" i="2" s="1"/>
  <c r="H348" i="2"/>
  <c r="R348" i="2" s="1"/>
  <c r="T446" i="2"/>
  <c r="V446" i="2" s="1"/>
  <c r="S474" i="2"/>
  <c r="T480" i="2"/>
  <c r="V480" i="2" s="1"/>
  <c r="T525" i="2"/>
  <c r="V525" i="2" s="1"/>
  <c r="T559" i="2"/>
  <c r="V559" i="2" s="1"/>
  <c r="Q801" i="2"/>
  <c r="G815" i="2"/>
  <c r="O815" i="2" s="1"/>
  <c r="AA815" i="2"/>
  <c r="AB815" i="2" s="1"/>
  <c r="AC815" i="2" s="1"/>
  <c r="G825" i="2"/>
  <c r="O825" i="2" s="1"/>
  <c r="H923" i="2"/>
  <c r="R923" i="2" s="1"/>
  <c r="N7" i="2"/>
  <c r="R7" i="2" s="1"/>
  <c r="Q269" i="2"/>
  <c r="M815" i="2"/>
  <c r="P815" i="2" s="1"/>
  <c r="S815" i="2" s="1"/>
  <c r="M825" i="2"/>
  <c r="P825" i="2" s="1"/>
  <c r="S825" i="2" s="1"/>
  <c r="AA827" i="2"/>
  <c r="AB827" i="2" s="1"/>
  <c r="AC827" i="2" s="1"/>
  <c r="Q856" i="2"/>
  <c r="Q934" i="2"/>
  <c r="S970" i="2"/>
  <c r="AA158" i="2"/>
  <c r="AB158" i="2" s="1"/>
  <c r="AC158" i="2" s="1"/>
  <c r="G75" i="2"/>
  <c r="O75" i="2" s="1"/>
  <c r="AA76" i="2"/>
  <c r="AB76" i="2" s="1"/>
  <c r="AC76" i="2" s="1"/>
  <c r="AA77" i="2"/>
  <c r="AB77" i="2" s="1"/>
  <c r="AC77" i="2" s="1"/>
  <c r="Q219" i="2"/>
  <c r="S340" i="2"/>
  <c r="H346" i="2"/>
  <c r="R346" i="2" s="1"/>
  <c r="T361" i="2"/>
  <c r="V361" i="2" s="1"/>
  <c r="T424" i="2"/>
  <c r="V424" i="2" s="1"/>
  <c r="T488" i="2"/>
  <c r="V488" i="2" s="1"/>
  <c r="T537" i="2"/>
  <c r="V537" i="2" s="1"/>
  <c r="T542" i="2"/>
  <c r="U542" i="2" s="1"/>
  <c r="S712" i="2"/>
  <c r="Q746" i="2"/>
  <c r="G819" i="2"/>
  <c r="O819" i="2" s="1"/>
  <c r="G827" i="2"/>
  <c r="O827" i="2" s="1"/>
  <c r="G833" i="2"/>
  <c r="T833" i="2" s="1"/>
  <c r="T867" i="2"/>
  <c r="U867" i="2" s="1"/>
  <c r="T878" i="2"/>
  <c r="U878" i="2" s="1"/>
  <c r="S886" i="2"/>
  <c r="S891" i="2"/>
  <c r="Q976" i="2"/>
  <c r="Q980" i="2"/>
  <c r="S692" i="2"/>
  <c r="Q692" i="2"/>
  <c r="T721" i="2"/>
  <c r="U721" i="2" s="1"/>
  <c r="O721" i="2"/>
  <c r="S776" i="2"/>
  <c r="Q776" i="2"/>
  <c r="N811" i="2"/>
  <c r="R811" i="2" s="1"/>
  <c r="M811" i="2"/>
  <c r="P811" i="2" s="1"/>
  <c r="S811" i="2" s="1"/>
  <c r="G811" i="2"/>
  <c r="O811" i="2" s="1"/>
  <c r="M821" i="2"/>
  <c r="P821" i="2" s="1"/>
  <c r="S821" i="2" s="1"/>
  <c r="N821" i="2"/>
  <c r="R821" i="2" s="1"/>
  <c r="G821" i="2"/>
  <c r="O821" i="2" s="1"/>
  <c r="S887" i="2"/>
  <c r="Q887" i="2"/>
  <c r="T933" i="2"/>
  <c r="U933" i="2" s="1"/>
  <c r="O933" i="2"/>
  <c r="T980" i="2"/>
  <c r="V980" i="2" s="1"/>
  <c r="O980" i="2"/>
  <c r="AA7" i="2"/>
  <c r="AB7" i="2" s="1"/>
  <c r="AC7" i="2" s="1"/>
  <c r="G15" i="2"/>
  <c r="O15" i="2" s="1"/>
  <c r="M46" i="2"/>
  <c r="G53" i="2"/>
  <c r="O53" i="2" s="1"/>
  <c r="AA53" i="2"/>
  <c r="AB53" i="2" s="1"/>
  <c r="AC53" i="2" s="1"/>
  <c r="N67" i="2"/>
  <c r="R67" i="2" s="1"/>
  <c r="AA68" i="2"/>
  <c r="AB68" i="2" s="1"/>
  <c r="AC68" i="2" s="1"/>
  <c r="AA72" i="2"/>
  <c r="AB72" i="2" s="1"/>
  <c r="AC72" i="2" s="1"/>
  <c r="G77" i="2"/>
  <c r="O77" i="2" s="1"/>
  <c r="G107" i="2"/>
  <c r="O107" i="2" s="1"/>
  <c r="Q218" i="2"/>
  <c r="S252" i="2"/>
  <c r="Q259" i="2"/>
  <c r="Q265" i="2"/>
  <c r="S268" i="2"/>
  <c r="T290" i="2"/>
  <c r="U290" i="2" s="1"/>
  <c r="S304" i="2"/>
  <c r="T313" i="2"/>
  <c r="U313" i="2" s="1"/>
  <c r="S316" i="2"/>
  <c r="T325" i="2"/>
  <c r="U325" i="2" s="1"/>
  <c r="T337" i="2"/>
  <c r="U337" i="2" s="1"/>
  <c r="Q359" i="2"/>
  <c r="T381" i="2"/>
  <c r="U381" i="2" s="1"/>
  <c r="T408" i="2"/>
  <c r="V408" i="2" s="1"/>
  <c r="O450" i="2"/>
  <c r="T458" i="2"/>
  <c r="V458" i="2" s="1"/>
  <c r="T466" i="2"/>
  <c r="V466" i="2" s="1"/>
  <c r="T472" i="2"/>
  <c r="V472" i="2" s="1"/>
  <c r="T475" i="2"/>
  <c r="U475" i="2" s="1"/>
  <c r="Q482" i="2"/>
  <c r="S482" i="2"/>
  <c r="S609" i="2"/>
  <c r="Q609" i="2"/>
  <c r="T691" i="2"/>
  <c r="V691" i="2" s="1"/>
  <c r="O691" i="2"/>
  <c r="P719" i="2"/>
  <c r="S719" i="2" s="1"/>
  <c r="T719" i="2"/>
  <c r="U719" i="2" s="1"/>
  <c r="O775" i="2"/>
  <c r="H775" i="2"/>
  <c r="R775" i="2" s="1"/>
  <c r="S900" i="2"/>
  <c r="Q900" i="2"/>
  <c r="T932" i="2"/>
  <c r="U932" i="2" s="1"/>
  <c r="T560" i="2"/>
  <c r="U560" i="2" s="1"/>
  <c r="O560" i="2"/>
  <c r="M43" i="2"/>
  <c r="P43" i="2" s="1"/>
  <c r="Q43" i="2" s="1"/>
  <c r="S172" i="2"/>
  <c r="Q235" i="2"/>
  <c r="Q249" i="2"/>
  <c r="S328" i="2"/>
  <c r="Q351" i="2"/>
  <c r="S376" i="2"/>
  <c r="Q393" i="2"/>
  <c r="Q448" i="2"/>
  <c r="S652" i="2"/>
  <c r="Q652" i="2"/>
  <c r="S897" i="2"/>
  <c r="Q897" i="2"/>
  <c r="Q678" i="2"/>
  <c r="S678" i="2"/>
  <c r="M53" i="2"/>
  <c r="P53" i="2" s="1"/>
  <c r="S53" i="2" s="1"/>
  <c r="G21" i="2"/>
  <c r="O21" i="2" s="1"/>
  <c r="G38" i="2"/>
  <c r="O38" i="2" s="1"/>
  <c r="N76" i="2"/>
  <c r="R76" i="2" s="1"/>
  <c r="M155" i="2"/>
  <c r="P155" i="2" s="1"/>
  <c r="Q155" i="2" s="1"/>
  <c r="G159" i="2"/>
  <c r="O159" i="2" s="1"/>
  <c r="Q222" i="2"/>
  <c r="Q231" i="2"/>
  <c r="Q234" i="2"/>
  <c r="Q275" i="2"/>
  <c r="T286" i="2"/>
  <c r="U286" i="2" s="1"/>
  <c r="T289" i="2"/>
  <c r="U289" i="2" s="1"/>
  <c r="T329" i="2"/>
  <c r="U329" i="2" s="1"/>
  <c r="T344" i="2"/>
  <c r="U344" i="2" s="1"/>
  <c r="T348" i="2"/>
  <c r="V348" i="2" s="1"/>
  <c r="O361" i="2"/>
  <c r="O364" i="2"/>
  <c r="T366" i="2"/>
  <c r="V366" i="2" s="1"/>
  <c r="T369" i="2"/>
  <c r="U369" i="2" s="1"/>
  <c r="T374" i="2"/>
  <c r="V374" i="2" s="1"/>
  <c r="S384" i="2"/>
  <c r="O422" i="2"/>
  <c r="Q424" i="2"/>
  <c r="T444" i="2"/>
  <c r="V444" i="2" s="1"/>
  <c r="O446" i="2"/>
  <c r="O447" i="2"/>
  <c r="T448" i="2"/>
  <c r="V448" i="2" s="1"/>
  <c r="T452" i="2"/>
  <c r="U452" i="2" s="1"/>
  <c r="S454" i="2"/>
  <c r="S462" i="2"/>
  <c r="T563" i="2"/>
  <c r="V563" i="2" s="1"/>
  <c r="O563" i="2"/>
  <c r="T624" i="2"/>
  <c r="U624" i="2" s="1"/>
  <c r="O624" i="2"/>
  <c r="S859" i="2"/>
  <c r="Q859" i="2"/>
  <c r="T934" i="2"/>
  <c r="V934" i="2" s="1"/>
  <c r="O934" i="2"/>
  <c r="T483" i="2"/>
  <c r="U483" i="2" s="1"/>
  <c r="O525" i="2"/>
  <c r="S533" i="2"/>
  <c r="O595" i="2"/>
  <c r="T603" i="2"/>
  <c r="V603" i="2" s="1"/>
  <c r="S662" i="2"/>
  <c r="O686" i="2"/>
  <c r="T688" i="2"/>
  <c r="V688" i="2" s="1"/>
  <c r="Q700" i="2"/>
  <c r="T717" i="2"/>
  <c r="U717" i="2" s="1"/>
  <c r="T723" i="2"/>
  <c r="U723" i="2" s="1"/>
  <c r="Q732" i="2"/>
  <c r="O735" i="2"/>
  <c r="O755" i="2"/>
  <c r="T769" i="2"/>
  <c r="U769" i="2" s="1"/>
  <c r="Q777" i="2"/>
  <c r="M829" i="2"/>
  <c r="P829" i="2" s="1"/>
  <c r="S829" i="2" s="1"/>
  <c r="AA829" i="2"/>
  <c r="AB829" i="2" s="1"/>
  <c r="AC829" i="2" s="1"/>
  <c r="M831" i="2"/>
  <c r="P831" i="2" s="1"/>
  <c r="Q831" i="2" s="1"/>
  <c r="O867" i="2"/>
  <c r="Q954" i="2"/>
  <c r="Q963" i="2"/>
  <c r="T974" i="2"/>
  <c r="V974" i="2" s="1"/>
  <c r="T978" i="2"/>
  <c r="V978" i="2" s="1"/>
  <c r="T602" i="2"/>
  <c r="U602" i="2" s="1"/>
  <c r="AA811" i="2"/>
  <c r="AB811" i="2" s="1"/>
  <c r="AC811" i="2" s="1"/>
  <c r="T911" i="2"/>
  <c r="V911" i="2" s="1"/>
  <c r="Q911" i="2"/>
  <c r="S924" i="2"/>
  <c r="T925" i="2"/>
  <c r="V925" i="2" s="1"/>
  <c r="O932" i="2"/>
  <c r="T987" i="2"/>
  <c r="U987" i="2" s="1"/>
  <c r="T989" i="2"/>
  <c r="V989" i="2" s="1"/>
  <c r="T990" i="2"/>
  <c r="V990" i="2" s="1"/>
  <c r="T511" i="2"/>
  <c r="V511" i="2" s="1"/>
  <c r="T529" i="2"/>
  <c r="U529" i="2" s="1"/>
  <c r="S583" i="2"/>
  <c r="T609" i="2"/>
  <c r="V609" i="2" s="1"/>
  <c r="T615" i="2"/>
  <c r="U615" i="2" s="1"/>
  <c r="S643" i="2"/>
  <c r="T773" i="2"/>
  <c r="U773" i="2" s="1"/>
  <c r="M819" i="2"/>
  <c r="P819" i="2" s="1"/>
  <c r="S819" i="2" s="1"/>
  <c r="N827" i="2"/>
  <c r="R827" i="2" s="1"/>
  <c r="N830" i="2"/>
  <c r="R830" i="2" s="1"/>
  <c r="T847" i="2"/>
  <c r="U847" i="2" s="1"/>
  <c r="T897" i="2"/>
  <c r="U897" i="2" s="1"/>
  <c r="T903" i="2"/>
  <c r="V903" i="2" s="1"/>
  <c r="T947" i="2"/>
  <c r="V947" i="2" s="1"/>
  <c r="T984" i="2"/>
  <c r="V984" i="2" s="1"/>
  <c r="T994" i="2"/>
  <c r="V994" i="2" s="1"/>
  <c r="E87" i="1"/>
  <c r="S227" i="2"/>
  <c r="Q227" i="2"/>
  <c r="S656" i="2"/>
  <c r="Q656" i="2"/>
  <c r="G11" i="2"/>
  <c r="T11" i="2" s="1"/>
  <c r="V11" i="2" s="1"/>
  <c r="N14" i="2"/>
  <c r="R14" i="2" s="1"/>
  <c r="G19" i="2"/>
  <c r="O19" i="2" s="1"/>
  <c r="AA20" i="2"/>
  <c r="AB20" i="2" s="1"/>
  <c r="AC20" i="2" s="1"/>
  <c r="M50" i="2"/>
  <c r="P50" i="2" s="1"/>
  <c r="AA54" i="2"/>
  <c r="AB54" i="2" s="1"/>
  <c r="AC54" i="2" s="1"/>
  <c r="G71" i="2"/>
  <c r="T71" i="2" s="1"/>
  <c r="V71" i="2" s="1"/>
  <c r="AA111" i="2"/>
  <c r="AB111" i="2" s="1"/>
  <c r="AC111" i="2" s="1"/>
  <c r="G111" i="2"/>
  <c r="O111" i="2" s="1"/>
  <c r="AA115" i="2"/>
  <c r="AB115" i="2" s="1"/>
  <c r="AC115" i="2" s="1"/>
  <c r="N115" i="2"/>
  <c r="R115" i="2" s="1"/>
  <c r="G115" i="2"/>
  <c r="O115" i="2" s="1"/>
  <c r="AA132" i="2"/>
  <c r="AB132" i="2" s="1"/>
  <c r="AC132" i="2" s="1"/>
  <c r="N132" i="2"/>
  <c r="R132" i="2" s="1"/>
  <c r="M162" i="2"/>
  <c r="P162" i="2" s="1"/>
  <c r="S162" i="2" s="1"/>
  <c r="G162" i="2"/>
  <c r="O162" i="2" s="1"/>
  <c r="Q207" i="2"/>
  <c r="S207" i="2"/>
  <c r="S263" i="2"/>
  <c r="Q263" i="2"/>
  <c r="T340" i="2"/>
  <c r="V340" i="2" s="1"/>
  <c r="O340" i="2"/>
  <c r="S440" i="2"/>
  <c r="Q440" i="2"/>
  <c r="T670" i="2"/>
  <c r="V670" i="2" s="1"/>
  <c r="O670" i="2"/>
  <c r="O938" i="2"/>
  <c r="T938" i="2"/>
  <c r="U938" i="2" s="1"/>
  <c r="T493" i="2"/>
  <c r="V493" i="2" s="1"/>
  <c r="O493" i="2"/>
  <c r="N11" i="2"/>
  <c r="R11" i="2" s="1"/>
  <c r="N71" i="2"/>
  <c r="R71" i="2" s="1"/>
  <c r="S230" i="2"/>
  <c r="Q230" i="2"/>
  <c r="S300" i="2"/>
  <c r="Q300" i="2"/>
  <c r="T354" i="2"/>
  <c r="U354" i="2" s="1"/>
  <c r="O354" i="2"/>
  <c r="S432" i="2"/>
  <c r="Q432" i="2"/>
  <c r="T439" i="2"/>
  <c r="U439" i="2" s="1"/>
  <c r="O439" i="2"/>
  <c r="Q495" i="2"/>
  <c r="S495" i="2"/>
  <c r="T659" i="2"/>
  <c r="U659" i="2" s="1"/>
  <c r="O659" i="2"/>
  <c r="Q702" i="2"/>
  <c r="S702" i="2"/>
  <c r="O886" i="2"/>
  <c r="T886" i="2"/>
  <c r="U886" i="2" s="1"/>
  <c r="S904" i="2"/>
  <c r="Q904" i="2"/>
  <c r="N99" i="2"/>
  <c r="R99" i="2" s="1"/>
  <c r="G99" i="2"/>
  <c r="Q191" i="2"/>
  <c r="S191" i="2"/>
  <c r="T486" i="2"/>
  <c r="V486" i="2" s="1"/>
  <c r="O486" i="2"/>
  <c r="T530" i="2"/>
  <c r="U530" i="2" s="1"/>
  <c r="O530" i="2"/>
  <c r="S617" i="2"/>
  <c r="Q617" i="2"/>
  <c r="Q654" i="2"/>
  <c r="S654" i="2"/>
  <c r="T675" i="2"/>
  <c r="V675" i="2" s="1"/>
  <c r="O675" i="2"/>
  <c r="N107" i="2"/>
  <c r="R107" i="2" s="1"/>
  <c r="T347" i="2"/>
  <c r="U347" i="2" s="1"/>
  <c r="T501" i="2"/>
  <c r="V501" i="2" s="1"/>
  <c r="O784" i="2"/>
  <c r="H784" i="2"/>
  <c r="T801" i="2"/>
  <c r="V801" i="2" s="1"/>
  <c r="O801" i="2"/>
  <c r="T843" i="2"/>
  <c r="V843" i="2" s="1"/>
  <c r="O843" i="2"/>
  <c r="T956" i="2"/>
  <c r="O956" i="2"/>
  <c r="T976" i="2"/>
  <c r="V976" i="2" s="1"/>
  <c r="O976" i="2"/>
  <c r="T999" i="2"/>
  <c r="V999" i="2" s="1"/>
  <c r="O999" i="2"/>
  <c r="T442" i="2"/>
  <c r="V442" i="2" s="1"/>
  <c r="T505" i="2"/>
  <c r="S542" i="2"/>
  <c r="Q806" i="2"/>
  <c r="S806" i="2"/>
  <c r="Q875" i="2"/>
  <c r="S875" i="2"/>
  <c r="T879" i="2"/>
  <c r="U879" i="2" s="1"/>
  <c r="O879" i="2"/>
  <c r="T919" i="2"/>
  <c r="O919" i="2"/>
  <c r="T943" i="2"/>
  <c r="V943" i="2" s="1"/>
  <c r="O943" i="2"/>
  <c r="T970" i="2"/>
  <c r="O970" i="2"/>
  <c r="AA99" i="2"/>
  <c r="AB99" i="2" s="1"/>
  <c r="AC99" i="2" s="1"/>
  <c r="S167" i="2"/>
  <c r="T168" i="2"/>
  <c r="U168" i="2" s="1"/>
  <c r="S183" i="2"/>
  <c r="S199" i="2"/>
  <c r="S215" i="2"/>
  <c r="Q223" i="2"/>
  <c r="Q226" i="2"/>
  <c r="Q253" i="2"/>
  <c r="S279" i="2"/>
  <c r="T294" i="2"/>
  <c r="T372" i="2"/>
  <c r="U372" i="2" s="1"/>
  <c r="Q416" i="2"/>
  <c r="T430" i="2"/>
  <c r="V430" i="2" s="1"/>
  <c r="T432" i="2"/>
  <c r="V432" i="2" s="1"/>
  <c r="T455" i="2"/>
  <c r="U455" i="2" s="1"/>
  <c r="T463" i="2"/>
  <c r="V463" i="2" s="1"/>
  <c r="T476" i="2"/>
  <c r="V476" i="2" s="1"/>
  <c r="Q488" i="2"/>
  <c r="T492" i="2"/>
  <c r="V492" i="2" s="1"/>
  <c r="T553" i="2"/>
  <c r="V553" i="2" s="1"/>
  <c r="T568" i="2"/>
  <c r="U568" i="2" s="1"/>
  <c r="T571" i="2"/>
  <c r="T576" i="2"/>
  <c r="U576" i="2" s="1"/>
  <c r="S591" i="2"/>
  <c r="Q603" i="2"/>
  <c r="T617" i="2"/>
  <c r="V617" i="2" s="1"/>
  <c r="Q641" i="2"/>
  <c r="T655" i="2"/>
  <c r="U655" i="2" s="1"/>
  <c r="Q660" i="2"/>
  <c r="T672" i="2"/>
  <c r="Q676" i="2"/>
  <c r="S745" i="2"/>
  <c r="Q745" i="2"/>
  <c r="Q756" i="2"/>
  <c r="S756" i="2"/>
  <c r="O864" i="2"/>
  <c r="T864" i="2"/>
  <c r="V864" i="2" s="1"/>
  <c r="T896" i="2"/>
  <c r="O896" i="2"/>
  <c r="S915" i="2"/>
  <c r="S939" i="2"/>
  <c r="Q939" i="2"/>
  <c r="T948" i="2"/>
  <c r="U948" i="2" s="1"/>
  <c r="O948" i="2"/>
  <c r="T969" i="2"/>
  <c r="V969" i="2" s="1"/>
  <c r="O969" i="2"/>
  <c r="T986" i="2"/>
  <c r="V986" i="2" s="1"/>
  <c r="AA823" i="2"/>
  <c r="AB823" i="2" s="1"/>
  <c r="AC823" i="2" s="1"/>
  <c r="T1000" i="2"/>
  <c r="V1000" i="2" s="1"/>
  <c r="T1002" i="2"/>
  <c r="T699" i="2"/>
  <c r="U699" i="2" s="1"/>
  <c r="T703" i="2"/>
  <c r="V703" i="2" s="1"/>
  <c r="N810" i="2"/>
  <c r="R810" i="2" s="1"/>
  <c r="AA813" i="2"/>
  <c r="AB813" i="2" s="1"/>
  <c r="AC813" i="2" s="1"/>
  <c r="G817" i="2"/>
  <c r="T817" i="2" s="1"/>
  <c r="AA817" i="2"/>
  <c r="AB817" i="2" s="1"/>
  <c r="AC817" i="2" s="1"/>
  <c r="N826" i="2"/>
  <c r="R826" i="2" s="1"/>
  <c r="AA833" i="2"/>
  <c r="AB833" i="2" s="1"/>
  <c r="AC833" i="2" s="1"/>
  <c r="T840" i="2"/>
  <c r="U840" i="2" s="1"/>
  <c r="Q840" i="2"/>
  <c r="T844" i="2"/>
  <c r="U844" i="2" s="1"/>
  <c r="Q844" i="2"/>
  <c r="O878" i="2"/>
  <c r="T957" i="2"/>
  <c r="V957" i="2" s="1"/>
  <c r="T958" i="2"/>
  <c r="U958" i="2" s="1"/>
  <c r="Q958" i="2"/>
  <c r="S962" i="2"/>
  <c r="T966" i="2"/>
  <c r="V966" i="2" s="1"/>
  <c r="S694" i="2"/>
  <c r="T705" i="2"/>
  <c r="V705" i="2" s="1"/>
  <c r="T708" i="2"/>
  <c r="Q709" i="2"/>
  <c r="Q749" i="2"/>
  <c r="T756" i="2"/>
  <c r="U756" i="2" s="1"/>
  <c r="T781" i="2"/>
  <c r="V781" i="2" s="1"/>
  <c r="T782" i="2"/>
  <c r="V782" i="2" s="1"/>
  <c r="N817" i="2"/>
  <c r="R817" i="2" s="1"/>
  <c r="S826" i="2"/>
  <c r="T870" i="2"/>
  <c r="U870" i="2" s="1"/>
  <c r="T904" i="2"/>
  <c r="U904" i="2" s="1"/>
  <c r="Q930" i="2"/>
  <c r="Q960" i="2"/>
  <c r="T996" i="2"/>
  <c r="U996" i="2" s="1"/>
  <c r="M103" i="2"/>
  <c r="P103" i="2" s="1"/>
  <c r="Q103" i="2" s="1"/>
  <c r="G103" i="2"/>
  <c r="O103" i="2" s="1"/>
  <c r="AA103" i="2"/>
  <c r="AB103" i="2" s="1"/>
  <c r="AC103" i="2" s="1"/>
  <c r="AA149" i="2"/>
  <c r="AB149" i="2" s="1"/>
  <c r="AC149" i="2" s="1"/>
  <c r="G149" i="2"/>
  <c r="O149" i="2" s="1"/>
  <c r="M149" i="2"/>
  <c r="P149" i="2" s="1"/>
  <c r="S169" i="2"/>
  <c r="Q169" i="2"/>
  <c r="T215" i="2"/>
  <c r="V215" i="2" s="1"/>
  <c r="O215" i="2"/>
  <c r="O281" i="2"/>
  <c r="H281" i="2"/>
  <c r="T545" i="2"/>
  <c r="V545" i="2" s="1"/>
  <c r="O545" i="2"/>
  <c r="Q548" i="2"/>
  <c r="S548" i="2"/>
  <c r="Q631" i="2"/>
  <c r="S631" i="2"/>
  <c r="T674" i="2"/>
  <c r="U674" i="2" s="1"/>
  <c r="O674" i="2"/>
  <c r="T915" i="2"/>
  <c r="O915" i="2"/>
  <c r="T930" i="2"/>
  <c r="U930" i="2" s="1"/>
  <c r="O930" i="2"/>
  <c r="N20" i="2"/>
  <c r="R20" i="2" s="1"/>
  <c r="M36" i="2"/>
  <c r="P36" i="2" s="1"/>
  <c r="G37" i="2"/>
  <c r="M37" i="2"/>
  <c r="P37" i="2" s="1"/>
  <c r="S37" i="2" s="1"/>
  <c r="AA57" i="2"/>
  <c r="AB57" i="2" s="1"/>
  <c r="AC57" i="2" s="1"/>
  <c r="G57" i="2"/>
  <c r="O57" i="2" s="1"/>
  <c r="N73" i="2"/>
  <c r="R73" i="2" s="1"/>
  <c r="G73" i="2"/>
  <c r="O73" i="2" s="1"/>
  <c r="AA73" i="2"/>
  <c r="AB73" i="2" s="1"/>
  <c r="AC73" i="2" s="1"/>
  <c r="M100" i="2"/>
  <c r="P100" i="2" s="1"/>
  <c r="S100" i="2" s="1"/>
  <c r="G100" i="2"/>
  <c r="O100" i="2" s="1"/>
  <c r="AA100" i="2"/>
  <c r="AB100" i="2" s="1"/>
  <c r="AC100" i="2" s="1"/>
  <c r="N103" i="2"/>
  <c r="R103" i="2" s="1"/>
  <c r="M104" i="2"/>
  <c r="P104" i="2" s="1"/>
  <c r="S104" i="2" s="1"/>
  <c r="G104" i="2"/>
  <c r="O104" i="2" s="1"/>
  <c r="AA104" i="2"/>
  <c r="AB104" i="2" s="1"/>
  <c r="AC104" i="2" s="1"/>
  <c r="AA113" i="2"/>
  <c r="AB113" i="2" s="1"/>
  <c r="AC113" i="2" s="1"/>
  <c r="G113" i="2"/>
  <c r="O113" i="2" s="1"/>
  <c r="M122" i="2"/>
  <c r="P122" i="2" s="1"/>
  <c r="G122" i="2"/>
  <c r="O122" i="2" s="1"/>
  <c r="S133" i="2"/>
  <c r="Q133" i="2"/>
  <c r="AA145" i="2"/>
  <c r="AB145" i="2" s="1"/>
  <c r="AC145" i="2" s="1"/>
  <c r="M145" i="2"/>
  <c r="P145" i="2" s="1"/>
  <c r="G145" i="2"/>
  <c r="O145" i="2" s="1"/>
  <c r="O147" i="2"/>
  <c r="T172" i="2"/>
  <c r="U172" i="2" s="1"/>
  <c r="O172" i="2"/>
  <c r="T179" i="2"/>
  <c r="V179" i="2" s="1"/>
  <c r="O179" i="2"/>
  <c r="T187" i="2"/>
  <c r="V187" i="2" s="1"/>
  <c r="O187" i="2"/>
  <c r="S189" i="2"/>
  <c r="Q189" i="2"/>
  <c r="T195" i="2"/>
  <c r="V195" i="2" s="1"/>
  <c r="O195" i="2"/>
  <c r="T203" i="2"/>
  <c r="V203" i="2" s="1"/>
  <c r="O203" i="2"/>
  <c r="S205" i="2"/>
  <c r="Q205" i="2"/>
  <c r="T211" i="2"/>
  <c r="V211" i="2" s="1"/>
  <c r="O211" i="2"/>
  <c r="T223" i="2"/>
  <c r="V223" i="2" s="1"/>
  <c r="O223" i="2"/>
  <c r="T226" i="2"/>
  <c r="V226" i="2" s="1"/>
  <c r="O226" i="2"/>
  <c r="T253" i="2"/>
  <c r="O253" i="2"/>
  <c r="T265" i="2"/>
  <c r="O265" i="2"/>
  <c r="T279" i="2"/>
  <c r="V279" i="2" s="1"/>
  <c r="O279" i="2"/>
  <c r="T349" i="2"/>
  <c r="V349" i="2" s="1"/>
  <c r="O349" i="2"/>
  <c r="Q353" i="2"/>
  <c r="S353" i="2"/>
  <c r="T357" i="2"/>
  <c r="V357" i="2" s="1"/>
  <c r="O357" i="2"/>
  <c r="O390" i="2"/>
  <c r="T390" i="2"/>
  <c r="V390" i="2" s="1"/>
  <c r="H390" i="2"/>
  <c r="S390" i="2" s="1"/>
  <c r="Q391" i="2"/>
  <c r="S391" i="2"/>
  <c r="Q395" i="2"/>
  <c r="S395" i="2"/>
  <c r="Q494" i="2"/>
  <c r="S494" i="2"/>
  <c r="S496" i="2"/>
  <c r="Q496" i="2"/>
  <c r="O498" i="2"/>
  <c r="T498" i="2"/>
  <c r="V498" i="2" s="1"/>
  <c r="V505" i="2"/>
  <c r="U505" i="2"/>
  <c r="S510" i="2"/>
  <c r="Q510" i="2"/>
  <c r="AA28" i="2"/>
  <c r="AB28" i="2" s="1"/>
  <c r="AC28" i="2" s="1"/>
  <c r="G28" i="2"/>
  <c r="O28" i="2" s="1"/>
  <c r="T199" i="2"/>
  <c r="V199" i="2" s="1"/>
  <c r="O199" i="2"/>
  <c r="S257" i="2"/>
  <c r="Q257" i="2"/>
  <c r="Q260" i="2"/>
  <c r="S260" i="2"/>
  <c r="T269" i="2"/>
  <c r="O269" i="2"/>
  <c r="T281" i="2"/>
  <c r="T300" i="2"/>
  <c r="V300" i="2" s="1"/>
  <c r="O300" i="2"/>
  <c r="T556" i="2"/>
  <c r="U556" i="2" s="1"/>
  <c r="O556" i="2"/>
  <c r="Q675" i="2"/>
  <c r="S675" i="2"/>
  <c r="T679" i="2"/>
  <c r="V679" i="2" s="1"/>
  <c r="O679" i="2"/>
  <c r="M28" i="2"/>
  <c r="P28" i="2" s="1"/>
  <c r="AA9" i="2"/>
  <c r="AB9" i="2" s="1"/>
  <c r="AC9" i="2" s="1"/>
  <c r="G16" i="2"/>
  <c r="O16" i="2" s="1"/>
  <c r="M16" i="2"/>
  <c r="P16" i="2" s="1"/>
  <c r="Q16" i="2" s="1"/>
  <c r="AA37" i="2"/>
  <c r="AB37" i="2" s="1"/>
  <c r="AC37" i="2" s="1"/>
  <c r="AA45" i="2"/>
  <c r="AB45" i="2" s="1"/>
  <c r="AC45" i="2" s="1"/>
  <c r="G45" i="2"/>
  <c r="O45" i="2" s="1"/>
  <c r="AA69" i="2"/>
  <c r="AB69" i="2" s="1"/>
  <c r="AC69" i="2" s="1"/>
  <c r="M73" i="2"/>
  <c r="P73" i="2" s="1"/>
  <c r="S73" i="2" s="1"/>
  <c r="AA78" i="2"/>
  <c r="AB78" i="2" s="1"/>
  <c r="AC78" i="2" s="1"/>
  <c r="M78" i="2"/>
  <c r="P78" i="2" s="1"/>
  <c r="S78" i="2" s="1"/>
  <c r="N100" i="2"/>
  <c r="R100" i="2" s="1"/>
  <c r="M101" i="2"/>
  <c r="P101" i="2" s="1"/>
  <c r="Q101" i="2" s="1"/>
  <c r="G101" i="2"/>
  <c r="O101" i="2" s="1"/>
  <c r="AA101" i="2"/>
  <c r="AB101" i="2" s="1"/>
  <c r="AC101" i="2" s="1"/>
  <c r="N104" i="2"/>
  <c r="R104" i="2" s="1"/>
  <c r="AA105" i="2"/>
  <c r="AB105" i="2" s="1"/>
  <c r="AC105" i="2" s="1"/>
  <c r="G105" i="2"/>
  <c r="O105" i="2" s="1"/>
  <c r="AA109" i="2"/>
  <c r="AB109" i="2" s="1"/>
  <c r="AC109" i="2" s="1"/>
  <c r="G109" i="2"/>
  <c r="O109" i="2" s="1"/>
  <c r="N113" i="2"/>
  <c r="R113" i="2" s="1"/>
  <c r="N130" i="2"/>
  <c r="R130" i="2" s="1"/>
  <c r="AA141" i="2"/>
  <c r="AB141" i="2" s="1"/>
  <c r="AC141" i="2" s="1"/>
  <c r="G141" i="2"/>
  <c r="O141" i="2" s="1"/>
  <c r="M141" i="2"/>
  <c r="P141" i="2" s="1"/>
  <c r="AA157" i="2"/>
  <c r="AB157" i="2" s="1"/>
  <c r="AC157" i="2" s="1"/>
  <c r="G157" i="2"/>
  <c r="O157" i="2" s="1"/>
  <c r="M157" i="2"/>
  <c r="P157" i="2" s="1"/>
  <c r="V168" i="2"/>
  <c r="S181" i="2"/>
  <c r="Q181" i="2"/>
  <c r="S197" i="2"/>
  <c r="Q197" i="2"/>
  <c r="S213" i="2"/>
  <c r="Q213" i="2"/>
  <c r="T219" i="2"/>
  <c r="V219" i="2" s="1"/>
  <c r="O219" i="2"/>
  <c r="T222" i="2"/>
  <c r="V222" i="2" s="1"/>
  <c r="O222" i="2"/>
  <c r="T235" i="2"/>
  <c r="V235" i="2" s="1"/>
  <c r="O235" i="2"/>
  <c r="T249" i="2"/>
  <c r="O249" i="2"/>
  <c r="T263" i="2"/>
  <c r="V263" i="2" s="1"/>
  <c r="O263" i="2"/>
  <c r="S271" i="2"/>
  <c r="Q271" i="2"/>
  <c r="T275" i="2"/>
  <c r="V275" i="2" s="1"/>
  <c r="O275" i="2"/>
  <c r="S277" i="2"/>
  <c r="Q277" i="2"/>
  <c r="T423" i="2"/>
  <c r="U423" i="2" s="1"/>
  <c r="O423" i="2"/>
  <c r="Q434" i="2"/>
  <c r="S434" i="2"/>
  <c r="T487" i="2"/>
  <c r="U487" i="2" s="1"/>
  <c r="O487" i="2"/>
  <c r="Q491" i="2"/>
  <c r="S491" i="2"/>
  <c r="G20" i="2"/>
  <c r="O20" i="2" s="1"/>
  <c r="M20" i="2"/>
  <c r="P20" i="2" s="1"/>
  <c r="Q20" i="2" s="1"/>
  <c r="AA36" i="2"/>
  <c r="AB36" i="2" s="1"/>
  <c r="AC36" i="2" s="1"/>
  <c r="G36" i="2"/>
  <c r="O36" i="2" s="1"/>
  <c r="AA98" i="2"/>
  <c r="AB98" i="2" s="1"/>
  <c r="AC98" i="2" s="1"/>
  <c r="N98" i="2"/>
  <c r="M124" i="2"/>
  <c r="P124" i="2" s="1"/>
  <c r="G124" i="2"/>
  <c r="O124" i="2" s="1"/>
  <c r="T183" i="2"/>
  <c r="U183" i="2" s="1"/>
  <c r="O183" i="2"/>
  <c r="T227" i="2"/>
  <c r="V227" i="2" s="1"/>
  <c r="O227" i="2"/>
  <c r="T230" i="2"/>
  <c r="V230" i="2" s="1"/>
  <c r="O230" i="2"/>
  <c r="S251" i="2"/>
  <c r="Q251" i="2"/>
  <c r="Q410" i="2"/>
  <c r="S410" i="2"/>
  <c r="T534" i="2"/>
  <c r="U534" i="2" s="1"/>
  <c r="O534" i="2"/>
  <c r="Q546" i="2"/>
  <c r="S546" i="2"/>
  <c r="T551" i="2"/>
  <c r="U551" i="2" s="1"/>
  <c r="O551" i="2"/>
  <c r="Q619" i="2"/>
  <c r="S619" i="2"/>
  <c r="O927" i="2"/>
  <c r="T927" i="2"/>
  <c r="V927" i="2" s="1"/>
  <c r="G18" i="2"/>
  <c r="M18" i="2"/>
  <c r="P18" i="2" s="1"/>
  <c r="S18" i="2" s="1"/>
  <c r="N9" i="2"/>
  <c r="R9" i="2" s="1"/>
  <c r="G9" i="2"/>
  <c r="O9" i="2" s="1"/>
  <c r="N18" i="2"/>
  <c r="R18" i="2" s="1"/>
  <c r="AA18" i="2"/>
  <c r="AB18" i="2" s="1"/>
  <c r="AC18" i="2" s="1"/>
  <c r="N37" i="2"/>
  <c r="R37" i="2" s="1"/>
  <c r="M39" i="2"/>
  <c r="P39" i="2" s="1"/>
  <c r="Q39" i="2" s="1"/>
  <c r="M47" i="2"/>
  <c r="P47" i="2" s="1"/>
  <c r="S47" i="2" s="1"/>
  <c r="AA58" i="2"/>
  <c r="AB58" i="2" s="1"/>
  <c r="AC58" i="2" s="1"/>
  <c r="G58" i="2"/>
  <c r="O58" i="2" s="1"/>
  <c r="G69" i="2"/>
  <c r="O69" i="2" s="1"/>
  <c r="N69" i="2"/>
  <c r="R69" i="2" s="1"/>
  <c r="M9" i="2"/>
  <c r="P9" i="2" s="1"/>
  <c r="Q9" i="2" s="1"/>
  <c r="G14" i="2"/>
  <c r="M14" i="2"/>
  <c r="P14" i="2" s="1"/>
  <c r="S14" i="2" s="1"/>
  <c r="N16" i="2"/>
  <c r="R16" i="2" s="1"/>
  <c r="AA16" i="2"/>
  <c r="AB16" i="2" s="1"/>
  <c r="AC16" i="2" s="1"/>
  <c r="G22" i="2"/>
  <c r="M22" i="2"/>
  <c r="P22" i="2" s="1"/>
  <c r="Q22" i="2" s="1"/>
  <c r="AA27" i="2"/>
  <c r="AB27" i="2" s="1"/>
  <c r="AC27" i="2" s="1"/>
  <c r="G27" i="2"/>
  <c r="O27" i="2" s="1"/>
  <c r="M29" i="2"/>
  <c r="P29" i="2" s="1"/>
  <c r="S29" i="2" s="1"/>
  <c r="AA35" i="2"/>
  <c r="AB35" i="2" s="1"/>
  <c r="AC35" i="2" s="1"/>
  <c r="G35" i="2"/>
  <c r="O35" i="2" s="1"/>
  <c r="AA46" i="2"/>
  <c r="AB46" i="2" s="1"/>
  <c r="AC46" i="2" s="1"/>
  <c r="G46" i="2"/>
  <c r="O46" i="2" s="1"/>
  <c r="G55" i="2"/>
  <c r="T55" i="2" s="1"/>
  <c r="U55" i="2" s="1"/>
  <c r="N55" i="2"/>
  <c r="R55" i="2" s="1"/>
  <c r="AA55" i="2"/>
  <c r="AB55" i="2" s="1"/>
  <c r="AC55" i="2" s="1"/>
  <c r="M58" i="2"/>
  <c r="P58" i="2" s="1"/>
  <c r="M69" i="2"/>
  <c r="P69" i="2" s="1"/>
  <c r="S69" i="2" s="1"/>
  <c r="G76" i="2"/>
  <c r="O76" i="2" s="1"/>
  <c r="M76" i="2"/>
  <c r="P76" i="2" s="1"/>
  <c r="S76" i="2" s="1"/>
  <c r="N78" i="2"/>
  <c r="R78" i="2" s="1"/>
  <c r="N101" i="2"/>
  <c r="R101" i="2" s="1"/>
  <c r="M102" i="2"/>
  <c r="P102" i="2" s="1"/>
  <c r="S102" i="2" s="1"/>
  <c r="G102" i="2"/>
  <c r="O102" i="2" s="1"/>
  <c r="AA102" i="2"/>
  <c r="AB102" i="2" s="1"/>
  <c r="AC102" i="2" s="1"/>
  <c r="N105" i="2"/>
  <c r="R105" i="2" s="1"/>
  <c r="N109" i="2"/>
  <c r="R109" i="2" s="1"/>
  <c r="M126" i="2"/>
  <c r="P126" i="2" s="1"/>
  <c r="G126" i="2"/>
  <c r="O126" i="2" s="1"/>
  <c r="S131" i="2"/>
  <c r="AA137" i="2"/>
  <c r="AB137" i="2" s="1"/>
  <c r="AC137" i="2" s="1"/>
  <c r="M137" i="2"/>
  <c r="P137" i="2" s="1"/>
  <c r="G137" i="2"/>
  <c r="O137" i="2" s="1"/>
  <c r="O139" i="2"/>
  <c r="AA153" i="2"/>
  <c r="AB153" i="2" s="1"/>
  <c r="AC153" i="2" s="1"/>
  <c r="M153" i="2"/>
  <c r="P153" i="2" s="1"/>
  <c r="G153" i="2"/>
  <c r="O153" i="2" s="1"/>
  <c r="O155" i="2"/>
  <c r="T167" i="2"/>
  <c r="V167" i="2" s="1"/>
  <c r="O167" i="2"/>
  <c r="S170" i="2"/>
  <c r="Q170" i="2"/>
  <c r="T191" i="2"/>
  <c r="U191" i="2" s="1"/>
  <c r="O191" i="2"/>
  <c r="T207" i="2"/>
  <c r="V207" i="2" s="1"/>
  <c r="O207" i="2"/>
  <c r="T218" i="2"/>
  <c r="V218" i="2" s="1"/>
  <c r="O218" i="2"/>
  <c r="T231" i="2"/>
  <c r="V231" i="2" s="1"/>
  <c r="O231" i="2"/>
  <c r="T234" i="2"/>
  <c r="V234" i="2" s="1"/>
  <c r="O234" i="2"/>
  <c r="S255" i="2"/>
  <c r="Q255" i="2"/>
  <c r="T259" i="2"/>
  <c r="V259" i="2" s="1"/>
  <c r="O259" i="2"/>
  <c r="S261" i="2"/>
  <c r="Q261" i="2"/>
  <c r="S267" i="2"/>
  <c r="Q267" i="2"/>
  <c r="S273" i="2"/>
  <c r="Q273" i="2"/>
  <c r="Q276" i="2"/>
  <c r="S276" i="2"/>
  <c r="Q418" i="2"/>
  <c r="S418" i="2"/>
  <c r="AA6" i="2"/>
  <c r="AB6" i="2" s="1"/>
  <c r="AC6" i="2" s="1"/>
  <c r="AA11" i="2"/>
  <c r="AB11" i="2" s="1"/>
  <c r="AC11" i="2" s="1"/>
  <c r="AA24" i="2"/>
  <c r="AB24" i="2" s="1"/>
  <c r="AC24" i="2" s="1"/>
  <c r="M25" i="2"/>
  <c r="P25" i="2" s="1"/>
  <c r="Q25" i="2" s="1"/>
  <c r="AA31" i="2"/>
  <c r="AB31" i="2" s="1"/>
  <c r="AC31" i="2" s="1"/>
  <c r="M32" i="2"/>
  <c r="T32" i="2" s="1"/>
  <c r="AA42" i="2"/>
  <c r="AB42" i="2" s="1"/>
  <c r="AC42" i="2" s="1"/>
  <c r="AA49" i="2"/>
  <c r="AB49" i="2" s="1"/>
  <c r="AC49" i="2" s="1"/>
  <c r="AA61" i="2"/>
  <c r="AB61" i="2" s="1"/>
  <c r="AC61" i="2" s="1"/>
  <c r="AA70" i="2"/>
  <c r="AB70" i="2" s="1"/>
  <c r="AC70" i="2" s="1"/>
  <c r="AA139" i="2"/>
  <c r="AB139" i="2" s="1"/>
  <c r="AC139" i="2" s="1"/>
  <c r="AA147" i="2"/>
  <c r="AB147" i="2" s="1"/>
  <c r="AC147" i="2" s="1"/>
  <c r="AA155" i="2"/>
  <c r="AB155" i="2" s="1"/>
  <c r="AC155" i="2" s="1"/>
  <c r="AA162" i="2"/>
  <c r="AB162" i="2" s="1"/>
  <c r="AC162" i="2" s="1"/>
  <c r="T164" i="2"/>
  <c r="U164" i="2" s="1"/>
  <c r="T173" i="2"/>
  <c r="U173" i="2" s="1"/>
  <c r="T180" i="2"/>
  <c r="T184" i="2"/>
  <c r="U184" i="2" s="1"/>
  <c r="T189" i="2"/>
  <c r="V189" i="2" s="1"/>
  <c r="T196" i="2"/>
  <c r="T200" i="2"/>
  <c r="U200" i="2" s="1"/>
  <c r="T205" i="2"/>
  <c r="V205" i="2" s="1"/>
  <c r="T212" i="2"/>
  <c r="T216" i="2"/>
  <c r="U216" i="2" s="1"/>
  <c r="T251" i="2"/>
  <c r="V251" i="2" s="1"/>
  <c r="T261" i="2"/>
  <c r="T271" i="2"/>
  <c r="V271" i="2" s="1"/>
  <c r="T273" i="2"/>
  <c r="T278" i="2"/>
  <c r="V278" i="2" s="1"/>
  <c r="T280" i="2"/>
  <c r="V280" i="2" s="1"/>
  <c r="T283" i="2"/>
  <c r="U283" i="2" s="1"/>
  <c r="T284" i="2"/>
  <c r="U284" i="2" s="1"/>
  <c r="T291" i="2"/>
  <c r="U291" i="2" s="1"/>
  <c r="T292" i="2"/>
  <c r="U292" i="2" s="1"/>
  <c r="T299" i="2"/>
  <c r="V299" i="2" s="1"/>
  <c r="T304" i="2"/>
  <c r="V304" i="2" s="1"/>
  <c r="O304" i="2"/>
  <c r="Q312" i="2"/>
  <c r="S312" i="2"/>
  <c r="O316" i="2"/>
  <c r="T328" i="2"/>
  <c r="V328" i="2" s="1"/>
  <c r="O328" i="2"/>
  <c r="O401" i="2"/>
  <c r="T401" i="2"/>
  <c r="V401" i="2" s="1"/>
  <c r="H401" i="2"/>
  <c r="R401" i="2" s="1"/>
  <c r="Q402" i="2"/>
  <c r="S402" i="2"/>
  <c r="T434" i="2"/>
  <c r="V434" i="2" s="1"/>
  <c r="O434" i="2"/>
  <c r="T443" i="2"/>
  <c r="U443" i="2" s="1"/>
  <c r="O443" i="2"/>
  <c r="Q450" i="2"/>
  <c r="S450" i="2"/>
  <c r="S456" i="2"/>
  <c r="Q456" i="2"/>
  <c r="S464" i="2"/>
  <c r="Q464" i="2"/>
  <c r="Q470" i="2"/>
  <c r="S470" i="2"/>
  <c r="T494" i="2"/>
  <c r="V494" i="2" s="1"/>
  <c r="O494" i="2"/>
  <c r="S500" i="2"/>
  <c r="Q500" i="2"/>
  <c r="S508" i="2"/>
  <c r="Q508" i="2"/>
  <c r="Q526" i="2"/>
  <c r="S526" i="2"/>
  <c r="Q538" i="2"/>
  <c r="S538" i="2"/>
  <c r="Q555" i="2"/>
  <c r="S555" i="2"/>
  <c r="T564" i="2"/>
  <c r="V564" i="2" s="1"/>
  <c r="O564" i="2"/>
  <c r="T572" i="2"/>
  <c r="U572" i="2" s="1"/>
  <c r="O572" i="2"/>
  <c r="T580" i="2"/>
  <c r="V580" i="2" s="1"/>
  <c r="O580" i="2"/>
  <c r="Q615" i="2"/>
  <c r="S615" i="2"/>
  <c r="S664" i="2"/>
  <c r="Q664" i="2"/>
  <c r="Q666" i="2"/>
  <c r="S666" i="2"/>
  <c r="Q793" i="2"/>
  <c r="S793" i="2"/>
  <c r="Q414" i="2"/>
  <c r="S414" i="2"/>
  <c r="Q426" i="2"/>
  <c r="S426" i="2"/>
  <c r="T431" i="2"/>
  <c r="U431" i="2" s="1"/>
  <c r="O431" i="2"/>
  <c r="T470" i="2"/>
  <c r="V470" i="2" s="1"/>
  <c r="O470" i="2"/>
  <c r="Q478" i="2"/>
  <c r="S478" i="2"/>
  <c r="S504" i="2"/>
  <c r="Q504" i="2"/>
  <c r="S512" i="2"/>
  <c r="Q512" i="2"/>
  <c r="Q547" i="2"/>
  <c r="S547" i="2"/>
  <c r="Q595" i="2"/>
  <c r="S595" i="2"/>
  <c r="T607" i="2"/>
  <c r="V607" i="2" s="1"/>
  <c r="O607" i="2"/>
  <c r="Q611" i="2"/>
  <c r="S611" i="2"/>
  <c r="T656" i="2"/>
  <c r="V656" i="2" s="1"/>
  <c r="O656" i="2"/>
  <c r="Q763" i="2"/>
  <c r="S763" i="2"/>
  <c r="O764" i="2"/>
  <c r="T764" i="2"/>
  <c r="V764" i="2" s="1"/>
  <c r="T768" i="2"/>
  <c r="O768" i="2"/>
  <c r="T345" i="2"/>
  <c r="O345" i="2"/>
  <c r="T365" i="2"/>
  <c r="U365" i="2" s="1"/>
  <c r="O365" i="2"/>
  <c r="Q368" i="2"/>
  <c r="S368" i="2"/>
  <c r="S378" i="2"/>
  <c r="Q378" i="2"/>
  <c r="Q380" i="2"/>
  <c r="S380" i="2"/>
  <c r="S386" i="2"/>
  <c r="Q386" i="2"/>
  <c r="Q388" i="2"/>
  <c r="S388" i="2"/>
  <c r="Q399" i="2"/>
  <c r="S399" i="2"/>
  <c r="Q406" i="2"/>
  <c r="S406" i="2"/>
  <c r="AA10" i="2"/>
  <c r="AB10" i="2" s="1"/>
  <c r="AC10" i="2" s="1"/>
  <c r="AA23" i="2"/>
  <c r="AB23" i="2" s="1"/>
  <c r="AC23" i="2" s="1"/>
  <c r="AA32" i="2"/>
  <c r="AB32" i="2" s="1"/>
  <c r="AC32" i="2" s="1"/>
  <c r="AA41" i="2"/>
  <c r="AB41" i="2" s="1"/>
  <c r="AC41" i="2" s="1"/>
  <c r="M42" i="2"/>
  <c r="P42" i="2" s="1"/>
  <c r="AA50" i="2"/>
  <c r="AB50" i="2" s="1"/>
  <c r="AC50" i="2" s="1"/>
  <c r="M51" i="2"/>
  <c r="P51" i="2" s="1"/>
  <c r="S51" i="2" s="1"/>
  <c r="AA52" i="2"/>
  <c r="AB52" i="2" s="1"/>
  <c r="AC52" i="2" s="1"/>
  <c r="M61" i="2"/>
  <c r="P61" i="2" s="1"/>
  <c r="Q61" i="2" s="1"/>
  <c r="AA66" i="2"/>
  <c r="AB66" i="2" s="1"/>
  <c r="AC66" i="2" s="1"/>
  <c r="AA71" i="2"/>
  <c r="AB71" i="2" s="1"/>
  <c r="AC71" i="2" s="1"/>
  <c r="N111" i="2"/>
  <c r="R111" i="2" s="1"/>
  <c r="N121" i="2"/>
  <c r="R121" i="2" s="1"/>
  <c r="N123" i="2"/>
  <c r="R123" i="2" s="1"/>
  <c r="N125" i="2"/>
  <c r="R125" i="2" s="1"/>
  <c r="AA135" i="2"/>
  <c r="AB135" i="2" s="1"/>
  <c r="AC135" i="2" s="1"/>
  <c r="AA143" i="2"/>
  <c r="AB143" i="2" s="1"/>
  <c r="AC143" i="2" s="1"/>
  <c r="AA151" i="2"/>
  <c r="AB151" i="2" s="1"/>
  <c r="AC151" i="2" s="1"/>
  <c r="AA159" i="2"/>
  <c r="AB159" i="2" s="1"/>
  <c r="AC159" i="2" s="1"/>
  <c r="T169" i="2"/>
  <c r="V169" i="2" s="1"/>
  <c r="T170" i="2"/>
  <c r="V170" i="2" s="1"/>
  <c r="T176" i="2"/>
  <c r="U176" i="2" s="1"/>
  <c r="T181" i="2"/>
  <c r="V181" i="2" s="1"/>
  <c r="T188" i="2"/>
  <c r="T192" i="2"/>
  <c r="U192" i="2" s="1"/>
  <c r="T197" i="2"/>
  <c r="V197" i="2" s="1"/>
  <c r="T204" i="2"/>
  <c r="T208" i="2"/>
  <c r="U208" i="2" s="1"/>
  <c r="T213" i="2"/>
  <c r="V213" i="2" s="1"/>
  <c r="T255" i="2"/>
  <c r="U255" i="2" s="1"/>
  <c r="T257" i="2"/>
  <c r="T267" i="2"/>
  <c r="U267" i="2" s="1"/>
  <c r="T277" i="2"/>
  <c r="T287" i="2"/>
  <c r="U287" i="2" s="1"/>
  <c r="T288" i="2"/>
  <c r="U288" i="2" s="1"/>
  <c r="T295" i="2"/>
  <c r="U295" i="2" s="1"/>
  <c r="T296" i="2"/>
  <c r="U296" i="2" s="1"/>
  <c r="O302" i="2"/>
  <c r="T302" i="2"/>
  <c r="V302" i="2" s="1"/>
  <c r="Q324" i="2"/>
  <c r="S324" i="2"/>
  <c r="Q336" i="2"/>
  <c r="S336" i="2"/>
  <c r="S342" i="2"/>
  <c r="Q342" i="2"/>
  <c r="T346" i="2"/>
  <c r="V346" i="2" s="1"/>
  <c r="P346" i="2"/>
  <c r="Q346" i="2" s="1"/>
  <c r="Q349" i="2"/>
  <c r="S349" i="2"/>
  <c r="Q357" i="2"/>
  <c r="S357" i="2"/>
  <c r="T373" i="2"/>
  <c r="U373" i="2" s="1"/>
  <c r="O373" i="2"/>
  <c r="T399" i="2"/>
  <c r="V399" i="2" s="1"/>
  <c r="O399" i="2"/>
  <c r="T406" i="2"/>
  <c r="V406" i="2" s="1"/>
  <c r="O406" i="2"/>
  <c r="T414" i="2"/>
  <c r="V414" i="2" s="1"/>
  <c r="O414" i="2"/>
  <c r="T426" i="2"/>
  <c r="V426" i="2" s="1"/>
  <c r="O426" i="2"/>
  <c r="Q438" i="2"/>
  <c r="S438" i="2"/>
  <c r="T451" i="2"/>
  <c r="U451" i="2" s="1"/>
  <c r="O451" i="2"/>
  <c r="T478" i="2"/>
  <c r="V478" i="2" s="1"/>
  <c r="O478" i="2"/>
  <c r="S502" i="2"/>
  <c r="Q502" i="2"/>
  <c r="Q534" i="2"/>
  <c r="S534" i="2"/>
  <c r="Q541" i="2"/>
  <c r="S541" i="2"/>
  <c r="Q545" i="2"/>
  <c r="S545" i="2"/>
  <c r="T547" i="2"/>
  <c r="U547" i="2" s="1"/>
  <c r="O547" i="2"/>
  <c r="Q551" i="2"/>
  <c r="S551" i="2"/>
  <c r="Q587" i="2"/>
  <c r="S587" i="2"/>
  <c r="T588" i="2"/>
  <c r="U588" i="2" s="1"/>
  <c r="O588" i="2"/>
  <c r="T690" i="2"/>
  <c r="V690" i="2" s="1"/>
  <c r="O690" i="2"/>
  <c r="Q691" i="2"/>
  <c r="S691" i="2"/>
  <c r="T695" i="2"/>
  <c r="U695" i="2" s="1"/>
  <c r="O695" i="2"/>
  <c r="Q711" i="2"/>
  <c r="S711" i="2"/>
  <c r="T715" i="2"/>
  <c r="V715" i="2" s="1"/>
  <c r="O715" i="2"/>
  <c r="Q723" i="2"/>
  <c r="S723" i="2"/>
  <c r="T308" i="2"/>
  <c r="V308" i="2" s="1"/>
  <c r="S308" i="2"/>
  <c r="T320" i="2"/>
  <c r="V320" i="2" s="1"/>
  <c r="S320" i="2"/>
  <c r="Q362" i="2"/>
  <c r="Q370" i="2"/>
  <c r="T396" i="2"/>
  <c r="T403" i="2"/>
  <c r="U403" i="2" s="1"/>
  <c r="T404" i="2"/>
  <c r="O455" i="2"/>
  <c r="O458" i="2"/>
  <c r="T459" i="2"/>
  <c r="U459" i="2" s="1"/>
  <c r="T460" i="2"/>
  <c r="V460" i="2" s="1"/>
  <c r="O463" i="2"/>
  <c r="O466" i="2"/>
  <c r="T467" i="2"/>
  <c r="U467" i="2" s="1"/>
  <c r="T468" i="2"/>
  <c r="O475" i="2"/>
  <c r="O537" i="2"/>
  <c r="T541" i="2"/>
  <c r="V541" i="2" s="1"/>
  <c r="O542" i="2"/>
  <c r="T546" i="2"/>
  <c r="U546" i="2" s="1"/>
  <c r="T552" i="2"/>
  <c r="Q553" i="2"/>
  <c r="T555" i="2"/>
  <c r="U555" i="2" s="1"/>
  <c r="O559" i="2"/>
  <c r="S567" i="2"/>
  <c r="Q571" i="2"/>
  <c r="S571" i="2"/>
  <c r="S575" i="2"/>
  <c r="Q579" i="2"/>
  <c r="S579" i="2"/>
  <c r="T619" i="2"/>
  <c r="V619" i="2" s="1"/>
  <c r="O619" i="2"/>
  <c r="Q623" i="2"/>
  <c r="S623" i="2"/>
  <c r="Q639" i="2"/>
  <c r="S639" i="2"/>
  <c r="S650" i="2"/>
  <c r="Q655" i="2"/>
  <c r="S655" i="2"/>
  <c r="S658" i="2"/>
  <c r="S671" i="2"/>
  <c r="S680" i="2"/>
  <c r="Q680" i="2"/>
  <c r="Q682" i="2"/>
  <c r="S682" i="2"/>
  <c r="S687" i="2"/>
  <c r="S696" i="2"/>
  <c r="Q696" i="2"/>
  <c r="Q698" i="2"/>
  <c r="S698" i="2"/>
  <c r="T709" i="2"/>
  <c r="V709" i="2" s="1"/>
  <c r="O709" i="2"/>
  <c r="Q721" i="2"/>
  <c r="S721" i="2"/>
  <c r="T760" i="2"/>
  <c r="O760" i="2"/>
  <c r="T846" i="2"/>
  <c r="V846" i="2" s="1"/>
  <c r="O846" i="2"/>
  <c r="T309" i="2"/>
  <c r="T312" i="2"/>
  <c r="V312" i="2" s="1"/>
  <c r="T321" i="2"/>
  <c r="T332" i="2"/>
  <c r="V332" i="2" s="1"/>
  <c r="S332" i="2"/>
  <c r="T341" i="2"/>
  <c r="S344" i="2"/>
  <c r="T353" i="2"/>
  <c r="U353" i="2" s="1"/>
  <c r="T362" i="2"/>
  <c r="V362" i="2" s="1"/>
  <c r="S364" i="2"/>
  <c r="T368" i="2"/>
  <c r="V368" i="2" s="1"/>
  <c r="T370" i="2"/>
  <c r="V370" i="2" s="1"/>
  <c r="S372" i="2"/>
  <c r="T377" i="2"/>
  <c r="U377" i="2" s="1"/>
  <c r="T380" i="2"/>
  <c r="U380" i="2" s="1"/>
  <c r="T385" i="2"/>
  <c r="U385" i="2" s="1"/>
  <c r="T388" i="2"/>
  <c r="U388" i="2" s="1"/>
  <c r="H389" i="2"/>
  <c r="R389" i="2" s="1"/>
  <c r="T391" i="2"/>
  <c r="U391" i="2" s="1"/>
  <c r="H392" i="2"/>
  <c r="R392" i="2" s="1"/>
  <c r="T395" i="2"/>
  <c r="V395" i="2" s="1"/>
  <c r="T402" i="2"/>
  <c r="V402" i="2" s="1"/>
  <c r="T411" i="2"/>
  <c r="U411" i="2" s="1"/>
  <c r="T412" i="2"/>
  <c r="V412" i="2" s="1"/>
  <c r="T419" i="2"/>
  <c r="U419" i="2" s="1"/>
  <c r="T420" i="2"/>
  <c r="S422" i="2"/>
  <c r="S430" i="2"/>
  <c r="T438" i="2"/>
  <c r="V438" i="2" s="1"/>
  <c r="T440" i="2"/>
  <c r="V440" i="2" s="1"/>
  <c r="S442" i="2"/>
  <c r="S486" i="2"/>
  <c r="S493" i="2"/>
  <c r="T503" i="2"/>
  <c r="V503" i="2" s="1"/>
  <c r="Q506" i="2"/>
  <c r="T509" i="2"/>
  <c r="V509" i="2" s="1"/>
  <c r="T513" i="2"/>
  <c r="S561" i="2"/>
  <c r="Q561" i="2"/>
  <c r="S585" i="2"/>
  <c r="Q585" i="2"/>
  <c r="T596" i="2"/>
  <c r="U596" i="2" s="1"/>
  <c r="O596" i="2"/>
  <c r="T616" i="2"/>
  <c r="O616" i="2"/>
  <c r="S633" i="2"/>
  <c r="Q633" i="2"/>
  <c r="Q635" i="2"/>
  <c r="S635" i="2"/>
  <c r="T639" i="2"/>
  <c r="V639" i="2" s="1"/>
  <c r="O639" i="2"/>
  <c r="T646" i="2"/>
  <c r="V646" i="2" s="1"/>
  <c r="T652" i="2"/>
  <c r="V652" i="2" s="1"/>
  <c r="O652" i="2"/>
  <c r="T660" i="2"/>
  <c r="V660" i="2" s="1"/>
  <c r="O660" i="2"/>
  <c r="Q663" i="2"/>
  <c r="S663" i="2"/>
  <c r="T324" i="2"/>
  <c r="V324" i="2" s="1"/>
  <c r="T333" i="2"/>
  <c r="T336" i="2"/>
  <c r="V336" i="2" s="1"/>
  <c r="T350" i="2"/>
  <c r="T358" i="2"/>
  <c r="T376" i="2"/>
  <c r="V376" i="2" s="1"/>
  <c r="T378" i="2"/>
  <c r="V378" i="2" s="1"/>
  <c r="T384" i="2"/>
  <c r="V384" i="2" s="1"/>
  <c r="T386" i="2"/>
  <c r="V386" i="2" s="1"/>
  <c r="T400" i="2"/>
  <c r="T407" i="2"/>
  <c r="U407" i="2" s="1"/>
  <c r="T410" i="2"/>
  <c r="V410" i="2" s="1"/>
  <c r="T415" i="2"/>
  <c r="U415" i="2" s="1"/>
  <c r="T418" i="2"/>
  <c r="V418" i="2" s="1"/>
  <c r="T427" i="2"/>
  <c r="U427" i="2" s="1"/>
  <c r="T428" i="2"/>
  <c r="V428" i="2" s="1"/>
  <c r="T435" i="2"/>
  <c r="U435" i="2" s="1"/>
  <c r="T436" i="2"/>
  <c r="S446" i="2"/>
  <c r="T454" i="2"/>
  <c r="V454" i="2" s="1"/>
  <c r="T456" i="2"/>
  <c r="V456" i="2" s="1"/>
  <c r="S458" i="2"/>
  <c r="T462" i="2"/>
  <c r="V462" i="2" s="1"/>
  <c r="T464" i="2"/>
  <c r="V464" i="2" s="1"/>
  <c r="S466" i="2"/>
  <c r="T471" i="2"/>
  <c r="U471" i="2" s="1"/>
  <c r="Q472" i="2"/>
  <c r="T474" i="2"/>
  <c r="V474" i="2" s="1"/>
  <c r="T479" i="2"/>
  <c r="U479" i="2" s="1"/>
  <c r="Q480" i="2"/>
  <c r="T482" i="2"/>
  <c r="U482" i="2" s="1"/>
  <c r="T491" i="2"/>
  <c r="V491" i="2" s="1"/>
  <c r="S492" i="2"/>
  <c r="T495" i="2"/>
  <c r="U495" i="2" s="1"/>
  <c r="T497" i="2"/>
  <c r="T507" i="2"/>
  <c r="S525" i="2"/>
  <c r="T526" i="2"/>
  <c r="U526" i="2" s="1"/>
  <c r="S530" i="2"/>
  <c r="T533" i="2"/>
  <c r="V533" i="2" s="1"/>
  <c r="S537" i="2"/>
  <c r="T538" i="2"/>
  <c r="U538" i="2" s="1"/>
  <c r="T548" i="2"/>
  <c r="U548" i="2" s="1"/>
  <c r="S559" i="2"/>
  <c r="S569" i="2"/>
  <c r="Q569" i="2"/>
  <c r="S577" i="2"/>
  <c r="Q577" i="2"/>
  <c r="Q607" i="2"/>
  <c r="S607" i="2"/>
  <c r="Q627" i="2"/>
  <c r="S627" i="2"/>
  <c r="T628" i="2"/>
  <c r="U628" i="2" s="1"/>
  <c r="O628" i="2"/>
  <c r="Q651" i="2"/>
  <c r="S651" i="2"/>
  <c r="Q659" i="2"/>
  <c r="S659" i="2"/>
  <c r="T663" i="2"/>
  <c r="U663" i="2" s="1"/>
  <c r="O663" i="2"/>
  <c r="Q667" i="2"/>
  <c r="S667" i="2"/>
  <c r="Q674" i="2"/>
  <c r="S674" i="2"/>
  <c r="T676" i="2"/>
  <c r="V676" i="2" s="1"/>
  <c r="O676" i="2"/>
  <c r="Q679" i="2"/>
  <c r="S679" i="2"/>
  <c r="Q683" i="2"/>
  <c r="S683" i="2"/>
  <c r="Q690" i="2"/>
  <c r="S690" i="2"/>
  <c r="T692" i="2"/>
  <c r="V692" i="2" s="1"/>
  <c r="O692" i="2"/>
  <c r="Q695" i="2"/>
  <c r="S695" i="2"/>
  <c r="T700" i="2"/>
  <c r="U700" i="2" s="1"/>
  <c r="O700" i="2"/>
  <c r="Q715" i="2"/>
  <c r="S715" i="2"/>
  <c r="Q717" i="2"/>
  <c r="S717" i="2"/>
  <c r="Q787" i="2"/>
  <c r="S787" i="2"/>
  <c r="Q795" i="2"/>
  <c r="S795" i="2"/>
  <c r="T579" i="2"/>
  <c r="U579" i="2" s="1"/>
  <c r="T584" i="2"/>
  <c r="T587" i="2"/>
  <c r="V587" i="2" s="1"/>
  <c r="T592" i="2"/>
  <c r="Q593" i="2"/>
  <c r="T600" i="2"/>
  <c r="U600" i="2" s="1"/>
  <c r="Q625" i="2"/>
  <c r="T627" i="2"/>
  <c r="U627" i="2" s="1"/>
  <c r="T636" i="2"/>
  <c r="U636" i="2" s="1"/>
  <c r="Q645" i="2"/>
  <c r="T651" i="2"/>
  <c r="U651" i="2" s="1"/>
  <c r="Q672" i="2"/>
  <c r="Q688" i="2"/>
  <c r="S707" i="2"/>
  <c r="O708" i="2"/>
  <c r="P716" i="2"/>
  <c r="Q716" i="2" s="1"/>
  <c r="T716" i="2"/>
  <c r="V716" i="2" s="1"/>
  <c r="P718" i="2"/>
  <c r="Q718" i="2" s="1"/>
  <c r="T718" i="2"/>
  <c r="U718" i="2" s="1"/>
  <c r="P720" i="2"/>
  <c r="Q720" i="2" s="1"/>
  <c r="T720" i="2"/>
  <c r="V720" i="2" s="1"/>
  <c r="P722" i="2"/>
  <c r="Q722" i="2" s="1"/>
  <c r="T722" i="2"/>
  <c r="U722" i="2" s="1"/>
  <c r="P724" i="2"/>
  <c r="Q724" i="2" s="1"/>
  <c r="T724" i="2"/>
  <c r="V724" i="2" s="1"/>
  <c r="O739" i="2"/>
  <c r="T739" i="2"/>
  <c r="V739" i="2" s="1"/>
  <c r="Q740" i="2"/>
  <c r="S740" i="2"/>
  <c r="T751" i="2"/>
  <c r="V751" i="2" s="1"/>
  <c r="Q762" i="2"/>
  <c r="S762" i="2"/>
  <c r="O763" i="2"/>
  <c r="T763" i="2"/>
  <c r="V763" i="2" s="1"/>
  <c r="Q766" i="2"/>
  <c r="S766" i="2"/>
  <c r="T772" i="2"/>
  <c r="O772" i="2"/>
  <c r="N809" i="2"/>
  <c r="R809" i="2" s="1"/>
  <c r="M809" i="2"/>
  <c r="P809" i="2" s="1"/>
  <c r="AA809" i="2"/>
  <c r="AB809" i="2" s="1"/>
  <c r="AC809" i="2" s="1"/>
  <c r="G809" i="2"/>
  <c r="O809" i="2" s="1"/>
  <c r="S834" i="2"/>
  <c r="O841" i="2"/>
  <c r="T841" i="2"/>
  <c r="V841" i="2" s="1"/>
  <c r="O880" i="2"/>
  <c r="T880" i="2"/>
  <c r="V880" i="2" s="1"/>
  <c r="T561" i="2"/>
  <c r="V561" i="2" s="1"/>
  <c r="S563" i="2"/>
  <c r="T567" i="2"/>
  <c r="U567" i="2" s="1"/>
  <c r="T569" i="2"/>
  <c r="V569" i="2" s="1"/>
  <c r="T575" i="2"/>
  <c r="V575" i="2" s="1"/>
  <c r="T577" i="2"/>
  <c r="V577" i="2" s="1"/>
  <c r="T583" i="2"/>
  <c r="V583" i="2" s="1"/>
  <c r="T585" i="2"/>
  <c r="V585" i="2" s="1"/>
  <c r="T591" i="2"/>
  <c r="V591" i="2" s="1"/>
  <c r="T593" i="2"/>
  <c r="V593" i="2" s="1"/>
  <c r="T598" i="2"/>
  <c r="T612" i="2"/>
  <c r="U612" i="2" s="1"/>
  <c r="T623" i="2"/>
  <c r="V623" i="2" s="1"/>
  <c r="T625" i="2"/>
  <c r="V625" i="2" s="1"/>
  <c r="T632" i="2"/>
  <c r="T635" i="2"/>
  <c r="V635" i="2" s="1"/>
  <c r="S644" i="2"/>
  <c r="O646" i="2"/>
  <c r="T666" i="2"/>
  <c r="U666" i="2" s="1"/>
  <c r="T668" i="2"/>
  <c r="V668" i="2" s="1"/>
  <c r="Q668" i="2"/>
  <c r="S670" i="2"/>
  <c r="T671" i="2"/>
  <c r="U671" i="2" s="1"/>
  <c r="T682" i="2"/>
  <c r="V682" i="2" s="1"/>
  <c r="T684" i="2"/>
  <c r="V684" i="2" s="1"/>
  <c r="Q684" i="2"/>
  <c r="S686" i="2"/>
  <c r="T687" i="2"/>
  <c r="V687" i="2" s="1"/>
  <c r="T698" i="2"/>
  <c r="V698" i="2" s="1"/>
  <c r="O699" i="2"/>
  <c r="Q708" i="2"/>
  <c r="S708" i="2"/>
  <c r="T726" i="2"/>
  <c r="V726" i="2" s="1"/>
  <c r="Q735" i="2"/>
  <c r="S735" i="2"/>
  <c r="O762" i="2"/>
  <c r="T762" i="2"/>
  <c r="V762" i="2" s="1"/>
  <c r="Q765" i="2"/>
  <c r="S765" i="2"/>
  <c r="O766" i="2"/>
  <c r="T766" i="2"/>
  <c r="V766" i="2" s="1"/>
  <c r="S803" i="2"/>
  <c r="Q803" i="2"/>
  <c r="O834" i="2"/>
  <c r="T834" i="2"/>
  <c r="V834" i="2" s="1"/>
  <c r="Q868" i="2"/>
  <c r="S868" i="2"/>
  <c r="T608" i="2"/>
  <c r="T611" i="2"/>
  <c r="V611" i="2" s="1"/>
  <c r="T620" i="2"/>
  <c r="U620" i="2" s="1"/>
  <c r="T631" i="2"/>
  <c r="U631" i="2" s="1"/>
  <c r="T633" i="2"/>
  <c r="V633" i="2" s="1"/>
  <c r="T640" i="2"/>
  <c r="T643" i="2"/>
  <c r="V643" i="2" s="1"/>
  <c r="T650" i="2"/>
  <c r="U650" i="2" s="1"/>
  <c r="T654" i="2"/>
  <c r="V654" i="2" s="1"/>
  <c r="T658" i="2"/>
  <c r="V658" i="2" s="1"/>
  <c r="T662" i="2"/>
  <c r="V662" i="2" s="1"/>
  <c r="T664" i="2"/>
  <c r="V664" i="2" s="1"/>
  <c r="T667" i="2"/>
  <c r="U667" i="2" s="1"/>
  <c r="T678" i="2"/>
  <c r="V678" i="2" s="1"/>
  <c r="T680" i="2"/>
  <c r="V680" i="2" s="1"/>
  <c r="T683" i="2"/>
  <c r="U683" i="2" s="1"/>
  <c r="T694" i="2"/>
  <c r="V694" i="2" s="1"/>
  <c r="T696" i="2"/>
  <c r="U696" i="2" s="1"/>
  <c r="Q699" i="2"/>
  <c r="S699" i="2"/>
  <c r="T711" i="2"/>
  <c r="V711" i="2" s="1"/>
  <c r="O711" i="2"/>
  <c r="T744" i="2"/>
  <c r="U744" i="2" s="1"/>
  <c r="O744" i="2"/>
  <c r="Q751" i="2"/>
  <c r="S751" i="2"/>
  <c r="Q764" i="2"/>
  <c r="S764" i="2"/>
  <c r="O765" i="2"/>
  <c r="T765" i="2"/>
  <c r="U765" i="2" s="1"/>
  <c r="M822" i="2"/>
  <c r="P822" i="2" s="1"/>
  <c r="S822" i="2" s="1"/>
  <c r="N822" i="2"/>
  <c r="R822" i="2" s="1"/>
  <c r="Q825" i="2"/>
  <c r="M814" i="2"/>
  <c r="P814" i="2" s="1"/>
  <c r="N814" i="2"/>
  <c r="R814" i="2" s="1"/>
  <c r="Q850" i="2"/>
  <c r="S850" i="2"/>
  <c r="T856" i="2"/>
  <c r="V856" i="2" s="1"/>
  <c r="O856" i="2"/>
  <c r="S877" i="2"/>
  <c r="Q877" i="2"/>
  <c r="Q882" i="2"/>
  <c r="S882" i="2"/>
  <c r="T887" i="2"/>
  <c r="O887" i="2"/>
  <c r="O895" i="2"/>
  <c r="T895" i="2"/>
  <c r="V895" i="2" s="1"/>
  <c r="H895" i="2"/>
  <c r="R895" i="2" s="1"/>
  <c r="T900" i="2"/>
  <c r="O900" i="2"/>
  <c r="T979" i="2"/>
  <c r="U979" i="2" s="1"/>
  <c r="O979" i="2"/>
  <c r="T712" i="2"/>
  <c r="T713" i="2"/>
  <c r="V713" i="2" s="1"/>
  <c r="Q713" i="2"/>
  <c r="T725" i="2"/>
  <c r="U725" i="2" s="1"/>
  <c r="Q725" i="2"/>
  <c r="T736" i="2"/>
  <c r="U736" i="2" s="1"/>
  <c r="T745" i="2"/>
  <c r="V745" i="2" s="1"/>
  <c r="T752" i="2"/>
  <c r="V752" i="2" s="1"/>
  <c r="S755" i="2"/>
  <c r="T758" i="2"/>
  <c r="T759" i="2"/>
  <c r="U759" i="2" s="1"/>
  <c r="H761" i="2"/>
  <c r="R761" i="2" s="1"/>
  <c r="T770" i="2"/>
  <c r="T774" i="2"/>
  <c r="T777" i="2"/>
  <c r="V777" i="2" s="1"/>
  <c r="T789" i="2"/>
  <c r="Q789" i="2"/>
  <c r="T791" i="2"/>
  <c r="Q791" i="2"/>
  <c r="T797" i="2"/>
  <c r="Q797" i="2"/>
  <c r="T799" i="2"/>
  <c r="Q799" i="2"/>
  <c r="T805" i="2"/>
  <c r="Q805" i="2"/>
  <c r="G807" i="2"/>
  <c r="AA807" i="2"/>
  <c r="AB807" i="2" s="1"/>
  <c r="AC807" i="2" s="1"/>
  <c r="G813" i="2"/>
  <c r="O813" i="2" s="1"/>
  <c r="M818" i="2"/>
  <c r="P818" i="2" s="1"/>
  <c r="Q818" i="2" s="1"/>
  <c r="N818" i="2"/>
  <c r="R818" i="2" s="1"/>
  <c r="G823" i="2"/>
  <c r="AA825" i="2"/>
  <c r="AB825" i="2" s="1"/>
  <c r="AC825" i="2" s="1"/>
  <c r="AA828" i="2"/>
  <c r="AB828" i="2" s="1"/>
  <c r="AC828" i="2" s="1"/>
  <c r="Q830" i="2"/>
  <c r="S830" i="2"/>
  <c r="O850" i="2"/>
  <c r="T850" i="2"/>
  <c r="V850" i="2" s="1"/>
  <c r="P860" i="2"/>
  <c r="T860" i="2"/>
  <c r="V860" i="2" s="1"/>
  <c r="S867" i="2"/>
  <c r="Q874" i="2"/>
  <c r="S874" i="2"/>
  <c r="O882" i="2"/>
  <c r="T882" i="2"/>
  <c r="V882" i="2" s="1"/>
  <c r="S883" i="2"/>
  <c r="Q883" i="2"/>
  <c r="S946" i="2"/>
  <c r="Q946" i="2"/>
  <c r="T702" i="2"/>
  <c r="U702" i="2" s="1"/>
  <c r="T707" i="2"/>
  <c r="V707" i="2" s="1"/>
  <c r="Q730" i="2"/>
  <c r="T737" i="2"/>
  <c r="V737" i="2" s="1"/>
  <c r="T740" i="2"/>
  <c r="T748" i="2"/>
  <c r="U748" i="2" s="1"/>
  <c r="T753" i="2"/>
  <c r="V753" i="2" s="1"/>
  <c r="T771" i="2"/>
  <c r="T778" i="2"/>
  <c r="V778" i="2" s="1"/>
  <c r="Q780" i="2"/>
  <c r="Q781" i="2"/>
  <c r="T787" i="2"/>
  <c r="T793" i="2"/>
  <c r="U793" i="2" s="1"/>
  <c r="T795" i="2"/>
  <c r="T803" i="2"/>
  <c r="Q810" i="2"/>
  <c r="S810" i="2"/>
  <c r="N813" i="2"/>
  <c r="R813" i="2" s="1"/>
  <c r="AA821" i="2"/>
  <c r="AB821" i="2" s="1"/>
  <c r="AC821" i="2" s="1"/>
  <c r="N823" i="2"/>
  <c r="R823" i="2" s="1"/>
  <c r="S863" i="2"/>
  <c r="Q863" i="2"/>
  <c r="O874" i="2"/>
  <c r="T874" i="2"/>
  <c r="U874" i="2" s="1"/>
  <c r="Q878" i="2"/>
  <c r="S878" i="2"/>
  <c r="Q940" i="2"/>
  <c r="S940" i="2"/>
  <c r="T865" i="2"/>
  <c r="V865" i="2" s="1"/>
  <c r="Q896" i="2"/>
  <c r="S896" i="2"/>
  <c r="S898" i="2"/>
  <c r="Q898" i="2"/>
  <c r="Q903" i="2"/>
  <c r="S903" i="2"/>
  <c r="S905" i="2"/>
  <c r="Q905" i="2"/>
  <c r="S907" i="2"/>
  <c r="T918" i="2"/>
  <c r="V918" i="2" s="1"/>
  <c r="T924" i="2"/>
  <c r="U924" i="2" s="1"/>
  <c r="Q925" i="2"/>
  <c r="S925" i="2"/>
  <c r="Q933" i="2"/>
  <c r="S933" i="2"/>
  <c r="T953" i="2"/>
  <c r="O953" i="2"/>
  <c r="Q961" i="2"/>
  <c r="S961" i="2"/>
  <c r="Q983" i="2"/>
  <c r="S983" i="2"/>
  <c r="AA819" i="2"/>
  <c r="AB819" i="2" s="1"/>
  <c r="AC819" i="2" s="1"/>
  <c r="AA831" i="2"/>
  <c r="AB831" i="2" s="1"/>
  <c r="AC831" i="2" s="1"/>
  <c r="N833" i="2"/>
  <c r="R833" i="2" s="1"/>
  <c r="S843" i="2"/>
  <c r="T848" i="2"/>
  <c r="Q848" i="2"/>
  <c r="T857" i="2"/>
  <c r="V857" i="2" s="1"/>
  <c r="T858" i="2"/>
  <c r="V858" i="2" s="1"/>
  <c r="T866" i="2"/>
  <c r="V866" i="2" s="1"/>
  <c r="S870" i="2"/>
  <c r="T876" i="2"/>
  <c r="V876" i="2" s="1"/>
  <c r="Q876" i="2"/>
  <c r="S879" i="2"/>
  <c r="R891" i="2"/>
  <c r="O897" i="2"/>
  <c r="O904" i="2"/>
  <c r="S947" i="2"/>
  <c r="Q947" i="2"/>
  <c r="Q959" i="2"/>
  <c r="S959" i="2"/>
  <c r="T961" i="2"/>
  <c r="V961" i="2" s="1"/>
  <c r="O961" i="2"/>
  <c r="T845" i="2"/>
  <c r="U845" i="2" s="1"/>
  <c r="S847" i="2"/>
  <c r="T868" i="2"/>
  <c r="T875" i="2"/>
  <c r="T883" i="2"/>
  <c r="U883" i="2" s="1"/>
  <c r="T885" i="2"/>
  <c r="V885" i="2" s="1"/>
  <c r="Q906" i="2"/>
  <c r="S906" i="2"/>
  <c r="S908" i="2"/>
  <c r="Q908" i="2"/>
  <c r="S935" i="2"/>
  <c r="Q935" i="2"/>
  <c r="T940" i="2"/>
  <c r="U940" i="2" s="1"/>
  <c r="O940" i="2"/>
  <c r="O949" i="2"/>
  <c r="H949" i="2"/>
  <c r="R949" i="2" s="1"/>
  <c r="Q979" i="2"/>
  <c r="S979" i="2"/>
  <c r="T982" i="2"/>
  <c r="U982" i="2" s="1"/>
  <c r="P982" i="2"/>
  <c r="T891" i="2"/>
  <c r="U891" i="2" s="1"/>
  <c r="T907" i="2"/>
  <c r="V907" i="2" s="1"/>
  <c r="T908" i="2"/>
  <c r="U908" i="2" s="1"/>
  <c r="T913" i="2"/>
  <c r="S919" i="2"/>
  <c r="T923" i="2"/>
  <c r="U923" i="2" s="1"/>
  <c r="R931" i="2"/>
  <c r="Q942" i="2"/>
  <c r="T952" i="2"/>
  <c r="V952" i="2" s="1"/>
  <c r="U980" i="2"/>
  <c r="Q984" i="2"/>
  <c r="S986" i="2"/>
  <c r="T988" i="2"/>
  <c r="V988" i="2" s="1"/>
  <c r="P1000" i="2"/>
  <c r="Q1000" i="2" s="1"/>
  <c r="H1002" i="2"/>
  <c r="S1002" i="2" s="1"/>
  <c r="O990" i="2"/>
  <c r="T991" i="2"/>
  <c r="S991" i="2"/>
  <c r="O994" i="2"/>
  <c r="T995" i="2"/>
  <c r="Q996" i="2"/>
  <c r="H1000" i="2"/>
  <c r="S1000" i="2" s="1"/>
  <c r="H941" i="2"/>
  <c r="R941" i="2" s="1"/>
  <c r="Q997" i="2"/>
  <c r="S998" i="2"/>
  <c r="Q11" i="2"/>
  <c r="S11" i="2"/>
  <c r="Q26" i="2"/>
  <c r="S26" i="2"/>
  <c r="O51" i="2"/>
  <c r="Q12" i="2"/>
  <c r="S12" i="2"/>
  <c r="O29" i="2"/>
  <c r="Q40" i="2"/>
  <c r="S40" i="2"/>
  <c r="P46" i="2"/>
  <c r="O47" i="2"/>
  <c r="O59" i="2"/>
  <c r="Q110" i="2"/>
  <c r="S110" i="2"/>
  <c r="Q56" i="2"/>
  <c r="S56" i="2"/>
  <c r="S7" i="2"/>
  <c r="Q7" i="2"/>
  <c r="Q34" i="2"/>
  <c r="S34" i="2"/>
  <c r="O43" i="2"/>
  <c r="S71" i="2"/>
  <c r="Q71" i="2"/>
  <c r="Q112" i="2"/>
  <c r="S112" i="2"/>
  <c r="O33" i="2"/>
  <c r="Q44" i="2"/>
  <c r="S44" i="2"/>
  <c r="Q108" i="2"/>
  <c r="S108" i="2"/>
  <c r="O25" i="2"/>
  <c r="Q30" i="2"/>
  <c r="S30" i="2"/>
  <c r="O39" i="2"/>
  <c r="Q48" i="2"/>
  <c r="S48" i="2"/>
  <c r="Q55" i="2"/>
  <c r="S55" i="2"/>
  <c r="Q114" i="2"/>
  <c r="S114" i="2"/>
  <c r="Q118" i="2"/>
  <c r="S118" i="2"/>
  <c r="AA26" i="2"/>
  <c r="AB26" i="2" s="1"/>
  <c r="AC26" i="2" s="1"/>
  <c r="N30" i="2"/>
  <c r="R30" i="2" s="1"/>
  <c r="AA30" i="2"/>
  <c r="AB30" i="2" s="1"/>
  <c r="AC30" i="2" s="1"/>
  <c r="O31" i="2"/>
  <c r="N40" i="2"/>
  <c r="R40" i="2" s="1"/>
  <c r="AA44" i="2"/>
  <c r="AB44" i="2" s="1"/>
  <c r="AC44" i="2" s="1"/>
  <c r="N56" i="2"/>
  <c r="R56" i="2" s="1"/>
  <c r="M65" i="2"/>
  <c r="P65" i="2" s="1"/>
  <c r="Q65" i="2" s="1"/>
  <c r="AA74" i="2"/>
  <c r="AB74" i="2" s="1"/>
  <c r="AC74" i="2" s="1"/>
  <c r="AA114" i="2"/>
  <c r="AB114" i="2" s="1"/>
  <c r="AC114" i="2" s="1"/>
  <c r="AA116" i="2"/>
  <c r="AB116" i="2" s="1"/>
  <c r="AC116" i="2" s="1"/>
  <c r="M116" i="2"/>
  <c r="P116" i="2" s="1"/>
  <c r="Q116" i="2" s="1"/>
  <c r="G116" i="2"/>
  <c r="AA120" i="2"/>
  <c r="AB120" i="2" s="1"/>
  <c r="AC120" i="2" s="1"/>
  <c r="N120" i="2"/>
  <c r="R120" i="2" s="1"/>
  <c r="G120" i="2"/>
  <c r="M142" i="2"/>
  <c r="P142" i="2" s="1"/>
  <c r="G142" i="2"/>
  <c r="AA142" i="2"/>
  <c r="AB142" i="2" s="1"/>
  <c r="AC142" i="2" s="1"/>
  <c r="M146" i="2"/>
  <c r="P146" i="2" s="1"/>
  <c r="G146" i="2"/>
  <c r="M154" i="2"/>
  <c r="P154" i="2" s="1"/>
  <c r="G154" i="2"/>
  <c r="AA154" i="2"/>
  <c r="AB154" i="2" s="1"/>
  <c r="AC154" i="2" s="1"/>
  <c r="T175" i="2"/>
  <c r="H175" i="2"/>
  <c r="T194" i="2"/>
  <c r="T323" i="2"/>
  <c r="O500" i="2"/>
  <c r="T500" i="2"/>
  <c r="G6" i="2"/>
  <c r="G8" i="2"/>
  <c r="M15" i="2"/>
  <c r="P15" i="2" s="1"/>
  <c r="M17" i="2"/>
  <c r="P17" i="2" s="1"/>
  <c r="M19" i="2"/>
  <c r="P19" i="2" s="1"/>
  <c r="M21" i="2"/>
  <c r="N25" i="2"/>
  <c r="R25" i="2" s="1"/>
  <c r="AA25" i="2"/>
  <c r="AB25" i="2" s="1"/>
  <c r="AC25" i="2" s="1"/>
  <c r="G26" i="2"/>
  <c r="N29" i="2"/>
  <c r="R29" i="2" s="1"/>
  <c r="AA29" i="2"/>
  <c r="AB29" i="2" s="1"/>
  <c r="AC29" i="2" s="1"/>
  <c r="G30" i="2"/>
  <c r="N33" i="2"/>
  <c r="R33" i="2" s="1"/>
  <c r="AA33" i="2"/>
  <c r="AB33" i="2" s="1"/>
  <c r="AC33" i="2" s="1"/>
  <c r="G34" i="2"/>
  <c r="M38" i="2"/>
  <c r="P38" i="2" s="1"/>
  <c r="N39" i="2"/>
  <c r="R39" i="2" s="1"/>
  <c r="AA39" i="2"/>
  <c r="AB39" i="2" s="1"/>
  <c r="AC39" i="2" s="1"/>
  <c r="G40" i="2"/>
  <c r="N43" i="2"/>
  <c r="R43" i="2" s="1"/>
  <c r="AA43" i="2"/>
  <c r="AB43" i="2" s="1"/>
  <c r="AC43" i="2" s="1"/>
  <c r="G44" i="2"/>
  <c r="N47" i="2"/>
  <c r="R47" i="2" s="1"/>
  <c r="AA47" i="2"/>
  <c r="AB47" i="2" s="1"/>
  <c r="AC47" i="2" s="1"/>
  <c r="G48" i="2"/>
  <c r="N51" i="2"/>
  <c r="R51" i="2" s="1"/>
  <c r="AA51" i="2"/>
  <c r="AB51" i="2" s="1"/>
  <c r="AC51" i="2" s="1"/>
  <c r="G52" i="2"/>
  <c r="G54" i="2"/>
  <c r="G56" i="2"/>
  <c r="N59" i="2"/>
  <c r="R59" i="2" s="1"/>
  <c r="AA59" i="2"/>
  <c r="AB59" i="2" s="1"/>
  <c r="AC59" i="2" s="1"/>
  <c r="G60" i="2"/>
  <c r="N60" i="2"/>
  <c r="AA60" i="2"/>
  <c r="AB60" i="2" s="1"/>
  <c r="AC60" i="2" s="1"/>
  <c r="G61" i="2"/>
  <c r="N61" i="2"/>
  <c r="G62" i="2"/>
  <c r="N62" i="2"/>
  <c r="AA62" i="2"/>
  <c r="AB62" i="2" s="1"/>
  <c r="AC62" i="2" s="1"/>
  <c r="G63" i="2"/>
  <c r="N63" i="2"/>
  <c r="AA63" i="2"/>
  <c r="AB63" i="2" s="1"/>
  <c r="AC63" i="2" s="1"/>
  <c r="G64" i="2"/>
  <c r="N64" i="2"/>
  <c r="AA64" i="2"/>
  <c r="AB64" i="2" s="1"/>
  <c r="AC64" i="2" s="1"/>
  <c r="G65" i="2"/>
  <c r="N65" i="2"/>
  <c r="G66" i="2"/>
  <c r="G68" i="2"/>
  <c r="G70" i="2"/>
  <c r="G72" i="2"/>
  <c r="G74" i="2"/>
  <c r="M75" i="2"/>
  <c r="P75" i="2" s="1"/>
  <c r="M77" i="2"/>
  <c r="P77" i="2" s="1"/>
  <c r="G80" i="2"/>
  <c r="AA80" i="2"/>
  <c r="AB80" i="2" s="1"/>
  <c r="AC80" i="2" s="1"/>
  <c r="N80" i="2"/>
  <c r="R80" i="2" s="1"/>
  <c r="G82" i="2"/>
  <c r="AA82" i="2"/>
  <c r="AB82" i="2" s="1"/>
  <c r="AC82" i="2" s="1"/>
  <c r="N82" i="2"/>
  <c r="R82" i="2" s="1"/>
  <c r="G84" i="2"/>
  <c r="AA84" i="2"/>
  <c r="AB84" i="2" s="1"/>
  <c r="AC84" i="2" s="1"/>
  <c r="N84" i="2"/>
  <c r="R84" i="2" s="1"/>
  <c r="G86" i="2"/>
  <c r="AA86" i="2"/>
  <c r="AB86" i="2" s="1"/>
  <c r="AC86" i="2" s="1"/>
  <c r="N86" i="2"/>
  <c r="R86" i="2" s="1"/>
  <c r="G88" i="2"/>
  <c r="AA88" i="2"/>
  <c r="AB88" i="2" s="1"/>
  <c r="AC88" i="2" s="1"/>
  <c r="N88" i="2"/>
  <c r="R88" i="2" s="1"/>
  <c r="G90" i="2"/>
  <c r="AA90" i="2"/>
  <c r="AB90" i="2" s="1"/>
  <c r="AC90" i="2" s="1"/>
  <c r="N90" i="2"/>
  <c r="R90" i="2" s="1"/>
  <c r="G92" i="2"/>
  <c r="AA92" i="2"/>
  <c r="AB92" i="2" s="1"/>
  <c r="AC92" i="2" s="1"/>
  <c r="N92" i="2"/>
  <c r="R92" i="2" s="1"/>
  <c r="G94" i="2"/>
  <c r="AA94" i="2"/>
  <c r="AB94" i="2" s="1"/>
  <c r="AC94" i="2" s="1"/>
  <c r="N94" i="2"/>
  <c r="R94" i="2" s="1"/>
  <c r="G96" i="2"/>
  <c r="AA96" i="2"/>
  <c r="AB96" i="2" s="1"/>
  <c r="AC96" i="2" s="1"/>
  <c r="N96" i="2"/>
  <c r="R96" i="2" s="1"/>
  <c r="G98" i="2"/>
  <c r="M98" i="2"/>
  <c r="P98" i="2" s="1"/>
  <c r="Q98" i="2" s="1"/>
  <c r="Q99" i="2"/>
  <c r="S99" i="2"/>
  <c r="S101" i="2"/>
  <c r="M106" i="2"/>
  <c r="P106" i="2" s="1"/>
  <c r="Q119" i="2"/>
  <c r="M120" i="2"/>
  <c r="P120" i="2" s="1"/>
  <c r="AA163" i="2"/>
  <c r="AB163" i="2" s="1"/>
  <c r="AC163" i="2" s="1"/>
  <c r="N163" i="2"/>
  <c r="R163" i="2" s="1"/>
  <c r="M163" i="2"/>
  <c r="P163" i="2" s="1"/>
  <c r="G163" i="2"/>
  <c r="S171" i="2"/>
  <c r="Q171" i="2"/>
  <c r="S182" i="2"/>
  <c r="Q182" i="2"/>
  <c r="S190" i="2"/>
  <c r="Q190" i="2"/>
  <c r="S198" i="2"/>
  <c r="Q198" i="2"/>
  <c r="S206" i="2"/>
  <c r="Q206" i="2"/>
  <c r="S214" i="2"/>
  <c r="Q214" i="2"/>
  <c r="Q238" i="2"/>
  <c r="S238" i="2"/>
  <c r="Q242" i="2"/>
  <c r="S242" i="2"/>
  <c r="Q246" i="2"/>
  <c r="S246" i="2"/>
  <c r="V255" i="2"/>
  <c r="S322" i="2"/>
  <c r="Q322" i="2"/>
  <c r="T331" i="2"/>
  <c r="U346" i="2"/>
  <c r="S352" i="2"/>
  <c r="Q352" i="2"/>
  <c r="S397" i="2"/>
  <c r="Q397" i="2"/>
  <c r="Q400" i="2"/>
  <c r="S400" i="2"/>
  <c r="T405" i="2"/>
  <c r="T421" i="2"/>
  <c r="T437" i="2"/>
  <c r="T453" i="2"/>
  <c r="T469" i="2"/>
  <c r="T485" i="2"/>
  <c r="S535" i="2"/>
  <c r="Q535" i="2"/>
  <c r="T554" i="2"/>
  <c r="T586" i="2"/>
  <c r="O604" i="2"/>
  <c r="AA12" i="2"/>
  <c r="AB12" i="2" s="1"/>
  <c r="AC12" i="2" s="1"/>
  <c r="N26" i="2"/>
  <c r="R26" i="2" s="1"/>
  <c r="AA40" i="2"/>
  <c r="AB40" i="2" s="1"/>
  <c r="AC40" i="2" s="1"/>
  <c r="N44" i="2"/>
  <c r="R44" i="2" s="1"/>
  <c r="N48" i="2"/>
  <c r="R48" i="2" s="1"/>
  <c r="AA56" i="2"/>
  <c r="AB56" i="2" s="1"/>
  <c r="AC56" i="2" s="1"/>
  <c r="N74" i="2"/>
  <c r="N108" i="2"/>
  <c r="R108" i="2" s="1"/>
  <c r="G108" i="2"/>
  <c r="AA108" i="2"/>
  <c r="AB108" i="2" s="1"/>
  <c r="AC108" i="2" s="1"/>
  <c r="G110" i="2"/>
  <c r="N110" i="2"/>
  <c r="R110" i="2" s="1"/>
  <c r="AA110" i="2"/>
  <c r="AB110" i="2" s="1"/>
  <c r="AC110" i="2" s="1"/>
  <c r="N112" i="2"/>
  <c r="R112" i="2" s="1"/>
  <c r="G112" i="2"/>
  <c r="AA118" i="2"/>
  <c r="AB118" i="2" s="1"/>
  <c r="AC118" i="2" s="1"/>
  <c r="N118" i="2"/>
  <c r="R118" i="2" s="1"/>
  <c r="G118" i="2"/>
  <c r="M158" i="2"/>
  <c r="P158" i="2" s="1"/>
  <c r="G158" i="2"/>
  <c r="T178" i="2"/>
  <c r="T186" i="2"/>
  <c r="S314" i="2"/>
  <c r="Q314" i="2"/>
  <c r="U361" i="2"/>
  <c r="T375" i="2"/>
  <c r="S741" i="2"/>
  <c r="Q741" i="2"/>
  <c r="Q796" i="2"/>
  <c r="S796" i="2"/>
  <c r="S992" i="2"/>
  <c r="Q992" i="2"/>
  <c r="G10" i="2"/>
  <c r="G12" i="2"/>
  <c r="M13" i="2"/>
  <c r="P13" i="2" s="1"/>
  <c r="M6" i="2"/>
  <c r="P6" i="2" s="1"/>
  <c r="M8" i="2"/>
  <c r="P8" i="2" s="1"/>
  <c r="M10" i="2"/>
  <c r="P10" i="2" s="1"/>
  <c r="N13" i="2"/>
  <c r="R13" i="2" s="1"/>
  <c r="N15" i="2"/>
  <c r="R15" i="2" s="1"/>
  <c r="N17" i="2"/>
  <c r="R17" i="2" s="1"/>
  <c r="N19" i="2"/>
  <c r="R19" i="2" s="1"/>
  <c r="N21" i="2"/>
  <c r="R21" i="2" s="1"/>
  <c r="M23" i="2"/>
  <c r="P23" i="2" s="1"/>
  <c r="N24" i="2"/>
  <c r="R24" i="2" s="1"/>
  <c r="M27" i="2"/>
  <c r="P27" i="2" s="1"/>
  <c r="N28" i="2"/>
  <c r="R28" i="2" s="1"/>
  <c r="M31" i="2"/>
  <c r="P31" i="2" s="1"/>
  <c r="N32" i="2"/>
  <c r="R32" i="2" s="1"/>
  <c r="M35" i="2"/>
  <c r="P35" i="2" s="1"/>
  <c r="N36" i="2"/>
  <c r="R36" i="2" s="1"/>
  <c r="N38" i="2"/>
  <c r="R38" i="2" s="1"/>
  <c r="M41" i="2"/>
  <c r="P41" i="2" s="1"/>
  <c r="N42" i="2"/>
  <c r="R42" i="2" s="1"/>
  <c r="M45" i="2"/>
  <c r="P45" i="2" s="1"/>
  <c r="N46" i="2"/>
  <c r="R46" i="2" s="1"/>
  <c r="M49" i="2"/>
  <c r="P49" i="2" s="1"/>
  <c r="N50" i="2"/>
  <c r="R50" i="2" s="1"/>
  <c r="M52" i="2"/>
  <c r="P52" i="2" s="1"/>
  <c r="M54" i="2"/>
  <c r="P54" i="2" s="1"/>
  <c r="M57" i="2"/>
  <c r="P57" i="2" s="1"/>
  <c r="N58" i="2"/>
  <c r="R58" i="2" s="1"/>
  <c r="M66" i="2"/>
  <c r="P66" i="2" s="1"/>
  <c r="O67" i="2"/>
  <c r="M68" i="2"/>
  <c r="P68" i="2" s="1"/>
  <c r="M70" i="2"/>
  <c r="P70" i="2" s="1"/>
  <c r="M72" i="2"/>
  <c r="P72" i="2" s="1"/>
  <c r="N75" i="2"/>
  <c r="R75" i="2" s="1"/>
  <c r="N77" i="2"/>
  <c r="R77" i="2" s="1"/>
  <c r="G78" i="2"/>
  <c r="Q79" i="2"/>
  <c r="M80" i="2"/>
  <c r="P80" i="2" s="1"/>
  <c r="Q81" i="2"/>
  <c r="M82" i="2"/>
  <c r="P82" i="2" s="1"/>
  <c r="Q83" i="2"/>
  <c r="M84" i="2"/>
  <c r="P84" i="2" s="1"/>
  <c r="Q85" i="2"/>
  <c r="M86" i="2"/>
  <c r="P86" i="2" s="1"/>
  <c r="Q87" i="2"/>
  <c r="M88" i="2"/>
  <c r="P88" i="2" s="1"/>
  <c r="Q89" i="2"/>
  <c r="M90" i="2"/>
  <c r="P90" i="2" s="1"/>
  <c r="Q91" i="2"/>
  <c r="M92" i="2"/>
  <c r="P92" i="2" s="1"/>
  <c r="Q93" i="2"/>
  <c r="M94" i="2"/>
  <c r="P94" i="2" s="1"/>
  <c r="Q95" i="2"/>
  <c r="M96" i="2"/>
  <c r="P96" i="2" s="1"/>
  <c r="Q97" i="2"/>
  <c r="N116" i="2"/>
  <c r="G117" i="2"/>
  <c r="AA117" i="2"/>
  <c r="AB117" i="2" s="1"/>
  <c r="AC117" i="2" s="1"/>
  <c r="M117" i="2"/>
  <c r="P117" i="2" s="1"/>
  <c r="Q117" i="2" s="1"/>
  <c r="G119" i="2"/>
  <c r="AA119" i="2"/>
  <c r="AB119" i="2" s="1"/>
  <c r="AC119" i="2" s="1"/>
  <c r="N119" i="2"/>
  <c r="R119" i="2" s="1"/>
  <c r="G121" i="2"/>
  <c r="M121" i="2"/>
  <c r="P121" i="2" s="1"/>
  <c r="AA122" i="2"/>
  <c r="AB122" i="2" s="1"/>
  <c r="AC122" i="2" s="1"/>
  <c r="M123" i="2"/>
  <c r="P123" i="2" s="1"/>
  <c r="G123" i="2"/>
  <c r="AA124" i="2"/>
  <c r="AB124" i="2" s="1"/>
  <c r="AC124" i="2" s="1"/>
  <c r="G125" i="2"/>
  <c r="M125" i="2"/>
  <c r="P125" i="2" s="1"/>
  <c r="AA126" i="2"/>
  <c r="AB126" i="2" s="1"/>
  <c r="AC126" i="2" s="1"/>
  <c r="AA127" i="2"/>
  <c r="AB127" i="2" s="1"/>
  <c r="AC127" i="2" s="1"/>
  <c r="N127" i="2"/>
  <c r="G127" i="2"/>
  <c r="AA128" i="2"/>
  <c r="AB128" i="2" s="1"/>
  <c r="AC128" i="2" s="1"/>
  <c r="N128" i="2"/>
  <c r="G128" i="2"/>
  <c r="AA129" i="2"/>
  <c r="AB129" i="2" s="1"/>
  <c r="AC129" i="2" s="1"/>
  <c r="N129" i="2"/>
  <c r="G129" i="2"/>
  <c r="M130" i="2"/>
  <c r="P130" i="2" s="1"/>
  <c r="G130" i="2"/>
  <c r="AA131" i="2"/>
  <c r="AB131" i="2" s="1"/>
  <c r="AC131" i="2" s="1"/>
  <c r="G132" i="2"/>
  <c r="M132" i="2"/>
  <c r="P132" i="2" s="1"/>
  <c r="AA133" i="2"/>
  <c r="AB133" i="2" s="1"/>
  <c r="AC133" i="2" s="1"/>
  <c r="S135" i="2"/>
  <c r="N142" i="2"/>
  <c r="R142" i="2" s="1"/>
  <c r="S143" i="2"/>
  <c r="N146" i="2"/>
  <c r="R146" i="2" s="1"/>
  <c r="S151" i="2"/>
  <c r="N154" i="2"/>
  <c r="R154" i="2" s="1"/>
  <c r="N158" i="2"/>
  <c r="R158" i="2" s="1"/>
  <c r="S159" i="2"/>
  <c r="T165" i="2"/>
  <c r="Q165" i="2"/>
  <c r="S166" i="2"/>
  <c r="Q166" i="2"/>
  <c r="T171" i="2"/>
  <c r="S179" i="2"/>
  <c r="T182" i="2"/>
  <c r="S187" i="2"/>
  <c r="T190" i="2"/>
  <c r="S195" i="2"/>
  <c r="T198" i="2"/>
  <c r="S203" i="2"/>
  <c r="T206" i="2"/>
  <c r="S211" i="2"/>
  <c r="T214" i="2"/>
  <c r="T220" i="2"/>
  <c r="Q220" i="2"/>
  <c r="T224" i="2"/>
  <c r="Q224" i="2"/>
  <c r="T228" i="2"/>
  <c r="Q228" i="2"/>
  <c r="T232" i="2"/>
  <c r="Q232" i="2"/>
  <c r="T236" i="2"/>
  <c r="Q236" i="2"/>
  <c r="S248" i="2"/>
  <c r="S256" i="2"/>
  <c r="S264" i="2"/>
  <c r="S272" i="2"/>
  <c r="S301" i="2"/>
  <c r="Q301" i="2"/>
  <c r="T307" i="2"/>
  <c r="S330" i="2"/>
  <c r="Q330" i="2"/>
  <c r="T339" i="2"/>
  <c r="T367" i="2"/>
  <c r="U382" i="2"/>
  <c r="T383" i="2"/>
  <c r="O508" i="2"/>
  <c r="T508" i="2"/>
  <c r="N12" i="2"/>
  <c r="R12" i="2" s="1"/>
  <c r="N34" i="2"/>
  <c r="R34" i="2" s="1"/>
  <c r="AA34" i="2"/>
  <c r="AB34" i="2" s="1"/>
  <c r="AC34" i="2" s="1"/>
  <c r="AA48" i="2"/>
  <c r="AB48" i="2" s="1"/>
  <c r="AC48" i="2" s="1"/>
  <c r="G106" i="2"/>
  <c r="N106" i="2"/>
  <c r="R106" i="2" s="1"/>
  <c r="AA112" i="2"/>
  <c r="AB112" i="2" s="1"/>
  <c r="AC112" i="2" s="1"/>
  <c r="G114" i="2"/>
  <c r="N114" i="2"/>
  <c r="R114" i="2" s="1"/>
  <c r="M134" i="2"/>
  <c r="P134" i="2" s="1"/>
  <c r="G134" i="2"/>
  <c r="AA134" i="2"/>
  <c r="AB134" i="2" s="1"/>
  <c r="AC134" i="2" s="1"/>
  <c r="M138" i="2"/>
  <c r="P138" i="2" s="1"/>
  <c r="G138" i="2"/>
  <c r="AA138" i="2"/>
  <c r="AB138" i="2" s="1"/>
  <c r="AC138" i="2" s="1"/>
  <c r="AA146" i="2"/>
  <c r="AB146" i="2" s="1"/>
  <c r="AC146" i="2" s="1"/>
  <c r="M150" i="2"/>
  <c r="P150" i="2" s="1"/>
  <c r="G150" i="2"/>
  <c r="AA150" i="2"/>
  <c r="AB150" i="2" s="1"/>
  <c r="AC150" i="2" s="1"/>
  <c r="T202" i="2"/>
  <c r="T210" i="2"/>
  <c r="N6" i="2"/>
  <c r="R6" i="2" s="1"/>
  <c r="N8" i="2"/>
  <c r="R8" i="2" s="1"/>
  <c r="N10" i="2"/>
  <c r="R10" i="2" s="1"/>
  <c r="N23" i="2"/>
  <c r="R23" i="2" s="1"/>
  <c r="N27" i="2"/>
  <c r="R27" i="2" s="1"/>
  <c r="N31" i="2"/>
  <c r="R31" i="2" s="1"/>
  <c r="N35" i="2"/>
  <c r="R35" i="2" s="1"/>
  <c r="N41" i="2"/>
  <c r="R41" i="2" s="1"/>
  <c r="N45" i="2"/>
  <c r="R45" i="2" s="1"/>
  <c r="N49" i="2"/>
  <c r="R49" i="2" s="1"/>
  <c r="N52" i="2"/>
  <c r="R52" i="2" s="1"/>
  <c r="N54" i="2"/>
  <c r="R54" i="2" s="1"/>
  <c r="N57" i="2"/>
  <c r="R57" i="2" s="1"/>
  <c r="N66" i="2"/>
  <c r="R66" i="2" s="1"/>
  <c r="N68" i="2"/>
  <c r="R68" i="2" s="1"/>
  <c r="N70" i="2"/>
  <c r="R70" i="2" s="1"/>
  <c r="N72" i="2"/>
  <c r="R72" i="2" s="1"/>
  <c r="AA79" i="2"/>
  <c r="AB79" i="2" s="1"/>
  <c r="AC79" i="2" s="1"/>
  <c r="N79" i="2"/>
  <c r="R79" i="2" s="1"/>
  <c r="G79" i="2"/>
  <c r="AA81" i="2"/>
  <c r="AB81" i="2" s="1"/>
  <c r="AC81" i="2" s="1"/>
  <c r="N81" i="2"/>
  <c r="R81" i="2" s="1"/>
  <c r="G81" i="2"/>
  <c r="AA83" i="2"/>
  <c r="AB83" i="2" s="1"/>
  <c r="AC83" i="2" s="1"/>
  <c r="N83" i="2"/>
  <c r="R83" i="2" s="1"/>
  <c r="G83" i="2"/>
  <c r="AA85" i="2"/>
  <c r="AB85" i="2" s="1"/>
  <c r="AC85" i="2" s="1"/>
  <c r="N85" i="2"/>
  <c r="R85" i="2" s="1"/>
  <c r="G85" i="2"/>
  <c r="AA87" i="2"/>
  <c r="AB87" i="2" s="1"/>
  <c r="AC87" i="2" s="1"/>
  <c r="N87" i="2"/>
  <c r="R87" i="2" s="1"/>
  <c r="G87" i="2"/>
  <c r="AA89" i="2"/>
  <c r="AB89" i="2" s="1"/>
  <c r="AC89" i="2" s="1"/>
  <c r="N89" i="2"/>
  <c r="R89" i="2" s="1"/>
  <c r="G89" i="2"/>
  <c r="AA91" i="2"/>
  <c r="AB91" i="2" s="1"/>
  <c r="AC91" i="2" s="1"/>
  <c r="N91" i="2"/>
  <c r="R91" i="2" s="1"/>
  <c r="G91" i="2"/>
  <c r="AA93" i="2"/>
  <c r="AB93" i="2" s="1"/>
  <c r="AC93" i="2" s="1"/>
  <c r="N93" i="2"/>
  <c r="R93" i="2" s="1"/>
  <c r="G93" i="2"/>
  <c r="AA95" i="2"/>
  <c r="AB95" i="2" s="1"/>
  <c r="AC95" i="2" s="1"/>
  <c r="N95" i="2"/>
  <c r="R95" i="2" s="1"/>
  <c r="G95" i="2"/>
  <c r="AA97" i="2"/>
  <c r="AB97" i="2" s="1"/>
  <c r="AC97" i="2" s="1"/>
  <c r="N97" i="2"/>
  <c r="R97" i="2" s="1"/>
  <c r="G97" i="2"/>
  <c r="O136" i="2"/>
  <c r="O140" i="2"/>
  <c r="O144" i="2"/>
  <c r="O148" i="2"/>
  <c r="O152" i="2"/>
  <c r="O156" i="2"/>
  <c r="T166" i="2"/>
  <c r="T174" i="2"/>
  <c r="Q174" i="2"/>
  <c r="O175" i="2"/>
  <c r="T177" i="2"/>
  <c r="Q177" i="2"/>
  <c r="S178" i="2"/>
  <c r="Q178" i="2"/>
  <c r="T185" i="2"/>
  <c r="Q185" i="2"/>
  <c r="S186" i="2"/>
  <c r="Q186" i="2"/>
  <c r="T193" i="2"/>
  <c r="Q193" i="2"/>
  <c r="S194" i="2"/>
  <c r="Q194" i="2"/>
  <c r="T201" i="2"/>
  <c r="Q201" i="2"/>
  <c r="S202" i="2"/>
  <c r="Q202" i="2"/>
  <c r="T209" i="2"/>
  <c r="Q209" i="2"/>
  <c r="S210" i="2"/>
  <c r="Q210" i="2"/>
  <c r="T217" i="2"/>
  <c r="Q217" i="2"/>
  <c r="T221" i="2"/>
  <c r="Q221" i="2"/>
  <c r="T225" i="2"/>
  <c r="Q225" i="2"/>
  <c r="T229" i="2"/>
  <c r="Q229" i="2"/>
  <c r="T233" i="2"/>
  <c r="Q233" i="2"/>
  <c r="T237" i="2"/>
  <c r="Q237" i="2"/>
  <c r="Q240" i="2"/>
  <c r="S240" i="2"/>
  <c r="Q244" i="2"/>
  <c r="S244" i="2"/>
  <c r="Q280" i="2"/>
  <c r="S280" i="2"/>
  <c r="U294" i="2"/>
  <c r="V294" i="2"/>
  <c r="S306" i="2"/>
  <c r="Q306" i="2"/>
  <c r="T315" i="2"/>
  <c r="S338" i="2"/>
  <c r="Q338" i="2"/>
  <c r="S343" i="2"/>
  <c r="Q343" i="2"/>
  <c r="Q350" i="2"/>
  <c r="S350" i="2"/>
  <c r="S355" i="2"/>
  <c r="Q355" i="2"/>
  <c r="Q358" i="2"/>
  <c r="S358" i="2"/>
  <c r="T389" i="2"/>
  <c r="P389" i="2"/>
  <c r="Q389" i="2" s="1"/>
  <c r="S394" i="2"/>
  <c r="Q394" i="2"/>
  <c r="T413" i="2"/>
  <c r="T429" i="2"/>
  <c r="T445" i="2"/>
  <c r="T461" i="2"/>
  <c r="T477" i="2"/>
  <c r="T540" i="2"/>
  <c r="T570" i="2"/>
  <c r="U617" i="2"/>
  <c r="T618" i="2"/>
  <c r="M107" i="2"/>
  <c r="P107" i="2" s="1"/>
  <c r="M111" i="2"/>
  <c r="P111" i="2" s="1"/>
  <c r="M115" i="2"/>
  <c r="P115" i="2" s="1"/>
  <c r="N122" i="2"/>
  <c r="R122" i="2" s="1"/>
  <c r="N126" i="2"/>
  <c r="R126" i="2" s="1"/>
  <c r="N133" i="2"/>
  <c r="R133" i="2" s="1"/>
  <c r="M136" i="2"/>
  <c r="P136" i="2" s="1"/>
  <c r="N137" i="2"/>
  <c r="R137" i="2" s="1"/>
  <c r="M140" i="2"/>
  <c r="P140" i="2" s="1"/>
  <c r="N141" i="2"/>
  <c r="R141" i="2" s="1"/>
  <c r="M144" i="2"/>
  <c r="P144" i="2" s="1"/>
  <c r="N145" i="2"/>
  <c r="R145" i="2" s="1"/>
  <c r="M148" i="2"/>
  <c r="P148" i="2" s="1"/>
  <c r="N149" i="2"/>
  <c r="R149" i="2" s="1"/>
  <c r="M152" i="2"/>
  <c r="P152" i="2" s="1"/>
  <c r="N153" i="2"/>
  <c r="R153" i="2" s="1"/>
  <c r="M156" i="2"/>
  <c r="P156" i="2" s="1"/>
  <c r="N157" i="2"/>
  <c r="R157" i="2" s="1"/>
  <c r="M161" i="2"/>
  <c r="P161" i="2" s="1"/>
  <c r="N162" i="2"/>
  <c r="R162" i="2" s="1"/>
  <c r="O164" i="2"/>
  <c r="S164" i="2"/>
  <c r="O168" i="2"/>
  <c r="S168" i="2"/>
  <c r="O173" i="2"/>
  <c r="S173" i="2"/>
  <c r="O176" i="2"/>
  <c r="S176" i="2"/>
  <c r="O180" i="2"/>
  <c r="S180" i="2"/>
  <c r="O184" i="2"/>
  <c r="S184" i="2"/>
  <c r="O188" i="2"/>
  <c r="S188" i="2"/>
  <c r="O192" i="2"/>
  <c r="S192" i="2"/>
  <c r="O196" i="2"/>
  <c r="S196" i="2"/>
  <c r="O200" i="2"/>
  <c r="S200" i="2"/>
  <c r="O204" i="2"/>
  <c r="S204" i="2"/>
  <c r="O208" i="2"/>
  <c r="S208" i="2"/>
  <c r="O212" i="2"/>
  <c r="S212" i="2"/>
  <c r="O216" i="2"/>
  <c r="S216" i="2"/>
  <c r="T239" i="2"/>
  <c r="Q239" i="2"/>
  <c r="T241" i="2"/>
  <c r="Q241" i="2"/>
  <c r="T243" i="2"/>
  <c r="Q243" i="2"/>
  <c r="T245" i="2"/>
  <c r="Q245" i="2"/>
  <c r="T247" i="2"/>
  <c r="Q247" i="2"/>
  <c r="T250" i="2"/>
  <c r="Q250" i="2"/>
  <c r="T254" i="2"/>
  <c r="Q254" i="2"/>
  <c r="T258" i="2"/>
  <c r="Q258" i="2"/>
  <c r="T262" i="2"/>
  <c r="Q262" i="2"/>
  <c r="T266" i="2"/>
  <c r="Q266" i="2"/>
  <c r="T270" i="2"/>
  <c r="Q270" i="2"/>
  <c r="T274" i="2"/>
  <c r="Q274" i="2"/>
  <c r="S278" i="2"/>
  <c r="S302" i="2"/>
  <c r="R302" i="2"/>
  <c r="S303" i="2"/>
  <c r="Q303" i="2"/>
  <c r="T310" i="2"/>
  <c r="Q310" i="2"/>
  <c r="S311" i="2"/>
  <c r="Q311" i="2"/>
  <c r="T318" i="2"/>
  <c r="Q318" i="2"/>
  <c r="S319" i="2"/>
  <c r="Q319" i="2"/>
  <c r="T326" i="2"/>
  <c r="Q326" i="2"/>
  <c r="S327" i="2"/>
  <c r="Q327" i="2"/>
  <c r="T334" i="2"/>
  <c r="Q334" i="2"/>
  <c r="S335" i="2"/>
  <c r="Q335" i="2"/>
  <c r="T342" i="2"/>
  <c r="T343" i="2"/>
  <c r="T351" i="2"/>
  <c r="T352" i="2"/>
  <c r="T359" i="2"/>
  <c r="T360" i="2"/>
  <c r="H360" i="2"/>
  <c r="Q361" i="2"/>
  <c r="S361" i="2"/>
  <c r="S363" i="2"/>
  <c r="Q363" i="2"/>
  <c r="Q369" i="2"/>
  <c r="S369" i="2"/>
  <c r="S371" i="2"/>
  <c r="Q371" i="2"/>
  <c r="Q377" i="2"/>
  <c r="S377" i="2"/>
  <c r="S379" i="2"/>
  <c r="Q379" i="2"/>
  <c r="Q385" i="2"/>
  <c r="S385" i="2"/>
  <c r="S387" i="2"/>
  <c r="Q387" i="2"/>
  <c r="T393" i="2"/>
  <c r="T394" i="2"/>
  <c r="Q407" i="2"/>
  <c r="S407" i="2"/>
  <c r="S409" i="2"/>
  <c r="Q409" i="2"/>
  <c r="Q415" i="2"/>
  <c r="S415" i="2"/>
  <c r="S417" i="2"/>
  <c r="Q417" i="2"/>
  <c r="Q423" i="2"/>
  <c r="S423" i="2"/>
  <c r="S425" i="2"/>
  <c r="Q425" i="2"/>
  <c r="Q431" i="2"/>
  <c r="S431" i="2"/>
  <c r="S433" i="2"/>
  <c r="Q433" i="2"/>
  <c r="Q439" i="2"/>
  <c r="S439" i="2"/>
  <c r="S441" i="2"/>
  <c r="Q441" i="2"/>
  <c r="Q447" i="2"/>
  <c r="S447" i="2"/>
  <c r="S449" i="2"/>
  <c r="Q449" i="2"/>
  <c r="Q455" i="2"/>
  <c r="S455" i="2"/>
  <c r="S457" i="2"/>
  <c r="Q457" i="2"/>
  <c r="Q463" i="2"/>
  <c r="S463" i="2"/>
  <c r="S465" i="2"/>
  <c r="Q465" i="2"/>
  <c r="Q471" i="2"/>
  <c r="S471" i="2"/>
  <c r="S473" i="2"/>
  <c r="Q473" i="2"/>
  <c r="Q479" i="2"/>
  <c r="S479" i="2"/>
  <c r="S481" i="2"/>
  <c r="Q481" i="2"/>
  <c r="Q487" i="2"/>
  <c r="S487" i="2"/>
  <c r="S489" i="2"/>
  <c r="Q489" i="2"/>
  <c r="S490" i="2"/>
  <c r="Q490" i="2"/>
  <c r="O496" i="2"/>
  <c r="T496" i="2"/>
  <c r="S499" i="2"/>
  <c r="Q499" i="2"/>
  <c r="O506" i="2"/>
  <c r="T506" i="2"/>
  <c r="T514" i="2"/>
  <c r="T515" i="2"/>
  <c r="T516" i="2"/>
  <c r="T517" i="2"/>
  <c r="T518" i="2"/>
  <c r="T519" i="2"/>
  <c r="T520" i="2"/>
  <c r="T521" i="2"/>
  <c r="T522" i="2"/>
  <c r="T523" i="2"/>
  <c r="T524" i="2"/>
  <c r="S539" i="2"/>
  <c r="Q539" i="2"/>
  <c r="T544" i="2"/>
  <c r="S549" i="2"/>
  <c r="Q549" i="2"/>
  <c r="Q602" i="2"/>
  <c r="S602" i="2"/>
  <c r="T610" i="2"/>
  <c r="U641" i="2"/>
  <c r="T642" i="2"/>
  <c r="O645" i="2"/>
  <c r="T645" i="2"/>
  <c r="N136" i="2"/>
  <c r="R136" i="2" s="1"/>
  <c r="AA136" i="2"/>
  <c r="AB136" i="2" s="1"/>
  <c r="AC136" i="2" s="1"/>
  <c r="N140" i="2"/>
  <c r="R140" i="2" s="1"/>
  <c r="AA140" i="2"/>
  <c r="AB140" i="2" s="1"/>
  <c r="AC140" i="2" s="1"/>
  <c r="N144" i="2"/>
  <c r="R144" i="2" s="1"/>
  <c r="AA144" i="2"/>
  <c r="AB144" i="2" s="1"/>
  <c r="AC144" i="2" s="1"/>
  <c r="N148" i="2"/>
  <c r="R148" i="2" s="1"/>
  <c r="AA148" i="2"/>
  <c r="AB148" i="2" s="1"/>
  <c r="AC148" i="2" s="1"/>
  <c r="N152" i="2"/>
  <c r="R152" i="2" s="1"/>
  <c r="AA152" i="2"/>
  <c r="AB152" i="2" s="1"/>
  <c r="AC152" i="2" s="1"/>
  <c r="N156" i="2"/>
  <c r="R156" i="2" s="1"/>
  <c r="AA156" i="2"/>
  <c r="AB156" i="2" s="1"/>
  <c r="AC156" i="2" s="1"/>
  <c r="M160" i="2"/>
  <c r="P160" i="2" s="1"/>
  <c r="Q160" i="2" s="1"/>
  <c r="N161" i="2"/>
  <c r="R161" i="2" s="1"/>
  <c r="AA161" i="2"/>
  <c r="AB161" i="2" s="1"/>
  <c r="AC161" i="2" s="1"/>
  <c r="T303" i="2"/>
  <c r="T311" i="2"/>
  <c r="T319" i="2"/>
  <c r="T327" i="2"/>
  <c r="T335" i="2"/>
  <c r="Q345" i="2"/>
  <c r="S345" i="2"/>
  <c r="Q354" i="2"/>
  <c r="S354" i="2"/>
  <c r="S356" i="2"/>
  <c r="Q356" i="2"/>
  <c r="T363" i="2"/>
  <c r="T371" i="2"/>
  <c r="T379" i="2"/>
  <c r="T387" i="2"/>
  <c r="T392" i="2"/>
  <c r="P392" i="2"/>
  <c r="Q392" i="2" s="1"/>
  <c r="Q396" i="2"/>
  <c r="S396" i="2"/>
  <c r="S398" i="2"/>
  <c r="Q398" i="2"/>
  <c r="T409" i="2"/>
  <c r="T417" i="2"/>
  <c r="T425" i="2"/>
  <c r="U432" i="2"/>
  <c r="T433" i="2"/>
  <c r="T441" i="2"/>
  <c r="T449" i="2"/>
  <c r="T457" i="2"/>
  <c r="T465" i="2"/>
  <c r="T473" i="2"/>
  <c r="T481" i="2"/>
  <c r="T489" i="2"/>
  <c r="T490" i="2"/>
  <c r="S498" i="2"/>
  <c r="Q498" i="2"/>
  <c r="O504" i="2"/>
  <c r="T504" i="2"/>
  <c r="O512" i="2"/>
  <c r="T512" i="2"/>
  <c r="T528" i="2"/>
  <c r="T532" i="2"/>
  <c r="S543" i="2"/>
  <c r="Q543" i="2"/>
  <c r="T562" i="2"/>
  <c r="T578" i="2"/>
  <c r="T594" i="2"/>
  <c r="T634" i="2"/>
  <c r="S665" i="2"/>
  <c r="Q665" i="2"/>
  <c r="S681" i="2"/>
  <c r="Q681" i="2"/>
  <c r="S697" i="2"/>
  <c r="Q697" i="2"/>
  <c r="M105" i="2"/>
  <c r="P105" i="2" s="1"/>
  <c r="M109" i="2"/>
  <c r="P109" i="2" s="1"/>
  <c r="M113" i="2"/>
  <c r="P113" i="2" s="1"/>
  <c r="N124" i="2"/>
  <c r="R124" i="2" s="1"/>
  <c r="N131" i="2"/>
  <c r="R131" i="2" s="1"/>
  <c r="N135" i="2"/>
  <c r="R135" i="2" s="1"/>
  <c r="N139" i="2"/>
  <c r="R139" i="2" s="1"/>
  <c r="N143" i="2"/>
  <c r="R143" i="2" s="1"/>
  <c r="N147" i="2"/>
  <c r="R147" i="2" s="1"/>
  <c r="N151" i="2"/>
  <c r="R151" i="2" s="1"/>
  <c r="N155" i="2"/>
  <c r="R155" i="2" s="1"/>
  <c r="N159" i="2"/>
  <c r="R159" i="2" s="1"/>
  <c r="G160" i="2"/>
  <c r="N160" i="2"/>
  <c r="T238" i="2"/>
  <c r="T240" i="2"/>
  <c r="T242" i="2"/>
  <c r="T244" i="2"/>
  <c r="T246" i="2"/>
  <c r="T248" i="2"/>
  <c r="T252" i="2"/>
  <c r="T256" i="2"/>
  <c r="T260" i="2"/>
  <c r="T264" i="2"/>
  <c r="T268" i="2"/>
  <c r="T272" i="2"/>
  <c r="T276" i="2"/>
  <c r="T301" i="2"/>
  <c r="T306" i="2"/>
  <c r="S307" i="2"/>
  <c r="Q307" i="2"/>
  <c r="T314" i="2"/>
  <c r="S315" i="2"/>
  <c r="Q315" i="2"/>
  <c r="T322" i="2"/>
  <c r="S323" i="2"/>
  <c r="Q323" i="2"/>
  <c r="T330" i="2"/>
  <c r="S331" i="2"/>
  <c r="Q331" i="2"/>
  <c r="T338" i="2"/>
  <c r="S339" i="2"/>
  <c r="Q339" i="2"/>
  <c r="T355" i="2"/>
  <c r="T356" i="2"/>
  <c r="U364" i="2"/>
  <c r="Q365" i="2"/>
  <c r="S365" i="2"/>
  <c r="Q366" i="2"/>
  <c r="S367" i="2"/>
  <c r="Q367" i="2"/>
  <c r="Q373" i="2"/>
  <c r="S373" i="2"/>
  <c r="Q374" i="2"/>
  <c r="S375" i="2"/>
  <c r="Q375" i="2"/>
  <c r="Q381" i="2"/>
  <c r="S381" i="2"/>
  <c r="V381" i="2"/>
  <c r="Q382" i="2"/>
  <c r="S383" i="2"/>
  <c r="Q383" i="2"/>
  <c r="T397" i="2"/>
  <c r="T398" i="2"/>
  <c r="Q403" i="2"/>
  <c r="S403" i="2"/>
  <c r="Q404" i="2"/>
  <c r="S405" i="2"/>
  <c r="Q405" i="2"/>
  <c r="Q411" i="2"/>
  <c r="S411" i="2"/>
  <c r="Q412" i="2"/>
  <c r="S413" i="2"/>
  <c r="Q413" i="2"/>
  <c r="Q419" i="2"/>
  <c r="S419" i="2"/>
  <c r="Q420" i="2"/>
  <c r="S421" i="2"/>
  <c r="Q421" i="2"/>
  <c r="Q427" i="2"/>
  <c r="S427" i="2"/>
  <c r="Q428" i="2"/>
  <c r="S429" i="2"/>
  <c r="Q429" i="2"/>
  <c r="Q435" i="2"/>
  <c r="S435" i="2"/>
  <c r="Q436" i="2"/>
  <c r="S437" i="2"/>
  <c r="Q437" i="2"/>
  <c r="Q443" i="2"/>
  <c r="S443" i="2"/>
  <c r="Q444" i="2"/>
  <c r="S445" i="2"/>
  <c r="Q445" i="2"/>
  <c r="Q451" i="2"/>
  <c r="S451" i="2"/>
  <c r="Q452" i="2"/>
  <c r="S453" i="2"/>
  <c r="Q453" i="2"/>
  <c r="Q459" i="2"/>
  <c r="S459" i="2"/>
  <c r="Q460" i="2"/>
  <c r="S461" i="2"/>
  <c r="Q461" i="2"/>
  <c r="U466" i="2"/>
  <c r="Q467" i="2"/>
  <c r="S467" i="2"/>
  <c r="Q468" i="2"/>
  <c r="S469" i="2"/>
  <c r="Q469" i="2"/>
  <c r="Q475" i="2"/>
  <c r="S475" i="2"/>
  <c r="Q476" i="2"/>
  <c r="S477" i="2"/>
  <c r="Q477" i="2"/>
  <c r="Q483" i="2"/>
  <c r="S483" i="2"/>
  <c r="Q484" i="2"/>
  <c r="S485" i="2"/>
  <c r="Q485" i="2"/>
  <c r="S497" i="2"/>
  <c r="Q497" i="2"/>
  <c r="O502" i="2"/>
  <c r="T502" i="2"/>
  <c r="O510" i="2"/>
  <c r="T510" i="2"/>
  <c r="S527" i="2"/>
  <c r="Q527" i="2"/>
  <c r="S531" i="2"/>
  <c r="Q531" i="2"/>
  <c r="T536" i="2"/>
  <c r="Q598" i="2"/>
  <c r="S598" i="2"/>
  <c r="T626" i="2"/>
  <c r="O282" i="2"/>
  <c r="S282" i="2"/>
  <c r="O283" i="2"/>
  <c r="S283" i="2"/>
  <c r="O284" i="2"/>
  <c r="S284" i="2"/>
  <c r="O285" i="2"/>
  <c r="S285" i="2"/>
  <c r="O286" i="2"/>
  <c r="S286" i="2"/>
  <c r="O287" i="2"/>
  <c r="S287" i="2"/>
  <c r="O288" i="2"/>
  <c r="S288" i="2"/>
  <c r="O289" i="2"/>
  <c r="S289" i="2"/>
  <c r="O290" i="2"/>
  <c r="S290" i="2"/>
  <c r="O291" i="2"/>
  <c r="S291" i="2"/>
  <c r="O292" i="2"/>
  <c r="S292" i="2"/>
  <c r="O293" i="2"/>
  <c r="S293" i="2"/>
  <c r="O294" i="2"/>
  <c r="S294" i="2"/>
  <c r="O295" i="2"/>
  <c r="S295" i="2"/>
  <c r="O296" i="2"/>
  <c r="S296" i="2"/>
  <c r="O297" i="2"/>
  <c r="S297" i="2"/>
  <c r="O298" i="2"/>
  <c r="S298" i="2"/>
  <c r="O305" i="2"/>
  <c r="S305" i="2"/>
  <c r="O309" i="2"/>
  <c r="S309" i="2"/>
  <c r="O313" i="2"/>
  <c r="S313" i="2"/>
  <c r="O317" i="2"/>
  <c r="S317" i="2"/>
  <c r="O321" i="2"/>
  <c r="S321" i="2"/>
  <c r="O325" i="2"/>
  <c r="S325" i="2"/>
  <c r="O329" i="2"/>
  <c r="S329" i="2"/>
  <c r="O333" i="2"/>
  <c r="S333" i="2"/>
  <c r="O337" i="2"/>
  <c r="S337" i="2"/>
  <c r="O341" i="2"/>
  <c r="S341" i="2"/>
  <c r="O347" i="2"/>
  <c r="T499" i="2"/>
  <c r="P501" i="2"/>
  <c r="P503" i="2"/>
  <c r="P505" i="2"/>
  <c r="P507" i="2"/>
  <c r="P509" i="2"/>
  <c r="P511" i="2"/>
  <c r="P513" i="2"/>
  <c r="Q556" i="2"/>
  <c r="S556" i="2"/>
  <c r="Q557" i="2"/>
  <c r="S558" i="2"/>
  <c r="Q558" i="2"/>
  <c r="Q564" i="2"/>
  <c r="S564" i="2"/>
  <c r="Q565" i="2"/>
  <c r="S566" i="2"/>
  <c r="Q566" i="2"/>
  <c r="V571" i="2"/>
  <c r="U571" i="2"/>
  <c r="Q572" i="2"/>
  <c r="S572" i="2"/>
  <c r="Q573" i="2"/>
  <c r="S574" i="2"/>
  <c r="Q574" i="2"/>
  <c r="Q580" i="2"/>
  <c r="S580" i="2"/>
  <c r="Q581" i="2"/>
  <c r="S582" i="2"/>
  <c r="Q582" i="2"/>
  <c r="Q588" i="2"/>
  <c r="S588" i="2"/>
  <c r="Q589" i="2"/>
  <c r="S590" i="2"/>
  <c r="Q590" i="2"/>
  <c r="V595" i="2"/>
  <c r="U595" i="2"/>
  <c r="Q596" i="2"/>
  <c r="S596" i="2"/>
  <c r="N599" i="2"/>
  <c r="R599" i="2" s="1"/>
  <c r="M599" i="2"/>
  <c r="S606" i="2"/>
  <c r="Q606" i="2"/>
  <c r="Q612" i="2"/>
  <c r="S612" i="2"/>
  <c r="Q613" i="2"/>
  <c r="S614" i="2"/>
  <c r="Q614" i="2"/>
  <c r="Q620" i="2"/>
  <c r="S620" i="2"/>
  <c r="Q621" i="2"/>
  <c r="S622" i="2"/>
  <c r="Q622" i="2"/>
  <c r="Q628" i="2"/>
  <c r="S628" i="2"/>
  <c r="Q629" i="2"/>
  <c r="S630" i="2"/>
  <c r="Q630" i="2"/>
  <c r="U635" i="2"/>
  <c r="Q636" i="2"/>
  <c r="S636" i="2"/>
  <c r="Q637" i="2"/>
  <c r="S638" i="2"/>
  <c r="Q638" i="2"/>
  <c r="Q649" i="2"/>
  <c r="S653" i="2"/>
  <c r="Q653" i="2"/>
  <c r="S657" i="2"/>
  <c r="Q657" i="2"/>
  <c r="S661" i="2"/>
  <c r="Q661" i="2"/>
  <c r="S677" i="2"/>
  <c r="Q677" i="2"/>
  <c r="S693" i="2"/>
  <c r="Q693" i="2"/>
  <c r="S728" i="2"/>
  <c r="Q728" i="2"/>
  <c r="P738" i="2"/>
  <c r="T738" i="2"/>
  <c r="O299" i="2"/>
  <c r="O342" i="2"/>
  <c r="H347" i="2"/>
  <c r="O351" i="2"/>
  <c r="O355" i="2"/>
  <c r="O359" i="2"/>
  <c r="O362" i="2"/>
  <c r="O366" i="2"/>
  <c r="O370" i="2"/>
  <c r="O374" i="2"/>
  <c r="O378" i="2"/>
  <c r="O382" i="2"/>
  <c r="O386" i="2"/>
  <c r="O393" i="2"/>
  <c r="O397" i="2"/>
  <c r="O404" i="2"/>
  <c r="O408" i="2"/>
  <c r="O412" i="2"/>
  <c r="O416" i="2"/>
  <c r="O420" i="2"/>
  <c r="O424" i="2"/>
  <c r="O428" i="2"/>
  <c r="O432" i="2"/>
  <c r="O436" i="2"/>
  <c r="O440" i="2"/>
  <c r="O444" i="2"/>
  <c r="O448" i="2"/>
  <c r="O452" i="2"/>
  <c r="O456" i="2"/>
  <c r="O460" i="2"/>
  <c r="O464" i="2"/>
  <c r="O468" i="2"/>
  <c r="O472" i="2"/>
  <c r="O476" i="2"/>
  <c r="O480" i="2"/>
  <c r="O484" i="2"/>
  <c r="O488" i="2"/>
  <c r="V542" i="2"/>
  <c r="S550" i="2"/>
  <c r="Q550" i="2"/>
  <c r="T557" i="2"/>
  <c r="T558" i="2"/>
  <c r="T565" i="2"/>
  <c r="T566" i="2"/>
  <c r="T573" i="2"/>
  <c r="T574" i="2"/>
  <c r="T581" i="2"/>
  <c r="T582" i="2"/>
  <c r="T589" i="2"/>
  <c r="T590" i="2"/>
  <c r="O597" i="2"/>
  <c r="Q600" i="2"/>
  <c r="S600" i="2"/>
  <c r="O601" i="2"/>
  <c r="T606" i="2"/>
  <c r="T613" i="2"/>
  <c r="T614" i="2"/>
  <c r="T621" i="2"/>
  <c r="T622" i="2"/>
  <c r="T629" i="2"/>
  <c r="T630" i="2"/>
  <c r="T637" i="2"/>
  <c r="T638" i="2"/>
  <c r="S646" i="2"/>
  <c r="Q647" i="2"/>
  <c r="S647" i="2"/>
  <c r="Q648" i="2"/>
  <c r="S648" i="2"/>
  <c r="O649" i="2"/>
  <c r="T649" i="2"/>
  <c r="S673" i="2"/>
  <c r="Q673" i="2"/>
  <c r="S689" i="2"/>
  <c r="Q689" i="2"/>
  <c r="O734" i="2"/>
  <c r="T734" i="2"/>
  <c r="H299" i="2"/>
  <c r="S514" i="2"/>
  <c r="Q514" i="2"/>
  <c r="S515" i="2"/>
  <c r="Q515" i="2"/>
  <c r="S516" i="2"/>
  <c r="Q516" i="2"/>
  <c r="S517" i="2"/>
  <c r="Q517" i="2"/>
  <c r="S518" i="2"/>
  <c r="Q518" i="2"/>
  <c r="S519" i="2"/>
  <c r="Q519" i="2"/>
  <c r="S520" i="2"/>
  <c r="Q520" i="2"/>
  <c r="S521" i="2"/>
  <c r="Q521" i="2"/>
  <c r="S522" i="2"/>
  <c r="Q522" i="2"/>
  <c r="S523" i="2"/>
  <c r="Q523" i="2"/>
  <c r="S524" i="2"/>
  <c r="Q524" i="2"/>
  <c r="T527" i="2"/>
  <c r="S528" i="2"/>
  <c r="Q528" i="2"/>
  <c r="T531" i="2"/>
  <c r="S532" i="2"/>
  <c r="Q532" i="2"/>
  <c r="T535" i="2"/>
  <c r="S536" i="2"/>
  <c r="Q536" i="2"/>
  <c r="T539" i="2"/>
  <c r="S540" i="2"/>
  <c r="Q540" i="2"/>
  <c r="T543" i="2"/>
  <c r="S544" i="2"/>
  <c r="Q544" i="2"/>
  <c r="T549" i="2"/>
  <c r="T550" i="2"/>
  <c r="Q552" i="2"/>
  <c r="S552" i="2"/>
  <c r="S554" i="2"/>
  <c r="Q554" i="2"/>
  <c r="Q560" i="2"/>
  <c r="S560" i="2"/>
  <c r="S562" i="2"/>
  <c r="Q562" i="2"/>
  <c r="Q568" i="2"/>
  <c r="S568" i="2"/>
  <c r="S570" i="2"/>
  <c r="Q570" i="2"/>
  <c r="Q576" i="2"/>
  <c r="S576" i="2"/>
  <c r="S578" i="2"/>
  <c r="Q578" i="2"/>
  <c r="Q584" i="2"/>
  <c r="S584" i="2"/>
  <c r="S586" i="2"/>
  <c r="Q586" i="2"/>
  <c r="Q592" i="2"/>
  <c r="S592" i="2"/>
  <c r="S594" i="2"/>
  <c r="Q594" i="2"/>
  <c r="N597" i="2"/>
  <c r="R597" i="2" s="1"/>
  <c r="M597" i="2"/>
  <c r="N601" i="2"/>
  <c r="R601" i="2" s="1"/>
  <c r="M601" i="2"/>
  <c r="T605" i="2"/>
  <c r="P605" i="2"/>
  <c r="Q608" i="2"/>
  <c r="S608" i="2"/>
  <c r="S610" i="2"/>
  <c r="Q610" i="2"/>
  <c r="Q616" i="2"/>
  <c r="S616" i="2"/>
  <c r="S618" i="2"/>
  <c r="Q618" i="2"/>
  <c r="Q624" i="2"/>
  <c r="S624" i="2"/>
  <c r="S626" i="2"/>
  <c r="Q626" i="2"/>
  <c r="Q632" i="2"/>
  <c r="S632" i="2"/>
  <c r="S634" i="2"/>
  <c r="Q634" i="2"/>
  <c r="Q640" i="2"/>
  <c r="S640" i="2"/>
  <c r="S642" i="2"/>
  <c r="Q642" i="2"/>
  <c r="T647" i="2"/>
  <c r="O647" i="2"/>
  <c r="S669" i="2"/>
  <c r="Q669" i="2"/>
  <c r="V672" i="2"/>
  <c r="U672" i="2"/>
  <c r="S685" i="2"/>
  <c r="Q685" i="2"/>
  <c r="S701" i="2"/>
  <c r="Q701" i="2"/>
  <c r="T704" i="2"/>
  <c r="H704" i="2"/>
  <c r="O704" i="2"/>
  <c r="S813" i="2"/>
  <c r="Q813" i="2"/>
  <c r="O529" i="2"/>
  <c r="O598" i="2"/>
  <c r="O600" i="2"/>
  <c r="O602" i="2"/>
  <c r="T653" i="2"/>
  <c r="T657" i="2"/>
  <c r="T661" i="2"/>
  <c r="T665" i="2"/>
  <c r="T669" i="2"/>
  <c r="T673" i="2"/>
  <c r="T677" i="2"/>
  <c r="T681" i="2"/>
  <c r="T685" i="2"/>
  <c r="T689" i="2"/>
  <c r="T693" i="2"/>
  <c r="T697" i="2"/>
  <c r="T701" i="2"/>
  <c r="S706" i="2"/>
  <c r="Q706" i="2"/>
  <c r="S710" i="2"/>
  <c r="Q710" i="2"/>
  <c r="S714" i="2"/>
  <c r="Q714" i="2"/>
  <c r="O732" i="2"/>
  <c r="T732" i="2"/>
  <c r="P761" i="2"/>
  <c r="Q761" i="2" s="1"/>
  <c r="T761" i="2"/>
  <c r="S779" i="2"/>
  <c r="Q779" i="2"/>
  <c r="O869" i="2"/>
  <c r="T869" i="2"/>
  <c r="H529" i="2"/>
  <c r="O549" i="2"/>
  <c r="O553" i="2"/>
  <c r="O557" i="2"/>
  <c r="O561" i="2"/>
  <c r="O565" i="2"/>
  <c r="O569" i="2"/>
  <c r="O573" i="2"/>
  <c r="O577" i="2"/>
  <c r="O581" i="2"/>
  <c r="O585" i="2"/>
  <c r="O589" i="2"/>
  <c r="O593" i="2"/>
  <c r="O603" i="2"/>
  <c r="M604" i="2"/>
  <c r="P604" i="2" s="1"/>
  <c r="O609" i="2"/>
  <c r="O613" i="2"/>
  <c r="O617" i="2"/>
  <c r="O621" i="2"/>
  <c r="O625" i="2"/>
  <c r="O629" i="2"/>
  <c r="O633" i="2"/>
  <c r="O637" i="2"/>
  <c r="O641" i="2"/>
  <c r="T644" i="2"/>
  <c r="T706" i="2"/>
  <c r="T710" i="2"/>
  <c r="T714" i="2"/>
  <c r="O730" i="2"/>
  <c r="T730" i="2"/>
  <c r="O746" i="2"/>
  <c r="T746" i="2"/>
  <c r="S750" i="2"/>
  <c r="Q750" i="2"/>
  <c r="S757" i="2"/>
  <c r="Q757" i="2"/>
  <c r="P784" i="2"/>
  <c r="Q784" i="2" s="1"/>
  <c r="T784" i="2"/>
  <c r="O808" i="2"/>
  <c r="M812" i="2"/>
  <c r="P812" i="2" s="1"/>
  <c r="N812" i="2"/>
  <c r="R812" i="2" s="1"/>
  <c r="G812" i="2"/>
  <c r="AA812" i="2"/>
  <c r="AB812" i="2" s="1"/>
  <c r="AC812" i="2" s="1"/>
  <c r="T648" i="2"/>
  <c r="O728" i="2"/>
  <c r="T728" i="2"/>
  <c r="Q734" i="2"/>
  <c r="T775" i="2"/>
  <c r="P775" i="2"/>
  <c r="Q775" i="2" s="1"/>
  <c r="S783" i="2"/>
  <c r="Q783" i="2"/>
  <c r="S736" i="2"/>
  <c r="T743" i="2"/>
  <c r="H743" i="2"/>
  <c r="S753" i="2"/>
  <c r="Q753" i="2"/>
  <c r="S754" i="2"/>
  <c r="Q754" i="2"/>
  <c r="Q759" i="2"/>
  <c r="S759" i="2"/>
  <c r="S785" i="2"/>
  <c r="Q785" i="2"/>
  <c r="Q839" i="2"/>
  <c r="S839" i="2"/>
  <c r="S842" i="2"/>
  <c r="Q842" i="2"/>
  <c r="Q855" i="2"/>
  <c r="S855" i="2"/>
  <c r="Q871" i="2"/>
  <c r="S871" i="2"/>
  <c r="P884" i="2"/>
  <c r="T884" i="2"/>
  <c r="U896" i="2"/>
  <c r="V896" i="2"/>
  <c r="S937" i="2"/>
  <c r="Q937" i="2"/>
  <c r="O703" i="2"/>
  <c r="O705" i="2"/>
  <c r="Q726" i="2"/>
  <c r="Q727" i="2"/>
  <c r="Q729" i="2"/>
  <c r="Q731" i="2"/>
  <c r="Q733" i="2"/>
  <c r="Q742" i="2"/>
  <c r="S744" i="2"/>
  <c r="O747" i="2"/>
  <c r="T747" i="2"/>
  <c r="S747" i="2"/>
  <c r="U752" i="2"/>
  <c r="S788" i="2"/>
  <c r="S802" i="2"/>
  <c r="Q835" i="2"/>
  <c r="S835" i="2"/>
  <c r="O839" i="2"/>
  <c r="T839" i="2"/>
  <c r="O849" i="2"/>
  <c r="T849" i="2"/>
  <c r="O855" i="2"/>
  <c r="T855" i="2"/>
  <c r="H703" i="2"/>
  <c r="H705" i="2"/>
  <c r="T727" i="2"/>
  <c r="T729" i="2"/>
  <c r="T731" i="2"/>
  <c r="T733" i="2"/>
  <c r="Q737" i="2"/>
  <c r="S739" i="2"/>
  <c r="T741" i="2"/>
  <c r="T742" i="2"/>
  <c r="T750" i="2"/>
  <c r="S752" i="2"/>
  <c r="T754" i="2"/>
  <c r="S758" i="2"/>
  <c r="Q758" i="2"/>
  <c r="O824" i="2"/>
  <c r="M828" i="2"/>
  <c r="P828" i="2" s="1"/>
  <c r="N828" i="2"/>
  <c r="R828" i="2" s="1"/>
  <c r="G828" i="2"/>
  <c r="Q851" i="2"/>
  <c r="S851" i="2"/>
  <c r="S888" i="2"/>
  <c r="Q888" i="2"/>
  <c r="S978" i="2"/>
  <c r="Q978" i="2"/>
  <c r="S987" i="2"/>
  <c r="T785" i="2"/>
  <c r="O785" i="2"/>
  <c r="S786" i="2"/>
  <c r="S794" i="2"/>
  <c r="S807" i="2"/>
  <c r="Q807" i="2"/>
  <c r="M816" i="2"/>
  <c r="P816" i="2" s="1"/>
  <c r="N816" i="2"/>
  <c r="R816" i="2" s="1"/>
  <c r="AA816" i="2"/>
  <c r="AB816" i="2" s="1"/>
  <c r="AC816" i="2" s="1"/>
  <c r="S823" i="2"/>
  <c r="Q823" i="2"/>
  <c r="M832" i="2"/>
  <c r="P832" i="2" s="1"/>
  <c r="N832" i="2"/>
  <c r="R832" i="2" s="1"/>
  <c r="AA832" i="2"/>
  <c r="AB832" i="2" s="1"/>
  <c r="AC832" i="2" s="1"/>
  <c r="T835" i="2"/>
  <c r="O835" i="2"/>
  <c r="S836" i="2"/>
  <c r="T842" i="2"/>
  <c r="O842" i="2"/>
  <c r="S845" i="2"/>
  <c r="Q845" i="2"/>
  <c r="S846" i="2"/>
  <c r="Q846" i="2"/>
  <c r="T851" i="2"/>
  <c r="O851" i="2"/>
  <c r="S852" i="2"/>
  <c r="O859" i="2"/>
  <c r="T859" i="2"/>
  <c r="Q861" i="2"/>
  <c r="S861" i="2"/>
  <c r="S865" i="2"/>
  <c r="Q865" i="2"/>
  <c r="S866" i="2"/>
  <c r="Q866" i="2"/>
  <c r="T871" i="2"/>
  <c r="O871" i="2"/>
  <c r="S872" i="2"/>
  <c r="O905" i="2"/>
  <c r="T905" i="2"/>
  <c r="O906" i="2"/>
  <c r="T906" i="2"/>
  <c r="H912" i="2"/>
  <c r="O912" i="2"/>
  <c r="T912" i="2"/>
  <c r="P921" i="2"/>
  <c r="T921" i="2"/>
  <c r="S923" i="2"/>
  <c r="O946" i="2"/>
  <c r="T946" i="2"/>
  <c r="P950" i="2"/>
  <c r="T950" i="2"/>
  <c r="S952" i="2"/>
  <c r="Q952" i="2"/>
  <c r="Q977" i="2"/>
  <c r="S977" i="2"/>
  <c r="S748" i="2"/>
  <c r="T767" i="2"/>
  <c r="H767" i="2"/>
  <c r="T776" i="2"/>
  <c r="T780" i="2"/>
  <c r="S792" i="2"/>
  <c r="S800" i="2"/>
  <c r="S804" i="2"/>
  <c r="G816" i="2"/>
  <c r="M820" i="2"/>
  <c r="P820" i="2" s="1"/>
  <c r="N820" i="2"/>
  <c r="R820" i="2" s="1"/>
  <c r="AA820" i="2"/>
  <c r="AB820" i="2" s="1"/>
  <c r="AC820" i="2" s="1"/>
  <c r="S827" i="2"/>
  <c r="Q827" i="2"/>
  <c r="G832" i="2"/>
  <c r="O837" i="2"/>
  <c r="T837" i="2"/>
  <c r="Q837" i="2"/>
  <c r="O853" i="2"/>
  <c r="T853" i="2"/>
  <c r="Q853" i="2"/>
  <c r="S858" i="2"/>
  <c r="Q858" i="2"/>
  <c r="T861" i="2"/>
  <c r="O861" i="2"/>
  <c r="S862" i="2"/>
  <c r="S864" i="2"/>
  <c r="Q864" i="2"/>
  <c r="O873" i="2"/>
  <c r="T873" i="2"/>
  <c r="Q873" i="2"/>
  <c r="T877" i="2"/>
  <c r="T881" i="2"/>
  <c r="O881" i="2"/>
  <c r="Q881" i="2"/>
  <c r="O885" i="2"/>
  <c r="Q890" i="2"/>
  <c r="S890" i="2"/>
  <c r="O898" i="2"/>
  <c r="T898" i="2"/>
  <c r="T899" i="2"/>
  <c r="H899" i="2"/>
  <c r="O899" i="2"/>
  <c r="T757" i="2"/>
  <c r="S760" i="2"/>
  <c r="S768" i="2"/>
  <c r="S769" i="2"/>
  <c r="S770" i="2"/>
  <c r="S771" i="2"/>
  <c r="S772" i="2"/>
  <c r="S773" i="2"/>
  <c r="S774" i="2"/>
  <c r="Q778" i="2"/>
  <c r="T779" i="2"/>
  <c r="Q782" i="2"/>
  <c r="T783" i="2"/>
  <c r="S790" i="2"/>
  <c r="S798" i="2"/>
  <c r="M808" i="2"/>
  <c r="P808" i="2" s="1"/>
  <c r="N808" i="2"/>
  <c r="R808" i="2" s="1"/>
  <c r="AA808" i="2"/>
  <c r="AB808" i="2" s="1"/>
  <c r="AC808" i="2" s="1"/>
  <c r="Q817" i="2"/>
  <c r="O820" i="2"/>
  <c r="M824" i="2"/>
  <c r="P824" i="2" s="1"/>
  <c r="N824" i="2"/>
  <c r="R824" i="2" s="1"/>
  <c r="AA824" i="2"/>
  <c r="AB824" i="2" s="1"/>
  <c r="AC824" i="2" s="1"/>
  <c r="Q833" i="2"/>
  <c r="P838" i="2"/>
  <c r="T838" i="2"/>
  <c r="S841" i="2"/>
  <c r="Q841" i="2"/>
  <c r="Q849" i="2"/>
  <c r="P854" i="2"/>
  <c r="T854" i="2"/>
  <c r="S857" i="2"/>
  <c r="Q857" i="2"/>
  <c r="O863" i="2"/>
  <c r="T863" i="2"/>
  <c r="Q869" i="2"/>
  <c r="S885" i="2"/>
  <c r="Q885" i="2"/>
  <c r="O888" i="2"/>
  <c r="T888" i="2"/>
  <c r="S889" i="2"/>
  <c r="Q889" i="2"/>
  <c r="O901" i="2"/>
  <c r="T901" i="2"/>
  <c r="Q901" i="2"/>
  <c r="O902" i="2"/>
  <c r="T902" i="2"/>
  <c r="S902" i="2"/>
  <c r="H914" i="2"/>
  <c r="O914" i="2"/>
  <c r="T914" i="2"/>
  <c r="P917" i="2"/>
  <c r="T917" i="2"/>
  <c r="S926" i="2"/>
  <c r="Q926" i="2"/>
  <c r="S927" i="2"/>
  <c r="Q927" i="2"/>
  <c r="P941" i="2"/>
  <c r="Q941" i="2" s="1"/>
  <c r="T941" i="2"/>
  <c r="O737" i="2"/>
  <c r="O741" i="2"/>
  <c r="O745" i="2"/>
  <c r="O749" i="2"/>
  <c r="O753" i="2"/>
  <c r="O757" i="2"/>
  <c r="O776" i="2"/>
  <c r="O777" i="2"/>
  <c r="O778" i="2"/>
  <c r="O779" i="2"/>
  <c r="O780" i="2"/>
  <c r="O781" i="2"/>
  <c r="O782" i="2"/>
  <c r="O783" i="2"/>
  <c r="AA810" i="2"/>
  <c r="AB810" i="2" s="1"/>
  <c r="AC810" i="2" s="1"/>
  <c r="AA814" i="2"/>
  <c r="AB814" i="2" s="1"/>
  <c r="AC814" i="2" s="1"/>
  <c r="AA818" i="2"/>
  <c r="AB818" i="2" s="1"/>
  <c r="AC818" i="2" s="1"/>
  <c r="AA822" i="2"/>
  <c r="AB822" i="2" s="1"/>
  <c r="AC822" i="2" s="1"/>
  <c r="AA826" i="2"/>
  <c r="AB826" i="2" s="1"/>
  <c r="AC826" i="2" s="1"/>
  <c r="AA830" i="2"/>
  <c r="AB830" i="2" s="1"/>
  <c r="AC830" i="2" s="1"/>
  <c r="O889" i="2"/>
  <c r="T889" i="2"/>
  <c r="O890" i="2"/>
  <c r="T890" i="2"/>
  <c r="T929" i="2"/>
  <c r="H929" i="2"/>
  <c r="S938" i="2"/>
  <c r="Q938" i="2"/>
  <c r="T939" i="2"/>
  <c r="T944" i="2"/>
  <c r="O944" i="2"/>
  <c r="T949" i="2"/>
  <c r="P949" i="2"/>
  <c r="Q949" i="2" s="1"/>
  <c r="T959" i="2"/>
  <c r="O959" i="2"/>
  <c r="Q966" i="2"/>
  <c r="S966" i="2"/>
  <c r="Q967" i="2"/>
  <c r="S967" i="2"/>
  <c r="P972" i="2"/>
  <c r="T972" i="2"/>
  <c r="Q975" i="2"/>
  <c r="S975" i="2"/>
  <c r="T786" i="2"/>
  <c r="T788" i="2"/>
  <c r="T790" i="2"/>
  <c r="T792" i="2"/>
  <c r="T794" i="2"/>
  <c r="T796" i="2"/>
  <c r="T798" i="2"/>
  <c r="T800" i="2"/>
  <c r="T802" i="2"/>
  <c r="T804" i="2"/>
  <c r="T806" i="2"/>
  <c r="G810" i="2"/>
  <c r="G814" i="2"/>
  <c r="G818" i="2"/>
  <c r="G822" i="2"/>
  <c r="G826" i="2"/>
  <c r="G830" i="2"/>
  <c r="T836" i="2"/>
  <c r="T852" i="2"/>
  <c r="T862" i="2"/>
  <c r="T872" i="2"/>
  <c r="S880" i="2"/>
  <c r="Q880" i="2"/>
  <c r="O892" i="2"/>
  <c r="T892" i="2"/>
  <c r="Q892" i="2"/>
  <c r="O893" i="2"/>
  <c r="T893" i="2"/>
  <c r="S893" i="2"/>
  <c r="T894" i="2"/>
  <c r="O909" i="2"/>
  <c r="T909" i="2"/>
  <c r="Q909" i="2"/>
  <c r="T910" i="2"/>
  <c r="H910" i="2"/>
  <c r="O910" i="2"/>
  <c r="S916" i="2"/>
  <c r="Q916" i="2"/>
  <c r="S920" i="2"/>
  <c r="Q920" i="2"/>
  <c r="T926" i="2"/>
  <c r="S931" i="2"/>
  <c r="H936" i="2"/>
  <c r="O936" i="2"/>
  <c r="T936" i="2"/>
  <c r="O942" i="2"/>
  <c r="T942" i="2"/>
  <c r="S971" i="2"/>
  <c r="Q971" i="2"/>
  <c r="T922" i="2"/>
  <c r="H922" i="2"/>
  <c r="Q932" i="2"/>
  <c r="S932" i="2"/>
  <c r="O935" i="2"/>
  <c r="T935" i="2"/>
  <c r="Q943" i="2"/>
  <c r="S943" i="2"/>
  <c r="Q948" i="2"/>
  <c r="S948" i="2"/>
  <c r="T962" i="2"/>
  <c r="T963" i="2"/>
  <c r="O963" i="2"/>
  <c r="S964" i="2"/>
  <c r="Q964" i="2"/>
  <c r="S965" i="2"/>
  <c r="Q965" i="2"/>
  <c r="T975" i="2"/>
  <c r="O975" i="2"/>
  <c r="T916" i="2"/>
  <c r="S918" i="2"/>
  <c r="T920" i="2"/>
  <c r="T928" i="2"/>
  <c r="H928" i="2"/>
  <c r="Q944" i="2"/>
  <c r="S944" i="2"/>
  <c r="S951" i="2"/>
  <c r="Q951" i="2"/>
  <c r="Q953" i="2"/>
  <c r="S953" i="2"/>
  <c r="T960" i="2"/>
  <c r="T965" i="2"/>
  <c r="T967" i="2"/>
  <c r="T968" i="2"/>
  <c r="O968" i="2"/>
  <c r="Q968" i="2"/>
  <c r="S973" i="2"/>
  <c r="Q973" i="2"/>
  <c r="O891" i="2"/>
  <c r="O894" i="2"/>
  <c r="O913" i="2"/>
  <c r="O931" i="2"/>
  <c r="T931" i="2"/>
  <c r="T951" i="2"/>
  <c r="O951" i="2"/>
  <c r="T964" i="2"/>
  <c r="O964" i="2"/>
  <c r="S974" i="2"/>
  <c r="Q974" i="2"/>
  <c r="T983" i="2"/>
  <c r="O983" i="2"/>
  <c r="S985" i="2"/>
  <c r="Q985" i="2"/>
  <c r="S999" i="2"/>
  <c r="H894" i="2"/>
  <c r="H913" i="2"/>
  <c r="T937" i="2"/>
  <c r="S945" i="2"/>
  <c r="T954" i="2"/>
  <c r="T955" i="2"/>
  <c r="O955" i="2"/>
  <c r="Q956" i="2"/>
  <c r="S957" i="2"/>
  <c r="S969" i="2"/>
  <c r="Q969" i="2"/>
  <c r="V970" i="2"/>
  <c r="U970" i="2"/>
  <c r="T971" i="2"/>
  <c r="S981" i="2"/>
  <c r="Q981" i="2"/>
  <c r="Q994" i="2"/>
  <c r="S994" i="2"/>
  <c r="T945" i="2"/>
  <c r="O967" i="2"/>
  <c r="O971" i="2"/>
  <c r="T973" i="2"/>
  <c r="O973" i="2"/>
  <c r="S988" i="2"/>
  <c r="Q988" i="2"/>
  <c r="S989" i="2"/>
  <c r="Q989" i="2"/>
  <c r="T1001" i="2"/>
  <c r="H1001" i="2"/>
  <c r="O1001" i="2"/>
  <c r="T977" i="2"/>
  <c r="O977" i="2"/>
  <c r="O981" i="2"/>
  <c r="T981" i="2"/>
  <c r="T985" i="2"/>
  <c r="S993" i="2"/>
  <c r="Q993" i="2"/>
  <c r="O997" i="2"/>
  <c r="T997" i="2"/>
  <c r="O998" i="2"/>
  <c r="T998" i="2"/>
  <c r="V1002" i="2"/>
  <c r="U1002" i="2"/>
  <c r="S990" i="2"/>
  <c r="T992" i="2"/>
  <c r="T993" i="2"/>
  <c r="S995" i="2"/>
  <c r="O984" i="2"/>
  <c r="O988" i="2"/>
  <c r="O992" i="2"/>
  <c r="O996" i="2"/>
  <c r="E179" i="9" l="1"/>
  <c r="C80" i="9"/>
  <c r="C179" i="9" s="1"/>
  <c r="V979" i="2"/>
  <c r="V317" i="2"/>
  <c r="U670" i="2"/>
  <c r="U493" i="2"/>
  <c r="U179" i="2"/>
  <c r="U215" i="2"/>
  <c r="U591" i="2"/>
  <c r="U218" i="2"/>
  <c r="V755" i="2"/>
  <c r="U623" i="2"/>
  <c r="U259" i="2"/>
  <c r="V191" i="2"/>
  <c r="V700" i="2"/>
  <c r="V293" i="2"/>
  <c r="V987" i="2"/>
  <c r="U947" i="2"/>
  <c r="V344" i="2"/>
  <c r="U302" i="2"/>
  <c r="U11" i="2"/>
  <c r="T159" i="2"/>
  <c r="V159" i="2" s="1"/>
  <c r="U692" i="2"/>
  <c r="U587" i="2"/>
  <c r="V483" i="2"/>
  <c r="U324" i="2"/>
  <c r="Q100" i="2"/>
  <c r="Q829" i="2"/>
  <c r="U711" i="2"/>
  <c r="U694" i="2"/>
  <c r="V847" i="2"/>
  <c r="V447" i="2"/>
  <c r="U603" i="2"/>
  <c r="Q104" i="2"/>
  <c r="S59" i="2"/>
  <c r="U654" i="2"/>
  <c r="U563" i="2"/>
  <c r="V316" i="2"/>
  <c r="V773" i="2"/>
  <c r="U211" i="2"/>
  <c r="U197" i="2"/>
  <c r="T29" i="2"/>
  <c r="V29" i="2" s="1"/>
  <c r="U545" i="2"/>
  <c r="U357" i="2"/>
  <c r="U999" i="2"/>
  <c r="R1000" i="2"/>
  <c r="V699" i="2"/>
  <c r="Q76" i="2"/>
  <c r="Q18" i="2"/>
  <c r="O833" i="2"/>
  <c r="U735" i="2"/>
  <c r="O817" i="2"/>
  <c r="U857" i="2"/>
  <c r="U707" i="2"/>
  <c r="V347" i="2"/>
  <c r="U167" i="2"/>
  <c r="U408" i="2"/>
  <c r="U278" i="2"/>
  <c r="U251" i="2"/>
  <c r="V200" i="2"/>
  <c r="S67" i="2"/>
  <c r="O135" i="2"/>
  <c r="V870" i="2"/>
  <c r="U911" i="2"/>
  <c r="U781" i="2"/>
  <c r="V291" i="2"/>
  <c r="U424" i="2"/>
  <c r="V588" i="2"/>
  <c r="U234" i="2"/>
  <c r="Q73" i="2"/>
  <c r="U801" i="2"/>
  <c r="Q719" i="2"/>
  <c r="V325" i="2"/>
  <c r="V305" i="2"/>
  <c r="U151" i="2"/>
  <c r="V151" i="2"/>
  <c r="U135" i="2"/>
  <c r="V135" i="2"/>
  <c r="U348" i="2"/>
  <c r="U480" i="2"/>
  <c r="U401" i="2"/>
  <c r="V286" i="2"/>
  <c r="V369" i="2"/>
  <c r="V439" i="2"/>
  <c r="V407" i="2"/>
  <c r="V290" i="2"/>
  <c r="Q29" i="2"/>
  <c r="O151" i="2"/>
  <c r="U484" i="2"/>
  <c r="U984" i="2"/>
  <c r="U989" i="2"/>
  <c r="U675" i="2"/>
  <c r="V534" i="2"/>
  <c r="U434" i="2"/>
  <c r="U416" i="2"/>
  <c r="Q78" i="2"/>
  <c r="Q821" i="2"/>
  <c r="V602" i="2"/>
  <c r="T67" i="2"/>
  <c r="U67" i="2" s="1"/>
  <c r="T829" i="2"/>
  <c r="U829" i="2" s="1"/>
  <c r="T821" i="2"/>
  <c r="V821" i="2" s="1"/>
  <c r="V655" i="2"/>
  <c r="V551" i="2"/>
  <c r="U472" i="2"/>
  <c r="U448" i="2"/>
  <c r="U486" i="2"/>
  <c r="U336" i="2"/>
  <c r="V897" i="2"/>
  <c r="V793" i="2"/>
  <c r="V924" i="2"/>
  <c r="U850" i="2"/>
  <c r="V749" i="2"/>
  <c r="V874" i="2"/>
  <c r="U763" i="2"/>
  <c r="Q37" i="2"/>
  <c r="V702" i="2"/>
  <c r="U450" i="2"/>
  <c r="V567" i="2"/>
  <c r="U724" i="2"/>
  <c r="U686" i="2"/>
  <c r="V482" i="2"/>
  <c r="V475" i="2"/>
  <c r="U609" i="2"/>
  <c r="V391" i="2"/>
  <c r="V982" i="2"/>
  <c r="V867" i="2"/>
  <c r="V908" i="2"/>
  <c r="U660" i="2"/>
  <c r="V422" i="2"/>
  <c r="U444" i="2"/>
  <c r="U961" i="2"/>
  <c r="U843" i="2"/>
  <c r="R1002" i="2"/>
  <c r="U374" i="2"/>
  <c r="U974" i="2"/>
  <c r="U903" i="2"/>
  <c r="V666" i="2"/>
  <c r="V878" i="2"/>
  <c r="U751" i="2"/>
  <c r="U680" i="2"/>
  <c r="U458" i="2"/>
  <c r="U442" i="2"/>
  <c r="V620" i="2"/>
  <c r="V298" i="2"/>
  <c r="V329" i="2"/>
  <c r="T18" i="2"/>
  <c r="U18" i="2" s="1"/>
  <c r="O143" i="2"/>
  <c r="T131" i="2"/>
  <c r="V131" i="2" s="1"/>
  <c r="V844" i="2"/>
  <c r="V744" i="2"/>
  <c r="U662" i="2"/>
  <c r="U778" i="2"/>
  <c r="U691" i="2"/>
  <c r="V615" i="2"/>
  <c r="U583" i="2"/>
  <c r="V353" i="2"/>
  <c r="T13" i="2"/>
  <c r="U13" i="2" s="1"/>
  <c r="S831" i="2"/>
  <c r="U856" i="2"/>
  <c r="U643" i="2"/>
  <c r="U332" i="2"/>
  <c r="T59" i="2"/>
  <c r="U59" i="2" s="1"/>
  <c r="Q33" i="2"/>
  <c r="U541" i="2"/>
  <c r="V411" i="2"/>
  <c r="U368" i="2"/>
  <c r="V431" i="2"/>
  <c r="U462" i="2"/>
  <c r="T33" i="2"/>
  <c r="U33" i="2" s="1"/>
  <c r="S43" i="2"/>
  <c r="V452" i="2"/>
  <c r="V337" i="2"/>
  <c r="T139" i="2"/>
  <c r="V139" i="2" s="1"/>
  <c r="U994" i="2"/>
  <c r="V940" i="2"/>
  <c r="V930" i="2"/>
  <c r="V883" i="2"/>
  <c r="U918" i="2"/>
  <c r="V721" i="2"/>
  <c r="V725" i="2"/>
  <c r="U575" i="2"/>
  <c r="V663" i="2"/>
  <c r="V548" i="2"/>
  <c r="U525" i="2"/>
  <c r="V427" i="2"/>
  <c r="V380" i="2"/>
  <c r="V289" i="2"/>
  <c r="U378" i="2"/>
  <c r="V572" i="2"/>
  <c r="U181" i="2"/>
  <c r="S139" i="2"/>
  <c r="U498" i="2"/>
  <c r="U282" i="2"/>
  <c r="Q14" i="2"/>
  <c r="S25" i="2"/>
  <c r="U71" i="2"/>
  <c r="U925" i="2"/>
  <c r="V216" i="2"/>
  <c r="O71" i="2"/>
  <c r="U882" i="2"/>
  <c r="T813" i="2"/>
  <c r="V813" i="2" s="1"/>
  <c r="V719" i="2"/>
  <c r="V845" i="2"/>
  <c r="V674" i="2"/>
  <c r="U658" i="2"/>
  <c r="U639" i="2"/>
  <c r="V627" i="2"/>
  <c r="V365" i="2"/>
  <c r="S348" i="2"/>
  <c r="V285" i="2"/>
  <c r="U463" i="2"/>
  <c r="V267" i="2"/>
  <c r="U328" i="2"/>
  <c r="U230" i="2"/>
  <c r="V172" i="2"/>
  <c r="Q51" i="2"/>
  <c r="S784" i="2"/>
  <c r="U7" i="2"/>
  <c r="V7" i="2"/>
  <c r="U720" i="2"/>
  <c r="U619" i="2"/>
  <c r="U370" i="2"/>
  <c r="U340" i="2"/>
  <c r="U478" i="2"/>
  <c r="U430" i="2"/>
  <c r="U414" i="2"/>
  <c r="U366" i="2"/>
  <c r="V292" i="2"/>
  <c r="O133" i="2"/>
  <c r="O7" i="2"/>
  <c r="Q69" i="2"/>
  <c r="P24" i="2"/>
  <c r="S24" i="2" s="1"/>
  <c r="T50" i="2"/>
  <c r="U50" i="2" s="1"/>
  <c r="V568" i="2"/>
  <c r="T37" i="2"/>
  <c r="U37" i="2" s="1"/>
  <c r="T149" i="2"/>
  <c r="V149" i="2" s="1"/>
  <c r="T825" i="2"/>
  <c r="U825" i="2" s="1"/>
  <c r="T820" i="2"/>
  <c r="U820" i="2" s="1"/>
  <c r="R784" i="2"/>
  <c r="U1000" i="2"/>
  <c r="V958" i="2"/>
  <c r="U969" i="2"/>
  <c r="U716" i="2"/>
  <c r="U678" i="2"/>
  <c r="U688" i="2"/>
  <c r="V530" i="2"/>
  <c r="V696" i="2"/>
  <c r="U476" i="2"/>
  <c r="U195" i="2"/>
  <c r="U187" i="2"/>
  <c r="S147" i="2"/>
  <c r="O55" i="2"/>
  <c r="O11" i="2"/>
  <c r="U399" i="2"/>
  <c r="V67" i="2"/>
  <c r="U978" i="2"/>
  <c r="U864" i="2"/>
  <c r="T147" i="2"/>
  <c r="V147" i="2" s="1"/>
  <c r="V923" i="2"/>
  <c r="U841" i="2"/>
  <c r="S941" i="2"/>
  <c r="U709" i="2"/>
  <c r="U679" i="2"/>
  <c r="V546" i="2"/>
  <c r="V529" i="2"/>
  <c r="V579" i="2"/>
  <c r="U625" i="2"/>
  <c r="V297" i="2"/>
  <c r="V287" i="2"/>
  <c r="U384" i="2"/>
  <c r="V385" i="2"/>
  <c r="V176" i="2"/>
  <c r="V765" i="2"/>
  <c r="T39" i="2"/>
  <c r="V39" i="2" s="1"/>
  <c r="S39" i="2"/>
  <c r="P32" i="2"/>
  <c r="S32" i="2" s="1"/>
  <c r="T827" i="2"/>
  <c r="V827" i="2" s="1"/>
  <c r="V560" i="2"/>
  <c r="U976" i="2"/>
  <c r="U943" i="2"/>
  <c r="V904" i="2"/>
  <c r="Q815" i="2"/>
  <c r="V631" i="2"/>
  <c r="U607" i="2"/>
  <c r="U664" i="2"/>
  <c r="V495" i="2"/>
  <c r="U199" i="2"/>
  <c r="V183" i="2"/>
  <c r="U553" i="2"/>
  <c r="V879" i="2"/>
  <c r="U990" i="2"/>
  <c r="U966" i="2"/>
  <c r="U957" i="2"/>
  <c r="U895" i="2"/>
  <c r="Q811" i="2"/>
  <c r="U986" i="2"/>
  <c r="U927" i="2"/>
  <c r="V891" i="2"/>
  <c r="V840" i="2"/>
  <c r="Q819" i="2"/>
  <c r="V723" i="2"/>
  <c r="S718" i="2"/>
  <c r="V759" i="2"/>
  <c r="U782" i="2"/>
  <c r="V659" i="2"/>
  <c r="U559" i="2"/>
  <c r="U537" i="2"/>
  <c r="U501" i="2"/>
  <c r="V372" i="2"/>
  <c r="U703" i="2"/>
  <c r="V671" i="2"/>
  <c r="U488" i="2"/>
  <c r="S401" i="2"/>
  <c r="U279" i="2"/>
  <c r="V612" i="2"/>
  <c r="U446" i="2"/>
  <c r="T17" i="2"/>
  <c r="V17" i="2" s="1"/>
  <c r="U223" i="2"/>
  <c r="U205" i="2"/>
  <c r="U159" i="2"/>
  <c r="T38" i="2"/>
  <c r="V38" i="2" s="1"/>
  <c r="V556" i="2"/>
  <c r="S103" i="2"/>
  <c r="O37" i="2"/>
  <c r="V55" i="2"/>
  <c r="T43" i="2"/>
  <c r="V43" i="2" s="1"/>
  <c r="S22" i="2"/>
  <c r="V996" i="2"/>
  <c r="T815" i="2"/>
  <c r="V354" i="2"/>
  <c r="T22" i="2"/>
  <c r="U22" i="2" s="1"/>
  <c r="T14" i="2"/>
  <c r="U14" i="2" s="1"/>
  <c r="Q162" i="2"/>
  <c r="V932" i="2"/>
  <c r="U860" i="2"/>
  <c r="V938" i="2"/>
  <c r="U682" i="2"/>
  <c r="V650" i="2"/>
  <c r="U580" i="2"/>
  <c r="S155" i="2"/>
  <c r="V471" i="2"/>
  <c r="V933" i="2"/>
  <c r="S895" i="2"/>
  <c r="U876" i="2"/>
  <c r="S722" i="2"/>
  <c r="V717" i="2"/>
  <c r="Q822" i="2"/>
  <c r="U652" i="2"/>
  <c r="V538" i="2"/>
  <c r="V526" i="2"/>
  <c r="V555" i="2"/>
  <c r="V388" i="2"/>
  <c r="V373" i="2"/>
  <c r="U687" i="2"/>
  <c r="V596" i="2"/>
  <c r="U564" i="2"/>
  <c r="U395" i="2"/>
  <c r="T103" i="2"/>
  <c r="U103" i="2" s="1"/>
  <c r="U189" i="2"/>
  <c r="Q47" i="2"/>
  <c r="O18" i="2"/>
  <c r="T819" i="2"/>
  <c r="S818" i="2"/>
  <c r="V748" i="2"/>
  <c r="U865" i="2"/>
  <c r="U611" i="2"/>
  <c r="U418" i="2"/>
  <c r="V636" i="2"/>
  <c r="U440" i="2"/>
  <c r="U460" i="2"/>
  <c r="V173" i="2"/>
  <c r="U764" i="2"/>
  <c r="U511" i="2"/>
  <c r="V377" i="2"/>
  <c r="U934" i="2"/>
  <c r="V313" i="2"/>
  <c r="T155" i="2"/>
  <c r="T811" i="2"/>
  <c r="T53" i="2"/>
  <c r="U402" i="2"/>
  <c r="U577" i="2"/>
  <c r="U376" i="2"/>
  <c r="U503" i="2"/>
  <c r="U304" i="2"/>
  <c r="T101" i="2"/>
  <c r="U101" i="2" s="1"/>
  <c r="T77" i="2"/>
  <c r="V77" i="2" s="1"/>
  <c r="V600" i="2"/>
  <c r="V284" i="2"/>
  <c r="U227" i="2"/>
  <c r="U213" i="2"/>
  <c r="V192" i="2"/>
  <c r="U143" i="2"/>
  <c r="V296" i="2"/>
  <c r="U222" i="2"/>
  <c r="O22" i="2"/>
  <c r="O14" i="2"/>
  <c r="T42" i="2"/>
  <c r="V42" i="2" s="1"/>
  <c r="T58" i="2"/>
  <c r="V58" i="2" s="1"/>
  <c r="T46" i="2"/>
  <c r="U46" i="2" s="1"/>
  <c r="Q53" i="2"/>
  <c r="T831" i="2"/>
  <c r="V576" i="2"/>
  <c r="U745" i="2"/>
  <c r="U593" i="2"/>
  <c r="T15" i="2"/>
  <c r="U15" i="2" s="1"/>
  <c r="U170" i="2"/>
  <c r="V455" i="2"/>
  <c r="T25" i="2"/>
  <c r="U25" i="2" s="1"/>
  <c r="V769" i="2"/>
  <c r="V624" i="2"/>
  <c r="C87" i="1"/>
  <c r="U858" i="2"/>
  <c r="U753" i="2"/>
  <c r="V722" i="2"/>
  <c r="V718" i="2"/>
  <c r="U646" i="2"/>
  <c r="V651" i="2"/>
  <c r="U533" i="2"/>
  <c r="U509" i="2"/>
  <c r="U491" i="2"/>
  <c r="U474" i="2"/>
  <c r="U410" i="2"/>
  <c r="U280" i="2"/>
  <c r="U668" i="2"/>
  <c r="U492" i="2"/>
  <c r="U412" i="2"/>
  <c r="U219" i="2"/>
  <c r="U585" i="2"/>
  <c r="S346" i="2"/>
  <c r="U320" i="2"/>
  <c r="U263" i="2"/>
  <c r="T162" i="2"/>
  <c r="V162" i="2" s="1"/>
  <c r="V948" i="2"/>
  <c r="U919" i="2"/>
  <c r="V919" i="2"/>
  <c r="V956" i="2"/>
  <c r="U956" i="2"/>
  <c r="V886" i="2"/>
  <c r="U880" i="2"/>
  <c r="U952" i="2"/>
  <c r="U739" i="2"/>
  <c r="U705" i="2"/>
  <c r="V683" i="2"/>
  <c r="U454" i="2"/>
  <c r="U569" i="2"/>
  <c r="U275" i="2"/>
  <c r="T100" i="2"/>
  <c r="U100" i="2" s="1"/>
  <c r="U235" i="2"/>
  <c r="V184" i="2"/>
  <c r="V288" i="2"/>
  <c r="V487" i="2"/>
  <c r="V423" i="2"/>
  <c r="U390" i="2"/>
  <c r="Q102" i="2"/>
  <c r="U312" i="2"/>
  <c r="S16" i="2"/>
  <c r="T47" i="2"/>
  <c r="U47" i="2" s="1"/>
  <c r="U777" i="2"/>
  <c r="U907" i="2"/>
  <c r="U464" i="2"/>
  <c r="U428" i="2"/>
  <c r="T104" i="2"/>
  <c r="U104" i="2" s="1"/>
  <c r="T19" i="2"/>
  <c r="V19" i="2" s="1"/>
  <c r="T16" i="2"/>
  <c r="U16" i="2" s="1"/>
  <c r="T51" i="2"/>
  <c r="U51" i="2" s="1"/>
  <c r="V756" i="2"/>
  <c r="T157" i="2"/>
  <c r="V157" i="2" s="1"/>
  <c r="T122" i="2"/>
  <c r="V122" i="2" s="1"/>
  <c r="U708" i="2"/>
  <c r="V708" i="2"/>
  <c r="O99" i="2"/>
  <c r="T99" i="2"/>
  <c r="U803" i="2"/>
  <c r="V803" i="2"/>
  <c r="V797" i="2"/>
  <c r="U797" i="2"/>
  <c r="U770" i="2"/>
  <c r="V770" i="2"/>
  <c r="U608" i="2"/>
  <c r="V608" i="2"/>
  <c r="S126" i="2"/>
  <c r="Q126" i="2"/>
  <c r="S141" i="2"/>
  <c r="Q141" i="2"/>
  <c r="V265" i="2"/>
  <c r="U265" i="2"/>
  <c r="U988" i="2"/>
  <c r="U866" i="2"/>
  <c r="V736" i="2"/>
  <c r="V628" i="2"/>
  <c r="V295" i="2"/>
  <c r="U684" i="2"/>
  <c r="U386" i="2"/>
  <c r="U299" i="2"/>
  <c r="T161" i="2"/>
  <c r="V161" i="2" s="1"/>
  <c r="U766" i="2"/>
  <c r="U762" i="2"/>
  <c r="U271" i="2"/>
  <c r="V164" i="2"/>
  <c r="T36" i="2"/>
  <c r="V36" i="2" s="1"/>
  <c r="T152" i="2"/>
  <c r="V152" i="2" s="1"/>
  <c r="S20" i="2"/>
  <c r="U995" i="2"/>
  <c r="V995" i="2"/>
  <c r="U712" i="2"/>
  <c r="V712" i="2"/>
  <c r="U900" i="2"/>
  <c r="V900" i="2"/>
  <c r="U592" i="2"/>
  <c r="V592" i="2"/>
  <c r="V507" i="2"/>
  <c r="U507" i="2"/>
  <c r="U350" i="2"/>
  <c r="V350" i="2"/>
  <c r="U616" i="2"/>
  <c r="V616" i="2"/>
  <c r="U552" i="2"/>
  <c r="V552" i="2"/>
  <c r="U396" i="2"/>
  <c r="V396" i="2"/>
  <c r="V257" i="2"/>
  <c r="U257" i="2"/>
  <c r="U204" i="2"/>
  <c r="V204" i="2"/>
  <c r="V261" i="2"/>
  <c r="U261" i="2"/>
  <c r="T153" i="2"/>
  <c r="V133" i="2"/>
  <c r="U133" i="2"/>
  <c r="T141" i="2"/>
  <c r="U281" i="2"/>
  <c r="V281" i="2"/>
  <c r="S122" i="2"/>
  <c r="Q122" i="2"/>
  <c r="U915" i="2"/>
  <c r="V915" i="2"/>
  <c r="T105" i="2"/>
  <c r="U105" i="2" s="1"/>
  <c r="U991" i="2"/>
  <c r="V991" i="2"/>
  <c r="V868" i="2"/>
  <c r="U868" i="2"/>
  <c r="U771" i="2"/>
  <c r="V771" i="2"/>
  <c r="V789" i="2"/>
  <c r="U789" i="2"/>
  <c r="U341" i="2"/>
  <c r="V341" i="2"/>
  <c r="U212" i="2"/>
  <c r="V212" i="2"/>
  <c r="S145" i="2"/>
  <c r="Q145" i="2"/>
  <c r="U885" i="2"/>
  <c r="S775" i="2"/>
  <c r="T809" i="2"/>
  <c r="V809" i="2" s="1"/>
  <c r="S761" i="2"/>
  <c r="U834" i="2"/>
  <c r="U846" i="2"/>
  <c r="U726" i="2"/>
  <c r="U715" i="2"/>
  <c r="U698" i="2"/>
  <c r="U690" i="2"/>
  <c r="V695" i="2"/>
  <c r="U676" i="2"/>
  <c r="U656" i="2"/>
  <c r="U737" i="2"/>
  <c r="V667" i="2"/>
  <c r="U426" i="2"/>
  <c r="S389" i="2"/>
  <c r="U633" i="2"/>
  <c r="U561" i="2"/>
  <c r="U308" i="2"/>
  <c r="U470" i="2"/>
  <c r="U438" i="2"/>
  <c r="U406" i="2"/>
  <c r="V479" i="2"/>
  <c r="V415" i="2"/>
  <c r="U349" i="2"/>
  <c r="U207" i="2"/>
  <c r="U231" i="2"/>
  <c r="V208" i="2"/>
  <c r="U203" i="2"/>
  <c r="U494" i="2"/>
  <c r="R390" i="2"/>
  <c r="U169" i="2"/>
  <c r="T76" i="2"/>
  <c r="U76" i="2" s="1"/>
  <c r="T20" i="2"/>
  <c r="V20" i="2" s="1"/>
  <c r="T28" i="2"/>
  <c r="U28" i="2" s="1"/>
  <c r="S9" i="2"/>
  <c r="T156" i="2"/>
  <c r="V156" i="2" s="1"/>
  <c r="U913" i="2"/>
  <c r="V913" i="2"/>
  <c r="Q982" i="2"/>
  <c r="S982" i="2"/>
  <c r="V795" i="2"/>
  <c r="U795" i="2"/>
  <c r="Q860" i="2"/>
  <c r="S860" i="2"/>
  <c r="O823" i="2"/>
  <c r="T823" i="2"/>
  <c r="O807" i="2"/>
  <c r="T807" i="2"/>
  <c r="U799" i="2"/>
  <c r="V799" i="2"/>
  <c r="U791" i="2"/>
  <c r="V791" i="2"/>
  <c r="V887" i="2"/>
  <c r="U887" i="2"/>
  <c r="U632" i="2"/>
  <c r="V632" i="2"/>
  <c r="U598" i="2"/>
  <c r="V598" i="2"/>
  <c r="V497" i="2"/>
  <c r="U497" i="2"/>
  <c r="U309" i="2"/>
  <c r="V309" i="2"/>
  <c r="U760" i="2"/>
  <c r="V760" i="2"/>
  <c r="U768" i="2"/>
  <c r="V768" i="2"/>
  <c r="U180" i="2"/>
  <c r="V180" i="2"/>
  <c r="S153" i="2"/>
  <c r="Q153" i="2"/>
  <c r="T137" i="2"/>
  <c r="T69" i="2"/>
  <c r="T9" i="2"/>
  <c r="T124" i="2"/>
  <c r="V253" i="2"/>
  <c r="U253" i="2"/>
  <c r="T73" i="2"/>
  <c r="S281" i="2"/>
  <c r="R281" i="2"/>
  <c r="S149" i="2"/>
  <c r="Q149" i="2"/>
  <c r="V848" i="2"/>
  <c r="U848" i="2"/>
  <c r="V953" i="2"/>
  <c r="U953" i="2"/>
  <c r="V787" i="2"/>
  <c r="U787" i="2"/>
  <c r="V805" i="2"/>
  <c r="U805" i="2"/>
  <c r="Q814" i="2"/>
  <c r="S814" i="2"/>
  <c r="S809" i="2"/>
  <c r="Q809" i="2"/>
  <c r="U358" i="2"/>
  <c r="V358" i="2"/>
  <c r="V513" i="2"/>
  <c r="U513" i="2"/>
  <c r="U321" i="2"/>
  <c r="V321" i="2"/>
  <c r="U188" i="2"/>
  <c r="V188" i="2"/>
  <c r="S724" i="2"/>
  <c r="S720" i="2"/>
  <c r="S716" i="2"/>
  <c r="U713" i="2"/>
  <c r="V547" i="2"/>
  <c r="V467" i="2"/>
  <c r="V459" i="2"/>
  <c r="V451" i="2"/>
  <c r="V443" i="2"/>
  <c r="V435" i="2"/>
  <c r="V419" i="2"/>
  <c r="V403" i="2"/>
  <c r="U300" i="2"/>
  <c r="V283" i="2"/>
  <c r="U456" i="2"/>
  <c r="U362" i="2"/>
  <c r="T102" i="2"/>
  <c r="V102" i="2" s="1"/>
  <c r="T75" i="2"/>
  <c r="V75" i="2" s="1"/>
  <c r="U226" i="2"/>
  <c r="U875" i="2"/>
  <c r="V875" i="2"/>
  <c r="U740" i="2"/>
  <c r="V740" i="2"/>
  <c r="U774" i="2"/>
  <c r="V774" i="2"/>
  <c r="V758" i="2"/>
  <c r="U758" i="2"/>
  <c r="U640" i="2"/>
  <c r="V640" i="2"/>
  <c r="U772" i="2"/>
  <c r="V772" i="2"/>
  <c r="U584" i="2"/>
  <c r="V584" i="2"/>
  <c r="V436" i="2"/>
  <c r="U436" i="2"/>
  <c r="U400" i="2"/>
  <c r="V400" i="2"/>
  <c r="U333" i="2"/>
  <c r="V333" i="2"/>
  <c r="V420" i="2"/>
  <c r="U420" i="2"/>
  <c r="V468" i="2"/>
  <c r="U468" i="2"/>
  <c r="V404" i="2"/>
  <c r="U404" i="2"/>
  <c r="V277" i="2"/>
  <c r="U277" i="2"/>
  <c r="U345" i="2"/>
  <c r="V345" i="2"/>
  <c r="V273" i="2"/>
  <c r="U273" i="2"/>
  <c r="U196" i="2"/>
  <c r="V196" i="2"/>
  <c r="S137" i="2"/>
  <c r="Q137" i="2"/>
  <c r="T126" i="2"/>
  <c r="S124" i="2"/>
  <c r="Q124" i="2"/>
  <c r="V249" i="2"/>
  <c r="U249" i="2"/>
  <c r="S157" i="2"/>
  <c r="Q157" i="2"/>
  <c r="V269" i="2"/>
  <c r="U269" i="2"/>
  <c r="T145" i="2"/>
  <c r="V998" i="2"/>
  <c r="U998" i="2"/>
  <c r="V945" i="2"/>
  <c r="U945" i="2"/>
  <c r="O826" i="2"/>
  <c r="T826" i="2"/>
  <c r="V792" i="2"/>
  <c r="U792" i="2"/>
  <c r="V939" i="2"/>
  <c r="U939" i="2"/>
  <c r="V863" i="2"/>
  <c r="U863" i="2"/>
  <c r="U813" i="2"/>
  <c r="V898" i="2"/>
  <c r="U898" i="2"/>
  <c r="V742" i="2"/>
  <c r="U742" i="2"/>
  <c r="V746" i="2"/>
  <c r="U746" i="2"/>
  <c r="V653" i="2"/>
  <c r="U653" i="2"/>
  <c r="T597" i="2"/>
  <c r="P597" i="2"/>
  <c r="V543" i="2"/>
  <c r="U543" i="2"/>
  <c r="V637" i="2"/>
  <c r="U637" i="2"/>
  <c r="V574" i="2"/>
  <c r="U574" i="2"/>
  <c r="V314" i="2"/>
  <c r="U314" i="2"/>
  <c r="V425" i="2"/>
  <c r="U425" i="2"/>
  <c r="V319" i="2"/>
  <c r="U319" i="2"/>
  <c r="U645" i="2"/>
  <c r="V645" i="2"/>
  <c r="V523" i="2"/>
  <c r="U523" i="2"/>
  <c r="V334" i="2"/>
  <c r="U334" i="2"/>
  <c r="V570" i="2"/>
  <c r="U570" i="2"/>
  <c r="V228" i="2"/>
  <c r="U228" i="2"/>
  <c r="Q92" i="2"/>
  <c r="S92" i="2"/>
  <c r="Q80" i="2"/>
  <c r="S80" i="2"/>
  <c r="Q66" i="2"/>
  <c r="S66" i="2"/>
  <c r="Q41" i="2"/>
  <c r="S41" i="2"/>
  <c r="Q163" i="2"/>
  <c r="S163" i="2"/>
  <c r="T90" i="2"/>
  <c r="O90" i="2"/>
  <c r="Q154" i="2"/>
  <c r="S154" i="2"/>
  <c r="U981" i="2"/>
  <c r="V981" i="2"/>
  <c r="U1001" i="2"/>
  <c r="V1001" i="2"/>
  <c r="V973" i="2"/>
  <c r="U973" i="2"/>
  <c r="V971" i="2"/>
  <c r="U971" i="2"/>
  <c r="V955" i="2"/>
  <c r="U955" i="2"/>
  <c r="V964" i="2"/>
  <c r="U964" i="2"/>
  <c r="V968" i="2"/>
  <c r="U968" i="2"/>
  <c r="V965" i="2"/>
  <c r="U965" i="2"/>
  <c r="V920" i="2"/>
  <c r="U920" i="2"/>
  <c r="V962" i="2"/>
  <c r="U962" i="2"/>
  <c r="V926" i="2"/>
  <c r="U926" i="2"/>
  <c r="V892" i="2"/>
  <c r="U892" i="2"/>
  <c r="V872" i="2"/>
  <c r="U872" i="2"/>
  <c r="O822" i="2"/>
  <c r="T822" i="2"/>
  <c r="V806" i="2"/>
  <c r="U806" i="2"/>
  <c r="V798" i="2"/>
  <c r="U798" i="2"/>
  <c r="V790" i="2"/>
  <c r="U790" i="2"/>
  <c r="V959" i="2"/>
  <c r="U959" i="2"/>
  <c r="V949" i="2"/>
  <c r="U949" i="2"/>
  <c r="V889" i="2"/>
  <c r="U889" i="2"/>
  <c r="V941" i="2"/>
  <c r="U941" i="2"/>
  <c r="V917" i="2"/>
  <c r="U917" i="2"/>
  <c r="R914" i="2"/>
  <c r="S914" i="2"/>
  <c r="V902" i="2"/>
  <c r="U902" i="2"/>
  <c r="U888" i="2"/>
  <c r="V888" i="2"/>
  <c r="S854" i="2"/>
  <c r="Q854" i="2"/>
  <c r="V838" i="2"/>
  <c r="U838" i="2"/>
  <c r="V783" i="2"/>
  <c r="U783" i="2"/>
  <c r="V881" i="2"/>
  <c r="U881" i="2"/>
  <c r="V873" i="2"/>
  <c r="U873" i="2"/>
  <c r="V853" i="2"/>
  <c r="U853" i="2"/>
  <c r="U776" i="2"/>
  <c r="V776" i="2"/>
  <c r="V906" i="2"/>
  <c r="U906" i="2"/>
  <c r="U835" i="2"/>
  <c r="V835" i="2"/>
  <c r="U821" i="2"/>
  <c r="Q816" i="2"/>
  <c r="S816" i="2"/>
  <c r="Q828" i="2"/>
  <c r="S828" i="2"/>
  <c r="V741" i="2"/>
  <c r="U741" i="2"/>
  <c r="V731" i="2"/>
  <c r="U731" i="2"/>
  <c r="S705" i="2"/>
  <c r="R705" i="2"/>
  <c r="U849" i="2"/>
  <c r="V849" i="2"/>
  <c r="U743" i="2"/>
  <c r="V743" i="2"/>
  <c r="V728" i="2"/>
  <c r="U728" i="2"/>
  <c r="V648" i="2"/>
  <c r="U648" i="2"/>
  <c r="T812" i="2"/>
  <c r="O812" i="2"/>
  <c r="T808" i="2"/>
  <c r="Q604" i="2"/>
  <c r="S604" i="2"/>
  <c r="V697" i="2"/>
  <c r="U697" i="2"/>
  <c r="V681" i="2"/>
  <c r="U681" i="2"/>
  <c r="V665" i="2"/>
  <c r="U665" i="2"/>
  <c r="U647" i="2"/>
  <c r="V647" i="2"/>
  <c r="V605" i="2"/>
  <c r="U605" i="2"/>
  <c r="V549" i="2"/>
  <c r="U549" i="2"/>
  <c r="V531" i="2"/>
  <c r="U531" i="2"/>
  <c r="V630" i="2"/>
  <c r="U630" i="2"/>
  <c r="V614" i="2"/>
  <c r="U614" i="2"/>
  <c r="V589" i="2"/>
  <c r="U589" i="2"/>
  <c r="V573" i="2"/>
  <c r="U573" i="2"/>
  <c r="V557" i="2"/>
  <c r="U557" i="2"/>
  <c r="S507" i="2"/>
  <c r="Q507" i="2"/>
  <c r="V499" i="2"/>
  <c r="U499" i="2"/>
  <c r="V626" i="2"/>
  <c r="U626" i="2"/>
  <c r="V536" i="2"/>
  <c r="U536" i="2"/>
  <c r="V502" i="2"/>
  <c r="U502" i="2"/>
  <c r="V322" i="2"/>
  <c r="U322" i="2"/>
  <c r="V272" i="2"/>
  <c r="U272" i="2"/>
  <c r="V256" i="2"/>
  <c r="U256" i="2"/>
  <c r="V244" i="2"/>
  <c r="U244" i="2"/>
  <c r="Q109" i="2"/>
  <c r="S109" i="2"/>
  <c r="V532" i="2"/>
  <c r="U532" i="2"/>
  <c r="V504" i="2"/>
  <c r="U504" i="2"/>
  <c r="V392" i="2"/>
  <c r="U392" i="2"/>
  <c r="V327" i="2"/>
  <c r="U327" i="2"/>
  <c r="V522" i="2"/>
  <c r="U522" i="2"/>
  <c r="V518" i="2"/>
  <c r="U518" i="2"/>
  <c r="V514" i="2"/>
  <c r="U514" i="2"/>
  <c r="R360" i="2"/>
  <c r="S360" i="2"/>
  <c r="V351" i="2"/>
  <c r="U351" i="2"/>
  <c r="V270" i="2"/>
  <c r="U270" i="2"/>
  <c r="V262" i="2"/>
  <c r="U262" i="2"/>
  <c r="V254" i="2"/>
  <c r="U254" i="2"/>
  <c r="V247" i="2"/>
  <c r="U247" i="2"/>
  <c r="V243" i="2"/>
  <c r="U243" i="2"/>
  <c r="V239" i="2"/>
  <c r="U239" i="2"/>
  <c r="S156" i="2"/>
  <c r="Q156" i="2"/>
  <c r="S148" i="2"/>
  <c r="Q148" i="2"/>
  <c r="S140" i="2"/>
  <c r="Q140" i="2"/>
  <c r="S107" i="2"/>
  <c r="Q107" i="2"/>
  <c r="V315" i="2"/>
  <c r="U315" i="2"/>
  <c r="V237" i="2"/>
  <c r="U237" i="2"/>
  <c r="V229" i="2"/>
  <c r="U229" i="2"/>
  <c r="V221" i="2"/>
  <c r="U221" i="2"/>
  <c r="T111" i="2"/>
  <c r="T95" i="2"/>
  <c r="O95" i="2"/>
  <c r="T87" i="2"/>
  <c r="O87" i="2"/>
  <c r="T79" i="2"/>
  <c r="O79" i="2"/>
  <c r="V210" i="2"/>
  <c r="U210" i="2"/>
  <c r="T134" i="2"/>
  <c r="O134" i="2"/>
  <c r="V339" i="2"/>
  <c r="U339" i="2"/>
  <c r="V232" i="2"/>
  <c r="U232" i="2"/>
  <c r="V214" i="2"/>
  <c r="U214" i="2"/>
  <c r="V198" i="2"/>
  <c r="U198" i="2"/>
  <c r="V182" i="2"/>
  <c r="U182" i="2"/>
  <c r="V165" i="2"/>
  <c r="U165" i="2"/>
  <c r="S132" i="2"/>
  <c r="Q132" i="2"/>
  <c r="O130" i="2"/>
  <c r="T130" i="2"/>
  <c r="T127" i="2"/>
  <c r="H127" i="2"/>
  <c r="O127" i="2"/>
  <c r="O117" i="2"/>
  <c r="T117" i="2"/>
  <c r="H117" i="2"/>
  <c r="Q31" i="2"/>
  <c r="S31" i="2"/>
  <c r="Q23" i="2"/>
  <c r="S23" i="2"/>
  <c r="S13" i="2"/>
  <c r="Q13" i="2"/>
  <c r="V178" i="2"/>
  <c r="U178" i="2"/>
  <c r="T108" i="2"/>
  <c r="O108" i="2"/>
  <c r="T604" i="2"/>
  <c r="V586" i="2"/>
  <c r="U586" i="2"/>
  <c r="V554" i="2"/>
  <c r="U554" i="2"/>
  <c r="V453" i="2"/>
  <c r="U453" i="2"/>
  <c r="T92" i="2"/>
  <c r="O92" i="2"/>
  <c r="T84" i="2"/>
  <c r="O84" i="2"/>
  <c r="S75" i="2"/>
  <c r="Q75" i="2"/>
  <c r="O68" i="2"/>
  <c r="T68" i="2"/>
  <c r="T62" i="2"/>
  <c r="O62" i="2"/>
  <c r="H62" i="2"/>
  <c r="T57" i="2"/>
  <c r="S17" i="2"/>
  <c r="Q17" i="2"/>
  <c r="V500" i="2"/>
  <c r="U500" i="2"/>
  <c r="V323" i="2"/>
  <c r="U323" i="2"/>
  <c r="R175" i="2"/>
  <c r="S175" i="2"/>
  <c r="T146" i="2"/>
  <c r="O146" i="2"/>
  <c r="Q142" i="2"/>
  <c r="S142" i="2"/>
  <c r="S36" i="2"/>
  <c r="Q36" i="2"/>
  <c r="T144" i="2"/>
  <c r="T31" i="2"/>
  <c r="S28" i="2"/>
  <c r="Q28" i="2"/>
  <c r="T148" i="2"/>
  <c r="T35" i="2"/>
  <c r="V977" i="2"/>
  <c r="U977" i="2"/>
  <c r="V931" i="2"/>
  <c r="U931" i="2"/>
  <c r="V963" i="2"/>
  <c r="U963" i="2"/>
  <c r="V894" i="2"/>
  <c r="U894" i="2"/>
  <c r="V852" i="2"/>
  <c r="U852" i="2"/>
  <c r="V800" i="2"/>
  <c r="U800" i="2"/>
  <c r="V901" i="2"/>
  <c r="U901" i="2"/>
  <c r="V854" i="2"/>
  <c r="U854" i="2"/>
  <c r="U946" i="2"/>
  <c r="V946" i="2"/>
  <c r="R912" i="2"/>
  <c r="S912" i="2"/>
  <c r="V733" i="2"/>
  <c r="U733" i="2"/>
  <c r="S743" i="2"/>
  <c r="R743" i="2"/>
  <c r="V714" i="2"/>
  <c r="U714" i="2"/>
  <c r="V732" i="2"/>
  <c r="U732" i="2"/>
  <c r="V685" i="2"/>
  <c r="U685" i="2"/>
  <c r="V558" i="2"/>
  <c r="U558" i="2"/>
  <c r="S509" i="2"/>
  <c r="Q509" i="2"/>
  <c r="V260" i="2"/>
  <c r="U260" i="2"/>
  <c r="V238" i="2"/>
  <c r="U238" i="2"/>
  <c r="Q113" i="2"/>
  <c r="S113" i="2"/>
  <c r="V473" i="2"/>
  <c r="U473" i="2"/>
  <c r="V441" i="2"/>
  <c r="U441" i="2"/>
  <c r="V409" i="2"/>
  <c r="U409" i="2"/>
  <c r="V363" i="2"/>
  <c r="U363" i="2"/>
  <c r="V544" i="2"/>
  <c r="U544" i="2"/>
  <c r="V515" i="2"/>
  <c r="U515" i="2"/>
  <c r="S392" i="2"/>
  <c r="V342" i="2"/>
  <c r="U342" i="2"/>
  <c r="V318" i="2"/>
  <c r="U318" i="2"/>
  <c r="V618" i="2"/>
  <c r="U618" i="2"/>
  <c r="V389" i="2"/>
  <c r="U389" i="2"/>
  <c r="T93" i="2"/>
  <c r="O93" i="2"/>
  <c r="S96" i="2"/>
  <c r="Q96" i="2"/>
  <c r="Q84" i="2"/>
  <c r="S84" i="2"/>
  <c r="Q70" i="2"/>
  <c r="S70" i="2"/>
  <c r="Q49" i="2"/>
  <c r="S49" i="2"/>
  <c r="Q10" i="2"/>
  <c r="S10" i="2"/>
  <c r="T118" i="2"/>
  <c r="O118" i="2"/>
  <c r="V437" i="2"/>
  <c r="U437" i="2"/>
  <c r="Q120" i="2"/>
  <c r="S120" i="2"/>
  <c r="O98" i="2"/>
  <c r="T98" i="2"/>
  <c r="H98" i="2"/>
  <c r="S77" i="2"/>
  <c r="Q77" i="2"/>
  <c r="T65" i="2"/>
  <c r="O65" i="2"/>
  <c r="H65" i="2"/>
  <c r="T48" i="2"/>
  <c r="O48" i="2"/>
  <c r="T40" i="2"/>
  <c r="O40" i="2"/>
  <c r="T34" i="2"/>
  <c r="O34" i="2"/>
  <c r="S19" i="2"/>
  <c r="Q19" i="2"/>
  <c r="V993" i="2"/>
  <c r="U993" i="2"/>
  <c r="V997" i="2"/>
  <c r="U997" i="2"/>
  <c r="V985" i="2"/>
  <c r="U985" i="2"/>
  <c r="V954" i="2"/>
  <c r="U954" i="2"/>
  <c r="S894" i="2"/>
  <c r="R894" i="2"/>
  <c r="V967" i="2"/>
  <c r="U967" i="2"/>
  <c r="V960" i="2"/>
  <c r="U960" i="2"/>
  <c r="V975" i="2"/>
  <c r="U975" i="2"/>
  <c r="U935" i="2"/>
  <c r="V935" i="2"/>
  <c r="R922" i="2"/>
  <c r="S922" i="2"/>
  <c r="U942" i="2"/>
  <c r="V942" i="2"/>
  <c r="R936" i="2"/>
  <c r="S936" i="2"/>
  <c r="V909" i="2"/>
  <c r="U909" i="2"/>
  <c r="V893" i="2"/>
  <c r="U893" i="2"/>
  <c r="V836" i="2"/>
  <c r="U836" i="2"/>
  <c r="T818" i="2"/>
  <c r="O818" i="2"/>
  <c r="V804" i="2"/>
  <c r="U804" i="2"/>
  <c r="V796" i="2"/>
  <c r="U796" i="2"/>
  <c r="V788" i="2"/>
  <c r="U788" i="2"/>
  <c r="V972" i="2"/>
  <c r="U972" i="2"/>
  <c r="S917" i="2"/>
  <c r="Q917" i="2"/>
  <c r="S838" i="2"/>
  <c r="Q838" i="2"/>
  <c r="Q824" i="2"/>
  <c r="S824" i="2"/>
  <c r="S899" i="2"/>
  <c r="R899" i="2"/>
  <c r="V837" i="2"/>
  <c r="U837" i="2"/>
  <c r="T816" i="2"/>
  <c r="O816" i="2"/>
  <c r="S767" i="2"/>
  <c r="R767" i="2"/>
  <c r="V950" i="2"/>
  <c r="U950" i="2"/>
  <c r="V921" i="2"/>
  <c r="U921" i="2"/>
  <c r="V912" i="2"/>
  <c r="U912" i="2"/>
  <c r="U851" i="2"/>
  <c r="V851" i="2"/>
  <c r="V842" i="2"/>
  <c r="U842" i="2"/>
  <c r="Q832" i="2"/>
  <c r="S832" i="2"/>
  <c r="V754" i="2"/>
  <c r="U754" i="2"/>
  <c r="V729" i="2"/>
  <c r="U729" i="2"/>
  <c r="S703" i="2"/>
  <c r="R703" i="2"/>
  <c r="V747" i="2"/>
  <c r="U747" i="2"/>
  <c r="V884" i="2"/>
  <c r="U884" i="2"/>
  <c r="U833" i="2"/>
  <c r="V833" i="2"/>
  <c r="V775" i="2"/>
  <c r="U775" i="2"/>
  <c r="V784" i="2"/>
  <c r="U784" i="2"/>
  <c r="V730" i="2"/>
  <c r="U730" i="2"/>
  <c r="V710" i="2"/>
  <c r="U710" i="2"/>
  <c r="U869" i="2"/>
  <c r="V869" i="2"/>
  <c r="V761" i="2"/>
  <c r="U761" i="2"/>
  <c r="V693" i="2"/>
  <c r="U693" i="2"/>
  <c r="V677" i="2"/>
  <c r="U677" i="2"/>
  <c r="V661" i="2"/>
  <c r="U661" i="2"/>
  <c r="R704" i="2"/>
  <c r="S704" i="2"/>
  <c r="T601" i="2"/>
  <c r="P601" i="2"/>
  <c r="V535" i="2"/>
  <c r="U535" i="2"/>
  <c r="V734" i="2"/>
  <c r="U734" i="2"/>
  <c r="V629" i="2"/>
  <c r="U629" i="2"/>
  <c r="V613" i="2"/>
  <c r="U613" i="2"/>
  <c r="V582" i="2"/>
  <c r="U582" i="2"/>
  <c r="V566" i="2"/>
  <c r="U566" i="2"/>
  <c r="V738" i="2"/>
  <c r="U738" i="2"/>
  <c r="S513" i="2"/>
  <c r="Q513" i="2"/>
  <c r="S505" i="2"/>
  <c r="Q505" i="2"/>
  <c r="V510" i="2"/>
  <c r="U510" i="2"/>
  <c r="V398" i="2"/>
  <c r="U398" i="2"/>
  <c r="V330" i="2"/>
  <c r="U330" i="2"/>
  <c r="V268" i="2"/>
  <c r="U268" i="2"/>
  <c r="V252" i="2"/>
  <c r="U252" i="2"/>
  <c r="V242" i="2"/>
  <c r="U242" i="2"/>
  <c r="T160" i="2"/>
  <c r="O160" i="2"/>
  <c r="H160" i="2"/>
  <c r="Q105" i="2"/>
  <c r="S105" i="2"/>
  <c r="V528" i="2"/>
  <c r="U528" i="2"/>
  <c r="V481" i="2"/>
  <c r="U481" i="2"/>
  <c r="V465" i="2"/>
  <c r="U465" i="2"/>
  <c r="V449" i="2"/>
  <c r="U449" i="2"/>
  <c r="V433" i="2"/>
  <c r="U433" i="2"/>
  <c r="V417" i="2"/>
  <c r="U417" i="2"/>
  <c r="V387" i="2"/>
  <c r="U387" i="2"/>
  <c r="V371" i="2"/>
  <c r="U371" i="2"/>
  <c r="V335" i="2"/>
  <c r="U335" i="2"/>
  <c r="V303" i="2"/>
  <c r="U303" i="2"/>
  <c r="V642" i="2"/>
  <c r="U642" i="2"/>
  <c r="V610" i="2"/>
  <c r="U610" i="2"/>
  <c r="V521" i="2"/>
  <c r="U521" i="2"/>
  <c r="V517" i="2"/>
  <c r="U517" i="2"/>
  <c r="V506" i="2"/>
  <c r="U506" i="2"/>
  <c r="U496" i="2"/>
  <c r="V496" i="2"/>
  <c r="V394" i="2"/>
  <c r="U394" i="2"/>
  <c r="V360" i="2"/>
  <c r="U360" i="2"/>
  <c r="V540" i="2"/>
  <c r="U540" i="2"/>
  <c r="V174" i="2"/>
  <c r="U174" i="2"/>
  <c r="T109" i="2"/>
  <c r="T97" i="2"/>
  <c r="O97" i="2"/>
  <c r="T89" i="2"/>
  <c r="O89" i="2"/>
  <c r="T81" i="2"/>
  <c r="O81" i="2"/>
  <c r="T150" i="2"/>
  <c r="O150" i="2"/>
  <c r="T138" i="2"/>
  <c r="O138" i="2"/>
  <c r="Q134" i="2"/>
  <c r="S134" i="2"/>
  <c r="V307" i="2"/>
  <c r="U307" i="2"/>
  <c r="V236" i="2"/>
  <c r="U236" i="2"/>
  <c r="V220" i="2"/>
  <c r="U220" i="2"/>
  <c r="O132" i="2"/>
  <c r="T132" i="2"/>
  <c r="Q130" i="2"/>
  <c r="S130" i="2"/>
  <c r="T128" i="2"/>
  <c r="H128" i="2"/>
  <c r="O128" i="2"/>
  <c r="S125" i="2"/>
  <c r="Q125" i="2"/>
  <c r="O123" i="2"/>
  <c r="T123" i="2"/>
  <c r="S121" i="2"/>
  <c r="Q121" i="2"/>
  <c r="T119" i="2"/>
  <c r="O119" i="2"/>
  <c r="S94" i="2"/>
  <c r="Q94" i="2"/>
  <c r="S90" i="2"/>
  <c r="Q90" i="2"/>
  <c r="Q86" i="2"/>
  <c r="S86" i="2"/>
  <c r="Q82" i="2"/>
  <c r="S82" i="2"/>
  <c r="T78" i="2"/>
  <c r="O78" i="2"/>
  <c r="Q72" i="2"/>
  <c r="S72" i="2"/>
  <c r="Q68" i="2"/>
  <c r="S68" i="2"/>
  <c r="S57" i="2"/>
  <c r="Q57" i="2"/>
  <c r="Q52" i="2"/>
  <c r="S52" i="2"/>
  <c r="Q45" i="2"/>
  <c r="S45" i="2"/>
  <c r="S8" i="2"/>
  <c r="Q8" i="2"/>
  <c r="T12" i="2"/>
  <c r="O12" i="2"/>
  <c r="V186" i="2"/>
  <c r="U186" i="2"/>
  <c r="T158" i="2"/>
  <c r="O158" i="2"/>
  <c r="V469" i="2"/>
  <c r="U469" i="2"/>
  <c r="V405" i="2"/>
  <c r="U405" i="2"/>
  <c r="Q106" i="2"/>
  <c r="S106" i="2"/>
  <c r="T94" i="2"/>
  <c r="O94" i="2"/>
  <c r="T86" i="2"/>
  <c r="O86" i="2"/>
  <c r="T74" i="2"/>
  <c r="H74" i="2"/>
  <c r="O74" i="2"/>
  <c r="T66" i="2"/>
  <c r="O66" i="2"/>
  <c r="T63" i="2"/>
  <c r="O63" i="2"/>
  <c r="H63" i="2"/>
  <c r="T60" i="2"/>
  <c r="O60" i="2"/>
  <c r="H60" i="2"/>
  <c r="T56" i="2"/>
  <c r="O56" i="2"/>
  <c r="T27" i="2"/>
  <c r="T23" i="2"/>
  <c r="S15" i="2"/>
  <c r="Q15" i="2"/>
  <c r="V175" i="2"/>
  <c r="U175" i="2"/>
  <c r="Q146" i="2"/>
  <c r="S146" i="2"/>
  <c r="O116" i="2"/>
  <c r="T116" i="2"/>
  <c r="H116" i="2"/>
  <c r="T136" i="2"/>
  <c r="V24" i="2"/>
  <c r="U24" i="2"/>
  <c r="S50" i="2"/>
  <c r="Q50" i="2"/>
  <c r="T140" i="2"/>
  <c r="S1001" i="2"/>
  <c r="R1001" i="2"/>
  <c r="V928" i="2"/>
  <c r="U928" i="2"/>
  <c r="U936" i="2"/>
  <c r="V936" i="2"/>
  <c r="U910" i="2"/>
  <c r="V910" i="2"/>
  <c r="O810" i="2"/>
  <c r="T810" i="2"/>
  <c r="U929" i="2"/>
  <c r="V929" i="2"/>
  <c r="Q808" i="2"/>
  <c r="S808" i="2"/>
  <c r="V757" i="2"/>
  <c r="U757" i="2"/>
  <c r="T832" i="2"/>
  <c r="O832" i="2"/>
  <c r="U859" i="2"/>
  <c r="V859" i="2"/>
  <c r="V750" i="2"/>
  <c r="U750" i="2"/>
  <c r="V706" i="2"/>
  <c r="U706" i="2"/>
  <c r="V701" i="2"/>
  <c r="U701" i="2"/>
  <c r="V669" i="2"/>
  <c r="U669" i="2"/>
  <c r="S605" i="2"/>
  <c r="Q605" i="2"/>
  <c r="V550" i="2"/>
  <c r="U550" i="2"/>
  <c r="V527" i="2"/>
  <c r="U527" i="2"/>
  <c r="V649" i="2"/>
  <c r="U649" i="2"/>
  <c r="V621" i="2"/>
  <c r="U621" i="2"/>
  <c r="V590" i="2"/>
  <c r="U590" i="2"/>
  <c r="S501" i="2"/>
  <c r="Q501" i="2"/>
  <c r="V355" i="2"/>
  <c r="U355" i="2"/>
  <c r="V301" i="2"/>
  <c r="U301" i="2"/>
  <c r="V276" i="2"/>
  <c r="U276" i="2"/>
  <c r="V246" i="2"/>
  <c r="U246" i="2"/>
  <c r="V489" i="2"/>
  <c r="U489" i="2"/>
  <c r="V457" i="2"/>
  <c r="U457" i="2"/>
  <c r="V379" i="2"/>
  <c r="U379" i="2"/>
  <c r="V519" i="2"/>
  <c r="U519" i="2"/>
  <c r="V352" i="2"/>
  <c r="U352" i="2"/>
  <c r="V326" i="2"/>
  <c r="U326" i="2"/>
  <c r="V310" i="2"/>
  <c r="U310" i="2"/>
  <c r="S111" i="2"/>
  <c r="Q111" i="2"/>
  <c r="T113" i="2"/>
  <c r="T85" i="2"/>
  <c r="O85" i="2"/>
  <c r="V202" i="2"/>
  <c r="U202" i="2"/>
  <c r="T114" i="2"/>
  <c r="O114" i="2"/>
  <c r="V171" i="2"/>
  <c r="U171" i="2"/>
  <c r="Q88" i="2"/>
  <c r="S88" i="2"/>
  <c r="Q54" i="2"/>
  <c r="S54" i="2"/>
  <c r="Q6" i="2"/>
  <c r="S6" i="2"/>
  <c r="T82" i="2"/>
  <c r="O82" i="2"/>
  <c r="T70" i="2"/>
  <c r="O70" i="2"/>
  <c r="O52" i="2"/>
  <c r="T52" i="2"/>
  <c r="T44" i="2"/>
  <c r="O44" i="2"/>
  <c r="T6" i="2"/>
  <c r="O6" i="2"/>
  <c r="V194" i="2"/>
  <c r="U194" i="2"/>
  <c r="T142" i="2"/>
  <c r="O142" i="2"/>
  <c r="S58" i="2"/>
  <c r="Q58" i="2"/>
  <c r="S913" i="2"/>
  <c r="R913" i="2"/>
  <c r="V992" i="2"/>
  <c r="U992" i="2"/>
  <c r="S949" i="2"/>
  <c r="V937" i="2"/>
  <c r="U937" i="2"/>
  <c r="U983" i="2"/>
  <c r="V983" i="2"/>
  <c r="V951" i="2"/>
  <c r="U951" i="2"/>
  <c r="S928" i="2"/>
  <c r="R928" i="2"/>
  <c r="V916" i="2"/>
  <c r="U916" i="2"/>
  <c r="U922" i="2"/>
  <c r="V922" i="2"/>
  <c r="S910" i="2"/>
  <c r="R910" i="2"/>
  <c r="V862" i="2"/>
  <c r="U862" i="2"/>
  <c r="T830" i="2"/>
  <c r="O830" i="2"/>
  <c r="T814" i="2"/>
  <c r="O814" i="2"/>
  <c r="V802" i="2"/>
  <c r="U802" i="2"/>
  <c r="V794" i="2"/>
  <c r="U794" i="2"/>
  <c r="V786" i="2"/>
  <c r="U786" i="2"/>
  <c r="Q972" i="2"/>
  <c r="S972" i="2"/>
  <c r="U944" i="2"/>
  <c r="V944" i="2"/>
  <c r="S929" i="2"/>
  <c r="R929" i="2"/>
  <c r="V890" i="2"/>
  <c r="U890" i="2"/>
  <c r="V914" i="2"/>
  <c r="U914" i="2"/>
  <c r="V779" i="2"/>
  <c r="U779" i="2"/>
  <c r="U899" i="2"/>
  <c r="V899" i="2"/>
  <c r="V877" i="2"/>
  <c r="U877" i="2"/>
  <c r="U861" i="2"/>
  <c r="V861" i="2"/>
  <c r="Q820" i="2"/>
  <c r="S820" i="2"/>
  <c r="U780" i="2"/>
  <c r="V780" i="2"/>
  <c r="U767" i="2"/>
  <c r="V767" i="2"/>
  <c r="Q950" i="2"/>
  <c r="S950" i="2"/>
  <c r="S921" i="2"/>
  <c r="Q921" i="2"/>
  <c r="V905" i="2"/>
  <c r="U905" i="2"/>
  <c r="U871" i="2"/>
  <c r="V871" i="2"/>
  <c r="V785" i="2"/>
  <c r="U785" i="2"/>
  <c r="T828" i="2"/>
  <c r="O828" i="2"/>
  <c r="T824" i="2"/>
  <c r="V727" i="2"/>
  <c r="U727" i="2"/>
  <c r="U855" i="2"/>
  <c r="V855" i="2"/>
  <c r="U839" i="2"/>
  <c r="V839" i="2"/>
  <c r="U817" i="2"/>
  <c r="V817" i="2"/>
  <c r="S884" i="2"/>
  <c r="Q884" i="2"/>
  <c r="Q812" i="2"/>
  <c r="S812" i="2"/>
  <c r="V644" i="2"/>
  <c r="U644" i="2"/>
  <c r="S529" i="2"/>
  <c r="R529" i="2"/>
  <c r="V689" i="2"/>
  <c r="U689" i="2"/>
  <c r="V673" i="2"/>
  <c r="U673" i="2"/>
  <c r="V657" i="2"/>
  <c r="U657" i="2"/>
  <c r="V704" i="2"/>
  <c r="U704" i="2"/>
  <c r="V539" i="2"/>
  <c r="U539" i="2"/>
  <c r="S299" i="2"/>
  <c r="R299" i="2"/>
  <c r="V638" i="2"/>
  <c r="U638" i="2"/>
  <c r="V622" i="2"/>
  <c r="U622" i="2"/>
  <c r="V606" i="2"/>
  <c r="U606" i="2"/>
  <c r="V581" i="2"/>
  <c r="U581" i="2"/>
  <c r="V565" i="2"/>
  <c r="U565" i="2"/>
  <c r="S347" i="2"/>
  <c r="R347" i="2"/>
  <c r="S738" i="2"/>
  <c r="Q738" i="2"/>
  <c r="T599" i="2"/>
  <c r="P599" i="2"/>
  <c r="S511" i="2"/>
  <c r="Q511" i="2"/>
  <c r="S503" i="2"/>
  <c r="Q503" i="2"/>
  <c r="V397" i="2"/>
  <c r="U397" i="2"/>
  <c r="V356" i="2"/>
  <c r="U356" i="2"/>
  <c r="V338" i="2"/>
  <c r="U338" i="2"/>
  <c r="V306" i="2"/>
  <c r="U306" i="2"/>
  <c r="V264" i="2"/>
  <c r="U264" i="2"/>
  <c r="V248" i="2"/>
  <c r="U248" i="2"/>
  <c r="V240" i="2"/>
  <c r="U240" i="2"/>
  <c r="V634" i="2"/>
  <c r="U634" i="2"/>
  <c r="V594" i="2"/>
  <c r="U594" i="2"/>
  <c r="V578" i="2"/>
  <c r="U578" i="2"/>
  <c r="V562" i="2"/>
  <c r="U562" i="2"/>
  <c r="V512" i="2"/>
  <c r="U512" i="2"/>
  <c r="V490" i="2"/>
  <c r="U490" i="2"/>
  <c r="V311" i="2"/>
  <c r="U311" i="2"/>
  <c r="V524" i="2"/>
  <c r="U524" i="2"/>
  <c r="V520" i="2"/>
  <c r="U520" i="2"/>
  <c r="V516" i="2"/>
  <c r="U516" i="2"/>
  <c r="V393" i="2"/>
  <c r="U393" i="2"/>
  <c r="V359" i="2"/>
  <c r="U359" i="2"/>
  <c r="V343" i="2"/>
  <c r="U343" i="2"/>
  <c r="V274" i="2"/>
  <c r="U274" i="2"/>
  <c r="V266" i="2"/>
  <c r="U266" i="2"/>
  <c r="V258" i="2"/>
  <c r="U258" i="2"/>
  <c r="V250" i="2"/>
  <c r="U250" i="2"/>
  <c r="V245" i="2"/>
  <c r="U245" i="2"/>
  <c r="V241" i="2"/>
  <c r="U241" i="2"/>
  <c r="S161" i="2"/>
  <c r="Q161" i="2"/>
  <c r="S152" i="2"/>
  <c r="Q152" i="2"/>
  <c r="S144" i="2"/>
  <c r="Q144" i="2"/>
  <c r="S136" i="2"/>
  <c r="Q136" i="2"/>
  <c r="S115" i="2"/>
  <c r="Q115" i="2"/>
  <c r="V477" i="2"/>
  <c r="U477" i="2"/>
  <c r="V461" i="2"/>
  <c r="U461" i="2"/>
  <c r="V445" i="2"/>
  <c r="U445" i="2"/>
  <c r="V429" i="2"/>
  <c r="U429" i="2"/>
  <c r="V413" i="2"/>
  <c r="U413" i="2"/>
  <c r="V233" i="2"/>
  <c r="U233" i="2"/>
  <c r="V225" i="2"/>
  <c r="U225" i="2"/>
  <c r="V217" i="2"/>
  <c r="U217" i="2"/>
  <c r="V209" i="2"/>
  <c r="U209" i="2"/>
  <c r="V201" i="2"/>
  <c r="U201" i="2"/>
  <c r="V193" i="2"/>
  <c r="U193" i="2"/>
  <c r="V185" i="2"/>
  <c r="U185" i="2"/>
  <c r="V177" i="2"/>
  <c r="U177" i="2"/>
  <c r="V166" i="2"/>
  <c r="U166" i="2"/>
  <c r="T115" i="2"/>
  <c r="T107" i="2"/>
  <c r="T91" i="2"/>
  <c r="O91" i="2"/>
  <c r="T83" i="2"/>
  <c r="O83" i="2"/>
  <c r="Q150" i="2"/>
  <c r="S150" i="2"/>
  <c r="Q138" i="2"/>
  <c r="S138" i="2"/>
  <c r="T106" i="2"/>
  <c r="O106" i="2"/>
  <c r="V13" i="2"/>
  <c r="V508" i="2"/>
  <c r="U508" i="2"/>
  <c r="V383" i="2"/>
  <c r="U383" i="2"/>
  <c r="V367" i="2"/>
  <c r="U367" i="2"/>
  <c r="V224" i="2"/>
  <c r="U224" i="2"/>
  <c r="V206" i="2"/>
  <c r="U206" i="2"/>
  <c r="V190" i="2"/>
  <c r="U190" i="2"/>
  <c r="T129" i="2"/>
  <c r="H129" i="2"/>
  <c r="O129" i="2"/>
  <c r="O125" i="2"/>
  <c r="T125" i="2"/>
  <c r="Q123" i="2"/>
  <c r="S123" i="2"/>
  <c r="O121" i="2"/>
  <c r="T121" i="2"/>
  <c r="S35" i="2"/>
  <c r="Q35" i="2"/>
  <c r="Q27" i="2"/>
  <c r="S27" i="2"/>
  <c r="O10" i="2"/>
  <c r="T10" i="2"/>
  <c r="V375" i="2"/>
  <c r="U375" i="2"/>
  <c r="Q158" i="2"/>
  <c r="S158" i="2"/>
  <c r="T112" i="2"/>
  <c r="O112" i="2"/>
  <c r="T110" i="2"/>
  <c r="O110" i="2"/>
  <c r="V485" i="2"/>
  <c r="U485" i="2"/>
  <c r="V421" i="2"/>
  <c r="U421" i="2"/>
  <c r="V331" i="2"/>
  <c r="U331" i="2"/>
  <c r="T163" i="2"/>
  <c r="O163" i="2"/>
  <c r="T96" i="2"/>
  <c r="O96" i="2"/>
  <c r="T88" i="2"/>
  <c r="O88" i="2"/>
  <c r="T80" i="2"/>
  <c r="O80" i="2"/>
  <c r="O72" i="2"/>
  <c r="T72" i="2"/>
  <c r="T64" i="2"/>
  <c r="O64" i="2"/>
  <c r="H64" i="2"/>
  <c r="T61" i="2"/>
  <c r="O61" i="2"/>
  <c r="H61" i="2"/>
  <c r="T54" i="2"/>
  <c r="O54" i="2"/>
  <c r="T49" i="2"/>
  <c r="T45" i="2"/>
  <c r="T41" i="2"/>
  <c r="S38" i="2"/>
  <c r="Q38" i="2"/>
  <c r="T30" i="2"/>
  <c r="O30" i="2"/>
  <c r="T26" i="2"/>
  <c r="O26" i="2"/>
  <c r="P21" i="2"/>
  <c r="T21" i="2"/>
  <c r="O8" i="2"/>
  <c r="T8" i="2"/>
  <c r="T154" i="2"/>
  <c r="O154" i="2"/>
  <c r="T120" i="2"/>
  <c r="O120" i="2"/>
  <c r="S42" i="2"/>
  <c r="Q42" i="2"/>
  <c r="V33" i="2"/>
  <c r="S46" i="2"/>
  <c r="Q46" i="2"/>
  <c r="U29" i="2"/>
  <c r="V32" i="2"/>
  <c r="U32" i="2"/>
  <c r="G231" i="9" l="1"/>
  <c r="G237" i="9" s="1"/>
  <c r="U139" i="2"/>
  <c r="V103" i="2"/>
  <c r="V22" i="2"/>
  <c r="V51" i="2"/>
  <c r="V829" i="2"/>
  <c r="Q32" i="2"/>
  <c r="V105" i="2"/>
  <c r="U20" i="2"/>
  <c r="Q24" i="2"/>
  <c r="U149" i="2"/>
  <c r="V101" i="2"/>
  <c r="U39" i="2"/>
  <c r="U75" i="2"/>
  <c r="U152" i="2"/>
  <c r="U58" i="2"/>
  <c r="V47" i="2"/>
  <c r="U77" i="2"/>
  <c r="V18" i="2"/>
  <c r="U147" i="2"/>
  <c r="V25" i="2"/>
  <c r="V820" i="2"/>
  <c r="U161" i="2"/>
  <c r="U43" i="2"/>
  <c r="V15" i="2"/>
  <c r="V37" i="2"/>
  <c r="U131" i="2"/>
  <c r="U42" i="2"/>
  <c r="V16" i="2"/>
  <c r="U122" i="2"/>
  <c r="V59" i="2"/>
  <c r="V46" i="2"/>
  <c r="U809" i="2"/>
  <c r="U156" i="2"/>
  <c r="V76" i="2"/>
  <c r="V100" i="2"/>
  <c r="V50" i="2"/>
  <c r="U17" i="2"/>
  <c r="V14" i="2"/>
  <c r="U827" i="2"/>
  <c r="U102" i="2"/>
  <c r="V825" i="2"/>
  <c r="V28" i="2"/>
  <c r="U162" i="2"/>
  <c r="U19" i="2"/>
  <c r="U38" i="2"/>
  <c r="V819" i="2"/>
  <c r="U819" i="2"/>
  <c r="U815" i="2"/>
  <c r="V815" i="2"/>
  <c r="U157" i="2"/>
  <c r="V811" i="2"/>
  <c r="U811" i="2"/>
  <c r="V831" i="2"/>
  <c r="U831" i="2"/>
  <c r="U155" i="2"/>
  <c r="V155" i="2"/>
  <c r="U53" i="2"/>
  <c r="V53" i="2"/>
  <c r="V104" i="2"/>
  <c r="U99" i="2"/>
  <c r="V99" i="2"/>
  <c r="U36" i="2"/>
  <c r="V145" i="2"/>
  <c r="U145" i="2"/>
  <c r="V124" i="2"/>
  <c r="U124" i="2"/>
  <c r="V823" i="2"/>
  <c r="U823" i="2"/>
  <c r="V153" i="2"/>
  <c r="U153" i="2"/>
  <c r="V126" i="2"/>
  <c r="U126" i="2"/>
  <c r="U73" i="2"/>
  <c r="V73" i="2"/>
  <c r="U9" i="2"/>
  <c r="V9" i="2"/>
  <c r="V141" i="2"/>
  <c r="U141" i="2"/>
  <c r="V137" i="2"/>
  <c r="U137" i="2"/>
  <c r="U69" i="2"/>
  <c r="V69" i="2"/>
  <c r="V807" i="2"/>
  <c r="U807" i="2"/>
  <c r="V8" i="2"/>
  <c r="U8" i="2"/>
  <c r="V49" i="2"/>
  <c r="U49" i="2"/>
  <c r="V80" i="2"/>
  <c r="U80" i="2"/>
  <c r="V163" i="2"/>
  <c r="U163" i="2"/>
  <c r="V112" i="2"/>
  <c r="U112" i="2"/>
  <c r="U828" i="2"/>
  <c r="V828" i="2"/>
  <c r="V136" i="2"/>
  <c r="U136" i="2"/>
  <c r="V23" i="2"/>
  <c r="U23" i="2"/>
  <c r="V78" i="2"/>
  <c r="U78" i="2"/>
  <c r="U65" i="2"/>
  <c r="V65" i="2"/>
  <c r="V148" i="2"/>
  <c r="U148" i="2"/>
  <c r="V144" i="2"/>
  <c r="U144" i="2"/>
  <c r="S597" i="2"/>
  <c r="Q597" i="2"/>
  <c r="V120" i="2"/>
  <c r="U120" i="2"/>
  <c r="U26" i="2"/>
  <c r="V26" i="2"/>
  <c r="V61" i="2"/>
  <c r="U61" i="2"/>
  <c r="V72" i="2"/>
  <c r="U72" i="2"/>
  <c r="V10" i="2"/>
  <c r="U10" i="2"/>
  <c r="V83" i="2"/>
  <c r="U83" i="2"/>
  <c r="U44" i="2"/>
  <c r="V44" i="2"/>
  <c r="V70" i="2"/>
  <c r="U70" i="2"/>
  <c r="U810" i="2"/>
  <c r="V810" i="2"/>
  <c r="V140" i="2"/>
  <c r="U140" i="2"/>
  <c r="V27" i="2"/>
  <c r="U27" i="2"/>
  <c r="U63" i="2"/>
  <c r="V63" i="2"/>
  <c r="S74" i="2"/>
  <c r="R74" i="2"/>
  <c r="U123" i="2"/>
  <c r="V123" i="2"/>
  <c r="U150" i="2"/>
  <c r="V150" i="2"/>
  <c r="V89" i="2"/>
  <c r="U89" i="2"/>
  <c r="R160" i="2"/>
  <c r="S160" i="2"/>
  <c r="U818" i="2"/>
  <c r="V818" i="2"/>
  <c r="U34" i="2"/>
  <c r="V34" i="2"/>
  <c r="U48" i="2"/>
  <c r="V48" i="2"/>
  <c r="V604" i="2"/>
  <c r="U604" i="2"/>
  <c r="V108" i="2"/>
  <c r="U108" i="2"/>
  <c r="V87" i="2"/>
  <c r="U87" i="2"/>
  <c r="U808" i="2"/>
  <c r="V808" i="2"/>
  <c r="V597" i="2"/>
  <c r="U597" i="2"/>
  <c r="V96" i="2"/>
  <c r="U96" i="2"/>
  <c r="U116" i="2"/>
  <c r="V116" i="2"/>
  <c r="S60" i="2"/>
  <c r="R60" i="2"/>
  <c r="U98" i="2"/>
  <c r="V98" i="2"/>
  <c r="S62" i="2"/>
  <c r="R62" i="2"/>
  <c r="V84" i="2"/>
  <c r="U84" i="2"/>
  <c r="U130" i="2"/>
  <c r="V130" i="2"/>
  <c r="U111" i="2"/>
  <c r="V111" i="2"/>
  <c r="V21" i="2"/>
  <c r="U21" i="2"/>
  <c r="V41" i="2"/>
  <c r="U41" i="2"/>
  <c r="V54" i="2"/>
  <c r="U54" i="2"/>
  <c r="S64" i="2"/>
  <c r="R64" i="2"/>
  <c r="V88" i="2"/>
  <c r="U88" i="2"/>
  <c r="V110" i="2"/>
  <c r="U110" i="2"/>
  <c r="R129" i="2"/>
  <c r="S129" i="2"/>
  <c r="U107" i="2"/>
  <c r="V107" i="2"/>
  <c r="S599" i="2"/>
  <c r="Q599" i="2"/>
  <c r="U824" i="2"/>
  <c r="V824" i="2"/>
  <c r="U830" i="2"/>
  <c r="V830" i="2"/>
  <c r="V52" i="2"/>
  <c r="U52" i="2"/>
  <c r="U113" i="2"/>
  <c r="V113" i="2"/>
  <c r="U832" i="2"/>
  <c r="V832" i="2"/>
  <c r="V60" i="2"/>
  <c r="U60" i="2"/>
  <c r="U74" i="2"/>
  <c r="V74" i="2"/>
  <c r="V94" i="2"/>
  <c r="U94" i="2"/>
  <c r="U158" i="2"/>
  <c r="V158" i="2"/>
  <c r="U12" i="2"/>
  <c r="V12" i="2"/>
  <c r="V119" i="2"/>
  <c r="U119" i="2"/>
  <c r="R128" i="2"/>
  <c r="S128" i="2"/>
  <c r="U132" i="2"/>
  <c r="V132" i="2"/>
  <c r="U109" i="2"/>
  <c r="V109" i="2"/>
  <c r="S601" i="2"/>
  <c r="Q601" i="2"/>
  <c r="S65" i="2"/>
  <c r="R65" i="2"/>
  <c r="U146" i="2"/>
  <c r="V146" i="2"/>
  <c r="U62" i="2"/>
  <c r="V62" i="2"/>
  <c r="V92" i="2"/>
  <c r="U92" i="2"/>
  <c r="S117" i="2"/>
  <c r="R117" i="2"/>
  <c r="R127" i="2"/>
  <c r="S127" i="2"/>
  <c r="U822" i="2"/>
  <c r="V822" i="2"/>
  <c r="U826" i="2"/>
  <c r="V826" i="2"/>
  <c r="V64" i="2"/>
  <c r="U64" i="2"/>
  <c r="U814" i="2"/>
  <c r="V814" i="2"/>
  <c r="V86" i="2"/>
  <c r="U86" i="2"/>
  <c r="U154" i="2"/>
  <c r="V154" i="2"/>
  <c r="S21" i="2"/>
  <c r="Q21" i="2"/>
  <c r="U30" i="2"/>
  <c r="V30" i="2"/>
  <c r="V45" i="2"/>
  <c r="U45" i="2"/>
  <c r="S61" i="2"/>
  <c r="R61" i="2"/>
  <c r="U121" i="2"/>
  <c r="V121" i="2"/>
  <c r="U125" i="2"/>
  <c r="V125" i="2"/>
  <c r="V129" i="2"/>
  <c r="U129" i="2"/>
  <c r="V106" i="2"/>
  <c r="U106" i="2"/>
  <c r="V91" i="2"/>
  <c r="U91" i="2"/>
  <c r="U115" i="2"/>
  <c r="V115" i="2"/>
  <c r="V599" i="2"/>
  <c r="U599" i="2"/>
  <c r="U142" i="2"/>
  <c r="V142" i="2"/>
  <c r="V6" i="2"/>
  <c r="U6" i="2"/>
  <c r="V82" i="2"/>
  <c r="U82" i="2"/>
  <c r="V114" i="2"/>
  <c r="U114" i="2"/>
  <c r="V85" i="2"/>
  <c r="U85" i="2"/>
  <c r="S116" i="2"/>
  <c r="R116" i="2"/>
  <c r="U56" i="2"/>
  <c r="V56" i="2"/>
  <c r="S63" i="2"/>
  <c r="R63" i="2"/>
  <c r="V66" i="2"/>
  <c r="U66" i="2"/>
  <c r="V128" i="2"/>
  <c r="U128" i="2"/>
  <c r="U138" i="2"/>
  <c r="V138" i="2"/>
  <c r="V81" i="2"/>
  <c r="U81" i="2"/>
  <c r="V97" i="2"/>
  <c r="U97" i="2"/>
  <c r="V160" i="2"/>
  <c r="U160" i="2"/>
  <c r="V601" i="2"/>
  <c r="U601" i="2"/>
  <c r="U816" i="2"/>
  <c r="V816" i="2"/>
  <c r="U40" i="2"/>
  <c r="V40" i="2"/>
  <c r="S98" i="2"/>
  <c r="R98" i="2"/>
  <c r="V118" i="2"/>
  <c r="U118" i="2"/>
  <c r="V93" i="2"/>
  <c r="U93" i="2"/>
  <c r="V35" i="2"/>
  <c r="U35" i="2"/>
  <c r="V31" i="2"/>
  <c r="U31" i="2"/>
  <c r="V57" i="2"/>
  <c r="U57" i="2"/>
  <c r="V68" i="2"/>
  <c r="U68" i="2"/>
  <c r="U117" i="2"/>
  <c r="V117" i="2"/>
  <c r="V127" i="2"/>
  <c r="U127" i="2"/>
  <c r="U134" i="2"/>
  <c r="V134" i="2"/>
  <c r="V79" i="2"/>
  <c r="U79" i="2"/>
  <c r="V95" i="2"/>
  <c r="U95" i="2"/>
  <c r="U812" i="2"/>
  <c r="V812" i="2"/>
  <c r="V90" i="2"/>
  <c r="U90" i="2"/>
  <c r="I231" i="9" l="1"/>
  <c r="I237" i="9" s="1"/>
  <c r="E41" i="1"/>
  <c r="E40" i="1"/>
  <c r="E43" i="1"/>
  <c r="E42" i="1"/>
  <c r="I231" i="1" l="1"/>
  <c r="H232" i="1"/>
  <c r="G232" i="1"/>
  <c r="F232" i="1"/>
  <c r="I230" i="1"/>
  <c r="I229" i="1"/>
  <c r="I228" i="1"/>
  <c r="I185" i="1"/>
  <c r="H176" i="1"/>
  <c r="G176" i="1"/>
  <c r="F176" i="1"/>
  <c r="E176" i="1"/>
  <c r="C176" i="1"/>
  <c r="D70" i="1"/>
  <c r="D69" i="1"/>
  <c r="D68" i="1"/>
  <c r="D67" i="1"/>
  <c r="D66" i="1"/>
  <c r="D65" i="1"/>
  <c r="I232" i="1" l="1"/>
</calcChain>
</file>

<file path=xl/comments1.xml><?xml version="1.0" encoding="utf-8"?>
<comments xmlns="http://schemas.openxmlformats.org/spreadsheetml/2006/main">
  <authors>
    <author>Maria Monica Villamil Gallego</author>
  </authors>
  <commentList>
    <comment ref="C4" authorId="0">
      <text>
        <r>
          <rPr>
            <b/>
            <sz val="9"/>
            <color rgb="FF000000"/>
            <rFont val="Tahoma"/>
            <family val="2"/>
          </rPr>
          <t>Maria Monica Villamil Gallego:</t>
        </r>
        <r>
          <rPr>
            <sz val="9"/>
            <color rgb="FF000000"/>
            <rFont val="Tahoma"/>
            <family val="2"/>
          </rPr>
          <t xml:space="preserve">
</t>
        </r>
        <r>
          <rPr>
            <sz val="9"/>
            <color rgb="FF000000"/>
            <rFont val="Tahoma"/>
            <family val="2"/>
          </rPr>
          <t>el nombre está compuesto por PROCESO … OBJETO Y LOCALIZACIÓN</t>
        </r>
      </text>
    </comment>
    <comment ref="A6" authorId="0">
      <text>
        <r>
          <rPr>
            <b/>
            <sz val="9"/>
            <color indexed="81"/>
            <rFont val="Tahoma"/>
            <family val="2"/>
          </rPr>
          <t>Maria Monica Villamil Gallego:</t>
        </r>
        <r>
          <rPr>
            <sz val="9"/>
            <color indexed="81"/>
            <rFont val="Tahoma"/>
            <family val="2"/>
          </rPr>
          <t xml:space="preserve">
Se adiciona +</t>
        </r>
      </text>
    </comment>
    <comment ref="E26" authorId="0">
      <text>
        <r>
          <rPr>
            <b/>
            <sz val="9"/>
            <color rgb="FF000000"/>
            <rFont val="Tahoma"/>
            <family val="2"/>
          </rPr>
          <t>Maria Monica Villamil Gallego:</t>
        </r>
        <r>
          <rPr>
            <sz val="9"/>
            <color rgb="FF000000"/>
            <rFont val="Tahoma"/>
            <family val="2"/>
          </rPr>
          <t xml:space="preserve">
</t>
        </r>
        <r>
          <rPr>
            <sz val="9"/>
            <color rgb="FF000000"/>
            <rFont val="Tahoma"/>
            <family val="2"/>
          </rPr>
          <t>Nuevo campo</t>
        </r>
      </text>
    </comment>
    <comment ref="F32" authorId="0">
      <text>
        <r>
          <rPr>
            <b/>
            <sz val="9"/>
            <color rgb="FF000000"/>
            <rFont val="Tahoma"/>
            <family val="2"/>
          </rPr>
          <t>Maria Monica Villamil Gallego:</t>
        </r>
        <r>
          <rPr>
            <sz val="9"/>
            <color rgb="FF000000"/>
            <rFont val="Tahoma"/>
            <family val="2"/>
          </rPr>
          <t xml:space="preserve">
</t>
        </r>
        <r>
          <rPr>
            <sz val="9"/>
            <color rgb="FF000000"/>
            <rFont val="Tahoma"/>
            <family val="2"/>
          </rPr>
          <t>Cambió</t>
        </r>
      </text>
    </comment>
    <comment ref="C33" authorId="0">
      <text>
        <r>
          <rPr>
            <b/>
            <sz val="9"/>
            <color indexed="81"/>
            <rFont val="Tahoma"/>
            <family val="2"/>
          </rPr>
          <t>Maria Monica Villamil Gallego:</t>
        </r>
        <r>
          <rPr>
            <sz val="9"/>
            <color indexed="81"/>
            <rFont val="Tahoma"/>
            <family val="2"/>
          </rPr>
          <t xml:space="preserve">
cambió </t>
        </r>
      </text>
    </comment>
    <comment ref="F47" authorId="0">
      <text>
        <r>
          <rPr>
            <b/>
            <sz val="9"/>
            <color rgb="FF000000"/>
            <rFont val="Tahoma"/>
            <family val="2"/>
          </rPr>
          <t>Maria Monica Villamil Gallego:</t>
        </r>
        <r>
          <rPr>
            <sz val="9"/>
            <color rgb="FF000000"/>
            <rFont val="Tahoma"/>
            <family val="2"/>
          </rPr>
          <t xml:space="preserve">
</t>
        </r>
        <r>
          <rPr>
            <sz val="9"/>
            <color rgb="FF000000"/>
            <rFont val="Tahoma"/>
            <family val="2"/>
          </rPr>
          <t xml:space="preserve">SE DESPLIEGA </t>
        </r>
      </text>
    </comment>
    <comment ref="H47" authorId="0">
      <text>
        <r>
          <rPr>
            <b/>
            <sz val="9"/>
            <color rgb="FF000000"/>
            <rFont val="Tahoma"/>
            <family val="2"/>
          </rPr>
          <t>Maria Monica Villamil Gallego:</t>
        </r>
        <r>
          <rPr>
            <sz val="9"/>
            <color rgb="FF000000"/>
            <rFont val="Tahoma"/>
            <family val="2"/>
          </rPr>
          <t xml:space="preserve">
</t>
        </r>
        <r>
          <rPr>
            <sz val="9"/>
            <color rgb="FF000000"/>
            <rFont val="Tahoma"/>
            <family val="2"/>
          </rPr>
          <t xml:space="preserve">Cambió el nombre </t>
        </r>
      </text>
    </comment>
  </commentList>
</comments>
</file>

<file path=xl/comments2.xml><?xml version="1.0" encoding="utf-8"?>
<comments xmlns="http://schemas.openxmlformats.org/spreadsheetml/2006/main">
  <authors>
    <author>USUARIO</author>
    <author>Dany Arley Hernández Ceballos</author>
  </authors>
  <commentList>
    <comment ref="I4" authorId="0">
      <text>
        <r>
          <rPr>
            <b/>
            <sz val="9"/>
            <color indexed="81"/>
            <rFont val="Tahoma"/>
            <family val="2"/>
          </rPr>
          <t xml:space="preserve">Secretaría de educación:
</t>
        </r>
        <r>
          <rPr>
            <sz val="9"/>
            <color indexed="81"/>
            <rFont val="Tahoma"/>
            <family val="2"/>
          </rPr>
          <t xml:space="preserve">Seleccionar una jornada de la lista
</t>
        </r>
      </text>
    </comment>
    <comment ref="J4" authorId="0">
      <text>
        <r>
          <rPr>
            <b/>
            <sz val="9"/>
            <color indexed="81"/>
            <rFont val="Tahoma"/>
            <family val="2"/>
          </rPr>
          <t xml:space="preserve">Secretaría de educación:
</t>
        </r>
        <r>
          <rPr>
            <sz val="9"/>
            <color indexed="81"/>
            <rFont val="Tahoma"/>
            <family val="2"/>
          </rPr>
          <t xml:space="preserve">Ingresar el número del grupo </t>
        </r>
      </text>
    </comment>
    <comment ref="K4" authorId="0">
      <text>
        <r>
          <rPr>
            <b/>
            <sz val="9"/>
            <color indexed="81"/>
            <rFont val="Tahoma"/>
            <family val="2"/>
          </rPr>
          <t xml:space="preserve">Secretaría de educación:
</t>
        </r>
        <r>
          <rPr>
            <sz val="9"/>
            <color indexed="81"/>
            <rFont val="Tahoma"/>
            <family val="2"/>
          </rPr>
          <t>Si el aula tiene irregularidades como columnas o espacios inutilizables por favor anótelo con sus respectivas medidas</t>
        </r>
        <r>
          <rPr>
            <b/>
            <sz val="9"/>
            <color indexed="81"/>
            <rFont val="Tahoma"/>
            <family val="2"/>
          </rPr>
          <t xml:space="preserve">
</t>
        </r>
      </text>
    </comment>
    <comment ref="C5" authorId="0">
      <text>
        <r>
          <rPr>
            <b/>
            <sz val="9"/>
            <color indexed="81"/>
            <rFont val="Tahoma"/>
            <family val="2"/>
          </rPr>
          <t xml:space="preserve">Secretaría de educación:
</t>
        </r>
        <r>
          <rPr>
            <sz val="9"/>
            <color indexed="81"/>
            <rFont val="Tahoma"/>
            <family val="2"/>
          </rPr>
          <t>Asignele un número al cada aula e ingréselo.</t>
        </r>
        <r>
          <rPr>
            <b/>
            <sz val="9"/>
            <color indexed="81"/>
            <rFont val="Tahoma"/>
            <family val="2"/>
          </rPr>
          <t xml:space="preserve"> </t>
        </r>
        <r>
          <rPr>
            <sz val="9"/>
            <color indexed="81"/>
            <rFont val="Tahoma"/>
            <family val="2"/>
          </rPr>
          <t xml:space="preserve">
</t>
        </r>
      </text>
    </comment>
    <comment ref="D5" authorId="1">
      <text>
        <r>
          <rPr>
            <b/>
            <sz val="9"/>
            <color indexed="81"/>
            <rFont val="Tahoma"/>
            <family val="2"/>
          </rPr>
          <t>Secretaría de educación:</t>
        </r>
        <r>
          <rPr>
            <sz val="9"/>
            <color indexed="81"/>
            <rFont val="Tahoma"/>
            <family val="2"/>
          </rPr>
          <t xml:space="preserve">
Por favor ingrese la medida del ancho en metros</t>
        </r>
      </text>
    </comment>
    <comment ref="E5" authorId="1">
      <text>
        <r>
          <rPr>
            <b/>
            <sz val="9"/>
            <color indexed="81"/>
            <rFont val="Tahoma"/>
            <family val="2"/>
          </rPr>
          <t xml:space="preserve">Secretaría de educación:
</t>
        </r>
        <r>
          <rPr>
            <sz val="9"/>
            <color indexed="81"/>
            <rFont val="Tahoma"/>
            <family val="2"/>
          </rPr>
          <t>Por favor ingrese la medida del largo en metros</t>
        </r>
        <r>
          <rPr>
            <b/>
            <sz val="9"/>
            <color indexed="81"/>
            <rFont val="Tahoma"/>
            <family val="2"/>
          </rPr>
          <t xml:space="preserve">
</t>
        </r>
        <r>
          <rPr>
            <sz val="9"/>
            <color indexed="81"/>
            <rFont val="Tahoma"/>
            <family val="2"/>
          </rPr>
          <t xml:space="preserve">
</t>
        </r>
      </text>
    </comment>
    <comment ref="H5" authorId="0">
      <text>
        <r>
          <rPr>
            <b/>
            <sz val="9"/>
            <color indexed="81"/>
            <rFont val="Tahoma"/>
            <family val="2"/>
          </rPr>
          <t xml:space="preserve">Secretaría de educación:
</t>
        </r>
        <r>
          <rPr>
            <sz val="9"/>
            <color indexed="81"/>
            <rFont val="Tahoma"/>
            <family val="2"/>
          </rPr>
          <t>Ingrese el número de estudiantes que estará en el aula, tenga en cuenta que se debe crear una fila para cada jornada</t>
        </r>
        <r>
          <rPr>
            <b/>
            <sz val="9"/>
            <color indexed="81"/>
            <rFont val="Tahoma"/>
            <family val="2"/>
          </rPr>
          <t xml:space="preserve">
</t>
        </r>
      </text>
    </comment>
    <comment ref="I5" authorId="0">
      <text>
        <r>
          <rPr>
            <b/>
            <sz val="9"/>
            <color indexed="81"/>
            <rFont val="Tahoma"/>
            <family val="2"/>
          </rPr>
          <t xml:space="preserve">Secretaría de educación:
</t>
        </r>
        <r>
          <rPr>
            <sz val="9"/>
            <color indexed="81"/>
            <rFont val="Tahoma"/>
            <family val="2"/>
          </rPr>
          <t xml:space="preserve">Seleccionar una jornada de la lista
</t>
        </r>
      </text>
    </comment>
    <comment ref="J5" authorId="0">
      <text>
        <r>
          <rPr>
            <b/>
            <sz val="9"/>
            <color indexed="81"/>
            <rFont val="Tahoma"/>
            <family val="2"/>
          </rPr>
          <t xml:space="preserve">Secretaría de educación:
</t>
        </r>
        <r>
          <rPr>
            <sz val="9"/>
            <color indexed="81"/>
            <rFont val="Tahoma"/>
            <family val="2"/>
          </rPr>
          <t xml:space="preserve">Ingresar el número del grupo </t>
        </r>
      </text>
    </comment>
  </commentList>
</comments>
</file>

<file path=xl/comments3.xml><?xml version="1.0" encoding="utf-8"?>
<comments xmlns="http://schemas.openxmlformats.org/spreadsheetml/2006/main">
  <authors>
    <author>TOSHIBA</author>
  </authors>
  <commentList>
    <comment ref="B38" authorId="0">
      <text>
        <r>
          <rPr>
            <b/>
            <sz val="9"/>
            <color indexed="81"/>
            <rFont val="Tahoma"/>
            <family val="2"/>
          </rPr>
          <t>TOSHIBA:</t>
        </r>
        <r>
          <rPr>
            <sz val="9"/>
            <color indexed="81"/>
            <rFont val="Tahoma"/>
            <family val="2"/>
          </rPr>
          <t xml:space="preserve">
SEGUNDO AÑO DE IMPLEMENTACION</t>
        </r>
      </text>
    </comment>
    <comment ref="B43" authorId="0">
      <text>
        <r>
          <rPr>
            <b/>
            <sz val="9"/>
            <color indexed="81"/>
            <rFont val="Tahoma"/>
            <family val="2"/>
          </rPr>
          <t>TOSHIBA:</t>
        </r>
        <r>
          <rPr>
            <sz val="9"/>
            <color indexed="81"/>
            <rFont val="Tahoma"/>
            <family val="2"/>
          </rPr>
          <t xml:space="preserve">
CONECTIVIDAD</t>
        </r>
      </text>
    </comment>
    <comment ref="B47" authorId="0">
      <text>
        <r>
          <rPr>
            <b/>
            <sz val="9"/>
            <color indexed="81"/>
            <rFont val="Tahoma"/>
            <family val="2"/>
          </rPr>
          <t>TOSHIBA:</t>
        </r>
        <r>
          <rPr>
            <sz val="9"/>
            <color indexed="81"/>
            <rFont val="Tahoma"/>
            <family val="2"/>
          </rPr>
          <t xml:space="preserve">
1 MESA DE AYUDA
</t>
        </r>
      </text>
    </comment>
  </commentList>
</comments>
</file>

<file path=xl/comments4.xml><?xml version="1.0" encoding="utf-8"?>
<comments xmlns="http://schemas.openxmlformats.org/spreadsheetml/2006/main">
  <authors>
    <author>Maria Monica Villamil Gallego</author>
    <author>TOSHIBA</author>
  </authors>
  <commentList>
    <comment ref="C4" authorId="0">
      <text>
        <r>
          <rPr>
            <b/>
            <sz val="9"/>
            <color rgb="FF000000"/>
            <rFont val="Tahoma"/>
            <family val="2"/>
          </rPr>
          <t>Maria Monica Villamil Gallego:</t>
        </r>
        <r>
          <rPr>
            <sz val="9"/>
            <color rgb="FF000000"/>
            <rFont val="Tahoma"/>
            <family val="2"/>
          </rPr>
          <t xml:space="preserve">
</t>
        </r>
        <r>
          <rPr>
            <sz val="9"/>
            <color rgb="FF000000"/>
            <rFont val="Tahoma"/>
            <family val="2"/>
          </rPr>
          <t>el nombre está compuesto por PROCESO … OBJETO Y LOCALIZACIÓN</t>
        </r>
      </text>
    </comment>
    <comment ref="A6" authorId="0">
      <text>
        <r>
          <rPr>
            <b/>
            <sz val="9"/>
            <color indexed="81"/>
            <rFont val="Tahoma"/>
            <family val="2"/>
          </rPr>
          <t>Maria Monica Villamil Gallego:</t>
        </r>
        <r>
          <rPr>
            <sz val="9"/>
            <color indexed="81"/>
            <rFont val="Tahoma"/>
            <family val="2"/>
          </rPr>
          <t xml:space="preserve">
Se adiciona +</t>
        </r>
      </text>
    </comment>
    <comment ref="E21" authorId="0">
      <text>
        <r>
          <rPr>
            <b/>
            <sz val="9"/>
            <color rgb="FF000000"/>
            <rFont val="Tahoma"/>
            <family val="2"/>
          </rPr>
          <t>Maria Monica Villamil Gallego:</t>
        </r>
        <r>
          <rPr>
            <sz val="9"/>
            <color rgb="FF000000"/>
            <rFont val="Tahoma"/>
            <family val="2"/>
          </rPr>
          <t xml:space="preserve">
</t>
        </r>
        <r>
          <rPr>
            <sz val="9"/>
            <color rgb="FF000000"/>
            <rFont val="Tahoma"/>
            <family val="2"/>
          </rPr>
          <t>Nuevo campo</t>
        </r>
      </text>
    </comment>
    <comment ref="F27" authorId="0">
      <text>
        <r>
          <rPr>
            <b/>
            <sz val="9"/>
            <color rgb="FF000000"/>
            <rFont val="Tahoma"/>
            <family val="2"/>
          </rPr>
          <t>Maria Monica Villamil Gallego:</t>
        </r>
        <r>
          <rPr>
            <sz val="9"/>
            <color rgb="FF000000"/>
            <rFont val="Tahoma"/>
            <family val="2"/>
          </rPr>
          <t xml:space="preserve">
</t>
        </r>
        <r>
          <rPr>
            <sz val="9"/>
            <color rgb="FF000000"/>
            <rFont val="Tahoma"/>
            <family val="2"/>
          </rPr>
          <t>Cambió</t>
        </r>
      </text>
    </comment>
    <comment ref="C28" authorId="0">
      <text>
        <r>
          <rPr>
            <b/>
            <sz val="9"/>
            <color indexed="81"/>
            <rFont val="Tahoma"/>
            <family val="2"/>
          </rPr>
          <t>Maria Monica Villamil Gallego:</t>
        </r>
        <r>
          <rPr>
            <sz val="9"/>
            <color indexed="81"/>
            <rFont val="Tahoma"/>
            <family val="2"/>
          </rPr>
          <t xml:space="preserve">
cambió </t>
        </r>
      </text>
    </comment>
    <comment ref="F42" authorId="0">
      <text>
        <r>
          <rPr>
            <b/>
            <sz val="9"/>
            <color rgb="FF000000"/>
            <rFont val="Tahoma"/>
            <family val="2"/>
          </rPr>
          <t>Maria Monica Villamil Gallego:</t>
        </r>
        <r>
          <rPr>
            <sz val="9"/>
            <color rgb="FF000000"/>
            <rFont val="Tahoma"/>
            <family val="2"/>
          </rPr>
          <t xml:space="preserve">
</t>
        </r>
        <r>
          <rPr>
            <sz val="9"/>
            <color rgb="FF000000"/>
            <rFont val="Tahoma"/>
            <family val="2"/>
          </rPr>
          <t xml:space="preserve">SE DESPLIEGA </t>
        </r>
      </text>
    </comment>
    <comment ref="H42" authorId="0">
      <text>
        <r>
          <rPr>
            <b/>
            <sz val="9"/>
            <color rgb="FF000000"/>
            <rFont val="Tahoma"/>
            <family val="2"/>
          </rPr>
          <t>Maria Monica Villamil Gallego:</t>
        </r>
        <r>
          <rPr>
            <sz val="9"/>
            <color rgb="FF000000"/>
            <rFont val="Tahoma"/>
            <family val="2"/>
          </rPr>
          <t xml:space="preserve">
</t>
        </r>
        <r>
          <rPr>
            <sz val="9"/>
            <color rgb="FF000000"/>
            <rFont val="Tahoma"/>
            <family val="2"/>
          </rPr>
          <t xml:space="preserve">Cambió el nombre </t>
        </r>
      </text>
    </comment>
    <comment ref="G188" authorId="1">
      <text>
        <r>
          <rPr>
            <b/>
            <sz val="9"/>
            <color indexed="81"/>
            <rFont val="Tahoma"/>
            <family val="2"/>
          </rPr>
          <t>TOSHIBA:</t>
        </r>
        <r>
          <rPr>
            <sz val="9"/>
            <color indexed="81"/>
            <rFont val="Tahoma"/>
            <family val="2"/>
          </rPr>
          <t xml:space="preserve">
250/6873
</t>
        </r>
      </text>
    </comment>
    <comment ref="G189" authorId="1">
      <text>
        <r>
          <rPr>
            <b/>
            <sz val="9"/>
            <color indexed="81"/>
            <rFont val="Tahoma"/>
            <family val="2"/>
          </rPr>
          <t>TOSHIBA:</t>
        </r>
        <r>
          <rPr>
            <sz val="9"/>
            <color indexed="81"/>
            <rFont val="Tahoma"/>
            <family val="2"/>
          </rPr>
          <t xml:space="preserve">
Se espera que al segundo año, la tasa de contagio disminuya por la implementación de los protocolos de bioseguridad
</t>
        </r>
      </text>
    </comment>
  </commentList>
</comments>
</file>

<file path=xl/sharedStrings.xml><?xml version="1.0" encoding="utf-8"?>
<sst xmlns="http://schemas.openxmlformats.org/spreadsheetml/2006/main" count="4490" uniqueCount="672">
  <si>
    <t>PERFIL DEL PROYECTO</t>
  </si>
  <si>
    <t xml:space="preserve">CODIGO RADICADO BANCO DE PROGRAMAS Y PROYECTOS N° </t>
  </si>
  <si>
    <t>VIGENCIA 2020  - 2023</t>
  </si>
  <si>
    <t>Operación</t>
  </si>
  <si>
    <t xml:space="preserve">NOMBRE DEL PROYECTO :   </t>
  </si>
  <si>
    <t xml:space="preserve">LOCALIZACIÓN                                  </t>
  </si>
  <si>
    <t xml:space="preserve">REGION </t>
  </si>
  <si>
    <t xml:space="preserve">DEPARTAMENTO </t>
  </si>
  <si>
    <t xml:space="preserve">MUNICIPIO </t>
  </si>
  <si>
    <t xml:space="preserve">TIPOLOGÍA DE PROYECTO </t>
  </si>
  <si>
    <t xml:space="preserve">ENTIDAD A LA QUE QUEDARÁ PRESENTADO EL PROYECTO </t>
  </si>
  <si>
    <t xml:space="preserve">SECTOR </t>
  </si>
  <si>
    <t xml:space="preserve">MODULO DE IDENTIFICACIÓN </t>
  </si>
  <si>
    <t xml:space="preserve">PLAN DE DESARROLLO  </t>
  </si>
  <si>
    <t>PLAN DE DESARROLLO NACIONAL:</t>
  </si>
  <si>
    <t xml:space="preserve">PROGRAMA PLAN DE DESARROLLO DEPARTAMENTAL: </t>
  </si>
  <si>
    <t xml:space="preserve">PROGRAMA PLAN DE DESARROLLO MUNICIPAL : </t>
  </si>
  <si>
    <t xml:space="preserve">PROBLEMÁTICA </t>
  </si>
  <si>
    <t xml:space="preserve"> PROBLEMA                                                                                                    (DESCRIPCIÓN E IDENTIFICACIÓN):  </t>
  </si>
  <si>
    <t xml:space="preserve">EFECTOS </t>
  </si>
  <si>
    <t xml:space="preserve"> DIRECTO </t>
  </si>
  <si>
    <t>INDIRECTOS</t>
  </si>
  <si>
    <t xml:space="preserve">CAUSAS </t>
  </si>
  <si>
    <t xml:space="preserve"> DIRECTA </t>
  </si>
  <si>
    <t>INDIRECTAS</t>
  </si>
  <si>
    <t xml:space="preserve">PARTICIPANTES </t>
  </si>
  <si>
    <t xml:space="preserve">IDENTIFICACIÓN DE PARTICIPANTES </t>
  </si>
  <si>
    <t xml:space="preserve">ANÁLISIS DE LOS PARTICIPANTES </t>
  </si>
  <si>
    <t xml:space="preserve">POBLACIÓN </t>
  </si>
  <si>
    <t xml:space="preserve">POBLACIÓN  </t>
  </si>
  <si>
    <t>TIPO DE POBLACIÓN:  PERSONAS</t>
  </si>
  <si>
    <t xml:space="preserve">LOCALIZACIÓN: </t>
  </si>
  <si>
    <r>
      <rPr>
        <b/>
        <sz val="10"/>
        <rFont val="Arial Narrow"/>
        <family val="2"/>
      </rPr>
      <t>REGIÓN</t>
    </r>
    <r>
      <rPr>
        <sz val="10"/>
        <rFont val="Arial Narrow"/>
        <family val="2"/>
      </rPr>
      <t xml:space="preserve">: Occidente </t>
    </r>
  </si>
  <si>
    <r>
      <rPr>
        <b/>
        <sz val="10"/>
        <rFont val="Arial Narrow"/>
        <family val="2"/>
      </rPr>
      <t>DEPARTAMENTO</t>
    </r>
    <r>
      <rPr>
        <sz val="10"/>
        <rFont val="Arial Narrow"/>
        <family val="2"/>
      </rPr>
      <t>: Antioquia</t>
    </r>
  </si>
  <si>
    <t xml:space="preserve">CARACTERISTICAS DEMOGRÁFICAS DE LA POBLACIÓN OBJETIVO </t>
  </si>
  <si>
    <t>CLASIFICACION</t>
  </si>
  <si>
    <t>DETALLE</t>
  </si>
  <si>
    <t>NUMERO DE PERSONAS</t>
  </si>
  <si>
    <t>FUENTE DE INFORMACIÓN</t>
  </si>
  <si>
    <t>EDAD (AÑOS)</t>
  </si>
  <si>
    <t>0-6</t>
  </si>
  <si>
    <t xml:space="preserve">60 EN ADELANTE </t>
  </si>
  <si>
    <t>7 A 14</t>
  </si>
  <si>
    <t xml:space="preserve">SEXO </t>
  </si>
  <si>
    <t xml:space="preserve">HOMBRE </t>
  </si>
  <si>
    <t xml:space="preserve">MUJER </t>
  </si>
  <si>
    <t xml:space="preserve">OBJETIVOS </t>
  </si>
  <si>
    <t xml:space="preserve">RELACIONES CAUSAS Y LOS OBJETIVOS </t>
  </si>
  <si>
    <t xml:space="preserve">TIPO DE CAUSA </t>
  </si>
  <si>
    <t xml:space="preserve">CAUSA RELACIONADA </t>
  </si>
  <si>
    <t xml:space="preserve">OBJETIVOS ESPECÍFICOS </t>
  </si>
  <si>
    <t xml:space="preserve">DIRECTA </t>
  </si>
  <si>
    <t xml:space="preserve">INDIRECTA </t>
  </si>
  <si>
    <t xml:space="preserve">ALTERNATIVAS </t>
  </si>
  <si>
    <t xml:space="preserve">ALTERNATIVAS DE SOLUCIÓN </t>
  </si>
  <si>
    <t xml:space="preserve">EVALUACIONES A REALIZAR </t>
  </si>
  <si>
    <t xml:space="preserve">MODULO DE PREPARACIÓN </t>
  </si>
  <si>
    <t xml:space="preserve">NECESIDADES </t>
  </si>
  <si>
    <t xml:space="preserve">BIEN O SERVICIO                                                                  </t>
  </si>
  <si>
    <t xml:space="preserve">BIEN O SERVICIO </t>
  </si>
  <si>
    <t xml:space="preserve">MEDIDO A TRAVÉS DE </t>
  </si>
  <si>
    <t xml:space="preserve">DESCRIPCIÓN </t>
  </si>
  <si>
    <t xml:space="preserve">INICIO HISTORIA </t>
  </si>
  <si>
    <t xml:space="preserve">FINAL HISTORIA </t>
  </si>
  <si>
    <t xml:space="preserve">ULTIMO AÑO </t>
  </si>
  <si>
    <t>AÑO</t>
  </si>
  <si>
    <t>DEMANDA</t>
  </si>
  <si>
    <t>OFERTA</t>
  </si>
  <si>
    <t>DEFICIT</t>
  </si>
  <si>
    <t xml:space="preserve">ANÁLISIS TÉCNICO                                                                           </t>
  </si>
  <si>
    <t>LOCALIZACION DE LA ALTERNATIVA:</t>
  </si>
  <si>
    <r>
      <rPr>
        <b/>
        <sz val="12"/>
        <rFont val="Arial Narrow"/>
        <family val="2"/>
      </rPr>
      <t>LOCALIZACIÓN ESPECÍFIC</t>
    </r>
    <r>
      <rPr>
        <sz val="12"/>
        <rFont val="Arial Narrow"/>
        <family val="2"/>
      </rPr>
      <t>A: Administración Municipal - Comuna 1</t>
    </r>
  </si>
  <si>
    <t>FACTORES ANALIZADOS</t>
  </si>
  <si>
    <t xml:space="preserve">CADENA DE VALOR </t>
  </si>
  <si>
    <t>Plan Indicativo</t>
  </si>
  <si>
    <t>Meta</t>
  </si>
  <si>
    <t>ACTIVIDADES</t>
  </si>
  <si>
    <t>ETAPA</t>
  </si>
  <si>
    <t>COSTO ACTIVIDAD</t>
  </si>
  <si>
    <t>INSUMOS</t>
  </si>
  <si>
    <t>Mano de Obra calificada</t>
  </si>
  <si>
    <t>Mano se Obra No Calificada</t>
  </si>
  <si>
    <t>Transporte</t>
  </si>
  <si>
    <t>Materiales</t>
  </si>
  <si>
    <t>Servicios domiciliarios</t>
  </si>
  <si>
    <t>Otros servicios</t>
  </si>
  <si>
    <t>Terrenos</t>
  </si>
  <si>
    <t>Edificios</t>
  </si>
  <si>
    <t>Maquinaria y Equipo</t>
  </si>
  <si>
    <t>Mantenimiento Maq y Equipo</t>
  </si>
  <si>
    <t>Otros gastos generales</t>
  </si>
  <si>
    <t>TOTAL</t>
  </si>
  <si>
    <t>RIESGOS</t>
  </si>
  <si>
    <t xml:space="preserve">TIPO DE RIESGO </t>
  </si>
  <si>
    <t xml:space="preserve">DESCRIPCIÓN DEL RIESGO </t>
  </si>
  <si>
    <t xml:space="preserve">PROBABILIDAD </t>
  </si>
  <si>
    <t xml:space="preserve">IMPACTO </t>
  </si>
  <si>
    <t>MEDIDAS DE MITIGACIÓN</t>
  </si>
  <si>
    <t xml:space="preserve">INGRESOS Y BENEFICIOS </t>
  </si>
  <si>
    <t xml:space="preserve">TIPO </t>
  </si>
  <si>
    <t>DESCRIPCION DEL INGRESO O BENEFICIO</t>
  </si>
  <si>
    <t xml:space="preserve">BIEN PRODUCIDO </t>
  </si>
  <si>
    <t xml:space="preserve">RPC </t>
  </si>
  <si>
    <t xml:space="preserve">PERÍODO </t>
  </si>
  <si>
    <t>CANTIDAD</t>
  </si>
  <si>
    <t xml:space="preserve">VALOR UNITARIO </t>
  </si>
  <si>
    <t xml:space="preserve">VALOR TOTAL </t>
  </si>
  <si>
    <t>2017</t>
  </si>
  <si>
    <t>Beneficio</t>
  </si>
  <si>
    <t xml:space="preserve">MODULO DE EVALUACIÓN </t>
  </si>
  <si>
    <t>FLUJO ECONÓMICO</t>
  </si>
  <si>
    <t>Validar que sea positivo</t>
  </si>
  <si>
    <t xml:space="preserve">INDICADORES Y DECISIÓN </t>
  </si>
  <si>
    <r>
      <rPr>
        <b/>
        <sz val="10"/>
        <rFont val="Arial Narrow"/>
        <family val="2"/>
      </rPr>
      <t>Evaluación Económica</t>
    </r>
    <r>
      <rPr>
        <sz val="10"/>
        <rFont val="Arial Narrow"/>
        <family val="2"/>
      </rPr>
      <t xml:space="preserve">: Indicadores de rentabilidad ( VPN, TIR , BC),   indicadores de costo eficiencia ( Costo por Beneficiarios) e indicadores de costo mínimo ( Valor presente de los costos y costo anual equivalente) ESTOS INDICADORES DEBEN SER POSITIVOS.   Y costo de cada uno de los productos </t>
    </r>
  </si>
  <si>
    <r>
      <rPr>
        <b/>
        <sz val="10"/>
        <rFont val="Arial Narrow"/>
        <family val="2"/>
      </rPr>
      <t>Evaluación Multicriterio</t>
    </r>
    <r>
      <rPr>
        <sz val="10"/>
        <rFont val="Arial Narrow"/>
        <family val="2"/>
      </rPr>
      <t>: que compara las alternativas cuando hay dos.</t>
    </r>
  </si>
  <si>
    <r>
      <rPr>
        <b/>
        <sz val="10"/>
        <rFont val="Arial Narrow"/>
        <family val="2"/>
      </rPr>
      <t>Decisión</t>
    </r>
    <r>
      <rPr>
        <sz val="10"/>
        <rFont val="Arial Narrow"/>
        <family val="2"/>
      </rPr>
      <t xml:space="preserve">: Selección de la alternativa </t>
    </r>
  </si>
  <si>
    <t xml:space="preserve">MODULO DE PROGRAMACIÓN </t>
  </si>
  <si>
    <t>INDICADORES DE PRODUCTO</t>
  </si>
  <si>
    <t>INDICADOR DE PRODUCTO</t>
  </si>
  <si>
    <t>PRODUCTOS</t>
  </si>
  <si>
    <t>META</t>
  </si>
  <si>
    <t xml:space="preserve">ACUMULATIVO </t>
  </si>
  <si>
    <t>FUENTE DE VERIFICACION</t>
  </si>
  <si>
    <t xml:space="preserve">PROGRAMACIÓN PERIODO </t>
  </si>
  <si>
    <t xml:space="preserve">META POR PERÍODO </t>
  </si>
  <si>
    <t xml:space="preserve">INDICADORES DE GESTIÓN </t>
  </si>
  <si>
    <t xml:space="preserve">INDICADOR DE GESTIÓN </t>
  </si>
  <si>
    <t xml:space="preserve">PROGRAMACIÓN </t>
  </si>
  <si>
    <t xml:space="preserve">CODIGO DE INDICADOR </t>
  </si>
  <si>
    <t xml:space="preserve">FORMULA </t>
  </si>
  <si>
    <t xml:space="preserve">FUENTE DE VERIFICACIÓN </t>
  </si>
  <si>
    <t xml:space="preserve">TIPO DE FUENTE </t>
  </si>
  <si>
    <t xml:space="preserve">FUENTES DE FINANCIACIÓN </t>
  </si>
  <si>
    <r>
      <rPr>
        <b/>
        <sz val="10"/>
        <rFont val="Arial Narrow"/>
        <family val="2"/>
      </rPr>
      <t>CLASIFICACIÓN PRESUPUESTAL</t>
    </r>
    <r>
      <rPr>
        <sz val="10"/>
        <rFont val="Arial Narrow"/>
        <family val="2"/>
      </rPr>
      <t xml:space="preserve"> : Programa presupuestal, Fortalecimiento a la Gestiòn y Dirección de la Administración Pública Territorial. Subprograma:Desarrollo Territorial</t>
    </r>
  </si>
  <si>
    <t xml:space="preserve">ETAPA </t>
  </si>
  <si>
    <t xml:space="preserve">TIPO DE ENTIDAD </t>
  </si>
  <si>
    <t xml:space="preserve">NOMBRE DE LA ENTIDAD </t>
  </si>
  <si>
    <t xml:space="preserve">TIPO DE RECURSOS </t>
  </si>
  <si>
    <t xml:space="preserve">PREINVERSIÓN </t>
  </si>
  <si>
    <t xml:space="preserve">INVERSIÓN </t>
  </si>
  <si>
    <t xml:space="preserve">OPERACIÓN </t>
  </si>
  <si>
    <t xml:space="preserve">TOTAL PROYECTO </t>
  </si>
  <si>
    <t xml:space="preserve">MUNICIPIOS </t>
  </si>
  <si>
    <t xml:space="preserve">ITAGUI </t>
  </si>
  <si>
    <t xml:space="preserve">TOTAL </t>
  </si>
  <si>
    <t>RESUMEN DEL PROYECTO</t>
  </si>
  <si>
    <t xml:space="preserve">MATRIZ DE RESUMEN : Se fundamenta en los riesgos </t>
  </si>
  <si>
    <t xml:space="preserve">SUPUESTOS </t>
  </si>
  <si>
    <t>UNIDAD ADMINISTRATIVA  RESPONSABLE:</t>
  </si>
  <si>
    <t>FUNCIONARIO RESPONSABLE</t>
  </si>
  <si>
    <t xml:space="preserve">FIRMA SECRETARIO DE DESPACHO </t>
  </si>
  <si>
    <t>DESARROLLO DE ESTRATEGIAS DE PREVENCIÓN DE CONTAGIO Y BIOSEGURIDAD (COVID-19) EN LOS ENTORNOS ESCOLARES DEL MUNICIPIO</t>
  </si>
  <si>
    <t>Occidente</t>
  </si>
  <si>
    <t>Antioquia</t>
  </si>
  <si>
    <t>Itagüí</t>
  </si>
  <si>
    <t>Educación</t>
  </si>
  <si>
    <t xml:space="preserve"> y teniendo en cuenta que  muchos estudiantes no cuentan con los recursos económicos ,  tecnológicos ni culturales suficientes, lo que conlleva a que no puedan acceder a la educación ó que no reciban calidad. </t>
  </si>
  <si>
    <r>
      <t xml:space="preserve">LOCALIZACIÓN ESPECÍFICA: </t>
    </r>
    <r>
      <rPr>
        <sz val="10"/>
        <rFont val="Arial Narrow"/>
        <family val="2"/>
      </rPr>
      <t>24 Instituciones Educativas</t>
    </r>
  </si>
  <si>
    <t>TIPO DE POBLACIÓN : Estudiantes, docentes y directivos</t>
  </si>
  <si>
    <t>AREA DE LOCALIZACIÓN : Urbana</t>
  </si>
  <si>
    <r>
      <rPr>
        <b/>
        <sz val="10"/>
        <rFont val="Arial Narrow"/>
        <family val="2"/>
      </rPr>
      <t>LOCALIZACIÓN ESPECÍFIC</t>
    </r>
    <r>
      <rPr>
        <sz val="10"/>
        <rFont val="Arial Narrow"/>
        <family val="2"/>
      </rPr>
      <t>A: 24 I.E.</t>
    </r>
  </si>
  <si>
    <t>15-18</t>
  </si>
  <si>
    <t>19-60</t>
  </si>
  <si>
    <r>
      <rPr>
        <b/>
        <sz val="10"/>
        <rFont val="Arial Narrow"/>
        <family val="2"/>
      </rPr>
      <t>ENTIDAD</t>
    </r>
    <r>
      <rPr>
        <sz val="10"/>
        <rFont val="Arial Narrow"/>
        <family val="2"/>
      </rPr>
      <t xml:space="preserve"> : </t>
    </r>
    <r>
      <rPr>
        <u/>
        <sz val="10"/>
        <rFont val="Arial Narrow"/>
        <family val="2"/>
      </rPr>
      <t>Municipio de Itagüí</t>
    </r>
  </si>
  <si>
    <r>
      <rPr>
        <b/>
        <sz val="10"/>
        <rFont val="Arial Narrow"/>
        <family val="2"/>
      </rPr>
      <t>FUENTE DE INFORMACIÓN</t>
    </r>
    <r>
      <rPr>
        <sz val="10"/>
        <rFont val="Arial Narrow"/>
        <family val="2"/>
      </rPr>
      <t xml:space="preserve"> : SIMAT, HUMANO WEB</t>
    </r>
  </si>
  <si>
    <r>
      <t xml:space="preserve">MUNICIPIO: </t>
    </r>
    <r>
      <rPr>
        <sz val="10"/>
        <rFont val="Arial Narrow"/>
        <family val="2"/>
      </rPr>
      <t>Itagüí</t>
    </r>
  </si>
  <si>
    <t xml:space="preserve">NÚMERO: 263.332 </t>
  </si>
  <si>
    <t xml:space="preserve">FUENTE DE INFORMACIÓN: Censo 2018 DANE  </t>
  </si>
  <si>
    <r>
      <rPr>
        <b/>
        <sz val="10"/>
        <rFont val="Arial Narrow"/>
        <family val="2"/>
      </rPr>
      <t>CENTRO POBLADO</t>
    </r>
    <r>
      <rPr>
        <sz val="10"/>
        <rFont val="Arial Narrow"/>
        <family val="2"/>
      </rPr>
      <t>: Urbano</t>
    </r>
  </si>
  <si>
    <t>Aumento de contagios por COVID- 19, entre la comunidad educativa y sus familias.</t>
  </si>
  <si>
    <t>Aumento de la tasa desempleo en el Municipio</t>
  </si>
  <si>
    <t>Ante la aparición en el ambito mundial de la enfermedad ocasionada por el coronavirus, la cual es altamente contagiosa, los estudiantes de las Instituciones Educativas oficiales del Municipio de Itagüí se encuentran adelantando su proceso educativo desde sus hogares, utilizando diversos medios fisicos y digitales para el desarrollo de las actividades academicas, lo cual ha generado que no todos lo estudiantes participan de los procesos de formación debido a diversas situaciones como falta de recursos, baja motivación de estudiantes y docentes, entre otras.
El Ministerio de Educación Nacional a través de sus directivas 12 y 13 ha brindado orientaciones para  el regreso de los estudiantes a las aulas escolares, situacion que podria mejorar la permanencia escolar, sin embargo en este escenario los  entes territoriales deben garantizar que los establecimientos educativos, sean ambientes saludables,  protectores e incluyentes para toda la comunidad educativa, esto se convierte en un reto para el Municipio protocolos de bioseguridad, según las directirces dadas desde los entes responsables.</t>
  </si>
  <si>
    <t>Desescolarización de los estudiantes</t>
  </si>
  <si>
    <t>Desconocimiento sobre la prevención de contagios y la eficacia de los metodos de prevención</t>
  </si>
  <si>
    <t>2201- Calidad Cobertura y fortalecimiento de la educacion inicial, basica y media</t>
  </si>
  <si>
    <t>Línea Estratégica 1. Nuestra Gente-Componente 1.1: Tránsitos exitosos y trayectorias completas-  Programa 1: Primera escuela</t>
  </si>
  <si>
    <t>PLAN DE DESARROLLO:" Itagüí, Una Ciudad de oportunidades 2020-2023" - LÍNEA ESTRATÉGICA 17- PROGRAMA 60. LA ESCUELA, UNA OPORTUNIDAD PARA ALCANZAR LA CALIDAD
DE VIDA</t>
  </si>
  <si>
    <t xml:space="preserve">Alto riesgo de contagio por virus covid -19 y aumento en la deserción escolar en  las Instituciones Educativas Oficiales del Municipio de Itagüi
</t>
  </si>
  <si>
    <t>Inexistencia de protocolos de bioseguridad para la prevencion y y atencion del contagio en la escuela</t>
  </si>
  <si>
    <t>No se cuenta con herramientas y un modelo educativo  adaptados para ofrecer educación a distancia y combinada</t>
  </si>
  <si>
    <t>Insuficiente información sobre el virus prevención del contagio y sus repercuciones a la escuela</t>
  </si>
  <si>
    <t>Aumento de la deserción escolar</t>
  </si>
  <si>
    <t>Afectaciones a la salud mental de los estudiantes y docentes.</t>
  </si>
  <si>
    <t>Aplicación de procedimientos no adecuados la para la prevención de contangios por COVID-19</t>
  </si>
  <si>
    <t>Reciente expedición normativa para el desarrollo de medidas de Bioseguridad</t>
  </si>
  <si>
    <t>Docentes no tienen formación adecuada sobre virtualidad, herramientas digitales, y competencias socioemocionales</t>
  </si>
  <si>
    <t>No se cuenta con las herramientas tecnologicas   para el desarrollo de las actividades académicas en la virtualidad</t>
  </si>
  <si>
    <r>
      <rPr>
        <b/>
        <sz val="10"/>
        <rFont val="Arial Narrow"/>
        <family val="2"/>
      </rPr>
      <t>POSICIÓN</t>
    </r>
    <r>
      <rPr>
        <sz val="10"/>
        <rFont val="Arial Narrow"/>
        <family val="2"/>
      </rPr>
      <t>:</t>
    </r>
    <r>
      <rPr>
        <u/>
        <sz val="10"/>
        <rFont val="Arial Narrow"/>
        <family val="2"/>
      </rPr>
      <t xml:space="preserve"> Beneficiario</t>
    </r>
  </si>
  <si>
    <r>
      <t xml:space="preserve">INTERESES O EXPECTATIVAS </t>
    </r>
    <r>
      <rPr>
        <sz val="10"/>
        <rFont val="Arial Narrow"/>
        <family val="2"/>
      </rPr>
      <t>: Ejecutar el 100% del proyecto aportando al cumplimiento de las metas institucionales</t>
    </r>
  </si>
  <si>
    <r>
      <t xml:space="preserve">INTERESES O EXPECTATIVAS :  </t>
    </r>
    <r>
      <rPr>
        <sz val="10"/>
        <rFont val="Arial Narrow"/>
        <family val="2"/>
      </rPr>
      <t>Apoyo financiero</t>
    </r>
  </si>
  <si>
    <r>
      <rPr>
        <b/>
        <sz val="10"/>
        <color rgb="FFFF0000"/>
        <rFont val="Arial Narrow"/>
        <family val="2"/>
      </rPr>
      <t>ENTIDAD</t>
    </r>
    <r>
      <rPr>
        <sz val="10"/>
        <color rgb="FFFF0000"/>
        <rFont val="Arial Narrow"/>
        <family val="2"/>
      </rPr>
      <t xml:space="preserve"> :  ONG</t>
    </r>
  </si>
  <si>
    <r>
      <rPr>
        <b/>
        <sz val="10"/>
        <rFont val="Arial Narrow"/>
        <family val="2"/>
      </rPr>
      <t>POSICIÓN</t>
    </r>
    <r>
      <rPr>
        <sz val="10"/>
        <rFont val="Arial Narrow"/>
        <family val="2"/>
      </rPr>
      <t>:  Cooperante</t>
    </r>
  </si>
  <si>
    <r>
      <rPr>
        <b/>
        <sz val="10"/>
        <rFont val="Arial Narrow"/>
        <family val="2"/>
      </rPr>
      <t>CONTRIBUCIÓN O GESTIÓN</t>
    </r>
    <r>
      <rPr>
        <sz val="10"/>
        <rFont val="Arial Narrow"/>
        <family val="2"/>
      </rPr>
      <t xml:space="preserve"> : Financiar el proyecto</t>
    </r>
  </si>
  <si>
    <r>
      <rPr>
        <b/>
        <sz val="10"/>
        <rFont val="Arial Narrow"/>
        <family val="2"/>
      </rPr>
      <t>CONTRIBUCIÓN O GESTIÓN</t>
    </r>
    <r>
      <rPr>
        <sz val="10"/>
        <rFont val="Arial Narrow"/>
        <family val="2"/>
      </rPr>
      <t xml:space="preserve"> :  Cofinanciar el proyecto</t>
    </r>
  </si>
  <si>
    <t>33.764 Estudiantes expuestos a posibles contagios y deserción escolar                                                                                                                            
1.273. Docentes y directvos docentes con riesgo de contagio</t>
  </si>
  <si>
    <t>SIMAT corte oficial 31052020.</t>
  </si>
  <si>
    <r>
      <rPr>
        <b/>
        <sz val="10"/>
        <rFont val="Arial Narrow"/>
        <family val="2"/>
      </rPr>
      <t>MUNICIPIO</t>
    </r>
    <r>
      <rPr>
        <sz val="10"/>
        <rFont val="Arial Narrow"/>
        <family val="2"/>
      </rPr>
      <t>: Itagüí</t>
    </r>
  </si>
  <si>
    <r>
      <rPr>
        <b/>
        <sz val="10"/>
        <rFont val="Arial Narrow"/>
        <family val="2"/>
      </rPr>
      <t xml:space="preserve">UNIDAD DE MEDIDA : </t>
    </r>
    <r>
      <rPr>
        <u/>
        <sz val="10"/>
        <rFont val="Arial Narrow"/>
        <family val="2"/>
      </rPr>
      <t>Porcentaje</t>
    </r>
    <r>
      <rPr>
        <sz val="10"/>
        <rFont val="Arial Narrow"/>
        <family val="2"/>
      </rPr>
      <t xml:space="preserve"> </t>
    </r>
  </si>
  <si>
    <r>
      <rPr>
        <b/>
        <sz val="10"/>
        <rFont val="Arial Narrow"/>
        <family val="2"/>
      </rPr>
      <t>META</t>
    </r>
    <r>
      <rPr>
        <sz val="10"/>
        <rFont val="Arial Narrow"/>
        <family val="2"/>
      </rPr>
      <t xml:space="preserve">: </t>
    </r>
    <r>
      <rPr>
        <u/>
        <sz val="10"/>
        <rFont val="Arial Narrow"/>
        <family val="2"/>
      </rPr>
      <t>100 %</t>
    </r>
  </si>
  <si>
    <r>
      <t xml:space="preserve">FUENTE DE VERIFICACION : </t>
    </r>
    <r>
      <rPr>
        <u/>
        <sz val="10"/>
        <rFont val="Arial Narrow"/>
        <family val="2"/>
      </rPr>
      <t>Contratos</t>
    </r>
    <r>
      <rPr>
        <sz val="10"/>
        <rFont val="Arial Narrow"/>
        <family val="2"/>
      </rPr>
      <t xml:space="preserve"> y </t>
    </r>
    <r>
      <rPr>
        <u/>
        <sz val="10"/>
        <rFont val="Arial Narrow"/>
        <family val="2"/>
      </rPr>
      <t>registro fotográfico</t>
    </r>
  </si>
  <si>
    <t xml:space="preserve">DESCRIPCIÓN DE LA SITUACION EXISTENTE CON RESPECTO AL PROBLEMA </t>
  </si>
  <si>
    <t>MAGNITUD DEL PROBLEMA                                                    ( INDICADORES DE REFERENCIA  - LINEA BASE )</t>
  </si>
  <si>
    <r>
      <rPr>
        <b/>
        <sz val="10"/>
        <rFont val="Arial Narrow"/>
        <family val="2"/>
      </rPr>
      <t>ACTOR</t>
    </r>
    <r>
      <rPr>
        <sz val="10"/>
        <rFont val="Arial Narrow"/>
        <family val="2"/>
      </rPr>
      <t>: ______Municipal_</t>
    </r>
  </si>
  <si>
    <r>
      <rPr>
        <b/>
        <sz val="10"/>
        <rFont val="Arial Narrow"/>
        <family val="2"/>
      </rPr>
      <t>ACTOR</t>
    </r>
    <r>
      <rPr>
        <sz val="10"/>
        <rFont val="Arial Narrow"/>
        <family val="2"/>
      </rPr>
      <t>: Otro</t>
    </r>
  </si>
  <si>
    <r>
      <rPr>
        <b/>
        <sz val="10"/>
        <rFont val="Arial Narrow"/>
        <family val="2"/>
      </rPr>
      <t>TIPO DE CONSULTA Y COORDINACION ENTRE PARTICIPANTES</t>
    </r>
    <r>
      <rPr>
        <sz val="10"/>
        <rFont val="Arial Narrow"/>
        <family val="2"/>
      </rPr>
      <t>: De cooperación y apoyo técnico</t>
    </r>
  </si>
  <si>
    <r>
      <t xml:space="preserve">AFECTADA  </t>
    </r>
    <r>
      <rPr>
        <sz val="10"/>
        <rFont val="Arial Narrow"/>
        <family val="2"/>
      </rPr>
      <t xml:space="preserve">por el problema </t>
    </r>
  </si>
  <si>
    <r>
      <t xml:space="preserve">OBJETIVO  </t>
    </r>
    <r>
      <rPr>
        <sz val="10"/>
        <rFont val="Arial Narrow"/>
        <family val="2"/>
      </rPr>
      <t xml:space="preserve">de la Intervención </t>
    </r>
  </si>
  <si>
    <t>OBJETIVO GENERAL (PROPÓSITO):</t>
  </si>
  <si>
    <r>
      <t xml:space="preserve"> INDICADOR DE SEGUIMIENTO DEL OBJETIVO GENERAL: </t>
    </r>
    <r>
      <rPr>
        <sz val="10"/>
        <rFont val="Arial Narrow"/>
        <family val="2"/>
      </rPr>
      <t>Instituciones educativas con entorno seguro (Emergencia del COVID-19) y protector implementadas</t>
    </r>
  </si>
  <si>
    <t xml:space="preserve">OBJETIVO ESPECÍFICO : </t>
  </si>
  <si>
    <r>
      <rPr>
        <b/>
        <sz val="10"/>
        <color theme="1"/>
        <rFont val="Arial Narrow"/>
        <family val="2"/>
      </rPr>
      <t>PRODUCTO 2 PDT</t>
    </r>
    <r>
      <rPr>
        <sz val="10"/>
        <color theme="1"/>
        <rFont val="Arial Narrow"/>
        <family val="2"/>
      </rPr>
      <t xml:space="preserve"> : </t>
    </r>
  </si>
  <si>
    <r>
      <rPr>
        <b/>
        <sz val="10"/>
        <color theme="1"/>
        <rFont val="Arial Narrow"/>
        <family val="2"/>
      </rPr>
      <t>PRODUCTO MGA:</t>
    </r>
    <r>
      <rPr>
        <sz val="10"/>
        <color theme="1"/>
        <rFont val="Arial Narrow"/>
        <family val="2"/>
      </rPr>
      <t xml:space="preserve"> </t>
    </r>
  </si>
  <si>
    <r>
      <t xml:space="preserve">OBJETIVO GENERAL </t>
    </r>
    <r>
      <rPr>
        <sz val="10"/>
        <rFont val="Arial Narrow"/>
        <family val="2"/>
      </rPr>
      <t>(PROPÓSITO)</t>
    </r>
  </si>
  <si>
    <r>
      <t xml:space="preserve">COMPONENTES    </t>
    </r>
    <r>
      <rPr>
        <sz val="10"/>
        <rFont val="Arial Narrow"/>
        <family val="2"/>
      </rPr>
      <t>(PRODUCTOS)</t>
    </r>
    <r>
      <rPr>
        <b/>
        <sz val="10"/>
        <rFont val="Arial Narrow"/>
        <family val="2"/>
      </rPr>
      <t xml:space="preserve">           </t>
    </r>
    <r>
      <rPr>
        <sz val="10"/>
        <rFont val="Arial Narrow"/>
        <family val="2"/>
      </rPr>
      <t xml:space="preserve">Servicio de  Asistencia técnica  </t>
    </r>
  </si>
  <si>
    <r>
      <t xml:space="preserve">ACTIVIDAD          </t>
    </r>
    <r>
      <rPr>
        <sz val="10"/>
        <rFont val="Arial Narrow"/>
        <family val="2"/>
      </rPr>
      <t>Formulaciòn del Plan de Desarrollo</t>
    </r>
  </si>
  <si>
    <t>17,241 estudiantes- SIMAT corte oficial 31052020.
447 - Docentes, Directivos y Personal Administrativo -Humano WEB 13052020</t>
  </si>
  <si>
    <t>16,523 estudiantes SIMAT corte oficial 31052020- 826 - Docentes, Directivos y Personal Administrativo -Humano WEB 13052020.</t>
  </si>
  <si>
    <t>Planta de personal: 1192- Humano WEB 13052020. Estudiantes 1325- SIMAT corte oficial 31052020.</t>
  </si>
  <si>
    <t xml:space="preserve">NÚMERO:35,037 </t>
  </si>
  <si>
    <t>Planta de personal: 81- Humano WEB 13052020. Estudiantes 36- SIMAT corte oficial 31052020.</t>
  </si>
  <si>
    <t>Disminuir el riesgo de contagio por virus covid -19 y aumento en la deserción escolar en  las Instituciones Educativas Oficiales del Municipio de Itagüi</t>
  </si>
  <si>
    <t>FUENTE DE VERIFICACIÓN :Sistema de Seguimiento a la contratación</t>
  </si>
  <si>
    <t>Medidas aulas de clase</t>
  </si>
  <si>
    <t>Institución</t>
  </si>
  <si>
    <t>Rector</t>
  </si>
  <si>
    <t>Número del Aula</t>
  </si>
  <si>
    <t>Medidas</t>
  </si>
  <si>
    <t>Numero de estudiantes</t>
  </si>
  <si>
    <t>Jornada</t>
  </si>
  <si>
    <t>Grupo</t>
  </si>
  <si>
    <t>Observaciones</t>
  </si>
  <si>
    <t>Máximo estudiantes en el aula  normal</t>
  </si>
  <si>
    <t>Máximo personas en el aula  Covid</t>
  </si>
  <si>
    <t>solo estudiantes</t>
  </si>
  <si>
    <t>Estudiantes de más normal</t>
  </si>
  <si>
    <t>Estudiantes de más  covid</t>
  </si>
  <si>
    <r>
      <t xml:space="preserve">Estudiante por metro </t>
    </r>
    <r>
      <rPr>
        <b/>
        <vertAlign val="superscript"/>
        <sz val="11"/>
        <color theme="1"/>
        <rFont val="Calibri"/>
        <family val="2"/>
        <scheme val="minor"/>
      </rPr>
      <t>2</t>
    </r>
  </si>
  <si>
    <t>% Relación técnica normal</t>
  </si>
  <si>
    <t>%  Relación Técnica Covid</t>
  </si>
  <si>
    <t>Metros de ancho</t>
  </si>
  <si>
    <t>Metros de largo</t>
  </si>
  <si>
    <r>
      <t>Metros</t>
    </r>
    <r>
      <rPr>
        <b/>
        <vertAlign val="superscript"/>
        <sz val="10"/>
        <color theme="0"/>
        <rFont val="Arial"/>
        <family val="2"/>
      </rPr>
      <t xml:space="preserve"> 2</t>
    </r>
  </si>
  <si>
    <t>menos espacio de profesor</t>
  </si>
  <si>
    <t>Irregularidades</t>
  </si>
  <si>
    <t>Total metros</t>
  </si>
  <si>
    <t>sin restar</t>
  </si>
  <si>
    <t>restando 12</t>
  </si>
  <si>
    <t>Constante</t>
  </si>
  <si>
    <t>ok</t>
  </si>
  <si>
    <t>AM</t>
  </si>
  <si>
    <t>LAM</t>
  </si>
  <si>
    <t>AMP 1,65</t>
  </si>
  <si>
    <t>LMP 1,65</t>
  </si>
  <si>
    <t>AD DESPUES PROFE</t>
  </si>
  <si>
    <t>TOTAL ESTU</t>
  </si>
  <si>
    <t>TOTAL REDONDEO</t>
  </si>
  <si>
    <t>Tutorial</t>
  </si>
  <si>
    <t>https://youtu.be/K_gIU_LIuho</t>
  </si>
  <si>
    <t>LOS GOMEZ AJIZAL</t>
  </si>
  <si>
    <t>GLORIA LILIANA TORRES CASTAÑO</t>
  </si>
  <si>
    <t>Mañana</t>
  </si>
  <si>
    <t>Tarde</t>
  </si>
  <si>
    <t>ACELERACIÓN</t>
  </si>
  <si>
    <t>CERO 3</t>
  </si>
  <si>
    <t>1 BAÑO DE 3,1 m</t>
  </si>
  <si>
    <t>LOS GOMEZ</t>
  </si>
  <si>
    <t>CERO 4</t>
  </si>
  <si>
    <t>ANTONIO JOSÉ DE SUCRE</t>
  </si>
  <si>
    <t>CERO 1</t>
  </si>
  <si>
    <t xml:space="preserve">un muro contra la ventana de 6.54m x 0.5m; un baño de 3.8m x 1.38m; otro muro contra la pared del fondo de 3.10m x 1.38m; otro muro contra la pared de 5.6m x 0.6m </t>
  </si>
  <si>
    <t>CERO 2</t>
  </si>
  <si>
    <t>un muro contra ventana de6.50m x 0.46m; otro muro contra pared de 3m x 1.35m; un tercer muro de 4m x 0.6 , dos baños de 3.8 x 1.35</t>
  </si>
  <si>
    <t>un muro contra la ventana de 7.9m x 0.5m; otro muro contra la pared de 5.10 x 0.6m, un locker de 1m x 0.47m</t>
  </si>
  <si>
    <t>un muro contra la pared de 5.1m x 0.60m; tubo separador de proteccion contra ventana 6.0m x 0.2m</t>
  </si>
  <si>
    <t>un muro contra la pared de 5.52m x 0.6; otro muro contra la pared del fondo de 6.4m x 0.45m; un locker de 1.2m x 0.5m</t>
  </si>
  <si>
    <t>un muro contra la pared de 5.52m x 0.6; otro muro contra la pared del fondo de 6.4m x 0.45m; un locker de 1.2m x 0.5m; tubo separador de proteccion contra venta 8.10m x 0.2m</t>
  </si>
  <si>
    <t>un muro contra la pared de 5.56m x 0.6; otro muro contra la pared del fondo de 6.25m x 0.42m; tubo separador de proteccion contra venta 8.10m x 0.2m, un locker de 0.3m x 0.85m</t>
  </si>
  <si>
    <t>un muro contra la pared de 5.1m x 0.58; tubo separador de proteccion contra ventana 6.0m x 0.2m; un locker de 0.65m x 0.65m</t>
  </si>
  <si>
    <t>un muro contra la pared de 5.1m x 0.55; tubo separador de proteccion contra ventana 6.0m x 0.2m</t>
  </si>
  <si>
    <t>un muro contra la pared de 5.1m x 0.65m; un muro contra la pared de 6.3m x 0.45m; tubo separador de proteccion contra ventana 6.0m x 0.2m</t>
  </si>
  <si>
    <t>un muro contra la pared de 5.1m x 0.65m; un muro contra la pared del fondo de 6.3m x 0.45m; tubo separador de proteccion contra ventana 6.0m x 0.2m</t>
  </si>
  <si>
    <t>un muro contra la pared de 5.5m x 0.60m; un muro contra la pared del fondo de 6.5m x 0.55m; tubo separador de proteccion contra ventana 7.8m x 0.2m</t>
  </si>
  <si>
    <t>un muro al lado de la puerta de 4.6m x 0.5, dos columnas de 0.6m x 0.3m, cocineta laboratorio 3.3m x 0.6m, locker de 0.6m x 1.2m, mesa laboratorio de 3.35m x 0.75m</t>
  </si>
  <si>
    <t>un muro contra la pared de 5.54m x 0.60m; un muro contra la pared del fondo de 6.3m x 0.45m; tubo separador de proteccion contra ventana 7.9m x 0.2m</t>
  </si>
  <si>
    <t>un muro contra la pared de 5.0m x 0.60m; un muro contra la pared del fondo de 7.1m x 0.40m; tubo separador de proteccion contra ventana 7.86m x 0.2m</t>
  </si>
  <si>
    <t>un muro contra la pared de 5.1m x 0.60m; tubo separador de proteccion contra ventana 6.0m x 0.2m; un locker de 1.2m x 0.5m</t>
  </si>
  <si>
    <t>un muro contra la pared de 5.7m x 0.60m; un muro contra la pared del fondo de7.05m x 0.45m;  tubo separador de proteccion contra ventana 7.9m x 0.2m</t>
  </si>
  <si>
    <t>un muro contra la pared de 5.6m x 0.60m; un muro contra la pared del fondo de 6.4m x 0.45m;  tubo separador de proteccion contra ventana 7.85m x 0.2m</t>
  </si>
  <si>
    <t>2 columnas de 30x10 y otra pequeña de 10x10, un baño interno</t>
  </si>
  <si>
    <t>2 columnas de 30x10 y otra pequeña de 10x10 un baño interno</t>
  </si>
  <si>
    <t>6 columnas de 30 cm x 20 cm</t>
  </si>
  <si>
    <t>un muro contra la pared de 7.90m x 0.48m; otro muro contra la pared de 5m x 0.59m. SALA DE PROFESORES</t>
  </si>
  <si>
    <t>un locker de 6m x 0.3m; otro locker de 0.45m x 1.3, LABORATORIO</t>
  </si>
  <si>
    <t>archivador de 3m x 1m, estantes de 0.3m x 0.9m, seis estantes de 1m x 40m; dos estantes de 0.9m x 0.4m, cuatro neveras de 0.42m x 0.57m, archivador chiquito de 0.51m x 0.6m, muro contra pared de 1.55m x 1m, columna de 0.6m x 0.3m, muro de 2.6m x 0.5m. BIBLIOTECA</t>
  </si>
  <si>
    <t>un muro contra la pared de 5.6m x 0.60m; un muro contra la pared del fondo de 6.4m x 0.45m;  tubo separador de proteccion contra ventana 7.85m x 0.2m, un tranformador de 0.3m x 0.6m. SALA DE INFORMARTICA</t>
  </si>
  <si>
    <t>un muro contra la pared de 5.6m x 0.60m; un muro contra la pared del fondo de 6.4m x 0.45m;  tubo separador de proteccion contra ventana 7.85m x 0.2m, un tranformador de 0.3m x 0.6m. SALA INFORMATICA</t>
  </si>
  <si>
    <t>AVELINO SALDARRIAGA</t>
  </si>
  <si>
    <t>FERNANDO LEON GARCIA JAIMES</t>
  </si>
  <si>
    <t>SEDE PRINCIPAL</t>
  </si>
  <si>
    <t>Tercera Jornada</t>
  </si>
  <si>
    <t>Clei 5-1</t>
  </si>
  <si>
    <t>Clei 4-1</t>
  </si>
  <si>
    <t>Clei 3-1</t>
  </si>
  <si>
    <t>SALA DE SISTEMAS</t>
  </si>
  <si>
    <t>CONECTAR 2</t>
  </si>
  <si>
    <t>CONECTAR 1</t>
  </si>
  <si>
    <t>SEDE OLIVARES</t>
  </si>
  <si>
    <t>SEDE LA UNION</t>
  </si>
  <si>
    <t>BIBLIOTECA</t>
  </si>
  <si>
    <t>Clei 3-2</t>
  </si>
  <si>
    <t>Clei 4-2</t>
  </si>
  <si>
    <t>Clei 5-2</t>
  </si>
  <si>
    <t>BENEDIKTA ZUR NIEDEN</t>
  </si>
  <si>
    <t>EMMA IRIAN PUERTA POSADA</t>
  </si>
  <si>
    <t>buitron de 1,10*,60</t>
  </si>
  <si>
    <t>buitron de 1,10*,60 
y wc 3,70*1,33</t>
  </si>
  <si>
    <t>N/A</t>
  </si>
  <si>
    <t>buitron 1,10*,60 y cuarto  de 5,88*1,50</t>
  </si>
  <si>
    <t>CARLOS ENRIQUE CORTES HERRERA</t>
  </si>
  <si>
    <t>COMPARTIDA</t>
  </si>
  <si>
    <t xml:space="preserve">ESTRUCTURA IRREGULAR </t>
  </si>
  <si>
    <t>CIUDAD ITAGUI</t>
  </si>
  <si>
    <t>JUAN RICARDO CARO RIAÑO</t>
  </si>
  <si>
    <t>unica</t>
  </si>
  <si>
    <t>Unica</t>
  </si>
  <si>
    <t>mañana</t>
  </si>
  <si>
    <t>tarde</t>
  </si>
  <si>
    <t>CONCEJO MUNICIPAL DE ITAGUI</t>
  </si>
  <si>
    <t xml:space="preserve">CARLAS DUBIER TABORDA SERNA </t>
  </si>
  <si>
    <t>no</t>
  </si>
  <si>
    <t>INFORM</t>
  </si>
  <si>
    <t>DIEGO ECHAVARRIA MISAS</t>
  </si>
  <si>
    <t>MARIA GLORIA CARDONA OSPINA</t>
  </si>
  <si>
    <t>EL ROSARIO</t>
  </si>
  <si>
    <t>LUIS FERNANDO RODRIGUEZ VASQUEZ</t>
  </si>
  <si>
    <t>Clei 2-1</t>
  </si>
  <si>
    <t>ENRIQUE VELEZ ESCOBAR</t>
  </si>
  <si>
    <t>ANGELA MARIA ALVAREZ LONDOÑO</t>
  </si>
  <si>
    <t>MAÑANA</t>
  </si>
  <si>
    <t>SEDE BACHILLERATO</t>
  </si>
  <si>
    <t>SEDE ACCION COMUNAL</t>
  </si>
  <si>
    <t>SEDE PROVIDENCIA</t>
  </si>
  <si>
    <t>SEDE ARNULFO</t>
  </si>
  <si>
    <t>ESTEBAN OCHOA</t>
  </si>
  <si>
    <t>Sede Triana (3) 101</t>
  </si>
  <si>
    <t>Sede Triana (3) 102</t>
  </si>
  <si>
    <t>Sede Triana (3) 103</t>
  </si>
  <si>
    <t>Sede German Restrepo (2)107</t>
  </si>
  <si>
    <t>Sede German Restrepo (2) 108</t>
  </si>
  <si>
    <t>Sede German Restrepo (2)109 Está aula tiene un área no aprovechable aproximadamente de 2 metros cuadrados</t>
  </si>
  <si>
    <t>Sede German Restrepo (2)111</t>
  </si>
  <si>
    <t>Sede German Restrepo (2)112</t>
  </si>
  <si>
    <t>Sede German Restrepo (2) 205</t>
  </si>
  <si>
    <t>Sede German Restrepo (2) 206</t>
  </si>
  <si>
    <t>Sede German Restrepo (2) 207</t>
  </si>
  <si>
    <t>Sede German Restrepo (2) 209</t>
  </si>
  <si>
    <t>Sede German Restrepo (2) 210</t>
  </si>
  <si>
    <t>Sede Ppal (1) 103</t>
  </si>
  <si>
    <t>Sede Ppal (1) 105</t>
  </si>
  <si>
    <t>Sede Ppal (1) 112</t>
  </si>
  <si>
    <t>Sede Ppal (1) 112, media técnica</t>
  </si>
  <si>
    <t>Sede Ppal (1) 113</t>
  </si>
  <si>
    <t>Sede Ppal (1) 114</t>
  </si>
  <si>
    <t>Sede Ppal (1) 114, media técnica</t>
  </si>
  <si>
    <t>Sede Ppal (1) 115</t>
  </si>
  <si>
    <t>Sede Ppal (1) 201</t>
  </si>
  <si>
    <t>Sede Ppal (1) 202, Aula de tecnología que tiene mesas.</t>
  </si>
  <si>
    <t>Sede Ppal (1) 210</t>
  </si>
  <si>
    <t>Sede Ppal (1) 211</t>
  </si>
  <si>
    <t>Sede Ppal (1) 212</t>
  </si>
  <si>
    <t>Sede Ppal (1) 213</t>
  </si>
  <si>
    <t>FELIPE DE RESTREPO</t>
  </si>
  <si>
    <t>Angela Floreez Rios</t>
  </si>
  <si>
    <t>piso 1</t>
  </si>
  <si>
    <t>piso 2</t>
  </si>
  <si>
    <t>piso 3</t>
  </si>
  <si>
    <t>piso 4</t>
  </si>
  <si>
    <t>jornada unica</t>
  </si>
  <si>
    <t>ISOLDA ECHAVARRIA</t>
  </si>
  <si>
    <t>JOHN JAIRO PARRA HERRERA</t>
  </si>
  <si>
    <t>JOHN F. KENNEDY</t>
  </si>
  <si>
    <t xml:space="preserve">LUSI ELIAS DUARTE VÁSQUEZ </t>
  </si>
  <si>
    <t>TS01</t>
  </si>
  <si>
    <t>101</t>
  </si>
  <si>
    <t>102</t>
  </si>
  <si>
    <t>201</t>
  </si>
  <si>
    <t>202</t>
  </si>
  <si>
    <t>301</t>
  </si>
  <si>
    <t>302</t>
  </si>
  <si>
    <t>401</t>
  </si>
  <si>
    <t>402</t>
  </si>
  <si>
    <t>403</t>
  </si>
  <si>
    <t>501</t>
  </si>
  <si>
    <t>502</t>
  </si>
  <si>
    <t>503</t>
  </si>
  <si>
    <t>601</t>
  </si>
  <si>
    <t>602</t>
  </si>
  <si>
    <t>701</t>
  </si>
  <si>
    <t>702</t>
  </si>
  <si>
    <t>703</t>
  </si>
  <si>
    <t>801</t>
  </si>
  <si>
    <t>802</t>
  </si>
  <si>
    <t>803</t>
  </si>
  <si>
    <t>804</t>
  </si>
  <si>
    <t>901</t>
  </si>
  <si>
    <t>902</t>
  </si>
  <si>
    <t>1001</t>
  </si>
  <si>
    <t>1002</t>
  </si>
  <si>
    <t>1003</t>
  </si>
  <si>
    <t>1101</t>
  </si>
  <si>
    <t>tercera jornada</t>
  </si>
  <si>
    <t>CLEI 301</t>
  </si>
  <si>
    <t>CLEI 401</t>
  </si>
  <si>
    <t>CLEI 402</t>
  </si>
  <si>
    <t>CLEI 501</t>
  </si>
  <si>
    <t>CLEI 502</t>
  </si>
  <si>
    <t>JUAN NEPOMUCENO CADAVID</t>
  </si>
  <si>
    <t>Héctor Ángel Serna</t>
  </si>
  <si>
    <t>Aula Multigradual (Sordos )</t>
  </si>
  <si>
    <t>Procesos Básicos</t>
  </si>
  <si>
    <t>Sordos</t>
  </si>
  <si>
    <t>LOMA LINDA</t>
  </si>
  <si>
    <t>Mary Sol Cano Mejia</t>
  </si>
  <si>
    <t>al lado del tablero tiene una reducción de  1,5 metros en el largo y 1,4 metros en el ancho</t>
  </si>
  <si>
    <t>LUIS CARLOS GALAN</t>
  </si>
  <si>
    <t>Clei 2-2</t>
  </si>
  <si>
    <t>MARCELIANA SALDARRIAGA</t>
  </si>
  <si>
    <t>FERNANDO ADOLFO BARRERA BARRERA</t>
  </si>
  <si>
    <t>Salón A101</t>
  </si>
  <si>
    <t>Salón A102</t>
  </si>
  <si>
    <t>Salón A110</t>
  </si>
  <si>
    <t>Salón A110 - En la tarde Grupos Técnicos</t>
  </si>
  <si>
    <t>Salón A111</t>
  </si>
  <si>
    <t>Salón A111 - En la tarde Grupos Técnicos</t>
  </si>
  <si>
    <t>Salón A201</t>
  </si>
  <si>
    <t>Salón A202</t>
  </si>
  <si>
    <t>Salón A203</t>
  </si>
  <si>
    <t>Salón A301</t>
  </si>
  <si>
    <t>Salón A302</t>
  </si>
  <si>
    <t>Salón A303</t>
  </si>
  <si>
    <t>Salón A304</t>
  </si>
  <si>
    <t>Salón A305</t>
  </si>
  <si>
    <t>Salón A306</t>
  </si>
  <si>
    <t>Salón B102</t>
  </si>
  <si>
    <t>Salón B104</t>
  </si>
  <si>
    <t>Salón B201</t>
  </si>
  <si>
    <t>Salón B202</t>
  </si>
  <si>
    <t>Salón B203</t>
  </si>
  <si>
    <t>Salón CM02</t>
  </si>
  <si>
    <t>Salón C201</t>
  </si>
  <si>
    <t>Salón C202</t>
  </si>
  <si>
    <t>Salón D306</t>
  </si>
  <si>
    <t>Salón D307</t>
  </si>
  <si>
    <t>Salón D401</t>
  </si>
  <si>
    <t>Salón D402</t>
  </si>
  <si>
    <t>Salón D403</t>
  </si>
  <si>
    <t>Salón D404</t>
  </si>
  <si>
    <t>MARIA JOSEFA</t>
  </si>
  <si>
    <t xml:space="preserve">sede juan echeverry-preescolar </t>
  </si>
  <si>
    <t>punto vive digital</t>
  </si>
  <si>
    <t xml:space="preserve">sede juan echeverry-en este momento se encuentran desocupados ya que funcionaba el punto vive digital </t>
  </si>
  <si>
    <t xml:space="preserve">sede juan echeverry-jornada unica </t>
  </si>
  <si>
    <t>taller de artes</t>
  </si>
  <si>
    <t xml:space="preserve">sede juan echeverry taller de artes -jornada unica </t>
  </si>
  <si>
    <t>taller de humanidades</t>
  </si>
  <si>
    <t xml:space="preserve">sede juan echeverry taller de humanidades -jornada unica </t>
  </si>
  <si>
    <t>taller de matematicas</t>
  </si>
  <si>
    <t xml:space="preserve">sede juan echeverry taller de matematicas -jornada unica </t>
  </si>
  <si>
    <t xml:space="preserve">laboratorio </t>
  </si>
  <si>
    <t xml:space="preserve">sede juan echeverry-jornada unica laboratorio </t>
  </si>
  <si>
    <t xml:space="preserve">sede juan echeverry-taller banda musico marcial  </t>
  </si>
  <si>
    <t xml:space="preserve">taller de deportes </t>
  </si>
  <si>
    <t xml:space="preserve">sede juan echeverry-jornada unica taller de deportes </t>
  </si>
  <si>
    <t>taller de ingles</t>
  </si>
  <si>
    <t>sede juan echeverry-jornada unica taller de ingles</t>
  </si>
  <si>
    <t>sede juan echeverry</t>
  </si>
  <si>
    <t xml:space="preserve">biblioteca </t>
  </si>
  <si>
    <t xml:space="preserve">sede maria josefa -jornada unica taller de artes </t>
  </si>
  <si>
    <t xml:space="preserve">sede maria josefa escobar-jornada unica </t>
  </si>
  <si>
    <t xml:space="preserve">sala de profesores </t>
  </si>
  <si>
    <t>301A</t>
  </si>
  <si>
    <t>303A</t>
  </si>
  <si>
    <t>306A</t>
  </si>
  <si>
    <t>CONCEJO MUNICIPAL DE ITAGUI SAN FRANCISCO</t>
  </si>
  <si>
    <t>MARIA JESUS MEJÍA SEDE 1</t>
  </si>
  <si>
    <t>OLGA AMPARO BETANCUR ARENAS</t>
  </si>
  <si>
    <t>MARIA JESUS MEJÍA SEDE 2</t>
  </si>
  <si>
    <t>MARIA JESUS MEJÍA SEDE 3</t>
  </si>
  <si>
    <t>MARIA JESUS MEJÍA SEDE 4</t>
  </si>
  <si>
    <t>MARIA JESUS MEJÍA SEDE 5</t>
  </si>
  <si>
    <t>MARIA JESUS MEJÍA SEDE 6</t>
  </si>
  <si>
    <t>MARIA JESUS MEJÍA SEDE 7</t>
  </si>
  <si>
    <t>MARIA JESUS MEJÍA SEDE 8</t>
  </si>
  <si>
    <t>MARIA JESUS MEJÍA SEDE 9</t>
  </si>
  <si>
    <t>MARIA JESUS MEJÍA SEDE 10</t>
  </si>
  <si>
    <t>MARIA JESUS MEJÍA SEDE 11</t>
  </si>
  <si>
    <t>MARIA JESUS MEJÍA SEDE 12</t>
  </si>
  <si>
    <t>MARIA JESUS MEJÍA SEDE 13</t>
  </si>
  <si>
    <t>MARIA JESUS MEJÍA SEDE 14</t>
  </si>
  <si>
    <t>MARIA JESUS MEJÍA SEDE 15</t>
  </si>
  <si>
    <t>ORESTE SINDICI</t>
  </si>
  <si>
    <t>JOHN JAIRO HERNANDEZ PIZA</t>
  </si>
  <si>
    <t>Bloque A de la institucion</t>
  </si>
  <si>
    <t>Jornada unica</t>
  </si>
  <si>
    <t>Media tecnica</t>
  </si>
  <si>
    <t>jornada unica-BLOQUE A</t>
  </si>
  <si>
    <t>Aulas del bloque B</t>
  </si>
  <si>
    <t>Este grupo es BRUJULA</t>
  </si>
  <si>
    <t>PEDRO ESTRADA</t>
  </si>
  <si>
    <t>Gabriel Dario Medina Rios</t>
  </si>
  <si>
    <t>Aula para la rotación</t>
  </si>
  <si>
    <t>Aula de sistemas</t>
  </si>
  <si>
    <t>Aula ed física</t>
  </si>
  <si>
    <t xml:space="preserve">SAN JOSE </t>
  </si>
  <si>
    <t>Maria Eugenia Mira Rios</t>
  </si>
  <si>
    <t>Sala de sistemas</t>
  </si>
  <si>
    <t>Sala de profesores</t>
  </si>
  <si>
    <t>Secretaría</t>
  </si>
  <si>
    <t>Laboratorio de química</t>
  </si>
  <si>
    <t>SEDE 2 ESCUELA</t>
  </si>
  <si>
    <t>profes</t>
  </si>
  <si>
    <t>SIMON BOLIVAR</t>
  </si>
  <si>
    <t>0°</t>
  </si>
  <si>
    <t>1°</t>
  </si>
  <si>
    <t>2°</t>
  </si>
  <si>
    <t>3°</t>
  </si>
  <si>
    <t>4°1</t>
  </si>
  <si>
    <t>4°2</t>
  </si>
  <si>
    <t>5°1</t>
  </si>
  <si>
    <t>5°2</t>
  </si>
  <si>
    <t>6°1</t>
  </si>
  <si>
    <t>6°2</t>
  </si>
  <si>
    <t>7°1</t>
  </si>
  <si>
    <t>7°2</t>
  </si>
  <si>
    <t>7°3</t>
  </si>
  <si>
    <t>8°1</t>
  </si>
  <si>
    <t>8°2</t>
  </si>
  <si>
    <t>8°3</t>
  </si>
  <si>
    <t>9°1</t>
  </si>
  <si>
    <t>9°2</t>
  </si>
  <si>
    <t>10°1</t>
  </si>
  <si>
    <t>10°2</t>
  </si>
  <si>
    <t>11°1</t>
  </si>
  <si>
    <t>11°2</t>
  </si>
  <si>
    <t>Aula 112 disponible</t>
  </si>
  <si>
    <t>Aula 301 disponible</t>
  </si>
  <si>
    <t>Aula 309 disponible</t>
  </si>
  <si>
    <t>Unidad 4. Diagnóstico</t>
  </si>
  <si>
    <t>Formato 03: Causas y Consecuencias</t>
  </si>
  <si>
    <t xml:space="preserve">Departamento: </t>
  </si>
  <si>
    <t>Municipio:</t>
  </si>
  <si>
    <t>Línea estratégica</t>
  </si>
  <si>
    <t>Componente</t>
  </si>
  <si>
    <t>Causas indirectas</t>
  </si>
  <si>
    <t>Causas directas</t>
  </si>
  <si>
    <t>Problema identificado</t>
  </si>
  <si>
    <t>Consecuencias directas</t>
  </si>
  <si>
    <t>Consecuencias indirectas</t>
  </si>
  <si>
    <t>Disminución de la calidad de vida de las familias del Municipio</t>
  </si>
  <si>
    <t>Baja pertinencia y calidad de la educacion</t>
  </si>
  <si>
    <t>Aumento de incapacidades docentes, ausentismo laboral y escolar.</t>
  </si>
  <si>
    <t xml:space="preserve">Insuficiente control de la pandemia CODIV-1 9 </t>
  </si>
  <si>
    <t>Insuficientes condiciones de infraestructura y dotación en las IE para  la implementación de actividades de higiene y desinfeccion</t>
  </si>
  <si>
    <t>Desarrollar los protocolos de bioseguridad de conformidad con la normatividad vigente, para la proteccion de la comunidad educativa.</t>
  </si>
  <si>
    <r>
      <t>Suministrar e instalar la dotación necesaria para crear barreras sanitarias en contra del coronavirus</t>
    </r>
    <r>
      <rPr>
        <sz val="10"/>
        <color rgb="FFFF0000"/>
        <rFont val="Arial Narrow"/>
        <family val="2"/>
      </rPr>
      <t xml:space="preserve"> en el 100% de las IE.</t>
    </r>
  </si>
  <si>
    <t>Realizar el seguimiento,monitoreo y gestion del conocimiento de las practicas de prevención de contagios implementadas en las Instituciones Educativas.</t>
  </si>
  <si>
    <t>Ejecución del  proyecto "DESARROLLO DE ESTRATEGIAS DE PREVENCIÓN DE CONTAGIO Y BIOSEGURIDAD (COVID-19) EN LOS ENTORNOS ESCOLARES DEL MUNICIPIO",   contratado para ser ejecutado por una Entidad Externa   PASA A PREPARACIÓN…SI</t>
  </si>
  <si>
    <t>SERVICIOS DE CONSULTORIA EN BIOSEGURIDAD</t>
  </si>
  <si>
    <t>PORCENTAJE</t>
  </si>
  <si>
    <t>SERVICIOS DE CONSULTORIA Y ACOMPAÑAMIENTO EN BIOSEGURIDAD</t>
  </si>
  <si>
    <t>Servicios de consultoria y acompañamento en la elaboración, implementacion y seguimiento de medidas de bioseguridad y apoyo pedagógico  para garantizar entornos escolares protectores y saludables y favorecer la permanencia escolar.</t>
  </si>
  <si>
    <r>
      <rPr>
        <b/>
        <sz val="10"/>
        <rFont val="Arial Narrow"/>
        <family val="2"/>
      </rPr>
      <t>Resumen de la alternativa</t>
    </r>
    <r>
      <rPr>
        <sz val="10"/>
        <rFont val="Arial Narrow"/>
        <family val="2"/>
      </rPr>
      <t>: La Secretaría de Educación entregará a través de la contratación de  esta alternativa, Servicios de consultoria y acompañamento en la elaboración, implementacion y seguimiento de medidas de bioseguridad y apoyo pedagógico para garantizar entornos escolares protectores y saludables y favorecer la permanencia escolar, esta última de manera especial, se ha visto afectada  por la ejecución de actividades academicas en casa a través medios virtuales. Se espera que con el desarrollo del proyecto  las Instituciones sigan siendo espacios acogedores, inclusivos y de promoción del desarrollo humano y que puedan a través de los modelos de alternancia educativa, garantizar educación pertinente y decalidad en el marco de los retos impuestos por la pandemia COVID -19.</t>
    </r>
  </si>
  <si>
    <r>
      <rPr>
        <b/>
        <sz val="10"/>
        <rFont val="Arial Narrow"/>
        <family val="2"/>
      </rPr>
      <t xml:space="preserve">AREA DE LOCALIZACIÓN </t>
    </r>
    <r>
      <rPr>
        <sz val="10"/>
        <rFont val="Arial Narrow"/>
        <family val="2"/>
      </rPr>
      <t>: Urbano</t>
    </r>
  </si>
  <si>
    <t>Aspectos Administrativos y políticos               Cercanía a la población objetivo</t>
  </si>
  <si>
    <t>Instituciones educativas como entorno seguro (Emergencia Covid19) y protector</t>
  </si>
  <si>
    <t>MATERIALES</t>
  </si>
  <si>
    <t>VALOR UNITARIO</t>
  </si>
  <si>
    <t>TIEMPO</t>
  </si>
  <si>
    <t>TAPABOCAS</t>
  </si>
  <si>
    <t>GEL ANTIBACTERIAL</t>
  </si>
  <si>
    <t>DISPENSADORES DE GEL</t>
  </si>
  <si>
    <t>DISPENSADORES JABON</t>
  </si>
  <si>
    <t>CANECAS PIE</t>
  </si>
  <si>
    <t>MEDIDORES DE TEMPERATURA</t>
  </si>
  <si>
    <t>LAVAMANOS PORTATIL</t>
  </si>
  <si>
    <t>SEÑALETICA</t>
  </si>
  <si>
    <t>OBJ 1</t>
  </si>
  <si>
    <t>Elaborar e implementar una propuesta metodologica para el desarrollo del modelo educativo mediado por trabajo academico virtual y presencial, y la  incorporación de educación para la salud.</t>
  </si>
  <si>
    <t>Etiquetas de fila</t>
  </si>
  <si>
    <t>Total general</t>
  </si>
  <si>
    <t>Cuenta de Total metros</t>
  </si>
  <si>
    <t>NO I</t>
  </si>
  <si>
    <t>Etiquetas de columna</t>
  </si>
  <si>
    <t>Documentos de planeación- Meta 1</t>
  </si>
  <si>
    <t>OBJ 2</t>
  </si>
  <si>
    <t>1.1 Realizar diagnostico del estado de condiciones de Higiene y Bioseguridad en las Instituciones Educativas Oficiales</t>
  </si>
  <si>
    <t>A1</t>
  </si>
  <si>
    <t>A2</t>
  </si>
  <si>
    <t>1.2 Elaborar protocolos de Bioseguridad y hacer seguimiento a su implementación de conformidad con la normatividad vigente y necesidades identificadas en el diagnostico por IE</t>
  </si>
  <si>
    <t>inversión</t>
  </si>
  <si>
    <r>
      <t xml:space="preserve">Alto riesgo de contagio por virus covid -19 y aumento en la deserción escolar en  las Instituciones Educativas Oficiales del Municipio de Itagüi
</t>
    </r>
    <r>
      <rPr>
        <b/>
        <sz val="11"/>
        <color rgb="FF6F6F6E"/>
        <rFont val="Calibri"/>
        <family val="2"/>
        <scheme val="minor"/>
      </rPr>
      <t xml:space="preserve">
</t>
    </r>
  </si>
  <si>
    <t>TOALLA DESECHABLE</t>
  </si>
  <si>
    <t xml:space="preserve">Dificultades en la prestación del servicio educativo debido al alto riesgo de contagio por virus covid -19 en las Instituciones Educativas Oficiales del Municipio de Itagüi
</t>
  </si>
  <si>
    <t>Baja pertinencia y calidad de la educacion y desescolarización de los estudiantes</t>
  </si>
  <si>
    <t xml:space="preserve">Dificultades en la prestación del servicio educativo debido al alto riesgo de contagio por virus covid -19 en las Instituciones Educativas Oficiales del Municipio de Itagüi
</t>
  </si>
  <si>
    <t>Entornos educativos que no garantizan condiciones de bioseguridad ni aprendizajes adecuados.</t>
  </si>
  <si>
    <t>Ante la aparición en el ambito mundial de la enfermedad ocasionada por el coronavirus, la cual es altamente contagiosa, los estudiantes de las Instituciones Educativas oficiales del Municipio de Itagüí se encuentran adelantando su proceso educativo desde sus hogares, utilizando diversos medios fisicos y digitales para el desarrollo de las actividades academicas, lo cual ha generado que no todos lo estudiantes participan de los procesos de formación debido a diversas situaciones como falta de recursos, baja motivación de estudiantes y docentes, entre otras.
El Ministerio de Educación Nacional a través de sus directivas 11, 12 y 13 ha brindado orientaciones para  el regreso de los estudiantes a las aulas escolares, situacion que podria mejorar la permanencia escolar, sin embargo en este escenario los  entes territoriales deben garantizar que los establecimientos educativos, sean ambientes saludables,  protectores e incluyentes para toda la comunidad educativa, esto se convierte en un reto para el Municipio protocolos de bioseguridad, según las directirces dadas desde los entes responsables.</t>
  </si>
  <si>
    <t>33.764 Estudiantes expuestos a posibles contagios y deserción escolar                                                                                                                            
1.273. Administrativo, docentes, directvos docentes con riesgo de contagio</t>
  </si>
  <si>
    <t>TIPO DE POBLACIÓN : Estudiantes, administrativos, docentes y directivos</t>
  </si>
  <si>
    <t>Mejorar  la prestación del servicio educativo en las Instituciones Educativas Oficiales para lograr entornos protectores y seguros.</t>
  </si>
  <si>
    <t>Desarrollar e implementar estrategias que permitan condiciones de bioseguridad y aprendizajes adecuados en las IEO</t>
  </si>
  <si>
    <t>Nueva legislación para el desarrollo de medidas de Bioseguridad y modelos de aprendizaje.</t>
  </si>
  <si>
    <t>Garantizar entornos educativos seguros, acogedores y con aprendizajes adecuados</t>
  </si>
  <si>
    <r>
      <rPr>
        <b/>
        <sz val="11"/>
        <rFont val="Arial Narrow"/>
        <family val="2"/>
      </rPr>
      <t>Resumen de la alternativa</t>
    </r>
    <r>
      <rPr>
        <sz val="11"/>
        <rFont val="Arial Narrow"/>
        <family val="2"/>
      </rPr>
      <t>: La Secretaría de Educación entregará a través de la contratación de  esta alternativa, Servicios de consultoria y acompañamento en la elaboración, implementacion, dotación y seguimiento de medidas de bioseguridad y apoyo pedagógico para garantizar entornos escolares protectores y saludables y favorecer la permanencia escolar, esta última de manera especial, se ha visto afectada  por la ejecución de actividades academicas en casa a través medios virtuales. Se espera que con el desarrollo del proyecto  las Instituciones sigan siendo espacios acogedores, inclusivos y de promoción del desarrollo humano y que puedan a través de los modelos de alternancia educativa, garantizar educación pertinente y de calidad en el marco de los retos impuestos por la pandemia COVID -19.</t>
    </r>
  </si>
  <si>
    <r>
      <rPr>
        <b/>
        <sz val="12"/>
        <rFont val="Arial Narrow"/>
        <family val="2"/>
      </rPr>
      <t>LOCALIZACIÓN ESPECÍFIC</t>
    </r>
    <r>
      <rPr>
        <sz val="12"/>
        <rFont val="Arial Narrow"/>
        <family val="2"/>
      </rPr>
      <t>A: IE Municipio de Itagui</t>
    </r>
  </si>
  <si>
    <t>Apoyo a las Instituciones Educativas para la implementación de los protocolos de bioseguridady modelos de aprendizaje.</t>
  </si>
  <si>
    <t>1.3 Elaborar e implementar una propuesta metodologica para el mejoramiento de los aprendizajes de los estudiantes, mediado por trabajo academico virtual y presencial.</t>
  </si>
  <si>
    <t>1.2 Elaborar, implementar y hacer seguimiento a los protocolos de Bioseguridad de conformidad con la normatividad vigente y necesidades identificadas en el diagnostico por IE</t>
  </si>
  <si>
    <t>TAPETES DESINFECTANTES</t>
  </si>
  <si>
    <t xml:space="preserve">AMONIO </t>
  </si>
  <si>
    <t>JABON LAVADO DE MANOS</t>
  </si>
  <si>
    <t>Valor incluye, seguimiento de indicadores, campañas de difusión y comunicación</t>
  </si>
  <si>
    <t>A3</t>
  </si>
  <si>
    <t>Administrativo</t>
  </si>
  <si>
    <t xml:space="preserve">Moderado </t>
  </si>
  <si>
    <t>Moderado</t>
  </si>
  <si>
    <t xml:space="preserve">Mayor </t>
  </si>
  <si>
    <t>Deficiencias en la prestación del servicio educativo</t>
  </si>
  <si>
    <t>Planear las actividades del retorno la escuela, mediante el acompañamiento a la comunidad educativa</t>
  </si>
  <si>
    <t>Instituciones educativas con altos indices de contagio de covid -19 y alta deserción escolar</t>
  </si>
  <si>
    <t>Planear e implementar acciones orientadas a la permanencia escolar y prevención de los contagios</t>
  </si>
  <si>
    <r>
      <t xml:space="preserve">ACTIVIDAD:         </t>
    </r>
    <r>
      <rPr>
        <sz val="10"/>
        <rFont val="Arial Narrow"/>
        <family val="2"/>
      </rPr>
      <t>Realizar diagnostico del estado de condiciones de Higiene y Bioseguridad en las Instituciones Educativas Oficiales</t>
    </r>
  </si>
  <si>
    <t>Diagnostico mal elaborado</t>
  </si>
  <si>
    <t>Incremento de personas contagiadas en el Municipio</t>
  </si>
  <si>
    <t>Educación de baja calidad, alta deserción escolar</t>
  </si>
  <si>
    <t>Formulación y aplicación inadecuada de protocolos</t>
  </si>
  <si>
    <t>Selección adecuada de personal que realiza diagnostico.
Revisión, ajustes y validación de borrador de diagostico</t>
  </si>
  <si>
    <t>Costo evitados por atención en salud</t>
  </si>
  <si>
    <t>Número</t>
  </si>
  <si>
    <t>otro</t>
  </si>
  <si>
    <t>0,80</t>
  </si>
  <si>
    <t>Instituciones educativas con entorno seguro (Emergencia del COVID-19) y protector implementadas</t>
  </si>
  <si>
    <t>Documentos de lineamientos técnicos</t>
  </si>
  <si>
    <t>SI</t>
  </si>
  <si>
    <t>Documentos oficiales</t>
  </si>
  <si>
    <t>MGA</t>
  </si>
  <si>
    <t>PROPIOS</t>
  </si>
  <si>
    <t>SGP</t>
  </si>
  <si>
    <t>No se cumpla con el objetivo general</t>
  </si>
  <si>
    <t xml:space="preserve">	No se cumpla con el Objetivo específico y la entrega de productos</t>
  </si>
  <si>
    <t>No se cumpla con las actividades del proyecto</t>
  </si>
  <si>
    <t>No se presentan contagios y se disminuye la deserción escolar</t>
  </si>
  <si>
    <t>Entornos educativos, seguros y protectores</t>
  </si>
  <si>
    <t>El contratista y la comunidad educativa cumplen a cabalidad con las obligaciones adquiridas</t>
  </si>
  <si>
    <t>operación</t>
  </si>
  <si>
    <t xml:space="preserve">Rentabilidad </t>
  </si>
  <si>
    <t xml:space="preserve">Costo Eficiencia  y costo mínimo : </t>
  </si>
  <si>
    <t>Acompañamiento y apoyo en la implementación de protocolos de Bioseguridad y modelos de aprendizaje medidados por tecnologias, dirigido a las Instituiones Educativas Oficiales de la Secretaría de Educación.</t>
  </si>
  <si>
    <t xml:space="preserve">          Formato 02: Problemas territoriales por línea estratégica</t>
  </si>
  <si>
    <t>Sector / Tema Transversal</t>
  </si>
  <si>
    <t>Situaciones negativas encontradas</t>
  </si>
  <si>
    <t xml:space="preserve"> ¿Cuál es la población a la que afecta la situación negativa? </t>
  </si>
  <si>
    <t xml:space="preserve"> ¿Dónde se ubica o localiza la situación negativa encontrada? </t>
  </si>
  <si>
    <t>Síntesis del problema identificado</t>
  </si>
  <si>
    <t>PENDIENTE</t>
  </si>
  <si>
    <t xml:space="preserve">Exposicion directa al  riesgo de contagio por virus covid -19 para los estudiantes y personal en general de las Instituciones Educativas Oficiales del Municipio de Itagüi
Baja conciencia del autocuidado y práctica de los protocolos de bioseguridad por parte de la comunidad educativa.
Condiciones desfavorables de los entornos escolares en terminos de infraestructura , para la prevención del contagio de COVID-19.
Baja determinacion de los protocolos de bioseguridad para la prevención de contagios de COVID -19.
Baja pertinencia de los modelos educativos de cara a las necesidades actuales de formación para la educación en salud fisica y mental, en medios presenciales y virtuales.
Baja preparación del sistema educativo para la implementacion de medios virtuales de enseñanza
</t>
  </si>
  <si>
    <t>Estudiantes Docentes, Directivos, Docentes, personal Administrativo de la IE, Personal Administrativo de la SEMI.</t>
  </si>
  <si>
    <t>Instituciones Educativas Oficiales del Municipio de Itagüi</t>
  </si>
  <si>
    <t>D</t>
  </si>
  <si>
    <t>DESINFECCIÓN</t>
  </si>
  <si>
    <t>RECURSOS EDUCATIVOS - CALIDAD EDUCATIVA</t>
  </si>
  <si>
    <t>NELSON MAURICIO MORENO - MIGUEL ANGEL JARAMILLO</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</si>
</sst>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quot;$&quot;* #,##0_-;\-&quot;$&quot;* #,##0_-;_-&quot;$&quot;* &quot;-&quot;_-;_-@_-"/>
    <numFmt numFmtId="165" formatCode="_-* #,##0_-;\-* #,##0_-;_-* &quot;-&quot;_-;_-@_-"/>
    <numFmt numFmtId="166" formatCode="_-&quot;$&quot;* #,##0.00_-;\-&quot;$&quot;* #,##0.00_-;_-&quot;$&quot;* &quot;-&quot;??_-;_-@_-"/>
    <numFmt numFmtId="167" formatCode="_ &quot;$&quot;\ * #,##0.00_ ;_ &quot;$&quot;\ * \-#,##0.00_ ;_ &quot;$&quot;\ * &quot;-&quot;??_ ;_ @_ "/>
    <numFmt numFmtId="168" formatCode="#,##0.00_ ;\-#,##0.00\ "/>
    <numFmt numFmtId="169" formatCode="0.0"/>
  </numFmts>
  <fonts count="51" x14ac:knownFonts="1">
    <font>
      <sz val="11"/>
      <color theme="1"/>
      <name val="Calibri"/>
      <family val="2"/>
      <scheme val="minor"/>
    </font>
    <font>
      <sz val="11"/>
      <color theme="1"/>
      <name val="Calibri"/>
      <family val="2"/>
      <scheme val="minor"/>
    </font>
    <font>
      <b/>
      <sz val="11"/>
      <color theme="1"/>
      <name val="Calibri"/>
      <family val="2"/>
      <scheme val="minor"/>
    </font>
    <font>
      <b/>
      <sz val="12"/>
      <name val="Arial Narrow"/>
      <family val="2"/>
    </font>
    <font>
      <sz val="12"/>
      <name val="Arial Narrow"/>
      <family val="2"/>
    </font>
    <font>
      <b/>
      <sz val="10"/>
      <name val="Arial Narrow"/>
      <family val="2"/>
    </font>
    <font>
      <sz val="10"/>
      <name val="Arial Narrow"/>
      <family val="2"/>
    </font>
    <font>
      <sz val="10"/>
      <name val="Verdana"/>
      <family val="2"/>
    </font>
    <font>
      <sz val="10"/>
      <color theme="1"/>
      <name val="Arial Narrow"/>
      <family val="2"/>
    </font>
    <font>
      <b/>
      <sz val="9"/>
      <color rgb="FF000000"/>
      <name val="Tahoma"/>
      <family val="2"/>
    </font>
    <font>
      <sz val="9"/>
      <color rgb="FF000000"/>
      <name val="Tahoma"/>
      <family val="2"/>
    </font>
    <font>
      <b/>
      <sz val="9"/>
      <color indexed="81"/>
      <name val="Tahoma"/>
      <family val="2"/>
    </font>
    <font>
      <sz val="9"/>
      <color indexed="81"/>
      <name val="Tahoma"/>
      <family val="2"/>
    </font>
    <font>
      <u/>
      <sz val="10"/>
      <name val="Arial Narrow"/>
      <family val="2"/>
    </font>
    <font>
      <b/>
      <sz val="11"/>
      <color theme="0"/>
      <name val="Calibri"/>
      <family val="2"/>
      <scheme val="minor"/>
    </font>
    <font>
      <sz val="11"/>
      <color rgb="FFFF0000"/>
      <name val="Calibri"/>
      <family val="2"/>
      <scheme val="minor"/>
    </font>
    <font>
      <b/>
      <sz val="11"/>
      <color rgb="FF6F6F6E"/>
      <name val="Calibri"/>
      <family val="2"/>
      <scheme val="minor"/>
    </font>
    <font>
      <sz val="10"/>
      <color rgb="FFFF0000"/>
      <name val="Arial Narrow"/>
      <family val="2"/>
    </font>
    <font>
      <b/>
      <sz val="10"/>
      <color rgb="FFFF0000"/>
      <name val="Arial Narrow"/>
      <family val="2"/>
    </font>
    <font>
      <sz val="8"/>
      <name val="Calibri"/>
      <family val="2"/>
      <scheme val="minor"/>
    </font>
    <font>
      <b/>
      <sz val="10"/>
      <color theme="1"/>
      <name val="Arial Narrow"/>
      <family val="2"/>
    </font>
    <font>
      <u/>
      <sz val="11"/>
      <color theme="10"/>
      <name val="Calibri"/>
      <family val="2"/>
      <scheme val="minor"/>
    </font>
    <font>
      <b/>
      <sz val="12"/>
      <color rgb="FF397FE7"/>
      <name val="Arial"/>
      <family val="2"/>
    </font>
    <font>
      <b/>
      <sz val="11"/>
      <color rgb="FF397FE7"/>
      <name val="Calibri"/>
      <family val="2"/>
      <scheme val="minor"/>
    </font>
    <font>
      <b/>
      <sz val="11"/>
      <color theme="0"/>
      <name val="Arial"/>
      <family val="2"/>
    </font>
    <font>
      <b/>
      <vertAlign val="superscript"/>
      <sz val="11"/>
      <color theme="1"/>
      <name val="Calibri"/>
      <family val="2"/>
      <scheme val="minor"/>
    </font>
    <font>
      <b/>
      <sz val="10"/>
      <color theme="0"/>
      <name val="Arial"/>
      <family val="2"/>
    </font>
    <font>
      <b/>
      <vertAlign val="superscript"/>
      <sz val="10"/>
      <color theme="0"/>
      <name val="Arial"/>
      <family val="2"/>
    </font>
    <font>
      <b/>
      <sz val="8"/>
      <color theme="0"/>
      <name val="Arial"/>
      <family val="2"/>
    </font>
    <font>
      <sz val="11"/>
      <color rgb="FF000000"/>
      <name val="Calibri"/>
      <family val="2"/>
      <scheme val="minor"/>
    </font>
    <font>
      <b/>
      <sz val="16"/>
      <color rgb="FF522B57"/>
      <name val="Calibri"/>
      <family val="2"/>
      <scheme val="minor"/>
    </font>
    <font>
      <i/>
      <sz val="14"/>
      <color theme="1"/>
      <name val="Calibri"/>
      <family val="2"/>
      <scheme val="minor"/>
    </font>
    <font>
      <b/>
      <sz val="12"/>
      <color rgb="FFFF0000"/>
      <name val="Calibri"/>
      <family val="2"/>
      <scheme val="minor"/>
    </font>
    <font>
      <i/>
      <sz val="11"/>
      <color theme="1"/>
      <name val="Calibri"/>
      <family val="2"/>
      <scheme val="minor"/>
    </font>
    <font>
      <b/>
      <sz val="11"/>
      <color theme="0" tint="-0.34998626667073579"/>
      <name val="Calibri"/>
      <family val="2"/>
      <scheme val="minor"/>
    </font>
    <font>
      <b/>
      <sz val="11"/>
      <color rgb="FFFF0000"/>
      <name val="Calibri"/>
      <family val="2"/>
      <scheme val="minor"/>
    </font>
    <font>
      <i/>
      <sz val="12"/>
      <color theme="1"/>
      <name val="Calibri"/>
      <family val="2"/>
      <scheme val="minor"/>
    </font>
    <font>
      <sz val="11"/>
      <name val="Arial Narrow"/>
      <family val="2"/>
    </font>
    <font>
      <b/>
      <sz val="11"/>
      <name val="Arial Narrow"/>
      <family val="2"/>
    </font>
    <font>
      <sz val="9"/>
      <name val="Arial Narrow"/>
      <family val="2"/>
    </font>
    <font>
      <sz val="8"/>
      <name val="Arial Narrow"/>
      <family val="2"/>
    </font>
    <font>
      <sz val="11"/>
      <color theme="1"/>
      <name val="Calibri"/>
      <family val="2"/>
    </font>
    <font>
      <b/>
      <sz val="16"/>
      <color rgb="FF002060"/>
      <name val="Calibri"/>
      <family val="2"/>
      <scheme val="minor"/>
    </font>
    <font>
      <i/>
      <sz val="14"/>
      <color rgb="FF000000"/>
      <name val="Calibri"/>
      <family val="2"/>
    </font>
    <font>
      <b/>
      <sz val="12"/>
      <color rgb="FFFF0000"/>
      <name val="Calibri"/>
      <family val="2"/>
    </font>
    <font>
      <b/>
      <sz val="11"/>
      <color rgb="FF000000"/>
      <name val="Calibri"/>
      <family val="2"/>
    </font>
    <font>
      <i/>
      <sz val="11"/>
      <color rgb="FF000000"/>
      <name val="Calibri"/>
      <family val="2"/>
    </font>
    <font>
      <sz val="14"/>
      <color rgb="FF000000"/>
      <name val="Calibri"/>
      <family val="2"/>
    </font>
    <font>
      <sz val="11"/>
      <color rgb="FF6F6F6E"/>
      <name val="Calibri"/>
      <family val="2"/>
      <scheme val="minor"/>
    </font>
    <font>
      <sz val="12"/>
      <color rgb="FF000000"/>
      <name val="Calibri"/>
      <family val="2"/>
    </font>
    <font>
      <i/>
      <sz val="12"/>
      <color rgb="FF000000"/>
      <name val="Calibri"/>
      <family val="2"/>
    </font>
  </fonts>
  <fills count="2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E0FAD6"/>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ECECEC"/>
        <bgColor indexed="64"/>
      </patternFill>
    </fill>
    <fill>
      <patternFill patternType="solid">
        <fgColor theme="4" tint="0.59999389629810485"/>
        <bgColor indexed="64"/>
      </patternFill>
    </fill>
    <fill>
      <patternFill patternType="solid">
        <fgColor rgb="FF397FE7"/>
        <bgColor indexed="64"/>
      </patternFill>
    </fill>
    <fill>
      <patternFill patternType="solid">
        <fgColor theme="6" tint="0.79998168889431442"/>
        <bgColor indexed="64"/>
      </patternFill>
    </fill>
    <fill>
      <patternFill patternType="solid">
        <fgColor theme="2"/>
        <bgColor indexed="64"/>
      </patternFill>
    </fill>
    <fill>
      <patternFill patternType="solid">
        <fgColor theme="9"/>
        <bgColor indexed="64"/>
      </patternFill>
    </fill>
    <fill>
      <patternFill patternType="solid">
        <fgColor rgb="FFFF0000"/>
        <bgColor indexed="64"/>
      </patternFill>
    </fill>
    <fill>
      <patternFill patternType="solid">
        <fgColor rgb="FF522B57"/>
        <bgColor indexed="64"/>
      </patternFill>
    </fill>
    <fill>
      <patternFill patternType="solid">
        <fgColor rgb="FFFFC000"/>
        <bgColor indexed="64"/>
      </patternFill>
    </fill>
    <fill>
      <patternFill patternType="solid">
        <fgColor rgb="FFFFFF00"/>
        <bgColor indexed="64"/>
      </patternFill>
    </fill>
    <fill>
      <patternFill patternType="solid">
        <fgColor rgb="FF00FFFF"/>
        <bgColor indexed="64"/>
      </patternFill>
    </fill>
    <fill>
      <patternFill patternType="solid">
        <fgColor rgb="FFF2F2F2"/>
        <bgColor rgb="FF000000"/>
      </patternFill>
    </fill>
    <fill>
      <patternFill patternType="solid">
        <fgColor theme="5" tint="0.39997558519241921"/>
        <bgColor indexed="64"/>
      </patternFill>
    </fill>
  </fills>
  <borders count="64">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rgb="FF522B57"/>
      </left>
      <right style="thin">
        <color rgb="FF522B57"/>
      </right>
      <top style="thin">
        <color rgb="FF522B57"/>
      </top>
      <bottom style="thin">
        <color rgb="FF522B5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522B57"/>
      </left>
      <right/>
      <top style="thin">
        <color rgb="FF522B57"/>
      </top>
      <bottom style="thin">
        <color rgb="FF522B57"/>
      </bottom>
      <diagonal/>
    </border>
    <border>
      <left/>
      <right/>
      <top style="thin">
        <color rgb="FF522B57"/>
      </top>
      <bottom style="thin">
        <color rgb="FF522B57"/>
      </bottom>
      <diagonal/>
    </border>
    <border>
      <left/>
      <right style="thin">
        <color rgb="FF522B57"/>
      </right>
      <top style="thin">
        <color rgb="FF522B57"/>
      </top>
      <bottom style="thin">
        <color rgb="FF522B57"/>
      </bottom>
      <diagonal/>
    </border>
    <border>
      <left style="medium">
        <color rgb="FFECECEC"/>
      </left>
      <right style="medium">
        <color rgb="FFECECEC"/>
      </right>
      <top style="medium">
        <color rgb="FFECECEC"/>
      </top>
      <bottom style="medium">
        <color rgb="FFECECEC"/>
      </bottom>
      <diagonal/>
    </border>
    <border>
      <left style="thin">
        <color rgb="FF522B57"/>
      </left>
      <right/>
      <top style="thin">
        <color rgb="FF522B57"/>
      </top>
      <bottom/>
      <diagonal/>
    </border>
    <border>
      <left/>
      <right style="thin">
        <color rgb="FF522B57"/>
      </right>
      <top style="thin">
        <color rgb="FF522B57"/>
      </top>
      <bottom/>
      <diagonal/>
    </border>
    <border>
      <left style="thin">
        <color rgb="FF522B57"/>
      </left>
      <right/>
      <top/>
      <bottom/>
      <diagonal/>
    </border>
    <border>
      <left/>
      <right style="thin">
        <color rgb="FF522B57"/>
      </right>
      <top/>
      <bottom/>
      <diagonal/>
    </border>
    <border>
      <left style="thin">
        <color rgb="FF522B57"/>
      </left>
      <right/>
      <top/>
      <bottom style="thin">
        <color rgb="FF522B57"/>
      </bottom>
      <diagonal/>
    </border>
    <border>
      <left/>
      <right style="thin">
        <color rgb="FF522B57"/>
      </right>
      <top/>
      <bottom style="thin">
        <color rgb="FF522B57"/>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8">
    <xf numFmtId="0" fontId="0" fillId="0" borderId="0"/>
    <xf numFmtId="164" fontId="1" fillId="0" borderId="0" applyFont="0" applyFill="0" applyBorder="0" applyAlignment="0" applyProtection="0"/>
    <xf numFmtId="0" fontId="7" fillId="0" borderId="0"/>
    <xf numFmtId="165" fontId="1" fillId="0" borderId="0" applyFont="0" applyFill="0" applyBorder="0" applyAlignment="0" applyProtection="0"/>
    <xf numFmtId="0" fontId="16" fillId="8" borderId="41">
      <alignment horizontal="center" vertical="center" wrapText="1"/>
    </xf>
    <xf numFmtId="0" fontId="21" fillId="0" borderId="0" applyNumberFormat="0" applyFill="0" applyBorder="0" applyAlignment="0" applyProtection="0"/>
    <xf numFmtId="0" fontId="14" fillId="15" borderId="53">
      <alignment horizontal="center" vertical="center" wrapText="1"/>
    </xf>
    <xf numFmtId="166" fontId="1" fillId="0" borderId="0" applyFont="0" applyFill="0" applyBorder="0" applyAlignment="0" applyProtection="0"/>
  </cellStyleXfs>
  <cellXfs count="590">
    <xf numFmtId="0" fontId="0" fillId="0" borderId="0" xfId="0"/>
    <xf numFmtId="0" fontId="5"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4" xfId="0" applyFont="1" applyBorder="1" applyAlignment="1">
      <alignment vertical="center" wrapText="1"/>
    </xf>
    <xf numFmtId="0" fontId="5" fillId="0" borderId="4" xfId="0" applyFont="1" applyBorder="1" applyAlignment="1">
      <alignment vertical="center" wrapText="1"/>
    </xf>
    <xf numFmtId="0" fontId="5" fillId="0" borderId="16" xfId="0" applyFont="1" applyBorder="1" applyAlignment="1">
      <alignment horizontal="center" vertical="center" wrapText="1"/>
    </xf>
    <xf numFmtId="0" fontId="6" fillId="0" borderId="9" xfId="0" applyFont="1" applyBorder="1" applyAlignment="1">
      <alignment vertical="center" wrapText="1"/>
    </xf>
    <xf numFmtId="0" fontId="0" fillId="0" borderId="4" xfId="0" applyBorder="1"/>
    <xf numFmtId="0" fontId="5" fillId="4" borderId="0" xfId="0" applyFont="1" applyFill="1" applyAlignment="1">
      <alignment vertical="center"/>
    </xf>
    <xf numFmtId="0" fontId="5" fillId="3" borderId="30" xfId="2" applyFont="1" applyFill="1" applyBorder="1" applyAlignment="1" applyProtection="1">
      <alignment horizontal="center" vertical="center" wrapText="1"/>
      <protection hidden="1"/>
    </xf>
    <xf numFmtId="0" fontId="5" fillId="3" borderId="9" xfId="2" applyFont="1" applyFill="1" applyBorder="1" applyAlignment="1" applyProtection="1">
      <alignment vertical="center" wrapText="1"/>
      <protection hidden="1"/>
    </xf>
    <xf numFmtId="0" fontId="6" fillId="5" borderId="0" xfId="0" applyFont="1" applyFill="1" applyAlignment="1">
      <alignment vertical="center"/>
    </xf>
    <xf numFmtId="0" fontId="5" fillId="5" borderId="37" xfId="0" applyFont="1" applyFill="1" applyBorder="1" applyAlignment="1">
      <alignment horizontal="center" vertical="center" wrapText="1"/>
    </xf>
    <xf numFmtId="0" fontId="6" fillId="0" borderId="0" xfId="0" applyFont="1" applyAlignment="1">
      <alignment vertical="center"/>
    </xf>
    <xf numFmtId="0" fontId="5" fillId="0" borderId="37" xfId="0" applyFont="1" applyBorder="1" applyAlignment="1">
      <alignment horizontal="center" vertical="center"/>
    </xf>
    <xf numFmtId="0" fontId="5" fillId="0" borderId="38" xfId="0" applyFont="1" applyBorder="1" applyAlignment="1">
      <alignment horizontal="center" vertical="center"/>
    </xf>
    <xf numFmtId="0" fontId="5" fillId="0" borderId="39"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5" fillId="0" borderId="16" xfId="0" applyFont="1" applyBorder="1" applyAlignment="1">
      <alignment horizontal="center" vertical="center"/>
    </xf>
    <xf numFmtId="3" fontId="6" fillId="0" borderId="4" xfId="0" applyNumberFormat="1" applyFont="1" applyBorder="1" applyAlignment="1">
      <alignment horizontal="center" vertical="center"/>
    </xf>
    <xf numFmtId="3" fontId="6" fillId="0" borderId="17" xfId="0" applyNumberFormat="1" applyFont="1" applyBorder="1" applyAlignment="1">
      <alignment horizontal="center" vertical="center"/>
    </xf>
    <xf numFmtId="0" fontId="6" fillId="0" borderId="32" xfId="0" applyFont="1" applyBorder="1" applyAlignment="1">
      <alignment horizontal="center" vertical="center"/>
    </xf>
    <xf numFmtId="0" fontId="6" fillId="0" borderId="33" xfId="0" applyFont="1" applyBorder="1" applyAlignment="1">
      <alignment horizontal="center" vertical="center"/>
    </xf>
    <xf numFmtId="0" fontId="6" fillId="0" borderId="34" xfId="0" applyFont="1" applyBorder="1" applyAlignment="1">
      <alignment horizontal="center" vertical="center"/>
    </xf>
    <xf numFmtId="0" fontId="6" fillId="0" borderId="0" xfId="0" applyFont="1" applyAlignment="1">
      <alignment horizontal="center" vertical="center"/>
    </xf>
    <xf numFmtId="0" fontId="5" fillId="0" borderId="0" xfId="0" applyFont="1" applyAlignment="1">
      <alignment vertical="center"/>
    </xf>
    <xf numFmtId="0" fontId="5" fillId="0" borderId="0" xfId="0" applyFont="1" applyAlignment="1">
      <alignment horizontal="center" vertical="center"/>
    </xf>
    <xf numFmtId="0" fontId="6" fillId="5" borderId="32" xfId="0" applyFont="1" applyFill="1" applyBorder="1" applyAlignment="1">
      <alignment horizontal="center" vertical="center"/>
    </xf>
    <xf numFmtId="3" fontId="6" fillId="5" borderId="33" xfId="0" applyNumberFormat="1" applyFont="1" applyFill="1" applyBorder="1" applyAlignment="1">
      <alignment horizontal="center" vertical="center"/>
    </xf>
    <xf numFmtId="3" fontId="6" fillId="5" borderId="34" xfId="0" applyNumberFormat="1" applyFont="1" applyFill="1" applyBorder="1" applyAlignment="1">
      <alignment horizontal="center" vertical="center"/>
    </xf>
    <xf numFmtId="0" fontId="5" fillId="0" borderId="4" xfId="0" applyFont="1" applyBorder="1" applyAlignment="1">
      <alignment horizontal="center" vertical="center" wrapText="1"/>
    </xf>
    <xf numFmtId="0" fontId="6" fillId="0" borderId="4" xfId="0" applyFont="1" applyBorder="1" applyAlignment="1">
      <alignment horizontal="center" vertical="center" wrapText="1"/>
    </xf>
    <xf numFmtId="0" fontId="6" fillId="0" borderId="4" xfId="0" applyFont="1" applyBorder="1" applyAlignment="1">
      <alignment horizontal="left" vertical="center" wrapText="1"/>
    </xf>
    <xf numFmtId="0" fontId="6" fillId="0" borderId="17" xfId="0" applyFont="1" applyBorder="1" applyAlignment="1">
      <alignment horizontal="center" vertical="center" wrapText="1"/>
    </xf>
    <xf numFmtId="0" fontId="5" fillId="3" borderId="9" xfId="2" applyFont="1" applyFill="1" applyBorder="1" applyAlignment="1" applyProtection="1">
      <alignment horizontal="center" vertical="center" wrapText="1"/>
      <protection hidden="1"/>
    </xf>
    <xf numFmtId="0" fontId="6" fillId="3" borderId="4" xfId="2" applyFont="1" applyFill="1" applyBorder="1" applyAlignment="1" applyProtection="1">
      <alignment horizontal="center" vertical="center" wrapText="1"/>
      <protection hidden="1"/>
    </xf>
    <xf numFmtId="0" fontId="6" fillId="3" borderId="33" xfId="2" applyFont="1" applyFill="1" applyBorder="1" applyAlignment="1" applyProtection="1">
      <alignment horizontal="center" vertical="center" wrapText="1"/>
      <protection hidden="1"/>
    </xf>
    <xf numFmtId="0" fontId="5" fillId="5" borderId="38" xfId="0" applyFont="1" applyFill="1" applyBorder="1" applyAlignment="1">
      <alignment horizontal="center" vertical="center" wrapText="1"/>
    </xf>
    <xf numFmtId="0" fontId="5" fillId="5" borderId="39"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5" fillId="0" borderId="4"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16" fillId="8" borderId="41" xfId="4" applyAlignment="1">
      <alignment horizontal="left" vertical="center" wrapText="1"/>
    </xf>
    <xf numFmtId="0" fontId="6" fillId="0" borderId="8" xfId="0" applyFont="1" applyBorder="1" applyAlignment="1">
      <alignment vertical="center" wrapText="1"/>
    </xf>
    <xf numFmtId="0" fontId="6" fillId="9" borderId="4" xfId="0" applyFont="1" applyFill="1" applyBorder="1" applyAlignment="1">
      <alignment horizontal="left" vertical="center" wrapText="1"/>
    </xf>
    <xf numFmtId="0" fontId="17" fillId="0" borderId="4" xfId="0" applyFont="1" applyBorder="1" applyAlignment="1">
      <alignment horizontal="left" vertical="center" wrapText="1"/>
    </xf>
    <xf numFmtId="0" fontId="6" fillId="0" borderId="0" xfId="0" applyFont="1"/>
    <xf numFmtId="0" fontId="5" fillId="0" borderId="0" xfId="0" applyFont="1"/>
    <xf numFmtId="0" fontId="5" fillId="3" borderId="0" xfId="0" applyFont="1" applyFill="1"/>
    <xf numFmtId="0" fontId="6" fillId="3" borderId="0" xfId="0" applyFont="1" applyFill="1"/>
    <xf numFmtId="0" fontId="6" fillId="9" borderId="4" xfId="0" applyFont="1" applyFill="1" applyBorder="1" applyAlignment="1">
      <alignment vertical="center" wrapText="1"/>
    </xf>
    <xf numFmtId="0" fontId="6" fillId="0" borderId="0" xfId="0" applyFont="1" applyFill="1"/>
    <xf numFmtId="3" fontId="6" fillId="0" borderId="4" xfId="0" applyNumberFormat="1" applyFont="1" applyBorder="1" applyAlignment="1">
      <alignment horizontal="center" vertical="center" wrapText="1"/>
    </xf>
    <xf numFmtId="3" fontId="6" fillId="9" borderId="4" xfId="0" applyNumberFormat="1" applyFont="1" applyFill="1" applyBorder="1" applyAlignment="1">
      <alignment horizontal="center" vertical="center" wrapText="1"/>
    </xf>
    <xf numFmtId="0" fontId="6" fillId="0" borderId="24" xfId="0" applyFont="1" applyBorder="1" applyAlignment="1">
      <alignment vertical="center" wrapText="1"/>
    </xf>
    <xf numFmtId="0" fontId="5" fillId="0" borderId="16"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8" fillId="0" borderId="4" xfId="0" applyFont="1" applyBorder="1" applyAlignment="1"/>
    <xf numFmtId="0" fontId="20" fillId="0" borderId="13" xfId="0" applyFont="1" applyBorder="1" applyAlignment="1">
      <alignment horizont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20" fillId="0" borderId="20" xfId="0" applyFont="1" applyBorder="1" applyAlignment="1">
      <alignment horizontal="center"/>
    </xf>
    <xf numFmtId="0" fontId="8" fillId="0" borderId="33" xfId="0" applyFont="1" applyBorder="1" applyAlignment="1">
      <alignment horizontal="center" vertical="center"/>
    </xf>
    <xf numFmtId="0" fontId="8" fillId="0" borderId="34" xfId="0" applyFont="1" applyBorder="1" applyAlignment="1">
      <alignment horizontal="center" vertical="center"/>
    </xf>
    <xf numFmtId="0" fontId="20" fillId="0" borderId="9" xfId="0" applyFont="1" applyBorder="1" applyAlignment="1">
      <alignment horizontal="center" vertical="center"/>
    </xf>
    <xf numFmtId="0" fontId="20" fillId="0" borderId="4" xfId="0" applyFont="1" applyBorder="1" applyAlignment="1">
      <alignment horizontal="center" vertical="center"/>
    </xf>
    <xf numFmtId="0" fontId="8" fillId="0" borderId="4" xfId="0" applyFont="1" applyBorder="1" applyAlignment="1">
      <alignment horizontal="center"/>
    </xf>
    <xf numFmtId="3" fontId="20" fillId="0" borderId="4" xfId="0" applyNumberFormat="1" applyFont="1" applyBorder="1" applyAlignment="1">
      <alignment horizontal="center" vertical="center"/>
    </xf>
    <xf numFmtId="3" fontId="8" fillId="0" borderId="1" xfId="0" applyNumberFormat="1" applyFont="1" applyBorder="1" applyAlignment="1">
      <alignment horizontal="center" vertical="center"/>
    </xf>
    <xf numFmtId="3" fontId="8" fillId="0" borderId="4" xfId="0" applyNumberFormat="1" applyFont="1" applyBorder="1" applyAlignment="1">
      <alignment horizontal="center" vertical="center"/>
    </xf>
    <xf numFmtId="0" fontId="8" fillId="0" borderId="4" xfId="0" applyFont="1" applyBorder="1"/>
    <xf numFmtId="0" fontId="20" fillId="0" borderId="37" xfId="0" applyFont="1" applyBorder="1" applyAlignment="1">
      <alignment horizontal="center"/>
    </xf>
    <xf numFmtId="0" fontId="20" fillId="0" borderId="32" xfId="0" applyFont="1" applyBorder="1" applyAlignment="1">
      <alignment horizontal="center"/>
    </xf>
    <xf numFmtId="0" fontId="8" fillId="0" borderId="9" xfId="0" applyFont="1" applyBorder="1" applyAlignment="1">
      <alignment horizontal="center"/>
    </xf>
    <xf numFmtId="3" fontId="8" fillId="0" borderId="9" xfId="0" applyNumberFormat="1" applyFont="1" applyBorder="1" applyAlignment="1">
      <alignment horizontal="center" vertical="center"/>
    </xf>
    <xf numFmtId="3" fontId="8" fillId="0" borderId="11" xfId="0" applyNumberFormat="1" applyFont="1" applyBorder="1" applyAlignment="1">
      <alignment horizontal="center" vertical="center"/>
    </xf>
    <xf numFmtId="0" fontId="8" fillId="0" borderId="9" xfId="0" applyFont="1" applyBorder="1"/>
    <xf numFmtId="3" fontId="20" fillId="0" borderId="1" xfId="0" applyNumberFormat="1" applyFont="1" applyBorder="1" applyAlignment="1">
      <alignment horizontal="center" vertical="center"/>
    </xf>
    <xf numFmtId="0" fontId="6" fillId="2" borderId="0" xfId="0" applyFont="1" applyFill="1"/>
    <xf numFmtId="0" fontId="5" fillId="3" borderId="16" xfId="2" applyFont="1" applyFill="1" applyBorder="1" applyAlignment="1" applyProtection="1">
      <alignment horizontal="center" vertical="center" wrapText="1"/>
      <protection hidden="1"/>
    </xf>
    <xf numFmtId="0" fontId="5" fillId="3" borderId="32" xfId="2" applyFont="1" applyFill="1" applyBorder="1" applyAlignment="1" applyProtection="1">
      <alignment horizontal="center" vertical="center" wrapText="1"/>
      <protection hidden="1"/>
    </xf>
    <xf numFmtId="168" fontId="6" fillId="0" borderId="4" xfId="2" applyNumberFormat="1" applyFont="1" applyBorder="1" applyAlignment="1" applyProtection="1">
      <alignment horizontal="center" vertical="center" wrapText="1"/>
      <protection hidden="1"/>
    </xf>
    <xf numFmtId="0" fontId="6" fillId="0" borderId="4" xfId="1" applyNumberFormat="1" applyFont="1" applyFill="1" applyBorder="1" applyAlignment="1" applyProtection="1">
      <alignment horizontal="center" vertical="center" wrapText="1"/>
      <protection hidden="1"/>
    </xf>
    <xf numFmtId="1" fontId="6" fillId="0" borderId="17" xfId="2" applyNumberFormat="1" applyFont="1" applyBorder="1" applyAlignment="1" applyProtection="1">
      <alignment horizontal="center" vertical="center" wrapText="1"/>
      <protection hidden="1"/>
    </xf>
    <xf numFmtId="0" fontId="6" fillId="0" borderId="17" xfId="2" applyFont="1" applyBorder="1" applyAlignment="1" applyProtection="1">
      <alignment horizontal="center" vertical="center" wrapText="1"/>
      <protection hidden="1"/>
    </xf>
    <xf numFmtId="0" fontId="5" fillId="0" borderId="33"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0" xfId="0" applyFont="1" applyBorder="1" applyAlignment="1">
      <alignment vertical="center"/>
    </xf>
    <xf numFmtId="3" fontId="6" fillId="9" borderId="4" xfId="0" applyNumberFormat="1" applyFont="1" applyFill="1" applyBorder="1" applyAlignment="1">
      <alignment horizontal="right" vertical="center" wrapText="1"/>
    </xf>
    <xf numFmtId="0" fontId="2" fillId="0" borderId="0" xfId="0" applyFont="1"/>
    <xf numFmtId="0" fontId="23" fillId="0" borderId="44" xfId="0" applyFont="1" applyBorder="1"/>
    <xf numFmtId="0" fontId="23" fillId="0" borderId="44" xfId="0" applyFont="1" applyBorder="1" applyAlignment="1">
      <alignment wrapText="1"/>
    </xf>
    <xf numFmtId="2" fontId="23" fillId="0" borderId="0" xfId="0" applyNumberFormat="1" applyFont="1" applyAlignment="1">
      <alignment wrapText="1"/>
    </xf>
    <xf numFmtId="0" fontId="23" fillId="0" borderId="0" xfId="0" applyFont="1" applyAlignment="1">
      <alignment wrapText="1"/>
    </xf>
    <xf numFmtId="0" fontId="24" fillId="10" borderId="37" xfId="0" applyFont="1" applyFill="1" applyBorder="1" applyAlignment="1">
      <alignment horizontal="center"/>
    </xf>
    <xf numFmtId="2" fontId="24" fillId="10" borderId="0" xfId="0" applyNumberFormat="1" applyFont="1" applyFill="1" applyAlignment="1" applyProtection="1">
      <alignment horizontal="center"/>
      <protection locked="0"/>
    </xf>
    <xf numFmtId="0" fontId="24" fillId="10" borderId="0" xfId="0" applyFont="1" applyFill="1" applyAlignment="1" applyProtection="1">
      <alignment horizontal="center"/>
      <protection locked="0"/>
    </xf>
    <xf numFmtId="0" fontId="24" fillId="10" borderId="26" xfId="0" applyFont="1" applyFill="1" applyBorder="1" applyAlignment="1">
      <alignment horizontal="center"/>
    </xf>
    <xf numFmtId="0" fontId="2" fillId="11" borderId="4" xfId="0" applyFont="1" applyFill="1" applyBorder="1" applyAlignment="1">
      <alignment horizontal="center" vertical="center"/>
    </xf>
    <xf numFmtId="2" fontId="24" fillId="10" borderId="4" xfId="0" applyNumberFormat="1" applyFont="1" applyFill="1" applyBorder="1" applyAlignment="1">
      <alignment horizontal="center" vertical="center" wrapText="1"/>
    </xf>
    <xf numFmtId="49" fontId="24" fillId="10" borderId="4" xfId="0" applyNumberFormat="1" applyFont="1" applyFill="1" applyBorder="1" applyAlignment="1">
      <alignment horizontal="center" vertical="center" wrapText="1"/>
    </xf>
    <xf numFmtId="49" fontId="2" fillId="13" borderId="4" xfId="0" applyNumberFormat="1" applyFont="1" applyFill="1" applyBorder="1" applyAlignment="1">
      <alignment horizontal="center" vertical="center" wrapText="1"/>
    </xf>
    <xf numFmtId="49" fontId="2" fillId="12" borderId="4" xfId="0" applyNumberFormat="1" applyFont="1" applyFill="1" applyBorder="1" applyAlignment="1">
      <alignment horizontal="center" vertical="center" wrapText="1"/>
    </xf>
    <xf numFmtId="0" fontId="2" fillId="12" borderId="4" xfId="0" applyFont="1" applyFill="1" applyBorder="1" applyAlignment="1">
      <alignment horizontal="center" vertical="center" wrapText="1"/>
    </xf>
    <xf numFmtId="0" fontId="2" fillId="12" borderId="4" xfId="0" applyFont="1" applyFill="1" applyBorder="1" applyAlignment="1">
      <alignment horizontal="center" wrapText="1"/>
    </xf>
    <xf numFmtId="0" fontId="2" fillId="5" borderId="4" xfId="0" applyFont="1" applyFill="1" applyBorder="1" applyAlignment="1">
      <alignment horizontal="center" wrapText="1"/>
    </xf>
    <xf numFmtId="0" fontId="26" fillId="10" borderId="4" xfId="0" applyFont="1" applyFill="1" applyBorder="1" applyAlignment="1">
      <alignment horizontal="center" vertical="center" wrapText="1"/>
    </xf>
    <xf numFmtId="0" fontId="28" fillId="10" borderId="4"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0" xfId="0" applyFont="1" applyFill="1" applyAlignment="1">
      <alignment horizontal="center" wrapText="1"/>
    </xf>
    <xf numFmtId="0" fontId="0" fillId="3" borderId="4" xfId="0" applyFill="1" applyBorder="1"/>
    <xf numFmtId="1" fontId="0" fillId="0" borderId="4" xfId="0" applyNumberFormat="1" applyBorder="1" applyProtection="1">
      <protection locked="0"/>
    </xf>
    <xf numFmtId="2" fontId="0" fillId="0" borderId="4" xfId="0" applyNumberFormat="1" applyBorder="1" applyProtection="1">
      <protection locked="0"/>
    </xf>
    <xf numFmtId="2" fontId="0" fillId="0" borderId="4" xfId="0" applyNumberFormat="1" applyBorder="1"/>
    <xf numFmtId="169" fontId="0" fillId="0" borderId="4" xfId="0" applyNumberFormat="1" applyBorder="1"/>
    <xf numFmtId="0" fontId="0" fillId="0" borderId="4" xfId="0" applyBorder="1" applyProtection="1">
      <protection locked="0"/>
    </xf>
    <xf numFmtId="49" fontId="0" fillId="0" borderId="4" xfId="0" applyNumberFormat="1" applyBorder="1" applyProtection="1">
      <protection locked="0"/>
    </xf>
    <xf numFmtId="49" fontId="0" fillId="0" borderId="4" xfId="0" applyNumberFormat="1" applyBorder="1" applyAlignment="1" applyProtection="1">
      <alignment wrapText="1"/>
      <protection locked="0"/>
    </xf>
    <xf numFmtId="2" fontId="0" fillId="0" borderId="4" xfId="0" applyNumberFormat="1" applyBorder="1" applyAlignment="1" applyProtection="1">
      <alignment wrapText="1"/>
      <protection locked="0"/>
    </xf>
    <xf numFmtId="1" fontId="0" fillId="0" borderId="4" xfId="0" applyNumberFormat="1" applyBorder="1"/>
    <xf numFmtId="2" fontId="0" fillId="0" borderId="0" xfId="0" applyNumberFormat="1"/>
    <xf numFmtId="169" fontId="0" fillId="0" borderId="0" xfId="0" applyNumberFormat="1"/>
    <xf numFmtId="1" fontId="0" fillId="0" borderId="4" xfId="0" applyNumberFormat="1" applyBorder="1" applyAlignment="1" applyProtection="1">
      <alignment wrapText="1"/>
      <protection locked="0"/>
    </xf>
    <xf numFmtId="1" fontId="29" fillId="0" borderId="4" xfId="0" applyNumberFormat="1" applyFont="1" applyBorder="1" applyProtection="1">
      <protection locked="0"/>
    </xf>
    <xf numFmtId="2" fontId="29" fillId="0" borderId="4" xfId="0" applyNumberFormat="1" applyFont="1" applyBorder="1" applyProtection="1">
      <protection locked="0"/>
    </xf>
    <xf numFmtId="49" fontId="29" fillId="0" borderId="4" xfId="0" applyNumberFormat="1" applyFont="1" applyBorder="1" applyProtection="1">
      <protection locked="0"/>
    </xf>
    <xf numFmtId="49" fontId="0" fillId="14" borderId="4" xfId="0" applyNumberFormat="1" applyFill="1" applyBorder="1" applyProtection="1">
      <protection locked="0"/>
    </xf>
    <xf numFmtId="1" fontId="15" fillId="0" borderId="4" xfId="0" applyNumberFormat="1" applyFont="1" applyBorder="1" applyProtection="1">
      <protection locked="0"/>
    </xf>
    <xf numFmtId="49" fontId="0" fillId="0" borderId="4" xfId="0" applyNumberFormat="1" applyBorder="1"/>
    <xf numFmtId="0" fontId="0" fillId="3" borderId="4" xfId="0" applyFill="1" applyBorder="1" applyAlignment="1">
      <alignment horizontal="left"/>
    </xf>
    <xf numFmtId="0" fontId="0" fillId="0" borderId="4" xfId="0" applyBorder="1" applyAlignment="1">
      <alignment horizontal="left"/>
    </xf>
    <xf numFmtId="0" fontId="29" fillId="0" borderId="4" xfId="0" applyFont="1" applyBorder="1"/>
    <xf numFmtId="2" fontId="0" fillId="0" borderId="8" xfId="0" applyNumberFormat="1" applyBorder="1"/>
    <xf numFmtId="0" fontId="0" fillId="5" borderId="0" xfId="0" applyFill="1"/>
    <xf numFmtId="0" fontId="0" fillId="5" borderId="0" xfId="0" applyFill="1" applyAlignment="1">
      <alignment horizontal="center"/>
    </xf>
    <xf numFmtId="0" fontId="32" fillId="5" borderId="0" xfId="0" applyFont="1" applyFill="1" applyAlignment="1">
      <alignment vertical="center" wrapText="1"/>
    </xf>
    <xf numFmtId="0" fontId="32" fillId="5" borderId="0" xfId="0" applyFont="1" applyFill="1" applyAlignment="1">
      <alignment wrapText="1"/>
    </xf>
    <xf numFmtId="0" fontId="33" fillId="5" borderId="0" xfId="0" applyFont="1" applyFill="1" applyAlignment="1">
      <alignment horizontal="center"/>
    </xf>
    <xf numFmtId="0" fontId="33" fillId="5" borderId="0" xfId="0" applyFont="1" applyFill="1"/>
    <xf numFmtId="0" fontId="34" fillId="5" borderId="41" xfId="0" applyFont="1" applyFill="1" applyBorder="1" applyAlignment="1">
      <alignment horizontal="center" vertical="center"/>
    </xf>
    <xf numFmtId="0" fontId="2" fillId="5" borderId="0" xfId="0" applyFont="1" applyFill="1" applyAlignment="1">
      <alignment horizontal="center" vertical="center"/>
    </xf>
    <xf numFmtId="0" fontId="14" fillId="15" borderId="53" xfId="6">
      <alignment horizontal="center" vertical="center" wrapText="1"/>
    </xf>
    <xf numFmtId="0" fontId="2" fillId="5" borderId="0" xfId="0" applyFont="1" applyFill="1" applyAlignment="1">
      <alignment vertical="center" wrapText="1"/>
    </xf>
    <xf numFmtId="0" fontId="16" fillId="8" borderId="41" xfId="4">
      <alignment horizontal="center" vertical="center" wrapText="1"/>
    </xf>
    <xf numFmtId="0" fontId="0" fillId="5" borderId="0" xfId="0" applyFill="1" applyAlignment="1">
      <alignment horizontal="left"/>
    </xf>
    <xf numFmtId="0" fontId="35" fillId="8" borderId="41" xfId="4" applyFont="1" applyAlignment="1">
      <alignment horizontal="left" vertical="center" wrapText="1"/>
    </xf>
    <xf numFmtId="0" fontId="0" fillId="3" borderId="0" xfId="0" applyFill="1" applyAlignment="1">
      <alignment horizontal="center"/>
    </xf>
    <xf numFmtId="0" fontId="0" fillId="5" borderId="9" xfId="0" applyFill="1" applyBorder="1" applyAlignment="1">
      <alignment horizontal="center"/>
    </xf>
    <xf numFmtId="0" fontId="33" fillId="5" borderId="0" xfId="0" applyFont="1" applyFill="1" applyAlignment="1">
      <alignment vertical="top" wrapText="1"/>
    </xf>
    <xf numFmtId="0" fontId="0" fillId="5" borderId="0" xfId="0" applyFill="1" applyAlignment="1">
      <alignment vertical="center" wrapText="1"/>
    </xf>
    <xf numFmtId="0" fontId="36" fillId="5" borderId="0" xfId="0" applyFont="1" applyFill="1" applyAlignment="1">
      <alignment vertical="center" wrapText="1"/>
    </xf>
    <xf numFmtId="165" fontId="6" fillId="9" borderId="4" xfId="3" applyFont="1" applyFill="1" applyBorder="1" applyAlignment="1">
      <alignment vertical="center" wrapText="1"/>
    </xf>
    <xf numFmtId="0" fontId="6" fillId="9" borderId="1" xfId="0" applyFont="1" applyFill="1" applyBorder="1" applyAlignment="1">
      <alignment horizontal="justify" vertical="center" wrapText="1"/>
    </xf>
    <xf numFmtId="0" fontId="18" fillId="0" borderId="4" xfId="0" applyFont="1" applyFill="1" applyBorder="1" applyAlignment="1">
      <alignment horizontal="center" vertical="center" wrapText="1"/>
    </xf>
    <xf numFmtId="1" fontId="18" fillId="0" borderId="4" xfId="0" applyNumberFormat="1" applyFont="1" applyFill="1" applyBorder="1" applyAlignment="1">
      <alignment horizontal="center" vertical="center" wrapText="1"/>
    </xf>
    <xf numFmtId="1" fontId="17" fillId="0" borderId="4" xfId="0" applyNumberFormat="1" applyFont="1" applyFill="1" applyBorder="1" applyAlignment="1">
      <alignment horizontal="center" vertical="center" wrapText="1"/>
    </xf>
    <xf numFmtId="0" fontId="6" fillId="9" borderId="1" xfId="0" applyFont="1" applyFill="1" applyBorder="1" applyAlignment="1">
      <alignment vertical="center"/>
    </xf>
    <xf numFmtId="0" fontId="6" fillId="9" borderId="3" xfId="0" applyFont="1" applyFill="1" applyBorder="1" applyAlignment="1">
      <alignment vertical="center"/>
    </xf>
    <xf numFmtId="0" fontId="6" fillId="9" borderId="2" xfId="0" applyFont="1" applyFill="1" applyBorder="1" applyAlignment="1">
      <alignment vertical="center"/>
    </xf>
    <xf numFmtId="0" fontId="2" fillId="2" borderId="4" xfId="0" applyFont="1" applyFill="1" applyBorder="1" applyAlignment="1">
      <alignment horizontal="center" vertical="center" wrapText="1"/>
    </xf>
    <xf numFmtId="0" fontId="0" fillId="0" borderId="4" xfId="0" applyBorder="1" applyAlignment="1">
      <alignment horizontal="center" vertical="center"/>
    </xf>
    <xf numFmtId="165" fontId="0" fillId="0" borderId="4" xfId="3" applyFont="1" applyBorder="1" applyAlignment="1">
      <alignment horizontal="center" vertical="center"/>
    </xf>
    <xf numFmtId="165" fontId="0" fillId="0" borderId="4" xfId="0" applyNumberFormat="1" applyBorder="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24" fillId="10" borderId="4" xfId="0" applyFont="1" applyFill="1" applyBorder="1" applyAlignment="1">
      <alignment vertical="center"/>
    </xf>
    <xf numFmtId="0" fontId="0" fillId="0" borderId="4" xfId="0" applyBorder="1" applyAlignment="1">
      <alignment wrapText="1"/>
    </xf>
    <xf numFmtId="165" fontId="0" fillId="0" borderId="4" xfId="3" applyFont="1" applyBorder="1" applyAlignment="1">
      <alignment vertical="center"/>
    </xf>
    <xf numFmtId="165" fontId="0" fillId="0" borderId="4" xfId="3" applyFont="1" applyBorder="1"/>
    <xf numFmtId="0" fontId="15" fillId="0" borderId="4" xfId="0" applyFont="1" applyBorder="1" applyAlignment="1">
      <alignment wrapText="1"/>
    </xf>
    <xf numFmtId="165" fontId="0" fillId="0" borderId="0" xfId="0" applyNumberFormat="1"/>
    <xf numFmtId="3" fontId="20" fillId="9" borderId="4" xfId="0" applyNumberFormat="1" applyFont="1" applyFill="1" applyBorder="1" applyAlignment="1">
      <alignment horizontal="center" vertical="center"/>
    </xf>
    <xf numFmtId="3" fontId="8" fillId="9" borderId="4" xfId="0" applyNumberFormat="1" applyFont="1" applyFill="1" applyBorder="1" applyAlignment="1">
      <alignment horizontal="center" vertical="center"/>
    </xf>
    <xf numFmtId="0" fontId="8" fillId="9" borderId="4" xfId="0" applyFont="1" applyFill="1" applyBorder="1"/>
    <xf numFmtId="0" fontId="0" fillId="0" borderId="4" xfId="0" applyBorder="1" applyAlignment="1">
      <alignment horizontal="center"/>
    </xf>
    <xf numFmtId="0" fontId="8" fillId="16" borderId="4" xfId="0" applyFont="1" applyFill="1" applyBorder="1" applyAlignment="1"/>
    <xf numFmtId="0" fontId="6" fillId="0" borderId="8" xfId="0" applyFont="1" applyBorder="1" applyAlignment="1">
      <alignment horizontal="center" vertical="center" wrapText="1"/>
    </xf>
    <xf numFmtId="0" fontId="5" fillId="0" borderId="4" xfId="0" applyFont="1" applyBorder="1" applyAlignment="1">
      <alignment horizontal="center" vertical="center" wrapText="1"/>
    </xf>
    <xf numFmtId="0" fontId="6" fillId="0" borderId="4"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6" xfId="0" applyFont="1" applyBorder="1" applyAlignment="1">
      <alignment horizontal="center" vertical="center" wrapText="1"/>
    </xf>
    <xf numFmtId="0" fontId="6" fillId="0" borderId="17" xfId="0" applyFont="1" applyBorder="1" applyAlignment="1">
      <alignment horizontal="center" vertical="center" wrapText="1"/>
    </xf>
    <xf numFmtId="0" fontId="20" fillId="0" borderId="9" xfId="0" applyFont="1" applyBorder="1" applyAlignment="1">
      <alignment horizontal="center" vertical="center"/>
    </xf>
    <xf numFmtId="0" fontId="5" fillId="3" borderId="9" xfId="2" applyFont="1" applyFill="1" applyBorder="1" applyAlignment="1" applyProtection="1">
      <alignment horizontal="center" vertical="center" wrapText="1"/>
      <protection hidden="1"/>
    </xf>
    <xf numFmtId="0" fontId="6" fillId="3" borderId="4" xfId="2" applyFont="1" applyFill="1" applyBorder="1" applyAlignment="1" applyProtection="1">
      <alignment horizontal="center" vertical="center" wrapText="1"/>
      <protection hidden="1"/>
    </xf>
    <xf numFmtId="0" fontId="6" fillId="0" borderId="4" xfId="0" applyFont="1" applyBorder="1" applyAlignment="1">
      <alignment horizontal="center" vertical="center"/>
    </xf>
    <xf numFmtId="0" fontId="6" fillId="3" borderId="33" xfId="2" applyFont="1" applyFill="1" applyBorder="1" applyAlignment="1" applyProtection="1">
      <alignment horizontal="center" vertical="center" wrapText="1"/>
      <protection hidden="1"/>
    </xf>
    <xf numFmtId="0" fontId="5" fillId="5" borderId="38" xfId="0" applyFont="1" applyFill="1" applyBorder="1" applyAlignment="1">
      <alignment horizontal="center" vertical="center" wrapText="1"/>
    </xf>
    <xf numFmtId="0" fontId="5" fillId="5" borderId="39"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5" fillId="0" borderId="4" xfId="0" applyFont="1" applyBorder="1" applyAlignment="1">
      <alignment horizontal="center" vertical="center"/>
    </xf>
    <xf numFmtId="0" fontId="14" fillId="15" borderId="53" xfId="6">
      <alignment horizontal="center" vertical="center" wrapText="1"/>
    </xf>
    <xf numFmtId="0" fontId="0" fillId="5" borderId="0" xfId="0" applyFill="1" applyAlignment="1">
      <alignment horizontal="center"/>
    </xf>
    <xf numFmtId="0" fontId="16" fillId="8" borderId="41" xfId="4">
      <alignment horizontal="center" vertical="center" wrapText="1"/>
    </xf>
    <xf numFmtId="0" fontId="2" fillId="2" borderId="4" xfId="0" applyFont="1" applyFill="1" applyBorder="1" applyAlignment="1">
      <alignment horizontal="center" vertical="center"/>
    </xf>
    <xf numFmtId="0" fontId="0" fillId="0" borderId="4" xfId="0" applyBorder="1" applyAlignment="1"/>
    <xf numFmtId="165" fontId="0" fillId="0" borderId="4" xfId="3" applyFont="1" applyBorder="1" applyAlignment="1"/>
    <xf numFmtId="0" fontId="15" fillId="0" borderId="4" xfId="0" applyFont="1" applyBorder="1" applyAlignment="1"/>
    <xf numFmtId="0" fontId="20" fillId="0" borderId="4" xfId="0" applyFont="1" applyBorder="1" applyAlignment="1">
      <alignment vertical="center"/>
    </xf>
    <xf numFmtId="0" fontId="8" fillId="0" borderId="4" xfId="0" applyFont="1" applyBorder="1" applyAlignment="1">
      <alignment horizontal="center" vertical="center"/>
    </xf>
    <xf numFmtId="0" fontId="2" fillId="2" borderId="4" xfId="0" applyFont="1" applyFill="1" applyBorder="1" applyAlignment="1">
      <alignment horizontal="left" vertical="center" wrapText="1"/>
    </xf>
    <xf numFmtId="0" fontId="8" fillId="0" borderId="4" xfId="0" applyFont="1" applyBorder="1" applyAlignment="1">
      <alignment horizontal="left"/>
    </xf>
    <xf numFmtId="0" fontId="2" fillId="16" borderId="0" xfId="0" applyFont="1" applyFill="1"/>
    <xf numFmtId="165" fontId="0" fillId="0" borderId="4" xfId="0" applyNumberFormat="1" applyBorder="1"/>
    <xf numFmtId="0" fontId="0" fillId="16" borderId="4" xfId="0" applyFill="1" applyBorder="1" applyProtection="1">
      <protection locked="0"/>
    </xf>
    <xf numFmtId="0" fontId="15" fillId="0" borderId="4" xfId="0" applyFont="1" applyBorder="1"/>
    <xf numFmtId="0" fontId="24" fillId="10" borderId="4" xfId="0" applyFont="1" applyFill="1" applyBorder="1" applyAlignment="1">
      <alignment vertical="center" wrapText="1"/>
    </xf>
    <xf numFmtId="0" fontId="24" fillId="10" borderId="8" xfId="0" applyFont="1" applyFill="1" applyBorder="1" applyAlignment="1">
      <alignment vertical="center" wrapText="1"/>
    </xf>
    <xf numFmtId="49" fontId="24" fillId="10" borderId="4" xfId="0" applyNumberFormat="1" applyFont="1" applyFill="1" applyBorder="1" applyAlignment="1">
      <alignment vertical="center"/>
    </xf>
    <xf numFmtId="0" fontId="16" fillId="8" borderId="41" xfId="4" applyAlignment="1">
      <alignment horizontal="left" vertical="top" wrapText="1"/>
    </xf>
    <xf numFmtId="0" fontId="16" fillId="16" borderId="41" xfId="4" applyFill="1" applyAlignment="1">
      <alignment horizontal="left" vertical="center" wrapText="1"/>
    </xf>
    <xf numFmtId="165" fontId="6" fillId="0" borderId="4" xfId="3" applyFont="1" applyFill="1" applyBorder="1" applyAlignment="1">
      <alignment vertical="center" wrapText="1"/>
    </xf>
    <xf numFmtId="3" fontId="6" fillId="0" borderId="4" xfId="0" applyNumberFormat="1" applyFont="1" applyFill="1" applyBorder="1" applyAlignment="1">
      <alignment horizontal="right" vertical="center" wrapText="1"/>
    </xf>
    <xf numFmtId="0" fontId="6" fillId="0" borderId="4" xfId="0" applyFont="1" applyFill="1" applyBorder="1" applyAlignment="1">
      <alignment vertical="center" wrapText="1"/>
    </xf>
    <xf numFmtId="3" fontId="6" fillId="0" borderId="4" xfId="0" applyNumberFormat="1" applyFont="1" applyFill="1" applyBorder="1" applyAlignment="1">
      <alignment horizontal="center" vertical="center" wrapText="1"/>
    </xf>
    <xf numFmtId="0" fontId="6" fillId="0" borderId="1" xfId="0" applyFont="1" applyFill="1" applyBorder="1" applyAlignment="1">
      <alignment horizontal="justify" vertical="center" wrapText="1"/>
    </xf>
    <xf numFmtId="0" fontId="6" fillId="0" borderId="3" xfId="0" applyFont="1" applyFill="1" applyBorder="1" applyAlignment="1">
      <alignment vertical="center"/>
    </xf>
    <xf numFmtId="0" fontId="6" fillId="0" borderId="2" xfId="0" applyFont="1" applyFill="1" applyBorder="1" applyAlignment="1">
      <alignment vertical="center"/>
    </xf>
    <xf numFmtId="0" fontId="6" fillId="0" borderId="4" xfId="0" applyFont="1" applyFill="1" applyBorder="1" applyAlignment="1">
      <alignment horizontal="left" vertical="center" wrapText="1"/>
    </xf>
    <xf numFmtId="0" fontId="17" fillId="0" borderId="4" xfId="0" applyFont="1" applyFill="1" applyBorder="1" applyAlignment="1">
      <alignment horizontal="left" vertical="center" wrapText="1"/>
    </xf>
    <xf numFmtId="165" fontId="0" fillId="0" borderId="0" xfId="3" applyFont="1"/>
    <xf numFmtId="3" fontId="8" fillId="0" borderId="4" xfId="0" applyNumberFormat="1" applyFont="1" applyFill="1" applyBorder="1" applyAlignment="1">
      <alignment horizontal="center" vertical="center"/>
    </xf>
    <xf numFmtId="0" fontId="17" fillId="0" borderId="4" xfId="0" applyFont="1" applyBorder="1" applyAlignment="1">
      <alignment horizontal="left"/>
    </xf>
    <xf numFmtId="165" fontId="0" fillId="0" borderId="4" xfId="0" applyNumberFormat="1" applyBorder="1" applyAlignment="1">
      <alignment vertical="center"/>
    </xf>
    <xf numFmtId="165" fontId="0" fillId="0" borderId="4" xfId="3" applyFont="1" applyBorder="1" applyAlignment="1">
      <alignment horizontal="right" vertical="center"/>
    </xf>
    <xf numFmtId="165" fontId="0" fillId="0" borderId="4" xfId="3" applyFont="1" applyBorder="1" applyAlignment="1">
      <alignment horizontal="right"/>
    </xf>
    <xf numFmtId="165" fontId="15" fillId="0" borderId="4" xfId="3" applyFont="1" applyBorder="1" applyAlignment="1">
      <alignment horizontal="right"/>
    </xf>
    <xf numFmtId="0" fontId="0" fillId="0" borderId="10" xfId="0" applyFill="1" applyBorder="1" applyAlignment="1">
      <alignment wrapText="1"/>
    </xf>
    <xf numFmtId="165" fontId="15" fillId="0" borderId="4" xfId="3" applyFont="1" applyBorder="1" applyAlignment="1">
      <alignment vertical="center"/>
    </xf>
    <xf numFmtId="165" fontId="0" fillId="0" borderId="4" xfId="3" applyFont="1" applyFill="1" applyBorder="1" applyAlignment="1">
      <alignment horizontal="right"/>
    </xf>
    <xf numFmtId="165" fontId="15" fillId="0" borderId="4" xfId="3" applyFont="1" applyFill="1" applyBorder="1" applyAlignment="1">
      <alignment horizontal="right"/>
    </xf>
    <xf numFmtId="0" fontId="0" fillId="0" borderId="4" xfId="0" applyFill="1" applyBorder="1" applyAlignment="1">
      <alignment wrapText="1"/>
    </xf>
    <xf numFmtId="0" fontId="35" fillId="0" borderId="10" xfId="0" applyFont="1" applyFill="1" applyBorder="1" applyAlignment="1">
      <alignment wrapText="1"/>
    </xf>
    <xf numFmtId="165" fontId="2" fillId="0" borderId="0" xfId="0" applyNumberFormat="1" applyFont="1"/>
    <xf numFmtId="165" fontId="0" fillId="0" borderId="0" xfId="3" applyFont="1" applyFill="1" applyBorder="1" applyAlignment="1"/>
    <xf numFmtId="0" fontId="0" fillId="0" borderId="10" xfId="0" applyFill="1" applyBorder="1" applyAlignment="1"/>
    <xf numFmtId="0" fontId="0" fillId="0" borderId="4" xfId="0" applyFill="1" applyBorder="1" applyAlignment="1"/>
    <xf numFmtId="0" fontId="35" fillId="0" borderId="10" xfId="0" applyFont="1" applyFill="1" applyBorder="1" applyAlignment="1"/>
    <xf numFmtId="0" fontId="2" fillId="0" borderId="0" xfId="0" applyFont="1" applyAlignment="1"/>
    <xf numFmtId="165" fontId="2" fillId="0" borderId="0" xfId="0" applyNumberFormat="1" applyFont="1" applyAlignment="1"/>
    <xf numFmtId="0" fontId="2" fillId="17" borderId="0" xfId="0" applyFont="1" applyFill="1" applyAlignment="1">
      <alignment horizontal="left"/>
    </xf>
    <xf numFmtId="0" fontId="0" fillId="17" borderId="0" xfId="0" applyFill="1" applyAlignment="1">
      <alignment horizontal="left"/>
    </xf>
    <xf numFmtId="0" fontId="8" fillId="17" borderId="4" xfId="0" applyFont="1" applyFill="1" applyBorder="1" applyAlignment="1">
      <alignment horizontal="left"/>
    </xf>
    <xf numFmtId="3" fontId="20" fillId="17" borderId="4" xfId="0" applyNumberFormat="1" applyFont="1" applyFill="1" applyBorder="1" applyAlignment="1">
      <alignment horizontal="center" vertical="center"/>
    </xf>
    <xf numFmtId="0" fontId="5" fillId="3" borderId="16" xfId="2" applyFont="1" applyFill="1" applyBorder="1" applyAlignment="1" applyProtection="1">
      <alignment horizontal="left" vertical="center" wrapText="1"/>
      <protection hidden="1"/>
    </xf>
    <xf numFmtId="0" fontId="39" fillId="3" borderId="4" xfId="2" applyFont="1" applyFill="1" applyBorder="1" applyAlignment="1" applyProtection="1">
      <alignment horizontal="left" vertical="center" wrapText="1"/>
      <protection hidden="1"/>
    </xf>
    <xf numFmtId="0" fontId="39" fillId="3" borderId="33" xfId="2" applyFont="1" applyFill="1" applyBorder="1" applyAlignment="1" applyProtection="1">
      <alignment horizontal="left" vertical="center" wrapText="1"/>
      <protection hidden="1"/>
    </xf>
    <xf numFmtId="0" fontId="5" fillId="3" borderId="32" xfId="2" applyFont="1" applyFill="1" applyBorder="1" applyAlignment="1" applyProtection="1">
      <alignment horizontal="left" vertical="center" wrapText="1"/>
      <protection hidden="1"/>
    </xf>
    <xf numFmtId="1" fontId="6" fillId="0" borderId="4" xfId="2" applyNumberFormat="1" applyFont="1" applyBorder="1" applyAlignment="1" applyProtection="1">
      <alignment horizontal="right" vertical="center" wrapText="1"/>
      <protection hidden="1"/>
    </xf>
    <xf numFmtId="168" fontId="6" fillId="0" borderId="4" xfId="2" applyNumberFormat="1" applyFont="1" applyBorder="1" applyAlignment="1" applyProtection="1">
      <alignment vertical="center" wrapText="1"/>
      <protection hidden="1"/>
    </xf>
    <xf numFmtId="0" fontId="6" fillId="0" borderId="4" xfId="1" applyNumberFormat="1" applyFont="1" applyFill="1" applyBorder="1" applyAlignment="1" applyProtection="1">
      <alignment horizontal="right" vertical="center" wrapText="1"/>
      <protection hidden="1"/>
    </xf>
    <xf numFmtId="168" fontId="6" fillId="0" borderId="0" xfId="0" applyNumberFormat="1" applyFont="1" applyAlignment="1">
      <alignment vertical="center"/>
    </xf>
    <xf numFmtId="165" fontId="6" fillId="0" borderId="0" xfId="3" applyFont="1" applyAlignment="1">
      <alignment vertical="center"/>
    </xf>
    <xf numFmtId="0" fontId="17" fillId="18" borderId="4" xfId="0" applyFont="1" applyFill="1" applyBorder="1" applyAlignment="1">
      <alignment horizontal="center" vertical="center" wrapText="1"/>
    </xf>
    <xf numFmtId="0" fontId="17" fillId="18" borderId="33" xfId="0" applyFont="1" applyFill="1" applyBorder="1" applyAlignment="1">
      <alignment horizontal="center" vertical="center" wrapText="1"/>
    </xf>
    <xf numFmtId="165" fontId="6" fillId="0" borderId="0" xfId="3" applyFont="1"/>
    <xf numFmtId="0" fontId="6" fillId="0" borderId="4" xfId="0" applyFont="1" applyBorder="1" applyAlignment="1">
      <alignment vertical="center"/>
    </xf>
    <xf numFmtId="0" fontId="17" fillId="0" borderId="4" xfId="0" applyFont="1" applyBorder="1" applyAlignment="1">
      <alignment horizontal="center" vertical="center"/>
    </xf>
    <xf numFmtId="0" fontId="5" fillId="0" borderId="4" xfId="0" applyFont="1" applyFill="1" applyBorder="1" applyAlignment="1">
      <alignment horizontal="center" vertical="center" wrapText="1"/>
    </xf>
    <xf numFmtId="1" fontId="5" fillId="0" borderId="4" xfId="0" applyNumberFormat="1" applyFont="1" applyFill="1" applyBorder="1" applyAlignment="1">
      <alignment horizontal="center" vertical="center" wrapText="1"/>
    </xf>
    <xf numFmtId="1" fontId="6" fillId="0" borderId="4" xfId="0" applyNumberFormat="1" applyFont="1" applyFill="1" applyBorder="1" applyAlignment="1">
      <alignment horizontal="center" vertical="center" wrapText="1"/>
    </xf>
    <xf numFmtId="0" fontId="8" fillId="0" borderId="4" xfId="0" applyFont="1" applyFill="1" applyBorder="1"/>
    <xf numFmtId="3" fontId="8" fillId="0" borderId="1" xfId="0" applyNumberFormat="1" applyFont="1" applyFill="1" applyBorder="1" applyAlignment="1">
      <alignment horizontal="center" vertical="center"/>
    </xf>
    <xf numFmtId="0" fontId="5" fillId="5" borderId="61" xfId="0" applyFont="1" applyFill="1" applyBorder="1" applyAlignment="1">
      <alignment horizontal="center" vertical="center"/>
    </xf>
    <xf numFmtId="3" fontId="5" fillId="5" borderId="62" xfId="0" applyNumberFormat="1" applyFont="1" applyFill="1" applyBorder="1" applyAlignment="1">
      <alignment horizontal="center" vertical="center"/>
    </xf>
    <xf numFmtId="3" fontId="5" fillId="5" borderId="63" xfId="0" applyNumberFormat="1" applyFont="1" applyFill="1" applyBorder="1" applyAlignment="1">
      <alignment horizontal="center" vertical="center"/>
    </xf>
    <xf numFmtId="0" fontId="6" fillId="0" borderId="0" xfId="0" applyFont="1" applyAlignment="1">
      <alignment wrapText="1"/>
    </xf>
    <xf numFmtId="0" fontId="8" fillId="0" borderId="2" xfId="0" applyFont="1" applyBorder="1" applyAlignment="1">
      <alignment horizontal="left"/>
    </xf>
    <xf numFmtId="0" fontId="41" fillId="19" borderId="0" xfId="0" applyFont="1" applyFill="1"/>
    <xf numFmtId="0" fontId="43" fillId="19" borderId="0" xfId="0" applyFont="1" applyFill="1"/>
    <xf numFmtId="0" fontId="44" fillId="19" borderId="0" xfId="0" applyFont="1" applyFill="1" applyAlignment="1">
      <alignment horizontal="center" wrapText="1"/>
    </xf>
    <xf numFmtId="0" fontId="44" fillId="19" borderId="0" xfId="0" applyFont="1" applyFill="1" applyAlignment="1">
      <alignment wrapText="1"/>
    </xf>
    <xf numFmtId="0" fontId="45" fillId="19" borderId="0" xfId="0" applyFont="1" applyFill="1"/>
    <xf numFmtId="0" fontId="46" fillId="19" borderId="0" xfId="0" applyFont="1" applyFill="1" applyAlignment="1">
      <alignment horizontal="center"/>
    </xf>
    <xf numFmtId="0" fontId="46" fillId="19" borderId="0" xfId="0" applyFont="1" applyFill="1"/>
    <xf numFmtId="0" fontId="47" fillId="19" borderId="0" xfId="0" applyFont="1" applyFill="1"/>
    <xf numFmtId="0" fontId="41" fillId="19" borderId="0" xfId="0" applyFont="1" applyFill="1" applyAlignment="1">
      <alignment horizontal="center"/>
    </xf>
    <xf numFmtId="0" fontId="48" fillId="20" borderId="41" xfId="4" applyFont="1" applyFill="1" applyAlignment="1">
      <alignment horizontal="center" vertical="top" wrapText="1"/>
    </xf>
    <xf numFmtId="0" fontId="41" fillId="19" borderId="0" xfId="0" applyFont="1" applyFill="1" applyAlignment="1">
      <alignment vertical="top"/>
    </xf>
    <xf numFmtId="0" fontId="48" fillId="8" borderId="41" xfId="4" applyFont="1" applyAlignment="1">
      <alignment horizontal="left" vertical="top" wrapText="1"/>
    </xf>
    <xf numFmtId="0" fontId="41" fillId="19" borderId="4" xfId="0" applyFont="1" applyFill="1" applyBorder="1"/>
    <xf numFmtId="0" fontId="41" fillId="19" borderId="2" xfId="0" applyFont="1" applyFill="1" applyBorder="1" applyAlignment="1">
      <alignment horizontal="center"/>
    </xf>
    <xf numFmtId="0" fontId="46" fillId="19" borderId="0" xfId="0" applyFont="1" applyFill="1" applyAlignment="1">
      <alignment vertical="top" wrapText="1"/>
    </xf>
    <xf numFmtId="0" fontId="41" fillId="19" borderId="0" xfId="0" applyFont="1" applyFill="1" applyAlignment="1">
      <alignment vertical="center" wrapText="1"/>
    </xf>
    <xf numFmtId="0" fontId="49" fillId="19" borderId="0" xfId="0" applyFont="1" applyFill="1" applyAlignment="1">
      <alignment vertical="top" wrapText="1"/>
    </xf>
    <xf numFmtId="0" fontId="50" fillId="19" borderId="0" xfId="0" applyFont="1" applyFill="1" applyAlignment="1">
      <alignment vertical="top" wrapText="1"/>
    </xf>
    <xf numFmtId="166" fontId="0" fillId="0" borderId="0" xfId="7" applyFont="1"/>
    <xf numFmtId="0" fontId="36" fillId="5" borderId="0" xfId="0" applyFont="1" applyFill="1" applyAlignment="1">
      <alignment horizontal="center" vertical="center" wrapText="1"/>
    </xf>
    <xf numFmtId="0" fontId="16" fillId="8" borderId="54" xfId="4" applyBorder="1">
      <alignment horizontal="center" vertical="center" wrapText="1"/>
    </xf>
    <xf numFmtId="0" fontId="16" fillId="8" borderId="55" xfId="4" applyBorder="1">
      <alignment horizontal="center" vertical="center" wrapText="1"/>
    </xf>
    <xf numFmtId="0" fontId="16" fillId="8" borderId="56" xfId="4" applyBorder="1">
      <alignment horizontal="center" vertical="center" wrapText="1"/>
    </xf>
    <xf numFmtId="0" fontId="16" fillId="8" borderId="57" xfId="4" applyBorder="1">
      <alignment horizontal="center" vertical="center" wrapText="1"/>
    </xf>
    <xf numFmtId="0" fontId="16" fillId="8" borderId="58" xfId="4" applyBorder="1">
      <alignment horizontal="center" vertical="center" wrapText="1"/>
    </xf>
    <xf numFmtId="0" fontId="16" fillId="8" borderId="59" xfId="4" applyBorder="1">
      <alignment horizontal="center" vertical="center" wrapText="1"/>
    </xf>
    <xf numFmtId="0" fontId="0" fillId="5" borderId="0" xfId="0" applyFill="1" applyAlignment="1">
      <alignment horizontal="center"/>
    </xf>
    <xf numFmtId="0" fontId="14" fillId="15" borderId="53" xfId="6">
      <alignment horizontal="center" vertical="center" wrapText="1"/>
    </xf>
    <xf numFmtId="0" fontId="16" fillId="8" borderId="41" xfId="4">
      <alignment horizontal="center" vertical="center" wrapText="1"/>
    </xf>
    <xf numFmtId="0" fontId="34" fillId="5" borderId="50" xfId="0" applyFont="1" applyFill="1" applyBorder="1" applyAlignment="1">
      <alignment horizontal="center" vertical="center"/>
    </xf>
    <xf numFmtId="0" fontId="2" fillId="5" borderId="51" xfId="0" applyFont="1" applyFill="1" applyBorder="1" applyAlignment="1">
      <alignment horizontal="center" vertical="center"/>
    </xf>
    <xf numFmtId="0" fontId="2" fillId="5" borderId="52" xfId="0" applyFont="1" applyFill="1" applyBorder="1" applyAlignment="1">
      <alignment horizontal="center" vertical="center"/>
    </xf>
    <xf numFmtId="0" fontId="30" fillId="5" borderId="0" xfId="0" applyFont="1" applyFill="1" applyAlignment="1">
      <alignment horizontal="center" wrapText="1"/>
    </xf>
    <xf numFmtId="0" fontId="31" fillId="5" borderId="0" xfId="0" applyFont="1" applyFill="1" applyAlignment="1">
      <alignment horizontal="center"/>
    </xf>
    <xf numFmtId="0" fontId="2" fillId="5" borderId="0" xfId="0" applyFont="1" applyFill="1" applyAlignment="1">
      <alignment horizontal="left"/>
    </xf>
    <xf numFmtId="0" fontId="6" fillId="0" borderId="8"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9" xfId="0" applyFont="1" applyBorder="1" applyAlignment="1">
      <alignment horizontal="center" vertical="center" wrapText="1"/>
    </xf>
    <xf numFmtId="0" fontId="6" fillId="9" borderId="1" xfId="0" applyFont="1" applyFill="1" applyBorder="1" applyAlignment="1">
      <alignment horizontal="left" vertical="center" wrapText="1"/>
    </xf>
    <xf numFmtId="0" fontId="6" fillId="9" borderId="3" xfId="0" applyFont="1" applyFill="1" applyBorder="1" applyAlignment="1">
      <alignment horizontal="left" vertical="center" wrapText="1"/>
    </xf>
    <xf numFmtId="0" fontId="6" fillId="9" borderId="2" xfId="0" applyFont="1" applyFill="1" applyBorder="1" applyAlignment="1">
      <alignment horizontal="left" vertical="center" wrapText="1"/>
    </xf>
    <xf numFmtId="0" fontId="6" fillId="9" borderId="4" xfId="0" applyFont="1" applyFill="1" applyBorder="1" applyAlignment="1">
      <alignment horizontal="left" vertical="center" wrapText="1"/>
    </xf>
    <xf numFmtId="0" fontId="6" fillId="0" borderId="4" xfId="0" applyFont="1" applyBorder="1" applyAlignment="1">
      <alignment horizontal="center"/>
    </xf>
    <xf numFmtId="0" fontId="6" fillId="0" borderId="3" xfId="0" applyFont="1" applyBorder="1" applyAlignment="1">
      <alignment horizontal="center" vertical="center" wrapText="1"/>
    </xf>
    <xf numFmtId="0" fontId="6"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6" fillId="0" borderId="4" xfId="0" applyFont="1" applyBorder="1" applyAlignment="1">
      <alignment horizontal="center" vertical="center" wrapText="1"/>
    </xf>
    <xf numFmtId="0" fontId="5" fillId="4" borderId="13" xfId="0" applyFont="1" applyFill="1" applyBorder="1" applyAlignment="1">
      <alignment horizontal="center" vertical="center"/>
    </xf>
    <xf numFmtId="0" fontId="5" fillId="4" borderId="14" xfId="0" applyFont="1" applyFill="1" applyBorder="1" applyAlignment="1">
      <alignment horizontal="center" vertical="center"/>
    </xf>
    <xf numFmtId="0" fontId="5" fillId="4" borderId="15"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0" borderId="8"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5" borderId="1" xfId="0" applyFont="1" applyFill="1" applyBorder="1" applyAlignment="1">
      <alignment horizontal="center" vertical="center"/>
    </xf>
    <xf numFmtId="0" fontId="5" fillId="5" borderId="3" xfId="0" applyFont="1" applyFill="1" applyBorder="1" applyAlignment="1">
      <alignment horizontal="center" vertical="center"/>
    </xf>
    <xf numFmtId="0" fontId="5" fillId="5" borderId="2" xfId="0" applyFont="1" applyFill="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3" borderId="0" xfId="0" applyFont="1" applyFill="1" applyAlignment="1">
      <alignment horizontal="center"/>
    </xf>
    <xf numFmtId="0" fontId="5" fillId="0" borderId="5" xfId="0" applyFont="1" applyBorder="1" applyAlignment="1">
      <alignment horizontal="left" vertical="center" wrapText="1"/>
    </xf>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Fill="1" applyAlignment="1">
      <alignment horizontal="center" vertical="center"/>
    </xf>
    <xf numFmtId="0" fontId="5" fillId="0" borderId="4" xfId="0" applyFont="1" applyFill="1" applyBorder="1" applyAlignment="1">
      <alignment horizontal="center" vertical="center"/>
    </xf>
    <xf numFmtId="0" fontId="5" fillId="9" borderId="4" xfId="0" applyFont="1" applyFill="1" applyBorder="1" applyAlignment="1">
      <alignment horizontal="center" vertical="center" wrapText="1"/>
    </xf>
    <xf numFmtId="0" fontId="6" fillId="9" borderId="4" xfId="0" applyFont="1" applyFill="1" applyBorder="1" applyAlignment="1">
      <alignment horizontal="center" vertical="center" wrapText="1"/>
    </xf>
    <xf numFmtId="0" fontId="6" fillId="9" borderId="1" xfId="0" applyFont="1" applyFill="1" applyBorder="1" applyAlignment="1">
      <alignment horizontal="left" vertical="top" wrapText="1"/>
    </xf>
    <xf numFmtId="0" fontId="6" fillId="9" borderId="3" xfId="0" applyFont="1" applyFill="1" applyBorder="1" applyAlignment="1">
      <alignment horizontal="left" vertical="top" wrapText="1"/>
    </xf>
    <xf numFmtId="0" fontId="6" fillId="9" borderId="2" xfId="0" applyFont="1" applyFill="1" applyBorder="1" applyAlignment="1">
      <alignment horizontal="left" vertical="top" wrapText="1"/>
    </xf>
    <xf numFmtId="0" fontId="6" fillId="0" borderId="1" xfId="0" applyFont="1" applyBorder="1" applyAlignment="1">
      <alignment horizontal="center" vertical="center" wrapText="1"/>
    </xf>
    <xf numFmtId="0" fontId="6" fillId="0" borderId="4" xfId="0" applyFont="1" applyBorder="1" applyAlignment="1">
      <alignment horizontal="left" vertical="center" wrapText="1"/>
    </xf>
    <xf numFmtId="0" fontId="5" fillId="9" borderId="4" xfId="0" applyFont="1" applyFill="1" applyBorder="1" applyAlignment="1">
      <alignment horizontal="left" vertical="center" wrapText="1"/>
    </xf>
    <xf numFmtId="0" fontId="6" fillId="9" borderId="1" xfId="0" applyFont="1" applyFill="1" applyBorder="1" applyAlignment="1">
      <alignment horizontal="center" vertical="center" wrapText="1"/>
    </xf>
    <xf numFmtId="0" fontId="6" fillId="9" borderId="2"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8" xfId="0" applyFont="1" applyBorder="1" applyAlignment="1">
      <alignment horizontal="left" vertical="center" wrapText="1"/>
    </xf>
    <xf numFmtId="0" fontId="6" fillId="0" borderId="5" xfId="0" applyFont="1" applyBorder="1" applyAlignment="1">
      <alignment horizontal="center" vertical="center" wrapText="1"/>
    </xf>
    <xf numFmtId="0" fontId="6" fillId="0" borderId="7" xfId="0" applyFont="1" applyBorder="1" applyAlignment="1">
      <alignment horizontal="center" vertical="center" wrapText="1"/>
    </xf>
    <xf numFmtId="0" fontId="6" fillId="9" borderId="5" xfId="0" applyFont="1" applyFill="1" applyBorder="1" applyAlignment="1">
      <alignment horizontal="center" vertical="center" wrapText="1"/>
    </xf>
    <xf numFmtId="0" fontId="6" fillId="9" borderId="7" xfId="0" applyFont="1" applyFill="1" applyBorder="1" applyAlignment="1">
      <alignment horizontal="center" vertical="center" wrapText="1"/>
    </xf>
    <xf numFmtId="0" fontId="5" fillId="0" borderId="1" xfId="0" applyFont="1" applyBorder="1" applyAlignment="1">
      <alignment horizontal="center"/>
    </xf>
    <xf numFmtId="0" fontId="5" fillId="0" borderId="3" xfId="0" applyFont="1" applyBorder="1" applyAlignment="1">
      <alignment horizontal="center"/>
    </xf>
    <xf numFmtId="0" fontId="5" fillId="0" borderId="2" xfId="0" applyFont="1" applyBorder="1" applyAlignment="1">
      <alignment horizontal="center"/>
    </xf>
    <xf numFmtId="0" fontId="5" fillId="0" borderId="8" xfId="0" applyFont="1" applyBorder="1" applyAlignment="1">
      <alignment horizontal="center" vertical="center"/>
    </xf>
    <xf numFmtId="0" fontId="5" fillId="0" borderId="60" xfId="0" applyFont="1" applyBorder="1" applyAlignment="1">
      <alignment horizontal="center" vertical="center"/>
    </xf>
    <xf numFmtId="0" fontId="5" fillId="0" borderId="16"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9"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1" xfId="0" applyFont="1" applyBorder="1" applyAlignment="1">
      <alignment horizontal="center" vertical="center" wrapText="1"/>
    </xf>
    <xf numFmtId="0" fontId="4" fillId="0" borderId="6" xfId="0" applyFont="1" applyBorder="1" applyAlignment="1">
      <alignment horizontal="center" vertical="center"/>
    </xf>
    <xf numFmtId="0" fontId="4" fillId="0" borderId="29" xfId="0" applyFont="1" applyBorder="1" applyAlignment="1">
      <alignment horizontal="center" vertical="center"/>
    </xf>
    <xf numFmtId="0" fontId="5" fillId="4" borderId="4" xfId="0" applyFont="1" applyFill="1" applyBorder="1" applyAlignment="1">
      <alignment horizontal="center" vertical="center"/>
    </xf>
    <xf numFmtId="0" fontId="8" fillId="9" borderId="1" xfId="0" applyFont="1" applyFill="1" applyBorder="1" applyAlignment="1">
      <alignment horizontal="left" vertical="top"/>
    </xf>
    <xf numFmtId="0" fontId="8" fillId="9" borderId="3" xfId="0" applyFont="1" applyFill="1" applyBorder="1" applyAlignment="1">
      <alignment horizontal="left" vertical="top"/>
    </xf>
    <xf numFmtId="0" fontId="8" fillId="9" borderId="2" xfId="0" applyFont="1" applyFill="1" applyBorder="1" applyAlignment="1">
      <alignment horizontal="left" vertical="top"/>
    </xf>
    <xf numFmtId="0" fontId="8" fillId="9" borderId="5" xfId="0" applyFont="1" applyFill="1" applyBorder="1" applyAlignment="1">
      <alignment horizontal="left"/>
    </xf>
    <xf numFmtId="0" fontId="8" fillId="9" borderId="6" xfId="0" applyFont="1" applyFill="1" applyBorder="1" applyAlignment="1">
      <alignment horizontal="left"/>
    </xf>
    <xf numFmtId="0" fontId="8" fillId="9" borderId="7" xfId="0" applyFont="1" applyFill="1" applyBorder="1" applyAlignment="1">
      <alignment horizontal="left"/>
    </xf>
    <xf numFmtId="0" fontId="20" fillId="0" borderId="1" xfId="0" applyFont="1" applyBorder="1" applyAlignment="1">
      <alignment horizontal="left"/>
    </xf>
    <xf numFmtId="0" fontId="20" fillId="0" borderId="2" xfId="0" applyFont="1" applyBorder="1" applyAlignment="1">
      <alignment horizontal="left"/>
    </xf>
    <xf numFmtId="0" fontId="20" fillId="0" borderId="1" xfId="0" applyFont="1" applyBorder="1" applyAlignment="1">
      <alignment horizontal="center"/>
    </xf>
    <xf numFmtId="0" fontId="20" fillId="0" borderId="3" xfId="0" applyFont="1" applyBorder="1" applyAlignment="1">
      <alignment horizontal="center"/>
    </xf>
    <xf numFmtId="0" fontId="20" fillId="0" borderId="2" xfId="0" applyFont="1" applyBorder="1" applyAlignment="1">
      <alignment horizontal="center"/>
    </xf>
    <xf numFmtId="0" fontId="5" fillId="4" borderId="1" xfId="0" applyFont="1" applyFill="1" applyBorder="1" applyAlignment="1">
      <alignment horizontal="center" vertical="center"/>
    </xf>
    <xf numFmtId="0" fontId="5" fillId="4" borderId="3" xfId="0" applyFont="1" applyFill="1" applyBorder="1" applyAlignment="1">
      <alignment horizontal="center" vertical="center"/>
    </xf>
    <xf numFmtId="0" fontId="5" fillId="4" borderId="2" xfId="0" applyFont="1" applyFill="1" applyBorder="1" applyAlignment="1">
      <alignment horizontal="center" vertical="center"/>
    </xf>
    <xf numFmtId="0" fontId="6" fillId="0" borderId="18" xfId="0" applyFont="1" applyBorder="1" applyAlignment="1">
      <alignment horizontal="left" vertical="center" wrapText="1"/>
    </xf>
    <xf numFmtId="0" fontId="6" fillId="0" borderId="19" xfId="0" applyFont="1" applyBorder="1" applyAlignment="1">
      <alignment horizontal="left" vertical="center" wrapText="1"/>
    </xf>
    <xf numFmtId="0" fontId="5" fillId="4" borderId="18" xfId="0" applyFont="1" applyFill="1" applyBorder="1" applyAlignment="1">
      <alignment horizontal="center" vertical="center"/>
    </xf>
    <xf numFmtId="0" fontId="5" fillId="4" borderId="19" xfId="0" applyFont="1" applyFill="1" applyBorder="1" applyAlignment="1">
      <alignment horizontal="center" vertical="center"/>
    </xf>
    <xf numFmtId="0" fontId="5" fillId="0" borderId="27"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12" xfId="0" applyFont="1" applyBorder="1" applyAlignment="1">
      <alignment horizontal="center" vertical="center" wrapText="1"/>
    </xf>
    <xf numFmtId="0" fontId="4" fillId="0" borderId="0" xfId="0" applyFont="1" applyAlignment="1">
      <alignment horizontal="center" vertical="center" wrapText="1"/>
    </xf>
    <xf numFmtId="0" fontId="4" fillId="0" borderId="25" xfId="0" applyFont="1" applyBorder="1" applyAlignment="1">
      <alignment horizontal="center" vertical="center" wrapText="1"/>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18"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19" xfId="0" applyFont="1" applyFill="1" applyBorder="1" applyAlignment="1">
      <alignment horizontal="center" vertical="center"/>
    </xf>
    <xf numFmtId="0" fontId="5" fillId="9" borderId="4" xfId="0" applyFont="1" applyFill="1" applyBorder="1" applyAlignment="1">
      <alignment horizontal="center"/>
    </xf>
    <xf numFmtId="0" fontId="5" fillId="9" borderId="17" xfId="0" applyFont="1" applyFill="1" applyBorder="1" applyAlignment="1">
      <alignment horizontal="center"/>
    </xf>
    <xf numFmtId="0" fontId="5" fillId="0" borderId="17" xfId="0" applyFont="1" applyBorder="1" applyAlignment="1">
      <alignment horizontal="center" vertical="center" wrapText="1"/>
    </xf>
    <xf numFmtId="0" fontId="6" fillId="0" borderId="17" xfId="0" applyFont="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6" fillId="3" borderId="35"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5"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40" xfId="0" applyFont="1" applyFill="1" applyBorder="1" applyAlignment="1">
      <alignment horizontal="center" vertical="center" wrapText="1"/>
    </xf>
    <xf numFmtId="0" fontId="8" fillId="0" borderId="8"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9" xfId="0" applyFont="1" applyBorder="1" applyAlignment="1">
      <alignment horizontal="center" vertical="center" wrapText="1"/>
    </xf>
    <xf numFmtId="3" fontId="8" fillId="0" borderId="8" xfId="0" applyNumberFormat="1" applyFont="1" applyBorder="1" applyAlignment="1">
      <alignment horizontal="center" vertical="center" wrapText="1"/>
    </xf>
    <xf numFmtId="3" fontId="8" fillId="0" borderId="10" xfId="0" applyNumberFormat="1" applyFont="1" applyBorder="1" applyAlignment="1">
      <alignment horizontal="center" vertical="center" wrapText="1"/>
    </xf>
    <xf numFmtId="0" fontId="8" fillId="9" borderId="8" xfId="0" applyFont="1" applyFill="1" applyBorder="1" applyAlignment="1">
      <alignment horizontal="center" vertical="center" wrapText="1"/>
    </xf>
    <xf numFmtId="0" fontId="8" fillId="9" borderId="10" xfId="0" applyFont="1" applyFill="1" applyBorder="1" applyAlignment="1">
      <alignment horizontal="center" vertical="center" wrapText="1"/>
    </xf>
    <xf numFmtId="0" fontId="8" fillId="9" borderId="9" xfId="0" applyFont="1" applyFill="1" applyBorder="1" applyAlignment="1">
      <alignment horizontal="center" vertical="center" wrapText="1"/>
    </xf>
    <xf numFmtId="3" fontId="8" fillId="9" borderId="8" xfId="0" applyNumberFormat="1" applyFont="1" applyFill="1" applyBorder="1" applyAlignment="1">
      <alignment horizontal="center" vertical="center" wrapText="1"/>
    </xf>
    <xf numFmtId="0" fontId="8" fillId="0" borderId="5" xfId="0" applyFont="1" applyBorder="1" applyAlignment="1">
      <alignment horizontal="center"/>
    </xf>
    <xf numFmtId="0" fontId="8" fillId="0" borderId="6" xfId="0" applyFont="1" applyBorder="1" applyAlignment="1">
      <alignment horizontal="center"/>
    </xf>
    <xf numFmtId="0" fontId="8" fillId="0" borderId="7" xfId="0" applyFont="1" applyBorder="1" applyAlignment="1">
      <alignment horizontal="center"/>
    </xf>
    <xf numFmtId="0" fontId="20" fillId="0" borderId="10" xfId="0" applyFont="1" applyBorder="1" applyAlignment="1">
      <alignment horizontal="center" vertical="center"/>
    </xf>
    <xf numFmtId="0" fontId="20" fillId="0" borderId="9" xfId="0" applyFont="1" applyBorder="1" applyAlignment="1">
      <alignment horizontal="center" vertical="center"/>
    </xf>
    <xf numFmtId="0" fontId="20" fillId="0" borderId="10"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2" xfId="0" applyFont="1" applyBorder="1" applyAlignment="1">
      <alignment horizontal="center" vertical="center"/>
    </xf>
    <xf numFmtId="0" fontId="6" fillId="0" borderId="1" xfId="0" applyFont="1" applyBorder="1" applyAlignment="1">
      <alignment horizontal="center"/>
    </xf>
    <xf numFmtId="0" fontId="5" fillId="3" borderId="9" xfId="2" applyFont="1" applyFill="1" applyBorder="1" applyAlignment="1" applyProtection="1">
      <alignment horizontal="center" vertical="center" wrapText="1"/>
      <protection hidden="1"/>
    </xf>
    <xf numFmtId="0" fontId="5" fillId="3" borderId="31" xfId="2" applyFont="1" applyFill="1" applyBorder="1" applyAlignment="1" applyProtection="1">
      <alignment horizontal="center" vertical="center" wrapText="1"/>
      <protection hidden="1"/>
    </xf>
    <xf numFmtId="0" fontId="6" fillId="3" borderId="4" xfId="2" applyFont="1" applyFill="1" applyBorder="1" applyAlignment="1" applyProtection="1">
      <alignment horizontal="center" vertical="center" wrapText="1"/>
      <protection hidden="1"/>
    </xf>
    <xf numFmtId="0" fontId="6" fillId="3" borderId="17" xfId="2" applyFont="1" applyFill="1" applyBorder="1" applyAlignment="1" applyProtection="1">
      <alignment horizontal="center" vertical="center" wrapText="1"/>
      <protection hidden="1"/>
    </xf>
    <xf numFmtId="3" fontId="8" fillId="0" borderId="4" xfId="0" applyNumberFormat="1" applyFont="1" applyBorder="1" applyAlignment="1">
      <alignment horizontal="center" vertical="center" wrapText="1"/>
    </xf>
    <xf numFmtId="0" fontId="8" fillId="0" borderId="4" xfId="0" applyFont="1" applyBorder="1" applyAlignment="1">
      <alignment horizontal="center" vertical="center" wrapText="1"/>
    </xf>
    <xf numFmtId="0" fontId="20" fillId="0" borderId="4" xfId="0" applyFont="1" applyBorder="1" applyAlignment="1">
      <alignment horizontal="center"/>
    </xf>
    <xf numFmtId="0" fontId="8" fillId="0" borderId="29" xfId="0" applyFont="1" applyBorder="1" applyAlignment="1">
      <alignment horizontal="center"/>
    </xf>
    <xf numFmtId="0" fontId="8" fillId="0" borderId="11" xfId="0" applyFont="1" applyBorder="1" applyAlignment="1">
      <alignment horizontal="center"/>
    </xf>
    <xf numFmtId="0" fontId="8" fillId="0" borderId="12" xfId="0" applyFont="1" applyBorder="1" applyAlignment="1">
      <alignment horizontal="center"/>
    </xf>
    <xf numFmtId="0" fontId="8" fillId="0" borderId="40" xfId="0" applyFont="1" applyBorder="1" applyAlignment="1">
      <alignment horizontal="center"/>
    </xf>
    <xf numFmtId="0" fontId="20" fillId="0" borderId="26" xfId="0" applyFont="1" applyBorder="1" applyAlignment="1">
      <alignment horizontal="center" vertical="center"/>
    </xf>
    <xf numFmtId="0" fontId="20" fillId="0" borderId="30" xfId="0" applyFont="1" applyBorder="1" applyAlignment="1">
      <alignment horizontal="center" vertical="center"/>
    </xf>
    <xf numFmtId="0" fontId="8" fillId="0" borderId="1" xfId="0" applyFont="1" applyBorder="1" applyAlignment="1">
      <alignment horizontal="center"/>
    </xf>
    <xf numFmtId="0" fontId="8" fillId="0" borderId="3" xfId="0" applyFont="1" applyBorder="1" applyAlignment="1">
      <alignment horizontal="center"/>
    </xf>
    <xf numFmtId="0" fontId="8" fillId="0" borderId="2" xfId="0" applyFont="1" applyBorder="1" applyAlignment="1">
      <alignment horizontal="center"/>
    </xf>
    <xf numFmtId="0" fontId="5" fillId="5" borderId="38" xfId="0" applyFont="1" applyFill="1" applyBorder="1" applyAlignment="1">
      <alignment horizontal="center" vertical="center"/>
    </xf>
    <xf numFmtId="0" fontId="5" fillId="5" borderId="4" xfId="0" applyFont="1" applyFill="1" applyBorder="1" applyAlignment="1">
      <alignment horizontal="center" vertical="center"/>
    </xf>
    <xf numFmtId="0" fontId="5" fillId="5" borderId="39" xfId="0" applyFont="1" applyFill="1" applyBorder="1" applyAlignment="1">
      <alignment horizontal="center" vertical="center"/>
    </xf>
    <xf numFmtId="0" fontId="5" fillId="5" borderId="17" xfId="0" applyFont="1" applyFill="1" applyBorder="1" applyAlignment="1">
      <alignment horizontal="center" vertical="center"/>
    </xf>
    <xf numFmtId="0" fontId="6" fillId="0" borderId="16"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4" xfId="0" applyFont="1" applyBorder="1" applyAlignment="1">
      <alignment horizontal="center" vertical="center"/>
    </xf>
    <xf numFmtId="0" fontId="6" fillId="0" borderId="8" xfId="0" applyFont="1" applyBorder="1" applyAlignment="1">
      <alignment horizontal="center" vertical="center"/>
    </xf>
    <xf numFmtId="0" fontId="6" fillId="0" borderId="33" xfId="0" applyFont="1" applyBorder="1" applyAlignment="1">
      <alignment horizontal="center" vertical="center"/>
    </xf>
    <xf numFmtId="167" fontId="6" fillId="0" borderId="4" xfId="2" applyNumberFormat="1" applyFont="1" applyBorder="1" applyAlignment="1" applyProtection="1">
      <alignment horizontal="center" vertical="center" wrapText="1"/>
      <protection hidden="1"/>
    </xf>
    <xf numFmtId="167" fontId="6" fillId="0" borderId="8" xfId="2" applyNumberFormat="1" applyFont="1" applyBorder="1" applyAlignment="1" applyProtection="1">
      <alignment horizontal="center" vertical="center" wrapText="1"/>
      <protection hidden="1"/>
    </xf>
    <xf numFmtId="167" fontId="6" fillId="0" borderId="33" xfId="2" applyNumberFormat="1" applyFont="1" applyBorder="1" applyAlignment="1" applyProtection="1">
      <alignment horizontal="center" vertical="center" wrapText="1"/>
      <protection hidden="1"/>
    </xf>
    <xf numFmtId="49" fontId="6" fillId="0" borderId="4" xfId="2" applyNumberFormat="1" applyFont="1" applyBorder="1" applyAlignment="1" applyProtection="1">
      <alignment horizontal="center" vertical="center" wrapText="1"/>
      <protection hidden="1"/>
    </xf>
    <xf numFmtId="49" fontId="6" fillId="0" borderId="8" xfId="2" applyNumberFormat="1" applyFont="1" applyBorder="1" applyAlignment="1" applyProtection="1">
      <alignment horizontal="center" vertical="center" wrapText="1"/>
      <protection hidden="1"/>
    </xf>
    <xf numFmtId="49" fontId="6" fillId="0" borderId="33" xfId="2" applyNumberFormat="1" applyFont="1" applyBorder="1" applyAlignment="1" applyProtection="1">
      <alignment horizontal="center" vertical="center" wrapText="1"/>
      <protection hidden="1"/>
    </xf>
    <xf numFmtId="0" fontId="6" fillId="3" borderId="33" xfId="2" applyFont="1" applyFill="1" applyBorder="1" applyAlignment="1" applyProtection="1">
      <alignment horizontal="center" vertical="center" wrapText="1"/>
      <protection hidden="1"/>
    </xf>
    <xf numFmtId="0" fontId="6" fillId="3" borderId="34" xfId="2" applyFont="1" applyFill="1" applyBorder="1" applyAlignment="1" applyProtection="1">
      <alignment horizontal="center" vertical="center" wrapText="1"/>
      <protection hidden="1"/>
    </xf>
    <xf numFmtId="0" fontId="5" fillId="4" borderId="35" xfId="0" applyFont="1" applyFill="1" applyBorder="1" applyAlignment="1">
      <alignment horizontal="center" vertical="center"/>
    </xf>
    <xf numFmtId="0" fontId="5" fillId="4" borderId="0" xfId="0" applyFont="1" applyFill="1" applyAlignment="1">
      <alignment horizontal="center" vertical="center"/>
    </xf>
    <xf numFmtId="0" fontId="5" fillId="4" borderId="36" xfId="0" applyFont="1" applyFill="1" applyBorder="1" applyAlignment="1">
      <alignment horizontal="center" vertical="center"/>
    </xf>
    <xf numFmtId="0" fontId="5" fillId="5" borderId="37" xfId="2" applyFont="1" applyFill="1" applyBorder="1" applyAlignment="1" applyProtection="1">
      <alignment horizontal="center" vertical="center" wrapText="1"/>
      <protection hidden="1"/>
    </xf>
    <xf numFmtId="0" fontId="5" fillId="5" borderId="16" xfId="2" applyFont="1" applyFill="1" applyBorder="1" applyAlignment="1" applyProtection="1">
      <alignment horizontal="center" vertical="center" wrapText="1"/>
      <protection hidden="1"/>
    </xf>
    <xf numFmtId="0" fontId="5" fillId="5" borderId="38" xfId="2" applyFont="1" applyFill="1" applyBorder="1" applyAlignment="1" applyProtection="1">
      <alignment horizontal="center" vertical="center" wrapText="1"/>
      <protection hidden="1"/>
    </xf>
    <xf numFmtId="0" fontId="5" fillId="5" borderId="4" xfId="2" applyFont="1" applyFill="1" applyBorder="1" applyAlignment="1" applyProtection="1">
      <alignment horizontal="center" vertical="center" wrapText="1"/>
      <protection hidden="1"/>
    </xf>
    <xf numFmtId="0" fontId="5" fillId="7" borderId="1"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2" xfId="0" applyFont="1" applyFill="1" applyBorder="1" applyAlignment="1">
      <alignment horizontal="center" vertical="center"/>
    </xf>
    <xf numFmtId="0" fontId="5" fillId="7" borderId="5" xfId="0" applyFont="1" applyFill="1" applyBorder="1" applyAlignment="1">
      <alignment horizontal="center" vertical="center"/>
    </xf>
    <xf numFmtId="0" fontId="5" fillId="7" borderId="6" xfId="0" applyFont="1" applyFill="1" applyBorder="1" applyAlignment="1">
      <alignment horizontal="center" vertical="center"/>
    </xf>
    <xf numFmtId="0" fontId="5" fillId="7" borderId="7" xfId="0" applyFont="1" applyFill="1" applyBorder="1" applyAlignment="1">
      <alignment horizontal="center" vertical="center"/>
    </xf>
    <xf numFmtId="0" fontId="5" fillId="5" borderId="38" xfId="0" applyFont="1" applyFill="1" applyBorder="1" applyAlignment="1">
      <alignment horizontal="center" vertical="center" wrapText="1"/>
    </xf>
    <xf numFmtId="0" fontId="5" fillId="6" borderId="11" xfId="0" applyFont="1" applyFill="1" applyBorder="1" applyAlignment="1">
      <alignment horizontal="center" vertical="center"/>
    </xf>
    <xf numFmtId="0" fontId="5" fillId="6" borderId="12" xfId="0" applyFont="1" applyFill="1" applyBorder="1" applyAlignment="1">
      <alignment horizontal="center" vertical="center"/>
    </xf>
    <xf numFmtId="0" fontId="5" fillId="6" borderId="28" xfId="0" applyFont="1" applyFill="1" applyBorder="1" applyAlignment="1">
      <alignment horizontal="center" vertical="center"/>
    </xf>
    <xf numFmtId="0" fontId="5" fillId="6" borderId="1"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2" xfId="0" applyFont="1" applyFill="1" applyBorder="1" applyAlignment="1">
      <alignment horizontal="center" vertical="center"/>
    </xf>
    <xf numFmtId="0" fontId="5" fillId="7" borderId="35" xfId="0" applyFont="1" applyFill="1" applyBorder="1" applyAlignment="1">
      <alignment horizontal="center" vertical="center"/>
    </xf>
    <xf numFmtId="0" fontId="5" fillId="7" borderId="0" xfId="0" applyFont="1" applyFill="1" applyAlignment="1">
      <alignment horizontal="center" vertical="center"/>
    </xf>
    <xf numFmtId="0" fontId="5" fillId="7" borderId="36" xfId="0" applyFont="1" applyFill="1" applyBorder="1" applyAlignment="1">
      <alignment horizontal="center" vertical="center"/>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5" fillId="5" borderId="39"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5" fillId="5" borderId="17" xfId="0" applyFont="1" applyFill="1" applyBorder="1" applyAlignment="1">
      <alignment horizontal="center" vertical="center" wrapText="1"/>
    </xf>
    <xf numFmtId="0" fontId="5" fillId="0" borderId="9" xfId="0" applyFont="1" applyBorder="1" applyAlignment="1">
      <alignment horizontal="center" vertical="center"/>
    </xf>
    <xf numFmtId="0" fontId="6" fillId="0" borderId="11" xfId="0" applyFont="1" applyBorder="1" applyAlignment="1">
      <alignment horizontal="left" vertical="center"/>
    </xf>
    <xf numFmtId="0" fontId="6" fillId="0" borderId="12" xfId="0" applyFont="1" applyBorder="1" applyAlignment="1">
      <alignment horizontal="left" vertical="center"/>
    </xf>
    <xf numFmtId="0" fontId="6" fillId="0" borderId="28" xfId="0" applyFont="1" applyBorder="1" applyAlignment="1">
      <alignment horizontal="left" vertical="center"/>
    </xf>
    <xf numFmtId="0" fontId="5" fillId="0" borderId="4" xfId="0" applyFont="1" applyBorder="1" applyAlignment="1">
      <alignment horizontal="center" vertical="center"/>
    </xf>
    <xf numFmtId="0" fontId="5" fillId="7" borderId="11" xfId="0" applyFont="1" applyFill="1" applyBorder="1" applyAlignment="1">
      <alignment horizontal="center" vertical="center"/>
    </xf>
    <xf numFmtId="0" fontId="5" fillId="7" borderId="12" xfId="0" applyFont="1" applyFill="1" applyBorder="1" applyAlignment="1">
      <alignment horizontal="center" vertical="center"/>
    </xf>
    <xf numFmtId="0" fontId="5" fillId="7" borderId="28" xfId="0" applyFont="1" applyFill="1" applyBorder="1" applyAlignment="1">
      <alignment horizontal="center" vertical="center"/>
    </xf>
    <xf numFmtId="0" fontId="6" fillId="0" borderId="1" xfId="0" applyFont="1" applyBorder="1" applyAlignment="1">
      <alignment horizontal="center" vertical="center"/>
    </xf>
    <xf numFmtId="0" fontId="6" fillId="0" borderId="3" xfId="0" applyFont="1" applyBorder="1" applyAlignment="1">
      <alignment horizontal="center" vertical="center"/>
    </xf>
    <xf numFmtId="0" fontId="6" fillId="0" borderId="2" xfId="0" applyFont="1" applyBorder="1" applyAlignment="1">
      <alignment horizontal="center" vertical="center"/>
    </xf>
    <xf numFmtId="0" fontId="5" fillId="0" borderId="32" xfId="0" applyFont="1" applyBorder="1" applyAlignment="1">
      <alignment horizontal="center" vertical="center" wrapText="1"/>
    </xf>
    <xf numFmtId="49" fontId="2" fillId="12" borderId="1" xfId="0" applyNumberFormat="1" applyFont="1" applyFill="1" applyBorder="1" applyAlignment="1">
      <alignment horizontal="center" vertical="center" wrapText="1"/>
    </xf>
    <xf numFmtId="49" fontId="2" fillId="12" borderId="2" xfId="0" applyNumberFormat="1" applyFont="1" applyFill="1" applyBorder="1" applyAlignment="1">
      <alignment horizontal="center" vertical="center" wrapText="1"/>
    </xf>
    <xf numFmtId="49" fontId="24" fillId="10" borderId="46" xfId="0" applyNumberFormat="1" applyFont="1" applyFill="1" applyBorder="1" applyAlignment="1">
      <alignment horizontal="center" vertical="center"/>
    </xf>
    <xf numFmtId="49" fontId="24" fillId="10" borderId="47" xfId="0" applyNumberFormat="1" applyFont="1" applyFill="1" applyBorder="1" applyAlignment="1">
      <alignment horizontal="center" vertical="center"/>
    </xf>
    <xf numFmtId="0" fontId="21" fillId="0" borderId="42" xfId="5" applyBorder="1" applyAlignment="1">
      <alignment horizontal="center" vertical="center"/>
    </xf>
    <xf numFmtId="0" fontId="21" fillId="0" borderId="44" xfId="5" applyBorder="1" applyAlignment="1">
      <alignment horizontal="center" vertical="center"/>
    </xf>
    <xf numFmtId="0" fontId="21" fillId="0" borderId="48" xfId="5" applyBorder="1" applyAlignment="1">
      <alignment horizontal="center" vertical="center"/>
    </xf>
    <xf numFmtId="0" fontId="21" fillId="0" borderId="49" xfId="5" applyBorder="1" applyAlignment="1">
      <alignment horizontal="center" vertical="center"/>
    </xf>
    <xf numFmtId="0" fontId="22" fillId="0" borderId="42" xfId="0" applyFont="1" applyBorder="1" applyAlignment="1">
      <alignment horizontal="center" vertical="center"/>
    </xf>
    <xf numFmtId="0" fontId="22" fillId="0" borderId="43" xfId="0" applyFont="1" applyBorder="1" applyAlignment="1">
      <alignment horizontal="center" vertical="center"/>
    </xf>
    <xf numFmtId="0" fontId="24" fillId="10" borderId="45" xfId="0" applyFont="1" applyFill="1" applyBorder="1" applyAlignment="1" applyProtection="1">
      <alignment horizontal="center"/>
      <protection locked="0"/>
    </xf>
    <xf numFmtId="0" fontId="24" fillId="10" borderId="14" xfId="0" applyFont="1" applyFill="1" applyBorder="1" applyAlignment="1" applyProtection="1">
      <alignment horizontal="center"/>
      <protection locked="0"/>
    </xf>
    <xf numFmtId="0" fontId="24" fillId="10" borderId="15" xfId="0" applyFont="1" applyFill="1" applyBorder="1" applyAlignment="1" applyProtection="1">
      <alignment horizontal="center"/>
      <protection locked="0"/>
    </xf>
    <xf numFmtId="0" fontId="24" fillId="10" borderId="5" xfId="0" applyFont="1" applyFill="1" applyBorder="1" applyAlignment="1" applyProtection="1">
      <alignment horizontal="center"/>
      <protection locked="0"/>
    </xf>
    <xf numFmtId="0" fontId="24" fillId="10" borderId="6" xfId="0" applyFont="1" applyFill="1" applyBorder="1" applyAlignment="1" applyProtection="1">
      <alignment horizontal="center"/>
      <protection locked="0"/>
    </xf>
    <xf numFmtId="0" fontId="24" fillId="10" borderId="29" xfId="0" applyFont="1" applyFill="1" applyBorder="1" applyAlignment="1" applyProtection="1">
      <alignment horizontal="center"/>
      <protection locked="0"/>
    </xf>
    <xf numFmtId="49" fontId="24" fillId="10" borderId="4" xfId="0" applyNumberFormat="1" applyFont="1" applyFill="1" applyBorder="1" applyAlignment="1">
      <alignment horizontal="center" vertical="center" wrapText="1"/>
    </xf>
    <xf numFmtId="0" fontId="24" fillId="10" borderId="4"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9" xfId="0" applyFont="1" applyFill="1" applyBorder="1" applyAlignment="1">
      <alignment horizontal="center" vertical="center"/>
    </xf>
    <xf numFmtId="0" fontId="20" fillId="0" borderId="5" xfId="0" applyFont="1" applyBorder="1" applyAlignment="1">
      <alignment horizontal="left"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11" xfId="0" applyFont="1" applyBorder="1" applyAlignment="1">
      <alignment horizontal="left" vertical="center"/>
    </xf>
    <xf numFmtId="0" fontId="20" fillId="0" borderId="12" xfId="0" applyFont="1" applyBorder="1" applyAlignment="1">
      <alignment horizontal="left" vertical="center"/>
    </xf>
    <xf numFmtId="0" fontId="20" fillId="0" borderId="28" xfId="0" applyFont="1" applyBorder="1" applyAlignment="1">
      <alignment horizontal="left" vertical="center"/>
    </xf>
    <xf numFmtId="0" fontId="20" fillId="0" borderId="3" xfId="0" applyFont="1" applyBorder="1" applyAlignment="1">
      <alignment horizontal="left"/>
    </xf>
    <xf numFmtId="0" fontId="40" fillId="3" borderId="4" xfId="2" applyFont="1" applyFill="1" applyBorder="1" applyAlignment="1" applyProtection="1">
      <alignment horizontal="center" vertical="center" wrapText="1"/>
      <protection hidden="1"/>
    </xf>
    <xf numFmtId="0" fontId="39" fillId="0" borderId="4" xfId="0" applyFont="1" applyBorder="1" applyAlignment="1">
      <alignment horizontal="center" vertical="center" wrapText="1"/>
    </xf>
    <xf numFmtId="49" fontId="17" fillId="18" borderId="4" xfId="2" applyNumberFormat="1" applyFont="1" applyFill="1" applyBorder="1" applyAlignment="1" applyProtection="1">
      <alignment horizontal="center" vertical="center" wrapText="1"/>
      <protection hidden="1"/>
    </xf>
    <xf numFmtId="49" fontId="17" fillId="18" borderId="8" xfId="2" applyNumberFormat="1" applyFont="1" applyFill="1" applyBorder="1" applyAlignment="1" applyProtection="1">
      <alignment horizontal="center" vertical="center" wrapText="1"/>
      <protection hidden="1"/>
    </xf>
    <xf numFmtId="49" fontId="17" fillId="18" borderId="33" xfId="2" applyNumberFormat="1" applyFont="1" applyFill="1" applyBorder="1" applyAlignment="1" applyProtection="1">
      <alignment horizontal="center" vertical="center" wrapText="1"/>
      <protection hidden="1"/>
    </xf>
    <xf numFmtId="0" fontId="39" fillId="3" borderId="4" xfId="2" applyFont="1" applyFill="1" applyBorder="1" applyAlignment="1" applyProtection="1">
      <alignment horizontal="center" vertical="center" wrapText="1"/>
      <protection hidden="1"/>
    </xf>
    <xf numFmtId="0" fontId="6" fillId="3" borderId="4" xfId="2" applyFont="1" applyFill="1" applyBorder="1" applyAlignment="1" applyProtection="1">
      <alignment horizontal="left" vertical="center" wrapText="1"/>
      <protection hidden="1"/>
    </xf>
    <xf numFmtId="0" fontId="6" fillId="3" borderId="17" xfId="2" applyFont="1" applyFill="1" applyBorder="1" applyAlignment="1" applyProtection="1">
      <alignment horizontal="left" vertical="center" wrapText="1"/>
      <protection hidden="1"/>
    </xf>
    <xf numFmtId="0" fontId="39" fillId="3" borderId="33" xfId="2" applyFont="1" applyFill="1" applyBorder="1" applyAlignment="1" applyProtection="1">
      <alignment horizontal="center" vertical="center" wrapText="1"/>
      <protection hidden="1"/>
    </xf>
    <xf numFmtId="0" fontId="6" fillId="3" borderId="33" xfId="2" applyFont="1" applyFill="1" applyBorder="1" applyAlignment="1" applyProtection="1">
      <alignment horizontal="left" vertical="center" wrapText="1"/>
      <protection hidden="1"/>
    </xf>
    <xf numFmtId="0" fontId="6" fillId="3" borderId="34" xfId="2" applyFont="1" applyFill="1" applyBorder="1" applyAlignment="1" applyProtection="1">
      <alignment horizontal="left" vertical="center" wrapText="1"/>
      <protection hidden="1"/>
    </xf>
    <xf numFmtId="0" fontId="8" fillId="9" borderId="4" xfId="0" applyFont="1" applyFill="1" applyBorder="1" applyAlignment="1">
      <alignment horizontal="left" vertical="center" wrapText="1"/>
    </xf>
    <xf numFmtId="0" fontId="8" fillId="9" borderId="4" xfId="0" applyFont="1" applyFill="1" applyBorder="1" applyAlignment="1">
      <alignment horizontal="center" vertical="center" wrapText="1"/>
    </xf>
    <xf numFmtId="3" fontId="8" fillId="9" borderId="4" xfId="0" applyNumberFormat="1" applyFont="1" applyFill="1" applyBorder="1" applyAlignment="1">
      <alignment horizontal="center" vertical="center" wrapText="1"/>
    </xf>
    <xf numFmtId="0" fontId="8" fillId="9" borderId="8" xfId="0" applyFont="1" applyFill="1" applyBorder="1" applyAlignment="1">
      <alignment horizontal="left" vertical="center" wrapText="1"/>
    </xf>
    <xf numFmtId="0" fontId="8" fillId="9" borderId="10" xfId="0" applyFont="1" applyFill="1" applyBorder="1" applyAlignment="1">
      <alignment horizontal="left" vertical="center" wrapText="1"/>
    </xf>
    <xf numFmtId="0" fontId="8" fillId="9" borderId="9" xfId="0" applyFont="1" applyFill="1" applyBorder="1" applyAlignment="1">
      <alignment horizontal="left" vertical="center" wrapText="1"/>
    </xf>
    <xf numFmtId="0" fontId="17" fillId="9" borderId="8" xfId="0" applyFont="1" applyFill="1" applyBorder="1" applyAlignment="1">
      <alignment horizontal="center" vertical="center" wrapText="1"/>
    </xf>
    <xf numFmtId="0" fontId="17" fillId="9" borderId="10" xfId="0" applyFont="1" applyFill="1" applyBorder="1" applyAlignment="1">
      <alignment horizontal="center" vertical="center" wrapText="1"/>
    </xf>
    <xf numFmtId="0" fontId="17" fillId="9" borderId="9" xfId="0" applyFont="1" applyFill="1" applyBorder="1" applyAlignment="1">
      <alignment horizontal="center" vertical="center" wrapText="1"/>
    </xf>
    <xf numFmtId="0" fontId="8" fillId="0" borderId="1" xfId="0" applyFont="1" applyFill="1" applyBorder="1" applyAlignment="1">
      <alignment horizontal="left" vertical="top"/>
    </xf>
    <xf numFmtId="0" fontId="8" fillId="0" borderId="3" xfId="0" applyFont="1" applyFill="1" applyBorder="1" applyAlignment="1">
      <alignment horizontal="left" vertical="top"/>
    </xf>
    <xf numFmtId="0" fontId="8" fillId="0" borderId="2" xfId="0" applyFont="1" applyFill="1" applyBorder="1" applyAlignment="1">
      <alignment horizontal="left" vertical="top"/>
    </xf>
    <xf numFmtId="0" fontId="8" fillId="0" borderId="5" xfId="0" applyFont="1" applyFill="1" applyBorder="1" applyAlignment="1">
      <alignment horizontal="left"/>
    </xf>
    <xf numFmtId="0" fontId="8" fillId="0" borderId="6" xfId="0" applyFont="1" applyFill="1" applyBorder="1" applyAlignment="1">
      <alignment horizontal="left"/>
    </xf>
    <xf numFmtId="0" fontId="8" fillId="0" borderId="7" xfId="0" applyFont="1" applyFill="1" applyBorder="1" applyAlignment="1">
      <alignment horizontal="left"/>
    </xf>
    <xf numFmtId="0" fontId="37" fillId="0" borderId="18" xfId="0" applyFont="1" applyBorder="1" applyAlignment="1">
      <alignment horizontal="left" vertical="center" wrapText="1"/>
    </xf>
    <xf numFmtId="0" fontId="37" fillId="0" borderId="3" xfId="0" applyFont="1" applyBorder="1" applyAlignment="1">
      <alignment horizontal="left" vertical="center" wrapText="1"/>
    </xf>
    <xf numFmtId="0" fontId="37" fillId="0" borderId="19" xfId="0" applyFont="1" applyBorder="1" applyAlignment="1">
      <alignment horizontal="left" vertical="center" wrapText="1"/>
    </xf>
    <xf numFmtId="0" fontId="4" fillId="0" borderId="2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1" xfId="0" applyFont="1" applyBorder="1" applyAlignment="1">
      <alignment horizontal="center" vertical="center" wrapText="1"/>
    </xf>
    <xf numFmtId="0" fontId="6" fillId="0" borderId="4" xfId="0" applyFont="1" applyFill="1" applyBorder="1" applyAlignment="1">
      <alignment horizontal="left" vertical="center" wrapText="1"/>
    </xf>
    <xf numFmtId="0" fontId="6" fillId="18" borderId="1" xfId="0" applyFont="1" applyFill="1" applyBorder="1" applyAlignment="1">
      <alignment horizontal="left" vertical="center" wrapText="1"/>
    </xf>
    <xf numFmtId="0" fontId="6" fillId="18" borderId="3" xfId="0" applyFont="1" applyFill="1" applyBorder="1" applyAlignment="1">
      <alignment horizontal="left" vertical="center" wrapText="1"/>
    </xf>
    <xf numFmtId="0" fontId="6" fillId="18" borderId="2"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2" xfId="0" applyFont="1" applyFill="1" applyBorder="1" applyAlignment="1">
      <alignment horizontal="left" vertical="center" wrapText="1"/>
    </xf>
    <xf numFmtId="0" fontId="5" fillId="0" borderId="4"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1"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2" xfId="0" applyFont="1" applyFill="1" applyBorder="1" applyAlignment="1">
      <alignment horizontal="left" vertical="top" wrapText="1"/>
    </xf>
    <xf numFmtId="0" fontId="5" fillId="0" borderId="4" xfId="0" applyFont="1" applyFill="1" applyBorder="1" applyAlignment="1">
      <alignment horizontal="center" vertical="center" wrapText="1"/>
    </xf>
    <xf numFmtId="0" fontId="42" fillId="5" borderId="0" xfId="0" applyFont="1" applyFill="1" applyAlignment="1">
      <alignment horizontal="center" wrapText="1"/>
    </xf>
  </cellXfs>
  <cellStyles count="8">
    <cellStyle name="Hipervínculo" xfId="5" builtinId="8"/>
    <cellStyle name="KPT04" xfId="4"/>
    <cellStyle name="KPT04_Main" xfId="6"/>
    <cellStyle name="Millares [0]" xfId="3" builtinId="6"/>
    <cellStyle name="Moneda" xfId="7" builtinId="4"/>
    <cellStyle name="Moneda [0]" xfId="1" builtinId="7"/>
    <cellStyle name="Normal" xfId="0" builtinId="0"/>
    <cellStyle name="Normal_Oscar" xfId="2"/>
  </cellStyles>
  <dxfs count="0"/>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27314</xdr:colOff>
      <xdr:row>27</xdr:row>
      <xdr:rowOff>37452</xdr:rowOff>
    </xdr:to>
    <xdr:pic>
      <xdr:nvPicPr>
        <xdr:cNvPr id="2" name="Imagen 1">
          <a:extLst>
            <a:ext uri="{FF2B5EF4-FFF2-40B4-BE49-F238E27FC236}">
              <a16:creationId xmlns="" xmlns:a16="http://schemas.microsoft.com/office/drawing/2014/main" id="{D5D65FFA-B094-4B8E-BCD1-0F1D95F24FD7}"/>
            </a:ext>
          </a:extLst>
        </xdr:cNvPr>
        <xdr:cNvPicPr>
          <a:picLocks noChangeAspect="1"/>
        </xdr:cNvPicPr>
      </xdr:nvPicPr>
      <xdr:blipFill>
        <a:blip xmlns:r="http://schemas.openxmlformats.org/officeDocument/2006/relationships" r:embed="rId1"/>
        <a:stretch>
          <a:fillRect/>
        </a:stretch>
      </xdr:blipFill>
      <xdr:spPr>
        <a:xfrm>
          <a:off x="0" y="0"/>
          <a:ext cx="10085714" cy="5180952"/>
        </a:xfrm>
        <a:prstGeom prst="rect">
          <a:avLst/>
        </a:prstGeom>
      </xdr:spPr>
    </xdr:pic>
    <xdr:clientData/>
  </xdr:twoCellAnchor>
  <xdr:twoCellAnchor>
    <xdr:from>
      <xdr:col>3</xdr:col>
      <xdr:colOff>266700</xdr:colOff>
      <xdr:row>21</xdr:row>
      <xdr:rowOff>0</xdr:rowOff>
    </xdr:from>
    <xdr:to>
      <xdr:col>9</xdr:col>
      <xdr:colOff>742950</xdr:colOff>
      <xdr:row>26</xdr:row>
      <xdr:rowOff>171450</xdr:rowOff>
    </xdr:to>
    <xdr:sp macro="" textlink="">
      <xdr:nvSpPr>
        <xdr:cNvPr id="3" name="Rectángulo 2">
          <a:extLst>
            <a:ext uri="{FF2B5EF4-FFF2-40B4-BE49-F238E27FC236}">
              <a16:creationId xmlns="" xmlns:a16="http://schemas.microsoft.com/office/drawing/2014/main" id="{6072CD49-23FA-43D8-839C-FB695FFF1C91}"/>
            </a:ext>
          </a:extLst>
        </xdr:cNvPr>
        <xdr:cNvSpPr/>
      </xdr:nvSpPr>
      <xdr:spPr>
        <a:xfrm>
          <a:off x="2781300" y="4000500"/>
          <a:ext cx="5505450" cy="11239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13607</xdr:colOff>
      <xdr:row>0</xdr:row>
      <xdr:rowOff>136072</xdr:rowOff>
    </xdr:from>
    <xdr:to>
      <xdr:col>11</xdr:col>
      <xdr:colOff>37797</xdr:colOff>
      <xdr:row>8</xdr:row>
      <xdr:rowOff>213178</xdr:rowOff>
    </xdr:to>
    <xdr:sp macro="" textlink="">
      <xdr:nvSpPr>
        <xdr:cNvPr id="2" name="3 Rectángulo redondeado">
          <a:extLst>
            <a:ext uri="{FF2B5EF4-FFF2-40B4-BE49-F238E27FC236}">
              <a16:creationId xmlns="" xmlns:a16="http://schemas.microsoft.com/office/drawing/2014/main" id="{0ED2C326-B64C-4FF9-8E50-AAE715652285}"/>
            </a:ext>
          </a:extLst>
        </xdr:cNvPr>
        <xdr:cNvSpPr/>
      </xdr:nvSpPr>
      <xdr:spPr>
        <a:xfrm>
          <a:off x="12672332" y="136072"/>
          <a:ext cx="3129340" cy="2001156"/>
        </a:xfrm>
        <a:prstGeom prst="roundRect">
          <a:avLst/>
        </a:prstGeom>
        <a:solidFill>
          <a:schemeClr val="bg1"/>
        </a:solidFill>
        <a:ln>
          <a:solidFill>
            <a:srgbClr val="522B57"/>
          </a:solidFill>
          <a:prstDash val="dash"/>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n-US" sz="1100">
              <a:solidFill>
                <a:schemeClr val="bg1">
                  <a:lumMod val="75000"/>
                </a:schemeClr>
              </a:solidFill>
            </a:rPr>
            <a:t>Insertar logo de</a:t>
          </a:r>
          <a:r>
            <a:rPr lang="en-US" sz="1100" baseline="0">
              <a:solidFill>
                <a:schemeClr val="bg1">
                  <a:lumMod val="75000"/>
                </a:schemeClr>
              </a:solidFill>
            </a:rPr>
            <a:t> la entidad territorial</a:t>
          </a:r>
          <a:r>
            <a:rPr lang="en-US" sz="1100" baseline="0"/>
            <a:t>.</a:t>
          </a:r>
          <a:endParaRPr lang="en-US" sz="1100"/>
        </a:p>
      </xdr:txBody>
    </xdr:sp>
    <xdr:clientData/>
  </xdr:twoCellAnchor>
  <xdr:twoCellAnchor editAs="oneCell">
    <xdr:from>
      <xdr:col>1</xdr:col>
      <xdr:colOff>40820</xdr:colOff>
      <xdr:row>1</xdr:row>
      <xdr:rowOff>0</xdr:rowOff>
    </xdr:from>
    <xdr:to>
      <xdr:col>3</xdr:col>
      <xdr:colOff>2148343</xdr:colOff>
      <xdr:row>3</xdr:row>
      <xdr:rowOff>149678</xdr:rowOff>
    </xdr:to>
    <xdr:pic>
      <xdr:nvPicPr>
        <xdr:cNvPr id="3" name="Imagen 2">
          <a:extLst>
            <a:ext uri="{FF2B5EF4-FFF2-40B4-BE49-F238E27FC236}">
              <a16:creationId xmlns="" xmlns:a16="http://schemas.microsoft.com/office/drawing/2014/main" id="{334A4C57-D19E-4217-8743-712EE3C6C6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7995" y="161925"/>
          <a:ext cx="4469723" cy="530678"/>
        </a:xfrm>
        <a:prstGeom prst="rect">
          <a:avLst/>
        </a:prstGeom>
      </xdr:spPr>
    </xdr:pic>
    <xdr:clientData/>
  </xdr:twoCellAnchor>
  <xdr:twoCellAnchor editAs="oneCell">
    <xdr:from>
      <xdr:col>8</xdr:col>
      <xdr:colOff>1102179</xdr:colOff>
      <xdr:row>0</xdr:row>
      <xdr:rowOff>108858</xdr:rowOff>
    </xdr:from>
    <xdr:to>
      <xdr:col>8</xdr:col>
      <xdr:colOff>2447016</xdr:colOff>
      <xdr:row>4</xdr:row>
      <xdr:rowOff>22372</xdr:rowOff>
    </xdr:to>
    <xdr:pic>
      <xdr:nvPicPr>
        <xdr:cNvPr id="4" name="Imagen 3">
          <a:extLst>
            <a:ext uri="{FF2B5EF4-FFF2-40B4-BE49-F238E27FC236}">
              <a16:creationId xmlns="" xmlns:a16="http://schemas.microsoft.com/office/drawing/2014/main" id="{A02FD4C0-38DB-4B2F-8F60-FCB3442848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08129" y="108858"/>
          <a:ext cx="1344837" cy="6469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124239</xdr:colOff>
      <xdr:row>56</xdr:row>
      <xdr:rowOff>24848</xdr:rowOff>
    </xdr:from>
    <xdr:to>
      <xdr:col>4</xdr:col>
      <xdr:colOff>207583</xdr:colOff>
      <xdr:row>56</xdr:row>
      <xdr:rowOff>167723</xdr:rowOff>
    </xdr:to>
    <xdr:sp macro="" textlink="">
      <xdr:nvSpPr>
        <xdr:cNvPr id="2" name="Franja diagonal 1">
          <a:extLst>
            <a:ext uri="{FF2B5EF4-FFF2-40B4-BE49-F238E27FC236}">
              <a16:creationId xmlns="" xmlns:a16="http://schemas.microsoft.com/office/drawing/2014/main" id="{7A418C4B-6E4C-4837-B347-8F095F3D1E39}"/>
            </a:ext>
          </a:extLst>
        </xdr:cNvPr>
        <xdr:cNvSpPr/>
      </xdr:nvSpPr>
      <xdr:spPr>
        <a:xfrm>
          <a:off x="6201189" y="18455723"/>
          <a:ext cx="83344"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7</xdr:col>
      <xdr:colOff>665922</xdr:colOff>
      <xdr:row>56</xdr:row>
      <xdr:rowOff>61291</xdr:rowOff>
    </xdr:from>
    <xdr:to>
      <xdr:col>7</xdr:col>
      <xdr:colOff>749266</xdr:colOff>
      <xdr:row>56</xdr:row>
      <xdr:rowOff>204166</xdr:rowOff>
    </xdr:to>
    <xdr:sp macro="" textlink="">
      <xdr:nvSpPr>
        <xdr:cNvPr id="3" name="Franja diagonal 2">
          <a:extLst>
            <a:ext uri="{FF2B5EF4-FFF2-40B4-BE49-F238E27FC236}">
              <a16:creationId xmlns="" xmlns:a16="http://schemas.microsoft.com/office/drawing/2014/main" id="{108E62AC-BCC1-477A-8428-7AB845E4EE4A}"/>
            </a:ext>
          </a:extLst>
        </xdr:cNvPr>
        <xdr:cNvSpPr/>
      </xdr:nvSpPr>
      <xdr:spPr>
        <a:xfrm>
          <a:off x="9105072" y="19406566"/>
          <a:ext cx="83344"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7</xdr:col>
      <xdr:colOff>437114</xdr:colOff>
      <xdr:row>77</xdr:row>
      <xdr:rowOff>148881</xdr:rowOff>
    </xdr:from>
    <xdr:to>
      <xdr:col>7</xdr:col>
      <xdr:colOff>520458</xdr:colOff>
      <xdr:row>77</xdr:row>
      <xdr:rowOff>291756</xdr:rowOff>
    </xdr:to>
    <xdr:sp macro="" textlink="">
      <xdr:nvSpPr>
        <xdr:cNvPr id="6" name="Franja diagonal 5">
          <a:extLst>
            <a:ext uri="{FF2B5EF4-FFF2-40B4-BE49-F238E27FC236}">
              <a16:creationId xmlns="" xmlns:a16="http://schemas.microsoft.com/office/drawing/2014/main" id="{DD97CF39-07BF-449C-8998-30F5904CAD03}"/>
            </a:ext>
          </a:extLst>
        </xdr:cNvPr>
        <xdr:cNvSpPr/>
      </xdr:nvSpPr>
      <xdr:spPr>
        <a:xfrm>
          <a:off x="10266914" y="23361306"/>
          <a:ext cx="83344"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5</xdr:col>
      <xdr:colOff>246717</xdr:colOff>
      <xdr:row>77</xdr:row>
      <xdr:rowOff>101151</xdr:rowOff>
    </xdr:from>
    <xdr:to>
      <xdr:col>5</xdr:col>
      <xdr:colOff>366815</xdr:colOff>
      <xdr:row>77</xdr:row>
      <xdr:rowOff>244026</xdr:rowOff>
    </xdr:to>
    <xdr:sp macro="" textlink="">
      <xdr:nvSpPr>
        <xdr:cNvPr id="7" name="Franja diagonal 6">
          <a:extLst>
            <a:ext uri="{FF2B5EF4-FFF2-40B4-BE49-F238E27FC236}">
              <a16:creationId xmlns="" xmlns:a16="http://schemas.microsoft.com/office/drawing/2014/main" id="{BB29468B-E288-4C27-BBEC-4C3CAA60202E}"/>
            </a:ext>
          </a:extLst>
        </xdr:cNvPr>
        <xdr:cNvSpPr/>
      </xdr:nvSpPr>
      <xdr:spPr>
        <a:xfrm>
          <a:off x="8009592" y="23313576"/>
          <a:ext cx="120098"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819150</xdr:colOff>
      <xdr:row>0</xdr:row>
      <xdr:rowOff>1</xdr:rowOff>
    </xdr:from>
    <xdr:to>
      <xdr:col>12</xdr:col>
      <xdr:colOff>9525</xdr:colOff>
      <xdr:row>3</xdr:row>
      <xdr:rowOff>51621</xdr:rowOff>
    </xdr:to>
    <xdr:pic>
      <xdr:nvPicPr>
        <xdr:cNvPr id="2" name="Imagen 1">
          <a:extLst>
            <a:ext uri="{FF2B5EF4-FFF2-40B4-BE49-F238E27FC236}">
              <a16:creationId xmlns="" xmlns:a16="http://schemas.microsoft.com/office/drawing/2014/main" id="{0CD96C65-8DBB-42E0-9875-ADC68045EF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37" t="23488" r="52367" b="13726"/>
        <a:stretch/>
      </xdr:blipFill>
      <xdr:spPr>
        <a:xfrm>
          <a:off x="9505950" y="1"/>
          <a:ext cx="2543175" cy="623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124239</xdr:colOff>
      <xdr:row>49</xdr:row>
      <xdr:rowOff>24848</xdr:rowOff>
    </xdr:from>
    <xdr:to>
      <xdr:col>4</xdr:col>
      <xdr:colOff>207583</xdr:colOff>
      <xdr:row>49</xdr:row>
      <xdr:rowOff>167723</xdr:rowOff>
    </xdr:to>
    <xdr:sp macro="" textlink="">
      <xdr:nvSpPr>
        <xdr:cNvPr id="2" name="Franja diagonal 1">
          <a:extLst>
            <a:ext uri="{FF2B5EF4-FFF2-40B4-BE49-F238E27FC236}">
              <a16:creationId xmlns="" xmlns:a16="http://schemas.microsoft.com/office/drawing/2014/main" id="{849175D5-7CC7-4065-A0A1-905AFE73981A}"/>
            </a:ext>
          </a:extLst>
        </xdr:cNvPr>
        <xdr:cNvSpPr/>
      </xdr:nvSpPr>
      <xdr:spPr>
        <a:xfrm>
          <a:off x="6201189" y="18455723"/>
          <a:ext cx="83344"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7</xdr:col>
      <xdr:colOff>665922</xdr:colOff>
      <xdr:row>49</xdr:row>
      <xdr:rowOff>61291</xdr:rowOff>
    </xdr:from>
    <xdr:to>
      <xdr:col>7</xdr:col>
      <xdr:colOff>749266</xdr:colOff>
      <xdr:row>49</xdr:row>
      <xdr:rowOff>204166</xdr:rowOff>
    </xdr:to>
    <xdr:sp macro="" textlink="">
      <xdr:nvSpPr>
        <xdr:cNvPr id="3" name="Franja diagonal 2">
          <a:extLst>
            <a:ext uri="{FF2B5EF4-FFF2-40B4-BE49-F238E27FC236}">
              <a16:creationId xmlns="" xmlns:a16="http://schemas.microsoft.com/office/drawing/2014/main" id="{56E628C2-D87C-4506-BC2D-5EE3EB777B60}"/>
            </a:ext>
          </a:extLst>
        </xdr:cNvPr>
        <xdr:cNvSpPr/>
      </xdr:nvSpPr>
      <xdr:spPr>
        <a:xfrm>
          <a:off x="10495722" y="18492166"/>
          <a:ext cx="83344"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7</xdr:col>
      <xdr:colOff>437114</xdr:colOff>
      <xdr:row>70</xdr:row>
      <xdr:rowOff>148881</xdr:rowOff>
    </xdr:from>
    <xdr:to>
      <xdr:col>7</xdr:col>
      <xdr:colOff>520458</xdr:colOff>
      <xdr:row>70</xdr:row>
      <xdr:rowOff>291756</xdr:rowOff>
    </xdr:to>
    <xdr:sp macro="" textlink="">
      <xdr:nvSpPr>
        <xdr:cNvPr id="4" name="Franja diagonal 3">
          <a:extLst>
            <a:ext uri="{FF2B5EF4-FFF2-40B4-BE49-F238E27FC236}">
              <a16:creationId xmlns="" xmlns:a16="http://schemas.microsoft.com/office/drawing/2014/main" id="{0F7D0DED-694A-4D57-A0C8-FD1225A8F8D2}"/>
            </a:ext>
          </a:extLst>
        </xdr:cNvPr>
        <xdr:cNvSpPr/>
      </xdr:nvSpPr>
      <xdr:spPr>
        <a:xfrm>
          <a:off x="10266914" y="23361306"/>
          <a:ext cx="83344"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5</xdr:col>
      <xdr:colOff>246717</xdr:colOff>
      <xdr:row>70</xdr:row>
      <xdr:rowOff>101151</xdr:rowOff>
    </xdr:from>
    <xdr:to>
      <xdr:col>5</xdr:col>
      <xdr:colOff>366815</xdr:colOff>
      <xdr:row>70</xdr:row>
      <xdr:rowOff>244026</xdr:rowOff>
    </xdr:to>
    <xdr:sp macro="" textlink="">
      <xdr:nvSpPr>
        <xdr:cNvPr id="5" name="Franja diagonal 4">
          <a:extLst>
            <a:ext uri="{FF2B5EF4-FFF2-40B4-BE49-F238E27FC236}">
              <a16:creationId xmlns="" xmlns:a16="http://schemas.microsoft.com/office/drawing/2014/main" id="{EBDC5812-6F7F-456E-A991-527B62D44F90}"/>
            </a:ext>
          </a:extLst>
        </xdr:cNvPr>
        <xdr:cNvSpPr/>
      </xdr:nvSpPr>
      <xdr:spPr>
        <a:xfrm>
          <a:off x="8009592" y="23313576"/>
          <a:ext cx="120098"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4</xdr:col>
      <xdr:colOff>124239</xdr:colOff>
      <xdr:row>49</xdr:row>
      <xdr:rowOff>24848</xdr:rowOff>
    </xdr:from>
    <xdr:to>
      <xdr:col>4</xdr:col>
      <xdr:colOff>207583</xdr:colOff>
      <xdr:row>49</xdr:row>
      <xdr:rowOff>167723</xdr:rowOff>
    </xdr:to>
    <xdr:sp macro="" textlink="">
      <xdr:nvSpPr>
        <xdr:cNvPr id="6" name="Franja diagonal 5">
          <a:extLst>
            <a:ext uri="{FF2B5EF4-FFF2-40B4-BE49-F238E27FC236}">
              <a16:creationId xmlns="" xmlns:a16="http://schemas.microsoft.com/office/drawing/2014/main" id="{1B5012A3-25DB-4737-A159-CDB803FD412D}"/>
            </a:ext>
          </a:extLst>
        </xdr:cNvPr>
        <xdr:cNvSpPr/>
      </xdr:nvSpPr>
      <xdr:spPr>
        <a:xfrm>
          <a:off x="5848764" y="19779698"/>
          <a:ext cx="83344"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7</xdr:col>
      <xdr:colOff>665922</xdr:colOff>
      <xdr:row>49</xdr:row>
      <xdr:rowOff>61291</xdr:rowOff>
    </xdr:from>
    <xdr:to>
      <xdr:col>7</xdr:col>
      <xdr:colOff>749266</xdr:colOff>
      <xdr:row>49</xdr:row>
      <xdr:rowOff>204166</xdr:rowOff>
    </xdr:to>
    <xdr:sp macro="" textlink="">
      <xdr:nvSpPr>
        <xdr:cNvPr id="7" name="Franja diagonal 6">
          <a:extLst>
            <a:ext uri="{FF2B5EF4-FFF2-40B4-BE49-F238E27FC236}">
              <a16:creationId xmlns="" xmlns:a16="http://schemas.microsoft.com/office/drawing/2014/main" id="{3F0DF486-0018-4E93-8339-2FACF8B5279B}"/>
            </a:ext>
          </a:extLst>
        </xdr:cNvPr>
        <xdr:cNvSpPr/>
      </xdr:nvSpPr>
      <xdr:spPr>
        <a:xfrm>
          <a:off x="10867197" y="19816141"/>
          <a:ext cx="83344" cy="142875"/>
        </a:xfrm>
        <a:prstGeom prst="diagStrip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editAs="oneCell">
    <xdr:from>
      <xdr:col>2</xdr:col>
      <xdr:colOff>390525</xdr:colOff>
      <xdr:row>245</xdr:row>
      <xdr:rowOff>47625</xdr:rowOff>
    </xdr:from>
    <xdr:to>
      <xdr:col>3</xdr:col>
      <xdr:colOff>1438275</xdr:colOff>
      <xdr:row>245</xdr:row>
      <xdr:rowOff>781050</xdr:rowOff>
    </xdr:to>
    <xdr:pic>
      <xdr:nvPicPr>
        <xdr:cNvPr id="8" name="7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7079" t="26926" r="15945" b="26270"/>
        <a:stretch>
          <a:fillRect/>
        </a:stretch>
      </xdr:blipFill>
      <xdr:spPr bwMode="auto">
        <a:xfrm>
          <a:off x="3086100" y="42186225"/>
          <a:ext cx="2171700" cy="73342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191201</xdr:colOff>
      <xdr:row>0</xdr:row>
      <xdr:rowOff>154782</xdr:rowOff>
    </xdr:from>
    <xdr:to>
      <xdr:col>5</xdr:col>
      <xdr:colOff>145676</xdr:colOff>
      <xdr:row>2</xdr:row>
      <xdr:rowOff>119443</xdr:rowOff>
    </xdr:to>
    <xdr:pic>
      <xdr:nvPicPr>
        <xdr:cNvPr id="2" name="Imagen 1">
          <a:extLst>
            <a:ext uri="{FF2B5EF4-FFF2-40B4-BE49-F238E27FC236}">
              <a16:creationId xmlns="" xmlns:a16="http://schemas.microsoft.com/office/drawing/2014/main" id="{C5EC486A-18C9-4323-BB01-F856F0C8E4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201" y="154782"/>
          <a:ext cx="3716850" cy="421861"/>
        </a:xfrm>
        <a:prstGeom prst="rect">
          <a:avLst/>
        </a:prstGeom>
      </xdr:spPr>
    </xdr:pic>
    <xdr:clientData/>
  </xdr:twoCellAnchor>
  <xdr:twoCellAnchor>
    <xdr:from>
      <xdr:col>1</xdr:col>
      <xdr:colOff>1383196</xdr:colOff>
      <xdr:row>7</xdr:row>
      <xdr:rowOff>265043</xdr:rowOff>
    </xdr:from>
    <xdr:to>
      <xdr:col>3</xdr:col>
      <xdr:colOff>124668</xdr:colOff>
      <xdr:row>8</xdr:row>
      <xdr:rowOff>84001</xdr:rowOff>
    </xdr:to>
    <xdr:sp macro="" textlink="">
      <xdr:nvSpPr>
        <xdr:cNvPr id="3" name="Flecha: a la derecha con muesca 2">
          <a:extLst>
            <a:ext uri="{FF2B5EF4-FFF2-40B4-BE49-F238E27FC236}">
              <a16:creationId xmlns="" xmlns:a16="http://schemas.microsoft.com/office/drawing/2014/main" id="{00A98157-9BA0-4247-AB63-51455655D896}"/>
            </a:ext>
          </a:extLst>
        </xdr:cNvPr>
        <xdr:cNvSpPr/>
      </xdr:nvSpPr>
      <xdr:spPr>
        <a:xfrm>
          <a:off x="1640371" y="2141468"/>
          <a:ext cx="579797" cy="219008"/>
        </a:xfrm>
        <a:prstGeom prst="notchedRightArrow">
          <a:avLst/>
        </a:prstGeom>
        <a:solidFill>
          <a:srgbClr val="FACE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1245705</xdr:colOff>
      <xdr:row>7</xdr:row>
      <xdr:rowOff>260073</xdr:rowOff>
    </xdr:from>
    <xdr:to>
      <xdr:col>5</xdr:col>
      <xdr:colOff>136264</xdr:colOff>
      <xdr:row>8</xdr:row>
      <xdr:rowOff>79031</xdr:rowOff>
    </xdr:to>
    <xdr:sp macro="" textlink="">
      <xdr:nvSpPr>
        <xdr:cNvPr id="4" name="Flecha: a la derecha con muesca 3">
          <a:extLst>
            <a:ext uri="{FF2B5EF4-FFF2-40B4-BE49-F238E27FC236}">
              <a16:creationId xmlns="" xmlns:a16="http://schemas.microsoft.com/office/drawing/2014/main" id="{C2758D3D-5372-4828-BCE5-10132CCFE3F3}"/>
            </a:ext>
          </a:extLst>
        </xdr:cNvPr>
        <xdr:cNvSpPr/>
      </xdr:nvSpPr>
      <xdr:spPr>
        <a:xfrm>
          <a:off x="3341205" y="2136498"/>
          <a:ext cx="557434" cy="219008"/>
        </a:xfrm>
        <a:prstGeom prst="notchedRightArrow">
          <a:avLst/>
        </a:prstGeom>
        <a:solidFill>
          <a:srgbClr val="FACE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2226366</xdr:colOff>
      <xdr:row>7</xdr:row>
      <xdr:rowOff>238539</xdr:rowOff>
    </xdr:from>
    <xdr:to>
      <xdr:col>7</xdr:col>
      <xdr:colOff>131294</xdr:colOff>
      <xdr:row>8</xdr:row>
      <xdr:rowOff>57497</xdr:rowOff>
    </xdr:to>
    <xdr:sp macro="" textlink="">
      <xdr:nvSpPr>
        <xdr:cNvPr id="5" name="Flecha: a la derecha con muesca 4">
          <a:extLst>
            <a:ext uri="{FF2B5EF4-FFF2-40B4-BE49-F238E27FC236}">
              <a16:creationId xmlns="" xmlns:a16="http://schemas.microsoft.com/office/drawing/2014/main" id="{F2B8C44B-8F38-4E92-B8DE-357F5E595CCE}"/>
            </a:ext>
          </a:extLst>
        </xdr:cNvPr>
        <xdr:cNvSpPr/>
      </xdr:nvSpPr>
      <xdr:spPr>
        <a:xfrm>
          <a:off x="5988741" y="2114964"/>
          <a:ext cx="1038653" cy="219008"/>
        </a:xfrm>
        <a:prstGeom prst="notchedRightArrow">
          <a:avLst/>
        </a:prstGeom>
        <a:solidFill>
          <a:srgbClr val="FACE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1606826</xdr:colOff>
      <xdr:row>7</xdr:row>
      <xdr:rowOff>240197</xdr:rowOff>
    </xdr:from>
    <xdr:to>
      <xdr:col>9</xdr:col>
      <xdr:colOff>132950</xdr:colOff>
      <xdr:row>8</xdr:row>
      <xdr:rowOff>59155</xdr:rowOff>
    </xdr:to>
    <xdr:sp macro="" textlink="">
      <xdr:nvSpPr>
        <xdr:cNvPr id="6" name="Flecha: a la derecha con muesca 5">
          <a:extLst>
            <a:ext uri="{FF2B5EF4-FFF2-40B4-BE49-F238E27FC236}">
              <a16:creationId xmlns="" xmlns:a16="http://schemas.microsoft.com/office/drawing/2014/main" id="{A487AF13-4AA8-4121-8F0A-1598D4798F56}"/>
            </a:ext>
          </a:extLst>
        </xdr:cNvPr>
        <xdr:cNvSpPr/>
      </xdr:nvSpPr>
      <xdr:spPr>
        <a:xfrm>
          <a:off x="8502926" y="2116622"/>
          <a:ext cx="612099" cy="219008"/>
        </a:xfrm>
        <a:prstGeom prst="notchedRightArrow">
          <a:avLst/>
        </a:prstGeom>
        <a:solidFill>
          <a:srgbClr val="FACE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1634986</xdr:colOff>
      <xdr:row>7</xdr:row>
      <xdr:rowOff>235228</xdr:rowOff>
    </xdr:from>
    <xdr:to>
      <xdr:col>11</xdr:col>
      <xdr:colOff>136263</xdr:colOff>
      <xdr:row>8</xdr:row>
      <xdr:rowOff>54186</xdr:rowOff>
    </xdr:to>
    <xdr:sp macro="" textlink="">
      <xdr:nvSpPr>
        <xdr:cNvPr id="7" name="Flecha: a la derecha con muesca 6">
          <a:extLst>
            <a:ext uri="{FF2B5EF4-FFF2-40B4-BE49-F238E27FC236}">
              <a16:creationId xmlns="" xmlns:a16="http://schemas.microsoft.com/office/drawing/2014/main" id="{DAB4541A-0A6B-48F8-96C3-03B6339C0632}"/>
            </a:ext>
          </a:extLst>
        </xdr:cNvPr>
        <xdr:cNvSpPr/>
      </xdr:nvSpPr>
      <xdr:spPr>
        <a:xfrm>
          <a:off x="10617061" y="2111653"/>
          <a:ext cx="615827" cy="219008"/>
        </a:xfrm>
        <a:prstGeom prst="notchedRightArrow">
          <a:avLst/>
        </a:prstGeom>
        <a:solidFill>
          <a:srgbClr val="FACE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683558</xdr:colOff>
      <xdr:row>0</xdr:row>
      <xdr:rowOff>78441</xdr:rowOff>
    </xdr:from>
    <xdr:to>
      <xdr:col>11</xdr:col>
      <xdr:colOff>43357</xdr:colOff>
      <xdr:row>2</xdr:row>
      <xdr:rowOff>212912</xdr:rowOff>
    </xdr:to>
    <xdr:pic>
      <xdr:nvPicPr>
        <xdr:cNvPr id="8" name="Imagen 7">
          <a:extLst>
            <a:ext uri="{FF2B5EF4-FFF2-40B4-BE49-F238E27FC236}">
              <a16:creationId xmlns="" xmlns:a16="http://schemas.microsoft.com/office/drawing/2014/main" id="{EFD78B61-8FC7-425F-A00D-C1102FE054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65633" y="78441"/>
          <a:ext cx="1474349" cy="5916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13607</xdr:colOff>
      <xdr:row>0</xdr:row>
      <xdr:rowOff>136072</xdr:rowOff>
    </xdr:from>
    <xdr:to>
      <xdr:col>11</xdr:col>
      <xdr:colOff>37797</xdr:colOff>
      <xdr:row>8</xdr:row>
      <xdr:rowOff>213178</xdr:rowOff>
    </xdr:to>
    <xdr:sp macro="" textlink="">
      <xdr:nvSpPr>
        <xdr:cNvPr id="2" name="3 Rectángulo redondeado">
          <a:extLst>
            <a:ext uri="{FF2B5EF4-FFF2-40B4-BE49-F238E27FC236}">
              <a16:creationId xmlns="" xmlns:a16="http://schemas.microsoft.com/office/drawing/2014/main" id="{6DB52DDE-6913-41D6-A400-6829FEC2786D}"/>
            </a:ext>
          </a:extLst>
        </xdr:cNvPr>
        <xdr:cNvSpPr/>
      </xdr:nvSpPr>
      <xdr:spPr>
        <a:xfrm>
          <a:off x="12672332" y="136072"/>
          <a:ext cx="3129340" cy="2001156"/>
        </a:xfrm>
        <a:prstGeom prst="roundRect">
          <a:avLst/>
        </a:prstGeom>
        <a:solidFill>
          <a:schemeClr val="bg1"/>
        </a:solidFill>
        <a:ln>
          <a:solidFill>
            <a:srgbClr val="522B57"/>
          </a:solidFill>
          <a:prstDash val="dash"/>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n-US" sz="1100">
              <a:solidFill>
                <a:schemeClr val="bg1">
                  <a:lumMod val="75000"/>
                </a:schemeClr>
              </a:solidFill>
            </a:rPr>
            <a:t>Insertar logo de</a:t>
          </a:r>
          <a:r>
            <a:rPr lang="en-US" sz="1100" baseline="0">
              <a:solidFill>
                <a:schemeClr val="bg1">
                  <a:lumMod val="75000"/>
                </a:schemeClr>
              </a:solidFill>
            </a:rPr>
            <a:t> la entidad territorial</a:t>
          </a:r>
          <a:r>
            <a:rPr lang="en-US" sz="1100" baseline="0"/>
            <a:t>.</a:t>
          </a:r>
          <a:endParaRPr lang="en-US" sz="1100"/>
        </a:p>
      </xdr:txBody>
    </xdr:sp>
    <xdr:clientData/>
  </xdr:twoCellAnchor>
  <xdr:twoCellAnchor editAs="oneCell">
    <xdr:from>
      <xdr:col>1</xdr:col>
      <xdr:colOff>40820</xdr:colOff>
      <xdr:row>1</xdr:row>
      <xdr:rowOff>0</xdr:rowOff>
    </xdr:from>
    <xdr:to>
      <xdr:col>3</xdr:col>
      <xdr:colOff>1359129</xdr:colOff>
      <xdr:row>3</xdr:row>
      <xdr:rowOff>149678</xdr:rowOff>
    </xdr:to>
    <xdr:pic>
      <xdr:nvPicPr>
        <xdr:cNvPr id="3" name="Imagen 2">
          <a:extLst>
            <a:ext uri="{FF2B5EF4-FFF2-40B4-BE49-F238E27FC236}">
              <a16:creationId xmlns="" xmlns:a16="http://schemas.microsoft.com/office/drawing/2014/main" id="{258AA7E5-58A6-49DB-B7AA-67B119E60C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7995" y="161925"/>
          <a:ext cx="4469723" cy="530678"/>
        </a:xfrm>
        <a:prstGeom prst="rect">
          <a:avLst/>
        </a:prstGeom>
      </xdr:spPr>
    </xdr:pic>
    <xdr:clientData/>
  </xdr:twoCellAnchor>
  <xdr:twoCellAnchor editAs="oneCell">
    <xdr:from>
      <xdr:col>8</xdr:col>
      <xdr:colOff>1102179</xdr:colOff>
      <xdr:row>0</xdr:row>
      <xdr:rowOff>108858</xdr:rowOff>
    </xdr:from>
    <xdr:to>
      <xdr:col>8</xdr:col>
      <xdr:colOff>2447016</xdr:colOff>
      <xdr:row>4</xdr:row>
      <xdr:rowOff>22372</xdr:rowOff>
    </xdr:to>
    <xdr:pic>
      <xdr:nvPicPr>
        <xdr:cNvPr id="4" name="Imagen 3">
          <a:extLst>
            <a:ext uri="{FF2B5EF4-FFF2-40B4-BE49-F238E27FC236}">
              <a16:creationId xmlns="" xmlns:a16="http://schemas.microsoft.com/office/drawing/2014/main" id="{35A05CF8-AABD-44EB-BABF-00C437E7FE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08129" y="108858"/>
          <a:ext cx="1344837" cy="64693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UARIO_43828196/Downloads/PROYECTO%20COVID-19%20EN%20LA%20ESCUELA%20(4).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OSHIBA" refreshedDate="43992.926635532407" createdVersion="6" refreshedVersion="6" minRefreshableVersion="3" recordCount="997">
  <cacheSource type="worksheet">
    <worksheetSource ref="A1:C998" sheet="Hoja4" r:id="rId2"/>
  </cacheSource>
  <cacheFields count="3">
    <cacheField name="IE" numFmtId="0">
      <sharedItems count="26">
        <s v="LOS GOMEZ AJIZAL"/>
        <s v="LOS GOMEZ"/>
        <s v="ANTONIO JOSÉ DE SUCRE"/>
        <s v="AVELINO SALDARRIAGA"/>
        <s v="BENEDIKTA ZUR NIEDEN"/>
        <s v="CARLOS ENRIQUE CORTES HERRERA"/>
        <s v="CIUDAD ITAGUI"/>
        <s v="CONCEJO MUNICIPAL DE ITAGUI"/>
        <s v="DIEGO ECHAVARRIA MISAS"/>
        <s v="EL ROSARIO"/>
        <s v="ENRIQUE VELEZ ESCOBAR"/>
        <s v="ESTEBAN OCHOA"/>
        <s v="FELIPE DE RESTREPO"/>
        <s v="ISOLDA ECHAVARRIA"/>
        <s v="JOHN F. KENNEDY"/>
        <s v="JUAN NEPOMUCENO CADAVID"/>
        <s v="LOMA LINDA"/>
        <s v="LUIS CARLOS GALAN"/>
        <s v="MARCELIANA SALDARRIAGA"/>
        <s v="MARIA JOSEFA"/>
        <s v="CONCEJO MUNICIPAL DE ITAGUI SAN FRANCISCO"/>
        <s v="MARIA JESUS MEJÍA SEDE 1"/>
        <s v="ORESTE SINDICI"/>
        <s v="PEDRO ESTRADA"/>
        <s v="SAN JOSE "/>
        <s v="SIMON BOLIVAR"/>
      </sharedItems>
    </cacheField>
    <cacheField name="Total metros" numFmtId="2">
      <sharedItems containsSemiMixedTypes="0" containsString="0" containsNumber="1" minValue="0" maxValue="116.28"/>
    </cacheField>
    <cacheField name="JORNADA" numFmtId="0">
      <sharedItems count="5">
        <s v="Mañana"/>
        <s v="Tarde"/>
        <s v="Tercera Jornada"/>
        <s v="NO I"/>
        <s v="unic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7">
  <r>
    <x v="0"/>
    <n v="38.713799999999999"/>
    <x v="0"/>
  </r>
  <r>
    <x v="0"/>
    <n v="38.713799999999999"/>
    <x v="1"/>
  </r>
  <r>
    <x v="0"/>
    <n v="39.188400000000001"/>
    <x v="0"/>
  </r>
  <r>
    <x v="0"/>
    <n v="39.188400000000001"/>
    <x v="1"/>
  </r>
  <r>
    <x v="0"/>
    <n v="39.246200000000002"/>
    <x v="0"/>
  </r>
  <r>
    <x v="0"/>
    <n v="39.246200000000002"/>
    <x v="1"/>
  </r>
  <r>
    <x v="0"/>
    <n v="38.475000000000001"/>
    <x v="0"/>
  </r>
  <r>
    <x v="0"/>
    <n v="38.475000000000001"/>
    <x v="1"/>
  </r>
  <r>
    <x v="0"/>
    <n v="38.475000000000001"/>
    <x v="0"/>
  </r>
  <r>
    <x v="0"/>
    <n v="38.475000000000001"/>
    <x v="1"/>
  </r>
  <r>
    <x v="0"/>
    <n v="33.363"/>
    <x v="0"/>
  </r>
  <r>
    <x v="0"/>
    <n v="33.363"/>
    <x v="1"/>
  </r>
  <r>
    <x v="0"/>
    <n v="34.897500000000001"/>
    <x v="0"/>
  </r>
  <r>
    <x v="0"/>
    <n v="34.897500000000001"/>
    <x v="1"/>
  </r>
  <r>
    <x v="0"/>
    <n v="34.400399999999998"/>
    <x v="1"/>
  </r>
  <r>
    <x v="0"/>
    <n v="37.341499999999996"/>
    <x v="0"/>
  </r>
  <r>
    <x v="1"/>
    <n v="37.341499999999996"/>
    <x v="1"/>
  </r>
  <r>
    <x v="2"/>
    <n v="38.584000000000003"/>
    <x v="0"/>
  </r>
  <r>
    <x v="2"/>
    <n v="38.584000000000003"/>
    <x v="1"/>
  </r>
  <r>
    <x v="2"/>
    <n v="35.097500000000004"/>
    <x v="1"/>
  </r>
  <r>
    <x v="2"/>
    <n v="35.097500000000004"/>
    <x v="0"/>
  </r>
  <r>
    <x v="2"/>
    <n v="35.154800000000002"/>
    <x v="0"/>
  </r>
  <r>
    <x v="2"/>
    <n v="35.154800000000002"/>
    <x v="1"/>
  </r>
  <r>
    <x v="2"/>
    <n v="38.166800000000002"/>
    <x v="0"/>
  </r>
  <r>
    <x v="2"/>
    <n v="38.166800000000002"/>
    <x v="1"/>
  </r>
  <r>
    <x v="2"/>
    <n v="47.487000000000002"/>
    <x v="0"/>
  </r>
  <r>
    <x v="2"/>
    <n v="47.487000000000002"/>
    <x v="1"/>
  </r>
  <r>
    <x v="2"/>
    <n v="46.029000000000003"/>
    <x v="0"/>
  </r>
  <r>
    <x v="2"/>
    <n v="46.029000000000003"/>
    <x v="1"/>
  </r>
  <r>
    <x v="2"/>
    <n v="38.1875"/>
    <x v="0"/>
  </r>
  <r>
    <x v="2"/>
    <n v="38.1875"/>
    <x v="1"/>
  </r>
  <r>
    <x v="2"/>
    <n v="41.87"/>
    <x v="0"/>
  </r>
  <r>
    <x v="2"/>
    <n v="41.87"/>
    <x v="1"/>
  </r>
  <r>
    <x v="2"/>
    <n v="46.44"/>
    <x v="0"/>
  </r>
  <r>
    <x v="2"/>
    <n v="46.44"/>
    <x v="1"/>
  </r>
  <r>
    <x v="2"/>
    <n v="45.684999999999988"/>
    <x v="0"/>
  </r>
  <r>
    <x v="2"/>
    <n v="45.684999999999988"/>
    <x v="1"/>
  </r>
  <r>
    <x v="2"/>
    <n v="66.267499999999998"/>
    <x v="0"/>
  </r>
  <r>
    <x v="2"/>
    <n v="66.267499999999998"/>
    <x v="1"/>
  </r>
  <r>
    <x v="2"/>
    <n v="46.214000000000006"/>
    <x v="0"/>
  </r>
  <r>
    <x v="2"/>
    <n v="46.099999999999994"/>
    <x v="0"/>
  </r>
  <r>
    <x v="2"/>
    <n v="37.800000000000004"/>
    <x v="0"/>
  </r>
  <r>
    <x v="2"/>
    <n v="37.800000000000004"/>
    <x v="1"/>
  </r>
  <r>
    <x v="2"/>
    <n v="45.947499999999991"/>
    <x v="0"/>
  </r>
  <r>
    <x v="2"/>
    <n v="46.319999999999993"/>
    <x v="0"/>
  </r>
  <r>
    <x v="2"/>
    <n v="45.66"/>
    <x v="0"/>
  </r>
  <r>
    <x v="2"/>
    <n v="42.180000000000007"/>
    <x v="0"/>
  </r>
  <r>
    <x v="2"/>
    <n v="42.180000000000007"/>
    <x v="1"/>
  </r>
  <r>
    <x v="2"/>
    <n v="40.879999999999995"/>
    <x v="0"/>
  </r>
  <r>
    <x v="2"/>
    <n v="40.879999999999995"/>
    <x v="1"/>
  </r>
  <r>
    <x v="2"/>
    <n v="51.839999999999996"/>
    <x v="0"/>
  </r>
  <r>
    <x v="2"/>
    <n v="51.839999999999996"/>
    <x v="1"/>
  </r>
  <r>
    <x v="2"/>
    <n v="49.739999999999995"/>
    <x v="0"/>
  </r>
  <r>
    <x v="2"/>
    <n v="49.739999999999995"/>
    <x v="1"/>
  </r>
  <r>
    <x v="2"/>
    <n v="46.69"/>
    <x v="0"/>
  </r>
  <r>
    <x v="2"/>
    <n v="47.115000000000002"/>
    <x v="0"/>
  </r>
  <r>
    <x v="2"/>
    <n v="41.924999999999997"/>
    <x v="0"/>
  </r>
  <r>
    <x v="2"/>
    <n v="41.924999999999997"/>
    <x v="1"/>
  </r>
  <r>
    <x v="2"/>
    <n v="46.449999999999989"/>
    <x v="0"/>
  </r>
  <r>
    <x v="2"/>
    <n v="46.449999999999989"/>
    <x v="1"/>
  </r>
  <r>
    <x v="3"/>
    <n v="47.22"/>
    <x v="1"/>
  </r>
  <r>
    <x v="3"/>
    <n v="47.22"/>
    <x v="0"/>
  </r>
  <r>
    <x v="3"/>
    <n v="47.22"/>
    <x v="2"/>
  </r>
  <r>
    <x v="3"/>
    <n v="47.22"/>
    <x v="0"/>
  </r>
  <r>
    <x v="3"/>
    <n v="47.22"/>
    <x v="2"/>
  </r>
  <r>
    <x v="3"/>
    <n v="40.392000000000003"/>
    <x v="0"/>
  </r>
  <r>
    <x v="3"/>
    <n v="40.392000000000003"/>
    <x v="2"/>
  </r>
  <r>
    <x v="3"/>
    <n v="40.392000000000003"/>
    <x v="0"/>
  </r>
  <r>
    <x v="3"/>
    <n v="47.22"/>
    <x v="0"/>
  </r>
  <r>
    <x v="3"/>
    <n v="47.22"/>
    <x v="0"/>
  </r>
  <r>
    <x v="3"/>
    <n v="47.22"/>
    <x v="1"/>
  </r>
  <r>
    <x v="3"/>
    <n v="40.392000000000003"/>
    <x v="0"/>
  </r>
  <r>
    <x v="3"/>
    <n v="40.392000000000003"/>
    <x v="1"/>
  </r>
  <r>
    <x v="3"/>
    <n v="40.392000000000003"/>
    <x v="0"/>
  </r>
  <r>
    <x v="3"/>
    <n v="37.800000000000004"/>
    <x v="1"/>
  </r>
  <r>
    <x v="3"/>
    <n v="47.22"/>
    <x v="0"/>
  </r>
  <r>
    <x v="3"/>
    <n v="47.22"/>
    <x v="1"/>
  </r>
  <r>
    <x v="3"/>
    <n v="47.22"/>
    <x v="0"/>
  </r>
  <r>
    <x v="3"/>
    <n v="47.22"/>
    <x v="1"/>
  </r>
  <r>
    <x v="3"/>
    <n v="47.22"/>
    <x v="0"/>
  </r>
  <r>
    <x v="3"/>
    <n v="47.22"/>
    <x v="1"/>
  </r>
  <r>
    <x v="3"/>
    <n v="47.22"/>
    <x v="0"/>
  </r>
  <r>
    <x v="3"/>
    <n v="40.392000000000003"/>
    <x v="1"/>
  </r>
  <r>
    <x v="3"/>
    <n v="40.392000000000003"/>
    <x v="0"/>
  </r>
  <r>
    <x v="3"/>
    <n v="40.392000000000003"/>
    <x v="1"/>
  </r>
  <r>
    <x v="3"/>
    <n v="47.22"/>
    <x v="0"/>
  </r>
  <r>
    <x v="3"/>
    <n v="47.22"/>
    <x v="1"/>
  </r>
  <r>
    <x v="3"/>
    <n v="47.22"/>
    <x v="0"/>
  </r>
  <r>
    <x v="3"/>
    <n v="47.22"/>
    <x v="1"/>
  </r>
  <r>
    <x v="3"/>
    <n v="47.22"/>
    <x v="0"/>
  </r>
  <r>
    <x v="3"/>
    <n v="47.22"/>
    <x v="1"/>
  </r>
  <r>
    <x v="3"/>
    <n v="47.22"/>
    <x v="0"/>
  </r>
  <r>
    <x v="3"/>
    <n v="47.22"/>
    <x v="1"/>
  </r>
  <r>
    <x v="3"/>
    <n v="21.8416"/>
    <x v="0"/>
  </r>
  <r>
    <x v="3"/>
    <n v="21.8416"/>
    <x v="0"/>
  </r>
  <r>
    <x v="3"/>
    <n v="21.8416"/>
    <x v="0"/>
  </r>
  <r>
    <x v="3"/>
    <n v="21.8416"/>
    <x v="0"/>
  </r>
  <r>
    <x v="3"/>
    <n v="21.8416"/>
    <x v="0"/>
  </r>
  <r>
    <x v="3"/>
    <n v="29.752800000000001"/>
    <x v="0"/>
  </r>
  <r>
    <x v="3"/>
    <n v="38.937600000000003"/>
    <x v="0"/>
  </r>
  <r>
    <x v="3"/>
    <n v="38.937600000000003"/>
    <x v="0"/>
  </r>
  <r>
    <x v="3"/>
    <n v="42.25"/>
    <x v="0"/>
  </r>
  <r>
    <x v="3"/>
    <n v="42.25"/>
    <x v="1"/>
  </r>
  <r>
    <x v="3"/>
    <n v="42.25"/>
    <x v="0"/>
  </r>
  <r>
    <x v="3"/>
    <n v="42.25"/>
    <x v="1"/>
  </r>
  <r>
    <x v="3"/>
    <n v="42.25"/>
    <x v="0"/>
  </r>
  <r>
    <x v="3"/>
    <n v="42.25"/>
    <x v="0"/>
  </r>
  <r>
    <x v="3"/>
    <n v="42.25"/>
    <x v="1"/>
  </r>
  <r>
    <x v="3"/>
    <n v="42.25"/>
    <x v="0"/>
  </r>
  <r>
    <x v="3"/>
    <n v="42.25"/>
    <x v="0"/>
  </r>
  <r>
    <x v="3"/>
    <n v="42.25"/>
    <x v="3"/>
  </r>
  <r>
    <x v="3"/>
    <n v="42.25"/>
    <x v="3"/>
  </r>
  <r>
    <x v="3"/>
    <n v="21.8416"/>
    <x v="2"/>
  </r>
  <r>
    <x v="3"/>
    <n v="21.8416"/>
    <x v="2"/>
  </r>
  <r>
    <x v="3"/>
    <n v="21.8416"/>
    <x v="2"/>
  </r>
  <r>
    <x v="4"/>
    <n v="58.59"/>
    <x v="0"/>
  </r>
  <r>
    <x v="4"/>
    <n v="58.59"/>
    <x v="1"/>
  </r>
  <r>
    <x v="4"/>
    <n v="58.59"/>
    <x v="0"/>
  </r>
  <r>
    <x v="4"/>
    <n v="58.59"/>
    <x v="1"/>
  </r>
  <r>
    <x v="4"/>
    <n v="58.59"/>
    <x v="0"/>
  </r>
  <r>
    <x v="4"/>
    <n v="58.59"/>
    <x v="1"/>
  </r>
  <r>
    <x v="4"/>
    <n v="53.668999999999997"/>
    <x v="0"/>
  </r>
  <r>
    <x v="4"/>
    <n v="53.668999999999997"/>
    <x v="1"/>
  </r>
  <r>
    <x v="4"/>
    <n v="53.668999999999997"/>
    <x v="0"/>
  </r>
  <r>
    <x v="4"/>
    <n v="39.344999999999999"/>
    <x v="0"/>
  </r>
  <r>
    <x v="4"/>
    <n v="39.344999999999999"/>
    <x v="1"/>
  </r>
  <r>
    <x v="4"/>
    <n v="58.59"/>
    <x v="0"/>
  </r>
  <r>
    <x v="4"/>
    <n v="58.59"/>
    <x v="1"/>
  </r>
  <r>
    <x v="4"/>
    <n v="58.59"/>
    <x v="2"/>
  </r>
  <r>
    <x v="4"/>
    <n v="58.59"/>
    <x v="0"/>
  </r>
  <r>
    <x v="4"/>
    <n v="58.59"/>
    <x v="1"/>
  </r>
  <r>
    <x v="4"/>
    <n v="58.59"/>
    <x v="2"/>
  </r>
  <r>
    <x v="4"/>
    <n v="58.59"/>
    <x v="0"/>
  </r>
  <r>
    <x v="4"/>
    <n v="58.59"/>
    <x v="1"/>
  </r>
  <r>
    <x v="4"/>
    <n v="58.59"/>
    <x v="2"/>
  </r>
  <r>
    <x v="4"/>
    <n v="58.59"/>
    <x v="0"/>
  </r>
  <r>
    <x v="4"/>
    <n v="58.59"/>
    <x v="1"/>
  </r>
  <r>
    <x v="4"/>
    <n v="58.59"/>
    <x v="0"/>
  </r>
  <r>
    <x v="4"/>
    <n v="58.59"/>
    <x v="1"/>
  </r>
  <r>
    <x v="4"/>
    <n v="58.59"/>
    <x v="0"/>
  </r>
  <r>
    <x v="4"/>
    <n v="58.59"/>
    <x v="1"/>
  </r>
  <r>
    <x v="4"/>
    <n v="58.59"/>
    <x v="0"/>
  </r>
  <r>
    <x v="4"/>
    <n v="58.59"/>
    <x v="1"/>
  </r>
  <r>
    <x v="4"/>
    <n v="73.247100000000003"/>
    <x v="0"/>
  </r>
  <r>
    <x v="4"/>
    <n v="73.247100000000003"/>
    <x v="1"/>
  </r>
  <r>
    <x v="4"/>
    <n v="58.59"/>
    <x v="0"/>
  </r>
  <r>
    <x v="4"/>
    <n v="58.59"/>
    <x v="1"/>
  </r>
  <r>
    <x v="4"/>
    <n v="58.59"/>
    <x v="0"/>
  </r>
  <r>
    <x v="4"/>
    <n v="58.59"/>
    <x v="1"/>
  </r>
  <r>
    <x v="4"/>
    <n v="58.59"/>
    <x v="0"/>
  </r>
  <r>
    <x v="4"/>
    <n v="58.59"/>
    <x v="1"/>
  </r>
  <r>
    <x v="4"/>
    <n v="58.59"/>
    <x v="0"/>
  </r>
  <r>
    <x v="4"/>
    <n v="58.59"/>
    <x v="0"/>
  </r>
  <r>
    <x v="4"/>
    <n v="58.59"/>
    <x v="0"/>
  </r>
  <r>
    <x v="4"/>
    <n v="83.69"/>
    <x v="0"/>
  </r>
  <r>
    <x v="4"/>
    <n v="58.59"/>
    <x v="0"/>
  </r>
  <r>
    <x v="4"/>
    <n v="58.59"/>
    <x v="0"/>
  </r>
  <r>
    <x v="4"/>
    <n v="73.9071"/>
    <x v="0"/>
  </r>
  <r>
    <x v="5"/>
    <n v="45.239999999999995"/>
    <x v="0"/>
  </r>
  <r>
    <x v="5"/>
    <n v="45.239999999999995"/>
    <x v="1"/>
  </r>
  <r>
    <x v="5"/>
    <n v="45.239999999999995"/>
    <x v="1"/>
  </r>
  <r>
    <x v="5"/>
    <n v="45.239999999999995"/>
    <x v="0"/>
  </r>
  <r>
    <x v="5"/>
    <n v="23.2"/>
    <x v="1"/>
  </r>
  <r>
    <x v="5"/>
    <n v="60.839999999999996"/>
    <x v="0"/>
  </r>
  <r>
    <x v="5"/>
    <n v="45.239999999999995"/>
    <x v="0"/>
  </r>
  <r>
    <x v="5"/>
    <n v="45.239999999999995"/>
    <x v="0"/>
  </r>
  <r>
    <x v="5"/>
    <n v="45.239999999999995"/>
    <x v="0"/>
  </r>
  <r>
    <x v="5"/>
    <n v="30.34"/>
    <x v="1"/>
  </r>
  <r>
    <x v="5"/>
    <n v="23.2"/>
    <x v="1"/>
  </r>
  <r>
    <x v="5"/>
    <n v="45.239999999999995"/>
    <x v="3"/>
  </r>
  <r>
    <x v="5"/>
    <n v="45.239999999999995"/>
    <x v="1"/>
  </r>
  <r>
    <x v="5"/>
    <n v="45.239999999999995"/>
    <x v="1"/>
  </r>
  <r>
    <x v="5"/>
    <n v="45.239999999999995"/>
    <x v="1"/>
  </r>
  <r>
    <x v="5"/>
    <n v="45.239999999999995"/>
    <x v="1"/>
  </r>
  <r>
    <x v="6"/>
    <n v="48"/>
    <x v="0"/>
  </r>
  <r>
    <x v="6"/>
    <n v="48"/>
    <x v="0"/>
  </r>
  <r>
    <x v="6"/>
    <n v="48"/>
    <x v="0"/>
  </r>
  <r>
    <x v="6"/>
    <n v="48"/>
    <x v="0"/>
  </r>
  <r>
    <x v="6"/>
    <n v="48"/>
    <x v="0"/>
  </r>
  <r>
    <x v="6"/>
    <n v="48"/>
    <x v="0"/>
  </r>
  <r>
    <x v="6"/>
    <n v="48"/>
    <x v="0"/>
  </r>
  <r>
    <x v="6"/>
    <n v="48"/>
    <x v="0"/>
  </r>
  <r>
    <x v="6"/>
    <n v="48"/>
    <x v="0"/>
  </r>
  <r>
    <x v="6"/>
    <n v="48"/>
    <x v="0"/>
  </r>
  <r>
    <x v="6"/>
    <n v="48"/>
    <x v="0"/>
  </r>
  <r>
    <x v="6"/>
    <n v="48"/>
    <x v="0"/>
  </r>
  <r>
    <x v="6"/>
    <n v="48"/>
    <x v="0"/>
  </r>
  <r>
    <x v="6"/>
    <n v="48"/>
    <x v="0"/>
  </r>
  <r>
    <x v="6"/>
    <n v="48"/>
    <x v="0"/>
  </r>
  <r>
    <x v="6"/>
    <n v="48"/>
    <x v="0"/>
  </r>
  <r>
    <x v="6"/>
    <n v="48"/>
    <x v="0"/>
  </r>
  <r>
    <x v="6"/>
    <n v="48"/>
    <x v="0"/>
  </r>
  <r>
    <x v="6"/>
    <n v="48"/>
    <x v="0"/>
  </r>
  <r>
    <x v="6"/>
    <n v="48"/>
    <x v="0"/>
  </r>
  <r>
    <x v="6"/>
    <n v="48"/>
    <x v="0"/>
  </r>
  <r>
    <x v="6"/>
    <n v="48"/>
    <x v="0"/>
  </r>
  <r>
    <x v="6"/>
    <n v="48"/>
    <x v="0"/>
  </r>
  <r>
    <x v="6"/>
    <n v="48"/>
    <x v="0"/>
  </r>
  <r>
    <x v="6"/>
    <n v="48"/>
    <x v="0"/>
  </r>
  <r>
    <x v="6"/>
    <n v="48"/>
    <x v="0"/>
  </r>
  <r>
    <x v="6"/>
    <n v="48"/>
    <x v="0"/>
  </r>
  <r>
    <x v="6"/>
    <n v="48"/>
    <x v="1"/>
  </r>
  <r>
    <x v="6"/>
    <n v="48"/>
    <x v="1"/>
  </r>
  <r>
    <x v="6"/>
    <n v="48"/>
    <x v="1"/>
  </r>
  <r>
    <x v="6"/>
    <n v="48"/>
    <x v="1"/>
  </r>
  <r>
    <x v="6"/>
    <n v="48"/>
    <x v="1"/>
  </r>
  <r>
    <x v="6"/>
    <n v="48"/>
    <x v="1"/>
  </r>
  <r>
    <x v="6"/>
    <n v="48"/>
    <x v="1"/>
  </r>
  <r>
    <x v="6"/>
    <n v="48"/>
    <x v="2"/>
  </r>
  <r>
    <x v="6"/>
    <n v="48"/>
    <x v="2"/>
  </r>
  <r>
    <x v="6"/>
    <n v="48"/>
    <x v="2"/>
  </r>
  <r>
    <x v="7"/>
    <n v="49"/>
    <x v="0"/>
  </r>
  <r>
    <x v="7"/>
    <n v="49"/>
    <x v="0"/>
  </r>
  <r>
    <x v="7"/>
    <n v="49"/>
    <x v="0"/>
  </r>
  <r>
    <x v="7"/>
    <n v="116.28"/>
    <x v="0"/>
  </r>
  <r>
    <x v="7"/>
    <n v="63"/>
    <x v="0"/>
  </r>
  <r>
    <x v="7"/>
    <n v="63"/>
    <x v="0"/>
  </r>
  <r>
    <x v="7"/>
    <n v="63"/>
    <x v="0"/>
  </r>
  <r>
    <x v="7"/>
    <n v="63"/>
    <x v="0"/>
  </r>
  <r>
    <x v="7"/>
    <n v="63"/>
    <x v="0"/>
  </r>
  <r>
    <x v="7"/>
    <n v="63"/>
    <x v="0"/>
  </r>
  <r>
    <x v="7"/>
    <n v="51.45"/>
    <x v="0"/>
  </r>
  <r>
    <x v="7"/>
    <n v="45.5"/>
    <x v="0"/>
  </r>
  <r>
    <x v="7"/>
    <n v="45.5"/>
    <x v="0"/>
  </r>
  <r>
    <x v="7"/>
    <n v="45.5"/>
    <x v="0"/>
  </r>
  <r>
    <x v="7"/>
    <n v="45.5"/>
    <x v="0"/>
  </r>
  <r>
    <x v="7"/>
    <n v="45.5"/>
    <x v="0"/>
  </r>
  <r>
    <x v="7"/>
    <n v="45.5"/>
    <x v="0"/>
  </r>
  <r>
    <x v="7"/>
    <n v="65"/>
    <x v="0"/>
  </r>
  <r>
    <x v="7"/>
    <n v="42"/>
    <x v="0"/>
  </r>
  <r>
    <x v="7"/>
    <n v="47.6"/>
    <x v="0"/>
  </r>
  <r>
    <x v="7"/>
    <n v="63.36"/>
    <x v="0"/>
  </r>
  <r>
    <x v="7"/>
    <n v="46.8"/>
    <x v="1"/>
  </r>
  <r>
    <x v="7"/>
    <n v="48.24"/>
    <x v="1"/>
  </r>
  <r>
    <x v="7"/>
    <n v="50.4"/>
    <x v="1"/>
  </r>
  <r>
    <x v="7"/>
    <n v="48.96"/>
    <x v="1"/>
  </r>
  <r>
    <x v="7"/>
    <n v="46.2"/>
    <x v="1"/>
  </r>
  <r>
    <x v="7"/>
    <n v="46.2"/>
    <x v="2"/>
  </r>
  <r>
    <x v="7"/>
    <n v="56"/>
    <x v="2"/>
  </r>
  <r>
    <x v="7"/>
    <n v="42.84"/>
    <x v="2"/>
  </r>
  <r>
    <x v="7"/>
    <n v="80.400000000000006"/>
    <x v="2"/>
  </r>
  <r>
    <x v="7"/>
    <n v="80.400000000000006"/>
    <x v="2"/>
  </r>
  <r>
    <x v="7"/>
    <n v="46.8"/>
    <x v="2"/>
  </r>
  <r>
    <x v="7"/>
    <n v="48.24"/>
    <x v="2"/>
  </r>
  <r>
    <x v="7"/>
    <n v="50.4"/>
    <x v="2"/>
  </r>
  <r>
    <x v="7"/>
    <n v="48.96"/>
    <x v="2"/>
  </r>
  <r>
    <x v="7"/>
    <n v="46.2"/>
    <x v="2"/>
  </r>
  <r>
    <x v="7"/>
    <n v="49"/>
    <x v="1"/>
  </r>
  <r>
    <x v="7"/>
    <n v="49"/>
    <x v="1"/>
  </r>
  <r>
    <x v="7"/>
    <n v="49"/>
    <x v="1"/>
  </r>
  <r>
    <x v="7"/>
    <n v="116.28"/>
    <x v="1"/>
  </r>
  <r>
    <x v="8"/>
    <n v="39"/>
    <x v="0"/>
  </r>
  <r>
    <x v="8"/>
    <n v="76"/>
    <x v="0"/>
  </r>
  <r>
    <x v="8"/>
    <n v="55"/>
    <x v="0"/>
  </r>
  <r>
    <x v="8"/>
    <n v="72"/>
    <x v="0"/>
  </r>
  <r>
    <x v="8"/>
    <n v="54"/>
    <x v="0"/>
  </r>
  <r>
    <x v="8"/>
    <n v="54"/>
    <x v="0"/>
  </r>
  <r>
    <x v="8"/>
    <n v="54"/>
    <x v="0"/>
  </r>
  <r>
    <x v="8"/>
    <n v="54"/>
    <x v="0"/>
  </r>
  <r>
    <x v="8"/>
    <n v="54"/>
    <x v="0"/>
  </r>
  <r>
    <x v="8"/>
    <n v="54"/>
    <x v="0"/>
  </r>
  <r>
    <x v="8"/>
    <n v="52"/>
    <x v="0"/>
  </r>
  <r>
    <x v="8"/>
    <n v="51"/>
    <x v="0"/>
  </r>
  <r>
    <x v="8"/>
    <n v="49"/>
    <x v="0"/>
  </r>
  <r>
    <x v="8"/>
    <n v="49"/>
    <x v="0"/>
  </r>
  <r>
    <x v="8"/>
    <n v="49"/>
    <x v="0"/>
  </r>
  <r>
    <x v="8"/>
    <n v="49"/>
    <x v="0"/>
  </r>
  <r>
    <x v="8"/>
    <n v="49"/>
    <x v="0"/>
  </r>
  <r>
    <x v="8"/>
    <n v="55"/>
    <x v="0"/>
  </r>
  <r>
    <x v="8"/>
    <n v="55"/>
    <x v="0"/>
  </r>
  <r>
    <x v="8"/>
    <n v="39"/>
    <x v="0"/>
  </r>
  <r>
    <x v="8"/>
    <n v="76"/>
    <x v="0"/>
  </r>
  <r>
    <x v="8"/>
    <n v="41"/>
    <x v="0"/>
  </r>
  <r>
    <x v="8"/>
    <n v="45"/>
    <x v="0"/>
  </r>
  <r>
    <x v="8"/>
    <n v="38"/>
    <x v="0"/>
  </r>
  <r>
    <x v="8"/>
    <n v="77"/>
    <x v="0"/>
  </r>
  <r>
    <x v="8"/>
    <n v="54"/>
    <x v="0"/>
  </r>
  <r>
    <x v="8"/>
    <n v="54"/>
    <x v="0"/>
  </r>
  <r>
    <x v="8"/>
    <n v="54"/>
    <x v="0"/>
  </r>
  <r>
    <x v="8"/>
    <n v="54"/>
    <x v="0"/>
  </r>
  <r>
    <x v="8"/>
    <n v="54"/>
    <x v="0"/>
  </r>
  <r>
    <x v="8"/>
    <n v="54"/>
    <x v="0"/>
  </r>
  <r>
    <x v="8"/>
    <n v="54"/>
    <x v="0"/>
  </r>
  <r>
    <x v="8"/>
    <n v="49"/>
    <x v="0"/>
  </r>
  <r>
    <x v="8"/>
    <n v="49"/>
    <x v="0"/>
  </r>
  <r>
    <x v="8"/>
    <n v="49"/>
    <x v="0"/>
  </r>
  <r>
    <x v="8"/>
    <n v="49"/>
    <x v="0"/>
  </r>
  <r>
    <x v="8"/>
    <n v="49"/>
    <x v="0"/>
  </r>
  <r>
    <x v="8"/>
    <n v="49"/>
    <x v="0"/>
  </r>
  <r>
    <x v="8"/>
    <n v="42"/>
    <x v="0"/>
  </r>
  <r>
    <x v="8"/>
    <n v="42"/>
    <x v="0"/>
  </r>
  <r>
    <x v="8"/>
    <n v="42"/>
    <x v="0"/>
  </r>
  <r>
    <x v="8"/>
    <n v="42"/>
    <x v="0"/>
  </r>
  <r>
    <x v="8"/>
    <n v="42"/>
    <x v="0"/>
  </r>
  <r>
    <x v="8"/>
    <n v="54"/>
    <x v="0"/>
  </r>
  <r>
    <x v="8"/>
    <n v="54"/>
    <x v="0"/>
  </r>
  <r>
    <x v="8"/>
    <n v="54"/>
    <x v="0"/>
  </r>
  <r>
    <x v="9"/>
    <n v="27.5"/>
    <x v="1"/>
  </r>
  <r>
    <x v="9"/>
    <n v="51.48"/>
    <x v="0"/>
  </r>
  <r>
    <x v="9"/>
    <n v="51.48"/>
    <x v="1"/>
  </r>
  <r>
    <x v="9"/>
    <n v="51.48"/>
    <x v="2"/>
  </r>
  <r>
    <x v="9"/>
    <n v="53.04"/>
    <x v="1"/>
  </r>
  <r>
    <x v="9"/>
    <n v="53.04"/>
    <x v="2"/>
  </r>
  <r>
    <x v="9"/>
    <n v="53.04"/>
    <x v="0"/>
  </r>
  <r>
    <x v="9"/>
    <n v="46.800000000000004"/>
    <x v="0"/>
  </r>
  <r>
    <x v="9"/>
    <n v="46.800000000000004"/>
    <x v="1"/>
  </r>
  <r>
    <x v="9"/>
    <n v="37.92"/>
    <x v="0"/>
  </r>
  <r>
    <x v="9"/>
    <n v="37.92"/>
    <x v="1"/>
  </r>
  <r>
    <x v="9"/>
    <n v="18.330000000000002"/>
    <x v="0"/>
  </r>
  <r>
    <x v="9"/>
    <n v="18.330000000000002"/>
    <x v="1"/>
  </r>
  <r>
    <x v="9"/>
    <n v="35.879999999999995"/>
    <x v="0"/>
  </r>
  <r>
    <x v="9"/>
    <n v="35.879999999999995"/>
    <x v="1"/>
  </r>
  <r>
    <x v="9"/>
    <n v="27.84"/>
    <x v="0"/>
  </r>
  <r>
    <x v="9"/>
    <n v="27.84"/>
    <x v="1"/>
  </r>
  <r>
    <x v="9"/>
    <n v="27.84"/>
    <x v="2"/>
  </r>
  <r>
    <x v="9"/>
    <n v="62.160000000000004"/>
    <x v="0"/>
  </r>
  <r>
    <x v="9"/>
    <n v="62.160000000000004"/>
    <x v="1"/>
  </r>
  <r>
    <x v="9"/>
    <n v="62.160000000000004"/>
    <x v="2"/>
  </r>
  <r>
    <x v="9"/>
    <n v="44.400000000000006"/>
    <x v="0"/>
  </r>
  <r>
    <x v="9"/>
    <n v="44.400000000000006"/>
    <x v="1"/>
  </r>
  <r>
    <x v="9"/>
    <n v="28.86"/>
    <x v="0"/>
  </r>
  <r>
    <x v="9"/>
    <n v="33.58"/>
    <x v="1"/>
  </r>
  <r>
    <x v="9"/>
    <n v="33.58"/>
    <x v="0"/>
  </r>
  <r>
    <x v="9"/>
    <n v="48.36"/>
    <x v="0"/>
  </r>
  <r>
    <x v="9"/>
    <n v="48.36"/>
    <x v="1"/>
  </r>
  <r>
    <x v="9"/>
    <n v="48.599999999999994"/>
    <x v="0"/>
  </r>
  <r>
    <x v="9"/>
    <n v="50.400000000000006"/>
    <x v="0"/>
  </r>
  <r>
    <x v="9"/>
    <n v="50.400000000000006"/>
    <x v="1"/>
  </r>
  <r>
    <x v="10"/>
    <n v="49.668800000000005"/>
    <x v="0"/>
  </r>
  <r>
    <x v="10"/>
    <n v="54.9"/>
    <x v="0"/>
  </r>
  <r>
    <x v="10"/>
    <n v="52.747199999999999"/>
    <x v="0"/>
  </r>
  <r>
    <x v="10"/>
    <n v="53.102400000000003"/>
    <x v="0"/>
  </r>
  <r>
    <x v="10"/>
    <n v="52.983999999999995"/>
    <x v="0"/>
  </r>
  <r>
    <x v="10"/>
    <n v="52.983999999999995"/>
    <x v="0"/>
  </r>
  <r>
    <x v="10"/>
    <n v="52.793599999999991"/>
    <x v="0"/>
  </r>
  <r>
    <x v="10"/>
    <n v="52.793599999999991"/>
    <x v="0"/>
  </r>
  <r>
    <x v="10"/>
    <n v="52.793599999999991"/>
    <x v="0"/>
  </r>
  <r>
    <x v="10"/>
    <n v="52.793599999999991"/>
    <x v="0"/>
  </r>
  <r>
    <x v="10"/>
    <n v="52.793599999999991"/>
    <x v="0"/>
  </r>
  <r>
    <x v="10"/>
    <n v="52.793599999999991"/>
    <x v="0"/>
  </r>
  <r>
    <x v="10"/>
    <n v="70.176000000000002"/>
    <x v="3"/>
  </r>
  <r>
    <x v="10"/>
    <n v="70.176000000000002"/>
    <x v="3"/>
  </r>
  <r>
    <x v="10"/>
    <n v="46.783999999999999"/>
    <x v="3"/>
  </r>
  <r>
    <x v="10"/>
    <n v="70.176000000000002"/>
    <x v="0"/>
  </r>
  <r>
    <x v="10"/>
    <n v="70.040000000000006"/>
    <x v="0"/>
  </r>
  <r>
    <x v="10"/>
    <n v="70.040000000000006"/>
    <x v="0"/>
  </r>
  <r>
    <x v="10"/>
    <n v="27.223800000000001"/>
    <x v="0"/>
  </r>
  <r>
    <x v="10"/>
    <n v="27.223800000000001"/>
    <x v="0"/>
  </r>
  <r>
    <x v="10"/>
    <n v="34.6"/>
    <x v="0"/>
  </r>
  <r>
    <x v="10"/>
    <n v="61.152000000000001"/>
    <x v="0"/>
  </r>
  <r>
    <x v="10"/>
    <n v="58.655999999999999"/>
    <x v="0"/>
  </r>
  <r>
    <x v="10"/>
    <n v="61.152000000000001"/>
    <x v="0"/>
  </r>
  <r>
    <x v="10"/>
    <n v="61.857599999999998"/>
    <x v="0"/>
  </r>
  <r>
    <x v="10"/>
    <n v="58.655999999999999"/>
    <x v="0"/>
  </r>
  <r>
    <x v="10"/>
    <n v="61.152000000000001"/>
    <x v="3"/>
  </r>
  <r>
    <x v="10"/>
    <n v="61.154999999999994"/>
    <x v="0"/>
  </r>
  <r>
    <x v="10"/>
    <n v="67.030600000000007"/>
    <x v="0"/>
  </r>
  <r>
    <x v="10"/>
    <n v="61.154999999999994"/>
    <x v="0"/>
  </r>
  <r>
    <x v="10"/>
    <n v="65.824200000000005"/>
    <x v="0"/>
  </r>
  <r>
    <x v="10"/>
    <n v="67.030600000000007"/>
    <x v="0"/>
  </r>
  <r>
    <x v="10"/>
    <n v="61.154999999999994"/>
    <x v="0"/>
  </r>
  <r>
    <x v="10"/>
    <n v="65.824200000000005"/>
    <x v="0"/>
  </r>
  <r>
    <x v="10"/>
    <n v="65.824200000000005"/>
    <x v="0"/>
  </r>
  <r>
    <x v="11"/>
    <n v="35.600899999999996"/>
    <x v="0"/>
  </r>
  <r>
    <x v="11"/>
    <n v="35.600899999999996"/>
    <x v="1"/>
  </r>
  <r>
    <x v="11"/>
    <n v="35.169000000000004"/>
    <x v="0"/>
  </r>
  <r>
    <x v="11"/>
    <n v="35.169000000000004"/>
    <x v="1"/>
  </r>
  <r>
    <x v="11"/>
    <n v="34.366900000000001"/>
    <x v="0"/>
  </r>
  <r>
    <x v="11"/>
    <n v="34.366900000000001"/>
    <x v="1"/>
  </r>
  <r>
    <x v="11"/>
    <n v="40.81"/>
    <x v="0"/>
  </r>
  <r>
    <x v="11"/>
    <n v="41.155299999999997"/>
    <x v="0"/>
  </r>
  <r>
    <x v="11"/>
    <n v="37.496999999999993"/>
    <x v="0"/>
  </r>
  <r>
    <x v="11"/>
    <n v="37.496999999999993"/>
    <x v="1"/>
  </r>
  <r>
    <x v="11"/>
    <n v="35.65"/>
    <x v="0"/>
  </r>
  <r>
    <x v="11"/>
    <n v="35.65"/>
    <x v="1"/>
  </r>
  <r>
    <x v="11"/>
    <n v="44.430999999999997"/>
    <x v="0"/>
  </r>
  <r>
    <x v="11"/>
    <n v="44.430999999999997"/>
    <x v="1"/>
  </r>
  <r>
    <x v="11"/>
    <n v="46.891799999999996"/>
    <x v="0"/>
  </r>
  <r>
    <x v="11"/>
    <n v="46.891799999999996"/>
    <x v="1"/>
  </r>
  <r>
    <x v="11"/>
    <n v="46.939"/>
    <x v="0"/>
  </r>
  <r>
    <x v="11"/>
    <n v="46.939"/>
    <x v="1"/>
  </r>
  <r>
    <x v="11"/>
    <n v="42.5184"/>
    <x v="0"/>
  </r>
  <r>
    <x v="11"/>
    <n v="42.5184"/>
    <x v="1"/>
  </r>
  <r>
    <x v="11"/>
    <n v="0"/>
    <x v="3"/>
  </r>
  <r>
    <x v="11"/>
    <n v="35.406800000000004"/>
    <x v="1"/>
  </r>
  <r>
    <x v="11"/>
    <n v="45.927"/>
    <x v="0"/>
  </r>
  <r>
    <x v="11"/>
    <n v="0"/>
    <x v="3"/>
  </r>
  <r>
    <x v="11"/>
    <n v="40.352200000000003"/>
    <x v="0"/>
  </r>
  <r>
    <x v="11"/>
    <n v="40.352200000000003"/>
    <x v="1"/>
  </r>
  <r>
    <x v="11"/>
    <n v="40.352200000000003"/>
    <x v="2"/>
  </r>
  <r>
    <x v="11"/>
    <n v="45.058999999999997"/>
    <x v="0"/>
  </r>
  <r>
    <x v="11"/>
    <n v="45.058999999999997"/>
    <x v="1"/>
  </r>
  <r>
    <x v="11"/>
    <n v="45.058999999999997"/>
    <x v="2"/>
  </r>
  <r>
    <x v="11"/>
    <n v="41.141500000000001"/>
    <x v="0"/>
  </r>
  <r>
    <x v="11"/>
    <n v="41.141500000000001"/>
    <x v="1"/>
  </r>
  <r>
    <x v="11"/>
    <n v="41.141500000000001"/>
    <x v="2"/>
  </r>
  <r>
    <x v="11"/>
    <n v="39.748800000000003"/>
    <x v="0"/>
  </r>
  <r>
    <x v="11"/>
    <n v="39.748800000000003"/>
    <x v="1"/>
  </r>
  <r>
    <x v="11"/>
    <n v="39.785000000000004"/>
    <x v="0"/>
  </r>
  <r>
    <x v="11"/>
    <n v="39.785000000000004"/>
    <x v="1"/>
  </r>
  <r>
    <x v="11"/>
    <n v="35.632000000000005"/>
    <x v="0"/>
  </r>
  <r>
    <x v="11"/>
    <n v="35.632000000000005"/>
    <x v="1"/>
  </r>
  <r>
    <x v="11"/>
    <n v="35.116500000000002"/>
    <x v="0"/>
  </r>
  <r>
    <x v="11"/>
    <n v="40.352200000000003"/>
    <x v="0"/>
  </r>
  <r>
    <x v="11"/>
    <n v="42.096600000000002"/>
    <x v="0"/>
  </r>
  <r>
    <x v="11"/>
    <n v="42.096600000000002"/>
    <x v="1"/>
  </r>
  <r>
    <x v="11"/>
    <n v="39.748800000000003"/>
    <x v="0"/>
  </r>
  <r>
    <x v="11"/>
    <n v="39.567"/>
    <x v="0"/>
  </r>
  <r>
    <x v="11"/>
    <n v="53.071200000000005"/>
    <x v="0"/>
  </r>
  <r>
    <x v="11"/>
    <n v="53.071200000000005"/>
    <x v="1"/>
  </r>
  <r>
    <x v="12"/>
    <n v="67.946999999999989"/>
    <x v="0"/>
  </r>
  <r>
    <x v="12"/>
    <n v="67.946999999999989"/>
    <x v="0"/>
  </r>
  <r>
    <x v="12"/>
    <n v="67.946999999999989"/>
    <x v="0"/>
  </r>
  <r>
    <x v="12"/>
    <n v="67.946999999999989"/>
    <x v="0"/>
  </r>
  <r>
    <x v="12"/>
    <n v="67.946999999999989"/>
    <x v="0"/>
  </r>
  <r>
    <x v="12"/>
    <n v="67.946999999999989"/>
    <x v="0"/>
  </r>
  <r>
    <x v="12"/>
    <n v="67.946999999999989"/>
    <x v="0"/>
  </r>
  <r>
    <x v="12"/>
    <n v="67.946999999999989"/>
    <x v="0"/>
  </r>
  <r>
    <x v="12"/>
    <n v="67.946999999999989"/>
    <x v="0"/>
  </r>
  <r>
    <x v="12"/>
    <n v="67.946999999999989"/>
    <x v="0"/>
  </r>
  <r>
    <x v="12"/>
    <n v="67.946999999999989"/>
    <x v="0"/>
  </r>
  <r>
    <x v="12"/>
    <n v="67.946999999999989"/>
    <x v="0"/>
  </r>
  <r>
    <x v="12"/>
    <n v="67.946999999999989"/>
    <x v="0"/>
  </r>
  <r>
    <x v="12"/>
    <n v="67.946999999999989"/>
    <x v="0"/>
  </r>
  <r>
    <x v="12"/>
    <n v="67.946999999999989"/>
    <x v="0"/>
  </r>
  <r>
    <x v="12"/>
    <n v="67.946999999999989"/>
    <x v="0"/>
  </r>
  <r>
    <x v="12"/>
    <n v="67.946999999999989"/>
    <x v="0"/>
  </r>
  <r>
    <x v="12"/>
    <n v="67.946999999999989"/>
    <x v="0"/>
  </r>
  <r>
    <x v="12"/>
    <n v="67.946999999999989"/>
    <x v="0"/>
  </r>
  <r>
    <x v="12"/>
    <n v="0"/>
    <x v="1"/>
  </r>
  <r>
    <x v="12"/>
    <n v="67.946999999999989"/>
    <x v="1"/>
  </r>
  <r>
    <x v="12"/>
    <n v="67.946999999999989"/>
    <x v="1"/>
  </r>
  <r>
    <x v="12"/>
    <n v="67.946999999999989"/>
    <x v="1"/>
  </r>
  <r>
    <x v="12"/>
    <n v="67.946999999999989"/>
    <x v="1"/>
  </r>
  <r>
    <x v="12"/>
    <n v="67.946999999999989"/>
    <x v="1"/>
  </r>
  <r>
    <x v="12"/>
    <n v="67.946999999999989"/>
    <x v="1"/>
  </r>
  <r>
    <x v="12"/>
    <n v="67.946999999999989"/>
    <x v="1"/>
  </r>
  <r>
    <x v="12"/>
    <n v="67.946999999999989"/>
    <x v="1"/>
  </r>
  <r>
    <x v="12"/>
    <n v="67.946999999999989"/>
    <x v="1"/>
  </r>
  <r>
    <x v="12"/>
    <n v="67.946999999999989"/>
    <x v="3"/>
  </r>
  <r>
    <x v="12"/>
    <n v="67.946999999999989"/>
    <x v="3"/>
  </r>
  <r>
    <x v="12"/>
    <n v="67.946999999999989"/>
    <x v="3"/>
  </r>
  <r>
    <x v="12"/>
    <n v="67.946999999999989"/>
    <x v="3"/>
  </r>
  <r>
    <x v="1"/>
    <n v="41.76"/>
    <x v="0"/>
  </r>
  <r>
    <x v="1"/>
    <n v="41.76"/>
    <x v="1"/>
  </r>
  <r>
    <x v="1"/>
    <n v="41.76"/>
    <x v="0"/>
  </r>
  <r>
    <x v="1"/>
    <n v="41.76"/>
    <x v="1"/>
  </r>
  <r>
    <x v="1"/>
    <n v="41.76"/>
    <x v="0"/>
  </r>
  <r>
    <x v="1"/>
    <n v="41.76"/>
    <x v="1"/>
  </r>
  <r>
    <x v="1"/>
    <n v="41.76"/>
    <x v="0"/>
  </r>
  <r>
    <x v="1"/>
    <n v="41.76"/>
    <x v="1"/>
  </r>
  <r>
    <x v="1"/>
    <n v="41.76"/>
    <x v="0"/>
  </r>
  <r>
    <x v="1"/>
    <n v="41.76"/>
    <x v="1"/>
  </r>
  <r>
    <x v="1"/>
    <n v="41.76"/>
    <x v="0"/>
  </r>
  <r>
    <x v="1"/>
    <n v="41.76"/>
    <x v="1"/>
  </r>
  <r>
    <x v="1"/>
    <n v="41.76"/>
    <x v="0"/>
  </r>
  <r>
    <x v="1"/>
    <n v="41.76"/>
    <x v="1"/>
  </r>
  <r>
    <x v="1"/>
    <n v="41.76"/>
    <x v="0"/>
  </r>
  <r>
    <x v="1"/>
    <n v="41.76"/>
    <x v="1"/>
  </r>
  <r>
    <x v="1"/>
    <n v="41.76"/>
    <x v="0"/>
  </r>
  <r>
    <x v="1"/>
    <n v="41.76"/>
    <x v="1"/>
  </r>
  <r>
    <x v="13"/>
    <n v="61.875"/>
    <x v="0"/>
  </r>
  <r>
    <x v="13"/>
    <n v="61.875"/>
    <x v="1"/>
  </r>
  <r>
    <x v="13"/>
    <n v="65.25"/>
    <x v="0"/>
  </r>
  <r>
    <x v="13"/>
    <n v="65.25"/>
    <x v="1"/>
  </r>
  <r>
    <x v="13"/>
    <n v="66.974999999999994"/>
    <x v="0"/>
  </r>
  <r>
    <x v="13"/>
    <n v="66.974999999999994"/>
    <x v="1"/>
  </r>
  <r>
    <x v="13"/>
    <n v="59.4"/>
    <x v="0"/>
  </r>
  <r>
    <x v="13"/>
    <n v="59.4"/>
    <x v="1"/>
  </r>
  <r>
    <x v="13"/>
    <n v="59.4"/>
    <x v="0"/>
  </r>
  <r>
    <x v="13"/>
    <n v="59.4"/>
    <x v="1"/>
  </r>
  <r>
    <x v="13"/>
    <n v="59.4"/>
    <x v="0"/>
  </r>
  <r>
    <x v="13"/>
    <n v="59.4"/>
    <x v="1"/>
  </r>
  <r>
    <x v="13"/>
    <n v="64.95"/>
    <x v="0"/>
  </r>
  <r>
    <x v="13"/>
    <n v="64.95"/>
    <x v="1"/>
  </r>
  <r>
    <x v="13"/>
    <n v="59.4"/>
    <x v="0"/>
  </r>
  <r>
    <x v="13"/>
    <n v="59.4"/>
    <x v="1"/>
  </r>
  <r>
    <x v="13"/>
    <n v="59.4"/>
    <x v="0"/>
  </r>
  <r>
    <x v="13"/>
    <n v="59.4"/>
    <x v="1"/>
  </r>
  <r>
    <x v="13"/>
    <n v="59.4"/>
    <x v="0"/>
  </r>
  <r>
    <x v="13"/>
    <n v="59.4"/>
    <x v="1"/>
  </r>
  <r>
    <x v="13"/>
    <n v="59.4"/>
    <x v="0"/>
  </r>
  <r>
    <x v="13"/>
    <n v="65.099999999999994"/>
    <x v="0"/>
  </r>
  <r>
    <x v="13"/>
    <n v="33.0625"/>
    <x v="1"/>
  </r>
  <r>
    <x v="13"/>
    <n v="34.159999999999997"/>
    <x v="1"/>
  </r>
  <r>
    <x v="14"/>
    <n v="36"/>
    <x v="4"/>
  </r>
  <r>
    <x v="14"/>
    <n v="36"/>
    <x v="4"/>
  </r>
  <r>
    <x v="14"/>
    <n v="36"/>
    <x v="4"/>
  </r>
  <r>
    <x v="14"/>
    <n v="36"/>
    <x v="4"/>
  </r>
  <r>
    <x v="14"/>
    <n v="36"/>
    <x v="4"/>
  </r>
  <r>
    <x v="14"/>
    <n v="36"/>
    <x v="4"/>
  </r>
  <r>
    <x v="14"/>
    <n v="36"/>
    <x v="4"/>
  </r>
  <r>
    <x v="14"/>
    <n v="36"/>
    <x v="4"/>
  </r>
  <r>
    <x v="14"/>
    <n v="36"/>
    <x v="4"/>
  </r>
  <r>
    <x v="14"/>
    <n v="36"/>
    <x v="4"/>
  </r>
  <r>
    <x v="14"/>
    <n v="36"/>
    <x v="4"/>
  </r>
  <r>
    <x v="14"/>
    <n v="36"/>
    <x v="4"/>
  </r>
  <r>
    <x v="14"/>
    <n v="36"/>
    <x v="4"/>
  </r>
  <r>
    <x v="14"/>
    <n v="36"/>
    <x v="4"/>
  </r>
  <r>
    <x v="14"/>
    <n v="36"/>
    <x v="4"/>
  </r>
  <r>
    <x v="14"/>
    <n v="36"/>
    <x v="4"/>
  </r>
  <r>
    <x v="14"/>
    <n v="36"/>
    <x v="4"/>
  </r>
  <r>
    <x v="14"/>
    <n v="36"/>
    <x v="4"/>
  </r>
  <r>
    <x v="14"/>
    <n v="36"/>
    <x v="4"/>
  </r>
  <r>
    <x v="14"/>
    <n v="36"/>
    <x v="4"/>
  </r>
  <r>
    <x v="14"/>
    <n v="36"/>
    <x v="4"/>
  </r>
  <r>
    <x v="14"/>
    <n v="36"/>
    <x v="4"/>
  </r>
  <r>
    <x v="14"/>
    <n v="36"/>
    <x v="4"/>
  </r>
  <r>
    <x v="14"/>
    <n v="36"/>
    <x v="4"/>
  </r>
  <r>
    <x v="14"/>
    <n v="36"/>
    <x v="0"/>
  </r>
  <r>
    <x v="14"/>
    <n v="36"/>
    <x v="0"/>
  </r>
  <r>
    <x v="14"/>
    <n v="36"/>
    <x v="0"/>
  </r>
  <r>
    <x v="14"/>
    <n v="36"/>
    <x v="0"/>
  </r>
  <r>
    <x v="14"/>
    <n v="36"/>
    <x v="2"/>
  </r>
  <r>
    <x v="14"/>
    <n v="36"/>
    <x v="2"/>
  </r>
  <r>
    <x v="14"/>
    <n v="36"/>
    <x v="2"/>
  </r>
  <r>
    <x v="14"/>
    <n v="36"/>
    <x v="2"/>
  </r>
  <r>
    <x v="14"/>
    <n v="36"/>
    <x v="2"/>
  </r>
  <r>
    <x v="15"/>
    <n v="54.6"/>
    <x v="0"/>
  </r>
  <r>
    <x v="15"/>
    <n v="54.6"/>
    <x v="1"/>
  </r>
  <r>
    <x v="15"/>
    <n v="54.6"/>
    <x v="2"/>
  </r>
  <r>
    <x v="15"/>
    <n v="34.300000000000004"/>
    <x v="0"/>
  </r>
  <r>
    <x v="15"/>
    <n v="34.300000000000004"/>
    <x v="1"/>
  </r>
  <r>
    <x v="15"/>
    <n v="0"/>
    <x v="3"/>
  </r>
  <r>
    <x v="15"/>
    <n v="36.4"/>
    <x v="0"/>
  </r>
  <r>
    <x v="15"/>
    <n v="36.4"/>
    <x v="1"/>
  </r>
  <r>
    <x v="15"/>
    <n v="36.4"/>
    <x v="2"/>
  </r>
  <r>
    <x v="15"/>
    <n v="60.899999999999991"/>
    <x v="0"/>
  </r>
  <r>
    <x v="15"/>
    <n v="60.899999999999991"/>
    <x v="1"/>
  </r>
  <r>
    <x v="15"/>
    <n v="60.899999999999991"/>
    <x v="2"/>
  </r>
  <r>
    <x v="15"/>
    <n v="25.624999999999996"/>
    <x v="0"/>
  </r>
  <r>
    <x v="15"/>
    <n v="25.624999999999996"/>
    <x v="1"/>
  </r>
  <r>
    <x v="15"/>
    <n v="31.569999999999997"/>
    <x v="0"/>
  </r>
  <r>
    <x v="15"/>
    <n v="31.569999999999997"/>
    <x v="1"/>
  </r>
  <r>
    <x v="15"/>
    <n v="16.399999999999999"/>
    <x v="0"/>
  </r>
  <r>
    <x v="15"/>
    <n v="52.199999999999996"/>
    <x v="0"/>
  </r>
  <r>
    <x v="15"/>
    <n v="52.199999999999996"/>
    <x v="1"/>
  </r>
  <r>
    <x v="15"/>
    <n v="52.199999999999996"/>
    <x v="2"/>
  </r>
  <r>
    <x v="15"/>
    <n v="41.76"/>
    <x v="0"/>
  </r>
  <r>
    <x v="15"/>
    <n v="41.76"/>
    <x v="1"/>
  </r>
  <r>
    <x v="15"/>
    <n v="65.61"/>
    <x v="0"/>
  </r>
  <r>
    <x v="15"/>
    <n v="65.61"/>
    <x v="1"/>
  </r>
  <r>
    <x v="15"/>
    <n v="39.769999999999996"/>
    <x v="0"/>
  </r>
  <r>
    <x v="15"/>
    <n v="39.769999999999996"/>
    <x v="1"/>
  </r>
  <r>
    <x v="15"/>
    <n v="29.880000000000003"/>
    <x v="0"/>
  </r>
  <r>
    <x v="15"/>
    <n v="29.880000000000003"/>
    <x v="1"/>
  </r>
  <r>
    <x v="15"/>
    <n v="23.037499999999998"/>
    <x v="0"/>
  </r>
  <r>
    <x v="15"/>
    <n v="23.037499999999998"/>
    <x v="1"/>
  </r>
  <r>
    <x v="15"/>
    <n v="32.572499999999998"/>
    <x v="0"/>
  </r>
  <r>
    <x v="15"/>
    <n v="32.572499999999998"/>
    <x v="1"/>
  </r>
  <r>
    <x v="15"/>
    <n v="32.572499999999998"/>
    <x v="2"/>
  </r>
  <r>
    <x v="15"/>
    <n v="54.6"/>
    <x v="0"/>
  </r>
  <r>
    <x v="15"/>
    <n v="54.6"/>
    <x v="1"/>
  </r>
  <r>
    <x v="15"/>
    <n v="53.550000000000004"/>
    <x v="0"/>
  </r>
  <r>
    <x v="15"/>
    <n v="53.550000000000004"/>
    <x v="1"/>
  </r>
  <r>
    <x v="15"/>
    <n v="53.550000000000004"/>
    <x v="2"/>
  </r>
  <r>
    <x v="15"/>
    <n v="51.800000000000004"/>
    <x v="0"/>
  </r>
  <r>
    <x v="15"/>
    <n v="51.800000000000004"/>
    <x v="1"/>
  </r>
  <r>
    <x v="15"/>
    <n v="39.199999999999996"/>
    <x v="0"/>
  </r>
  <r>
    <x v="15"/>
    <n v="39.199999999999996"/>
    <x v="1"/>
  </r>
  <r>
    <x v="15"/>
    <n v="39.199999999999996"/>
    <x v="2"/>
  </r>
  <r>
    <x v="15"/>
    <n v="33.06"/>
    <x v="0"/>
  </r>
  <r>
    <x v="15"/>
    <n v="33.06"/>
    <x v="1"/>
  </r>
  <r>
    <x v="15"/>
    <n v="32.770000000000003"/>
    <x v="0"/>
  </r>
  <r>
    <x v="15"/>
    <n v="32.770000000000003"/>
    <x v="1"/>
  </r>
  <r>
    <x v="15"/>
    <n v="35.65"/>
    <x v="0"/>
  </r>
  <r>
    <x v="15"/>
    <n v="35.65"/>
    <x v="1"/>
  </r>
  <r>
    <x v="15"/>
    <n v="54.6"/>
    <x v="0"/>
  </r>
  <r>
    <x v="15"/>
    <n v="16.5"/>
    <x v="0"/>
  </r>
  <r>
    <x v="16"/>
    <n v="45.36"/>
    <x v="0"/>
  </r>
  <r>
    <x v="16"/>
    <n v="45.36"/>
    <x v="1"/>
  </r>
  <r>
    <x v="16"/>
    <n v="49.14"/>
    <x v="0"/>
  </r>
  <r>
    <x v="16"/>
    <n v="49.14"/>
    <x v="1"/>
  </r>
  <r>
    <x v="16"/>
    <n v="49.14"/>
    <x v="0"/>
  </r>
  <r>
    <x v="16"/>
    <n v="49.14"/>
    <x v="1"/>
  </r>
  <r>
    <x v="16"/>
    <n v="47.97"/>
    <x v="0"/>
  </r>
  <r>
    <x v="16"/>
    <n v="47.97"/>
    <x v="1"/>
  </r>
  <r>
    <x v="16"/>
    <n v="47.97"/>
    <x v="0"/>
  </r>
  <r>
    <x v="16"/>
    <n v="47.97"/>
    <x v="1"/>
  </r>
  <r>
    <x v="16"/>
    <n v="47.97"/>
    <x v="0"/>
  </r>
  <r>
    <x v="16"/>
    <n v="47.97"/>
    <x v="1"/>
  </r>
  <r>
    <x v="16"/>
    <n v="47.97"/>
    <x v="0"/>
  </r>
  <r>
    <x v="16"/>
    <n v="47.97"/>
    <x v="1"/>
  </r>
  <r>
    <x v="16"/>
    <n v="47.97"/>
    <x v="0"/>
  </r>
  <r>
    <x v="16"/>
    <n v="47.97"/>
    <x v="1"/>
  </r>
  <r>
    <x v="16"/>
    <n v="48.75"/>
    <x v="0"/>
  </r>
  <r>
    <x v="16"/>
    <n v="48.75"/>
    <x v="1"/>
  </r>
  <r>
    <x v="16"/>
    <n v="48.75"/>
    <x v="0"/>
  </r>
  <r>
    <x v="16"/>
    <n v="48.75"/>
    <x v="1"/>
  </r>
  <r>
    <x v="16"/>
    <n v="48.75"/>
    <x v="0"/>
  </r>
  <r>
    <x v="16"/>
    <n v="48.75"/>
    <x v="1"/>
  </r>
  <r>
    <x v="16"/>
    <n v="63.962499999999999"/>
    <x v="0"/>
  </r>
  <r>
    <x v="16"/>
    <n v="63.962499999999999"/>
    <x v="1"/>
  </r>
  <r>
    <x v="16"/>
    <n v="64.02"/>
    <x v="0"/>
  </r>
  <r>
    <x v="16"/>
    <n v="64.02"/>
    <x v="1"/>
  </r>
  <r>
    <x v="16"/>
    <n v="65.540000000000006"/>
    <x v="0"/>
  </r>
  <r>
    <x v="16"/>
    <n v="65.540000000000006"/>
    <x v="1"/>
  </r>
  <r>
    <x v="16"/>
    <n v="28.372499999999995"/>
    <x v="0"/>
  </r>
  <r>
    <x v="16"/>
    <n v="65.92"/>
    <x v="0"/>
  </r>
  <r>
    <x v="16"/>
    <n v="65.850000000000009"/>
    <x v="0"/>
  </r>
  <r>
    <x v="16"/>
    <n v="46.410000000000004"/>
    <x v="0"/>
  </r>
  <r>
    <x v="16"/>
    <n v="46.410000000000004"/>
    <x v="1"/>
  </r>
  <r>
    <x v="16"/>
    <n v="46.410000000000004"/>
    <x v="0"/>
  </r>
  <r>
    <x v="16"/>
    <n v="46.410000000000004"/>
    <x v="1"/>
  </r>
  <r>
    <x v="17"/>
    <n v="64.97"/>
    <x v="1"/>
  </r>
  <r>
    <x v="17"/>
    <n v="64.97"/>
    <x v="0"/>
  </r>
  <r>
    <x v="17"/>
    <n v="64.97"/>
    <x v="2"/>
  </r>
  <r>
    <x v="17"/>
    <n v="65.12"/>
    <x v="1"/>
  </r>
  <r>
    <x v="17"/>
    <n v="65.12"/>
    <x v="0"/>
  </r>
  <r>
    <x v="17"/>
    <n v="65.12"/>
    <x v="2"/>
  </r>
  <r>
    <x v="17"/>
    <n v="65.86"/>
    <x v="1"/>
  </r>
  <r>
    <x v="17"/>
    <n v="65.86"/>
    <x v="0"/>
  </r>
  <r>
    <x v="17"/>
    <n v="65.86"/>
    <x v="2"/>
  </r>
  <r>
    <x v="17"/>
    <n v="65.86"/>
    <x v="2"/>
  </r>
  <r>
    <x v="17"/>
    <n v="78.3"/>
    <x v="0"/>
  </r>
  <r>
    <x v="17"/>
    <n v="78.3"/>
    <x v="0"/>
  </r>
  <r>
    <x v="17"/>
    <n v="78.3"/>
    <x v="1"/>
  </r>
  <r>
    <x v="17"/>
    <n v="64.97"/>
    <x v="1"/>
  </r>
  <r>
    <x v="17"/>
    <n v="64.97"/>
    <x v="0"/>
  </r>
  <r>
    <x v="17"/>
    <n v="65.12"/>
    <x v="1"/>
  </r>
  <r>
    <x v="17"/>
    <n v="65.12"/>
    <x v="0"/>
  </r>
  <r>
    <x v="17"/>
    <n v="64.97"/>
    <x v="1"/>
  </r>
  <r>
    <x v="17"/>
    <n v="64.97"/>
    <x v="0"/>
  </r>
  <r>
    <x v="17"/>
    <n v="64.97"/>
    <x v="2"/>
  </r>
  <r>
    <x v="17"/>
    <n v="64.97"/>
    <x v="2"/>
  </r>
  <r>
    <x v="17"/>
    <n v="64.97"/>
    <x v="1"/>
  </r>
  <r>
    <x v="17"/>
    <n v="64.97"/>
    <x v="0"/>
  </r>
  <r>
    <x v="17"/>
    <n v="64.97"/>
    <x v="1"/>
  </r>
  <r>
    <x v="17"/>
    <n v="67.760000000000005"/>
    <x v="1"/>
  </r>
  <r>
    <x v="17"/>
    <n v="67.760000000000005"/>
    <x v="0"/>
  </r>
  <r>
    <x v="17"/>
    <n v="67.760000000000005"/>
    <x v="2"/>
  </r>
  <r>
    <x v="17"/>
    <n v="57.72"/>
    <x v="0"/>
  </r>
  <r>
    <x v="17"/>
    <n v="45.239999999999995"/>
    <x v="0"/>
  </r>
  <r>
    <x v="17"/>
    <n v="45.239999999999995"/>
    <x v="1"/>
  </r>
  <r>
    <x v="17"/>
    <n v="66.88"/>
    <x v="0"/>
  </r>
  <r>
    <x v="17"/>
    <n v="66.88"/>
    <x v="1"/>
  </r>
  <r>
    <x v="17"/>
    <n v="65.25"/>
    <x v="1"/>
  </r>
  <r>
    <x v="17"/>
    <n v="65.25"/>
    <x v="0"/>
  </r>
  <r>
    <x v="17"/>
    <n v="65.677499999999995"/>
    <x v="0"/>
  </r>
  <r>
    <x v="17"/>
    <n v="67.06750000000001"/>
    <x v="0"/>
  </r>
  <r>
    <x v="17"/>
    <n v="51.430000000000007"/>
    <x v="0"/>
  </r>
  <r>
    <x v="17"/>
    <n v="64.97"/>
    <x v="0"/>
  </r>
  <r>
    <x v="18"/>
    <n v="66.419999999999987"/>
    <x v="0"/>
  </r>
  <r>
    <x v="18"/>
    <n v="66.419999999999987"/>
    <x v="1"/>
  </r>
  <r>
    <x v="18"/>
    <n v="66.419999999999987"/>
    <x v="2"/>
  </r>
  <r>
    <x v="18"/>
    <n v="66.419999999999987"/>
    <x v="0"/>
  </r>
  <r>
    <x v="18"/>
    <n v="66.419999999999987"/>
    <x v="1"/>
  </r>
  <r>
    <x v="18"/>
    <n v="66.419999999999987"/>
    <x v="2"/>
  </r>
  <r>
    <x v="18"/>
    <n v="66.419999999999987"/>
    <x v="0"/>
  </r>
  <r>
    <x v="18"/>
    <n v="66.419999999999987"/>
    <x v="1"/>
  </r>
  <r>
    <x v="18"/>
    <n v="66.419999999999987"/>
    <x v="0"/>
  </r>
  <r>
    <x v="18"/>
    <n v="66.419999999999987"/>
    <x v="1"/>
  </r>
  <r>
    <x v="18"/>
    <n v="66.419999999999987"/>
    <x v="0"/>
  </r>
  <r>
    <x v="18"/>
    <n v="66.419999999999987"/>
    <x v="1"/>
  </r>
  <r>
    <x v="18"/>
    <n v="66.419999999999987"/>
    <x v="0"/>
  </r>
  <r>
    <x v="18"/>
    <n v="66.419999999999987"/>
    <x v="1"/>
  </r>
  <r>
    <x v="18"/>
    <n v="66.419999999999987"/>
    <x v="0"/>
  </r>
  <r>
    <x v="18"/>
    <n v="66.419999999999987"/>
    <x v="1"/>
  </r>
  <r>
    <x v="18"/>
    <n v="66.419999999999987"/>
    <x v="0"/>
  </r>
  <r>
    <x v="18"/>
    <n v="66.419999999999987"/>
    <x v="1"/>
  </r>
  <r>
    <x v="18"/>
    <n v="66.419999999999987"/>
    <x v="0"/>
  </r>
  <r>
    <x v="18"/>
    <n v="66.419999999999987"/>
    <x v="1"/>
  </r>
  <r>
    <x v="18"/>
    <n v="66.419999999999987"/>
    <x v="0"/>
  </r>
  <r>
    <x v="18"/>
    <n v="66.419999999999987"/>
    <x v="1"/>
  </r>
  <r>
    <x v="18"/>
    <n v="66.419999999999987"/>
    <x v="0"/>
  </r>
  <r>
    <x v="18"/>
    <n v="66.419999999999987"/>
    <x v="1"/>
  </r>
  <r>
    <x v="18"/>
    <n v="66.419999999999987"/>
    <x v="0"/>
  </r>
  <r>
    <x v="18"/>
    <n v="66.419999999999987"/>
    <x v="1"/>
  </r>
  <r>
    <x v="18"/>
    <n v="66.419999999999987"/>
    <x v="0"/>
  </r>
  <r>
    <x v="18"/>
    <n v="66.419999999999987"/>
    <x v="0"/>
  </r>
  <r>
    <x v="18"/>
    <n v="66.419999999999987"/>
    <x v="1"/>
  </r>
  <r>
    <x v="18"/>
    <n v="66.419999999999987"/>
    <x v="2"/>
  </r>
  <r>
    <x v="18"/>
    <n v="66.419999999999987"/>
    <x v="0"/>
  </r>
  <r>
    <x v="18"/>
    <n v="66.419999999999987"/>
    <x v="1"/>
  </r>
  <r>
    <x v="18"/>
    <n v="66.419999999999987"/>
    <x v="2"/>
  </r>
  <r>
    <x v="18"/>
    <n v="66.419999999999987"/>
    <x v="0"/>
  </r>
  <r>
    <x v="18"/>
    <n v="66.419999999999987"/>
    <x v="1"/>
  </r>
  <r>
    <x v="18"/>
    <n v="66.419999999999987"/>
    <x v="0"/>
  </r>
  <r>
    <x v="18"/>
    <n v="66.419999999999987"/>
    <x v="1"/>
  </r>
  <r>
    <x v="18"/>
    <n v="66.419999999999987"/>
    <x v="0"/>
  </r>
  <r>
    <x v="18"/>
    <n v="66.419999999999987"/>
    <x v="1"/>
  </r>
  <r>
    <x v="18"/>
    <n v="51.849999999999994"/>
    <x v="0"/>
  </r>
  <r>
    <x v="18"/>
    <n v="51.849999999999994"/>
    <x v="0"/>
  </r>
  <r>
    <x v="18"/>
    <n v="51.849999999999994"/>
    <x v="1"/>
  </r>
  <r>
    <x v="18"/>
    <n v="51.849999999999994"/>
    <x v="0"/>
  </r>
  <r>
    <x v="18"/>
    <n v="51.849999999999994"/>
    <x v="1"/>
  </r>
  <r>
    <x v="18"/>
    <n v="44.46"/>
    <x v="0"/>
  </r>
  <r>
    <x v="18"/>
    <n v="44.46"/>
    <x v="0"/>
  </r>
  <r>
    <x v="18"/>
    <n v="44.46"/>
    <x v="0"/>
  </r>
  <r>
    <x v="18"/>
    <n v="44.46"/>
    <x v="1"/>
  </r>
  <r>
    <x v="18"/>
    <n v="44.46"/>
    <x v="0"/>
  </r>
  <r>
    <x v="18"/>
    <n v="44.46"/>
    <x v="1"/>
  </r>
  <r>
    <x v="18"/>
    <n v="44.46"/>
    <x v="0"/>
  </r>
  <r>
    <x v="18"/>
    <n v="44.46"/>
    <x v="1"/>
  </r>
  <r>
    <x v="18"/>
    <n v="44.46"/>
    <x v="0"/>
  </r>
  <r>
    <x v="18"/>
    <n v="44.46"/>
    <x v="1"/>
  </r>
  <r>
    <x v="19"/>
    <n v="51.2"/>
    <x v="0"/>
  </r>
  <r>
    <x v="19"/>
    <n v="51.584000000000003"/>
    <x v="3"/>
  </r>
  <r>
    <x v="19"/>
    <n v="51.584000000000003"/>
    <x v="3"/>
  </r>
  <r>
    <x v="19"/>
    <n v="51.2"/>
    <x v="3"/>
  </r>
  <r>
    <x v="19"/>
    <n v="38.172800000000002"/>
    <x v="0"/>
  </r>
  <r>
    <x v="19"/>
    <n v="52.96"/>
    <x v="0"/>
  </r>
  <r>
    <x v="19"/>
    <n v="52.96"/>
    <x v="0"/>
  </r>
  <r>
    <x v="19"/>
    <n v="52.96"/>
    <x v="0"/>
  </r>
  <r>
    <x v="19"/>
    <n v="52.96"/>
    <x v="0"/>
  </r>
  <r>
    <x v="19"/>
    <n v="52.96"/>
    <x v="0"/>
  </r>
  <r>
    <x v="19"/>
    <n v="52.96"/>
    <x v="0"/>
  </r>
  <r>
    <x v="19"/>
    <n v="52.96"/>
    <x v="0"/>
  </r>
  <r>
    <x v="19"/>
    <n v="52.96"/>
    <x v="0"/>
  </r>
  <r>
    <x v="19"/>
    <n v="39.69"/>
    <x v="0"/>
  </r>
  <r>
    <x v="19"/>
    <n v="39.69"/>
    <x v="0"/>
  </r>
  <r>
    <x v="19"/>
    <n v="39.69"/>
    <x v="0"/>
  </r>
  <r>
    <x v="19"/>
    <n v="39.69"/>
    <x v="0"/>
  </r>
  <r>
    <x v="19"/>
    <n v="39.69"/>
    <x v="0"/>
  </r>
  <r>
    <x v="19"/>
    <n v="39.69"/>
    <x v="0"/>
  </r>
  <r>
    <x v="19"/>
    <n v="39.69"/>
    <x v="0"/>
  </r>
  <r>
    <x v="19"/>
    <n v="39.69"/>
    <x v="0"/>
  </r>
  <r>
    <x v="19"/>
    <n v="39.69"/>
    <x v="0"/>
  </r>
  <r>
    <x v="19"/>
    <n v="38.304000000000002"/>
    <x v="0"/>
  </r>
  <r>
    <x v="19"/>
    <n v="40.32"/>
    <x v="0"/>
  </r>
  <r>
    <x v="19"/>
    <n v="39.69"/>
    <x v="0"/>
  </r>
  <r>
    <x v="19"/>
    <n v="39.69"/>
    <x v="0"/>
  </r>
  <r>
    <x v="19"/>
    <n v="39.69"/>
    <x v="0"/>
  </r>
  <r>
    <x v="19"/>
    <n v="39.69"/>
    <x v="0"/>
  </r>
  <r>
    <x v="19"/>
    <n v="39.69"/>
    <x v="0"/>
  </r>
  <r>
    <x v="19"/>
    <n v="39.69"/>
    <x v="0"/>
  </r>
  <r>
    <x v="19"/>
    <n v="39.69"/>
    <x v="0"/>
  </r>
  <r>
    <x v="19"/>
    <n v="39.69"/>
    <x v="0"/>
  </r>
  <r>
    <x v="19"/>
    <n v="37.799999999999997"/>
    <x v="0"/>
  </r>
  <r>
    <x v="19"/>
    <n v="40.32"/>
    <x v="0"/>
  </r>
  <r>
    <x v="19"/>
    <n v="40.32"/>
    <x v="0"/>
  </r>
  <r>
    <x v="19"/>
    <n v="40.32"/>
    <x v="0"/>
  </r>
  <r>
    <x v="19"/>
    <n v="40.32"/>
    <x v="0"/>
  </r>
  <r>
    <x v="19"/>
    <n v="40.32"/>
    <x v="0"/>
  </r>
  <r>
    <x v="19"/>
    <n v="40.32"/>
    <x v="0"/>
  </r>
  <r>
    <x v="19"/>
    <n v="40.32"/>
    <x v="0"/>
  </r>
  <r>
    <x v="19"/>
    <n v="40.32"/>
    <x v="0"/>
  </r>
  <r>
    <x v="19"/>
    <n v="39.69"/>
    <x v="3"/>
  </r>
  <r>
    <x v="19"/>
    <n v="54.18"/>
    <x v="0"/>
  </r>
  <r>
    <x v="19"/>
    <n v="54.18"/>
    <x v="0"/>
  </r>
  <r>
    <x v="19"/>
    <n v="54.18"/>
    <x v="0"/>
  </r>
  <r>
    <x v="19"/>
    <n v="54.18"/>
    <x v="0"/>
  </r>
  <r>
    <x v="19"/>
    <n v="54.18"/>
    <x v="0"/>
  </r>
  <r>
    <x v="19"/>
    <n v="54.18"/>
    <x v="0"/>
  </r>
  <r>
    <x v="19"/>
    <n v="54.18"/>
    <x v="0"/>
  </r>
  <r>
    <x v="19"/>
    <n v="54.18"/>
    <x v="0"/>
  </r>
  <r>
    <x v="19"/>
    <n v="52.8"/>
    <x v="0"/>
  </r>
  <r>
    <x v="19"/>
    <n v="52.8"/>
    <x v="0"/>
  </r>
  <r>
    <x v="19"/>
    <n v="52.8"/>
    <x v="0"/>
  </r>
  <r>
    <x v="19"/>
    <n v="52.8"/>
    <x v="0"/>
  </r>
  <r>
    <x v="19"/>
    <n v="52.8"/>
    <x v="0"/>
  </r>
  <r>
    <x v="19"/>
    <n v="52.8"/>
    <x v="0"/>
  </r>
  <r>
    <x v="19"/>
    <n v="52.8"/>
    <x v="0"/>
  </r>
  <r>
    <x v="19"/>
    <n v="52.8"/>
    <x v="0"/>
  </r>
  <r>
    <x v="19"/>
    <n v="38.304000000000002"/>
    <x v="0"/>
  </r>
  <r>
    <x v="19"/>
    <n v="51.584000000000003"/>
    <x v="3"/>
  </r>
  <r>
    <x v="19"/>
    <n v="64"/>
    <x v="0"/>
  </r>
  <r>
    <x v="19"/>
    <n v="64"/>
    <x v="0"/>
  </r>
  <r>
    <x v="19"/>
    <n v="64"/>
    <x v="0"/>
  </r>
  <r>
    <x v="19"/>
    <n v="64"/>
    <x v="0"/>
  </r>
  <r>
    <x v="19"/>
    <n v="64"/>
    <x v="0"/>
  </r>
  <r>
    <x v="19"/>
    <n v="64"/>
    <x v="0"/>
  </r>
  <r>
    <x v="19"/>
    <n v="64"/>
    <x v="2"/>
  </r>
  <r>
    <x v="19"/>
    <n v="64"/>
    <x v="2"/>
  </r>
  <r>
    <x v="19"/>
    <n v="64"/>
    <x v="2"/>
  </r>
  <r>
    <x v="19"/>
    <n v="64"/>
    <x v="0"/>
  </r>
  <r>
    <x v="19"/>
    <n v="64"/>
    <x v="0"/>
  </r>
  <r>
    <x v="19"/>
    <n v="64"/>
    <x v="0"/>
  </r>
  <r>
    <x v="19"/>
    <n v="64"/>
    <x v="0"/>
  </r>
  <r>
    <x v="19"/>
    <n v="64"/>
    <x v="0"/>
  </r>
  <r>
    <x v="19"/>
    <n v="64"/>
    <x v="0"/>
  </r>
  <r>
    <x v="19"/>
    <n v="64"/>
    <x v="1"/>
  </r>
  <r>
    <x v="19"/>
    <n v="64"/>
    <x v="0"/>
  </r>
  <r>
    <x v="19"/>
    <n v="64"/>
    <x v="1"/>
  </r>
  <r>
    <x v="19"/>
    <n v="64"/>
    <x v="0"/>
  </r>
  <r>
    <x v="19"/>
    <n v="64"/>
    <x v="1"/>
  </r>
  <r>
    <x v="19"/>
    <n v="64"/>
    <x v="0"/>
  </r>
  <r>
    <x v="19"/>
    <n v="64"/>
    <x v="1"/>
  </r>
  <r>
    <x v="19"/>
    <n v="64"/>
    <x v="3"/>
  </r>
  <r>
    <x v="19"/>
    <n v="64"/>
    <x v="3"/>
  </r>
  <r>
    <x v="19"/>
    <n v="64"/>
    <x v="3"/>
  </r>
  <r>
    <x v="19"/>
    <n v="64"/>
    <x v="3"/>
  </r>
  <r>
    <x v="19"/>
    <n v="64"/>
    <x v="3"/>
  </r>
  <r>
    <x v="19"/>
    <n v="64"/>
    <x v="3"/>
  </r>
  <r>
    <x v="19"/>
    <n v="64"/>
    <x v="3"/>
  </r>
  <r>
    <x v="19"/>
    <n v="64"/>
    <x v="3"/>
  </r>
  <r>
    <x v="19"/>
    <n v="64"/>
    <x v="3"/>
  </r>
  <r>
    <x v="19"/>
    <n v="64"/>
    <x v="3"/>
  </r>
  <r>
    <x v="20"/>
    <n v="45"/>
    <x v="0"/>
  </r>
  <r>
    <x v="20"/>
    <n v="48"/>
    <x v="0"/>
  </r>
  <r>
    <x v="20"/>
    <n v="48"/>
    <x v="0"/>
  </r>
  <r>
    <x v="20"/>
    <n v="51.35"/>
    <x v="0"/>
  </r>
  <r>
    <x v="20"/>
    <n v="53.3"/>
    <x v="0"/>
  </r>
  <r>
    <x v="20"/>
    <n v="57.85"/>
    <x v="0"/>
  </r>
  <r>
    <x v="20"/>
    <n v="55.9"/>
    <x v="0"/>
  </r>
  <r>
    <x v="20"/>
    <n v="57.62"/>
    <x v="0"/>
  </r>
  <r>
    <x v="20"/>
    <n v="57.62"/>
    <x v="0"/>
  </r>
  <r>
    <x v="20"/>
    <n v="53.3"/>
    <x v="1"/>
  </r>
  <r>
    <x v="20"/>
    <n v="57.85"/>
    <x v="1"/>
  </r>
  <r>
    <x v="20"/>
    <n v="55.9"/>
    <x v="1"/>
  </r>
  <r>
    <x v="20"/>
    <n v="57.62"/>
    <x v="1"/>
  </r>
  <r>
    <x v="21"/>
    <n v="48.232799999999997"/>
    <x v="0"/>
  </r>
  <r>
    <x v="21"/>
    <n v="48.232799999999997"/>
    <x v="0"/>
  </r>
  <r>
    <x v="21"/>
    <n v="48.232799999999997"/>
    <x v="0"/>
  </r>
  <r>
    <x v="21"/>
    <n v="48.232799999999997"/>
    <x v="0"/>
  </r>
  <r>
    <x v="21"/>
    <n v="48.232799999999997"/>
    <x v="0"/>
  </r>
  <r>
    <x v="21"/>
    <n v="48.232799999999997"/>
    <x v="0"/>
  </r>
  <r>
    <x v="21"/>
    <n v="48.232799999999997"/>
    <x v="0"/>
  </r>
  <r>
    <x v="21"/>
    <n v="48.232799999999997"/>
    <x v="0"/>
  </r>
  <r>
    <x v="21"/>
    <n v="48.232799999999997"/>
    <x v="0"/>
  </r>
  <r>
    <x v="21"/>
    <n v="48.232799999999997"/>
    <x v="0"/>
  </r>
  <r>
    <x v="21"/>
    <n v="48.232799999999997"/>
    <x v="0"/>
  </r>
  <r>
    <x v="21"/>
    <n v="48.232799999999997"/>
    <x v="0"/>
  </r>
  <r>
    <x v="21"/>
    <n v="59.480800000000002"/>
    <x v="0"/>
  </r>
  <r>
    <x v="21"/>
    <n v="50.220000000000006"/>
    <x v="0"/>
  </r>
  <r>
    <x v="21"/>
    <n v="50.220000000000006"/>
    <x v="1"/>
  </r>
  <r>
    <x v="21"/>
    <n v="50.220000000000006"/>
    <x v="0"/>
  </r>
  <r>
    <x v="21"/>
    <n v="50.220000000000006"/>
    <x v="1"/>
  </r>
  <r>
    <x v="21"/>
    <n v="50.220000000000006"/>
    <x v="0"/>
  </r>
  <r>
    <x v="21"/>
    <n v="50.220000000000006"/>
    <x v="1"/>
  </r>
  <r>
    <x v="21"/>
    <n v="50.220000000000006"/>
    <x v="0"/>
  </r>
  <r>
    <x v="21"/>
    <n v="60.766200000000005"/>
    <x v="0"/>
  </r>
  <r>
    <x v="21"/>
    <n v="60.766200000000005"/>
    <x v="1"/>
  </r>
  <r>
    <x v="21"/>
    <n v="50.375399999999999"/>
    <x v="0"/>
  </r>
  <r>
    <x v="21"/>
    <n v="50.375399999999999"/>
    <x v="0"/>
  </r>
  <r>
    <x v="21"/>
    <n v="50.375399999999999"/>
    <x v="0"/>
  </r>
  <r>
    <x v="21"/>
    <n v="50.375399999999999"/>
    <x v="0"/>
  </r>
  <r>
    <x v="21"/>
    <n v="43.349999999999994"/>
    <x v="0"/>
  </r>
  <r>
    <x v="22"/>
    <n v="49.680000000000007"/>
    <x v="0"/>
  </r>
  <r>
    <x v="22"/>
    <n v="49.680000000000007"/>
    <x v="1"/>
  </r>
  <r>
    <x v="22"/>
    <n v="49.680000000000007"/>
    <x v="0"/>
  </r>
  <r>
    <x v="22"/>
    <n v="49.680000000000007"/>
    <x v="1"/>
  </r>
  <r>
    <x v="22"/>
    <n v="49.680000000000007"/>
    <x v="1"/>
  </r>
  <r>
    <x v="22"/>
    <n v="44.5625"/>
    <x v="0"/>
  </r>
  <r>
    <x v="22"/>
    <n v="44.5625"/>
    <x v="1"/>
  </r>
  <r>
    <x v="22"/>
    <n v="44.5625"/>
    <x v="2"/>
  </r>
  <r>
    <x v="22"/>
    <n v="45.725000000000001"/>
    <x v="0"/>
  </r>
  <r>
    <x v="22"/>
    <n v="45.725000000000001"/>
    <x v="1"/>
  </r>
  <r>
    <x v="22"/>
    <n v="45.725000000000001"/>
    <x v="2"/>
  </r>
  <r>
    <x v="22"/>
    <n v="46.4"/>
    <x v="0"/>
  </r>
  <r>
    <x v="22"/>
    <n v="46.4"/>
    <x v="1"/>
  </r>
  <r>
    <x v="22"/>
    <n v="46.4"/>
    <x v="2"/>
  </r>
  <r>
    <x v="22"/>
    <n v="43.74"/>
    <x v="0"/>
  </r>
  <r>
    <x v="22"/>
    <n v="43.74"/>
    <x v="1"/>
  </r>
  <r>
    <x v="22"/>
    <n v="43.74"/>
    <x v="0"/>
  </r>
  <r>
    <x v="22"/>
    <n v="43.74"/>
    <x v="1"/>
  </r>
  <r>
    <x v="22"/>
    <n v="43.74"/>
    <x v="2"/>
  </r>
  <r>
    <x v="22"/>
    <n v="49.680000000000007"/>
    <x v="0"/>
  </r>
  <r>
    <x v="22"/>
    <n v="49.680000000000007"/>
    <x v="1"/>
  </r>
  <r>
    <x v="22"/>
    <n v="49.680000000000007"/>
    <x v="0"/>
  </r>
  <r>
    <x v="22"/>
    <n v="49.680000000000007"/>
    <x v="1"/>
  </r>
  <r>
    <x v="22"/>
    <n v="51.84"/>
    <x v="0"/>
  </r>
  <r>
    <x v="22"/>
    <n v="51.84"/>
    <x v="1"/>
  </r>
  <r>
    <x v="22"/>
    <n v="49.680000000000007"/>
    <x v="0"/>
  </r>
  <r>
    <x v="22"/>
    <n v="49.680000000000007"/>
    <x v="1"/>
  </r>
  <r>
    <x v="22"/>
    <n v="49.680000000000007"/>
    <x v="0"/>
  </r>
  <r>
    <x v="22"/>
    <n v="49.680000000000007"/>
    <x v="1"/>
  </r>
  <r>
    <x v="22"/>
    <n v="51.84"/>
    <x v="0"/>
  </r>
  <r>
    <x v="22"/>
    <n v="51.84"/>
    <x v="1"/>
  </r>
  <r>
    <x v="22"/>
    <n v="65.25"/>
    <x v="0"/>
  </r>
  <r>
    <x v="22"/>
    <n v="65.25"/>
    <x v="1"/>
  </r>
  <r>
    <x v="22"/>
    <n v="58.5"/>
    <x v="0"/>
  </r>
  <r>
    <x v="22"/>
    <n v="58.5"/>
    <x v="1"/>
  </r>
  <r>
    <x v="22"/>
    <n v="58.5"/>
    <x v="0"/>
  </r>
  <r>
    <x v="22"/>
    <n v="58.5"/>
    <x v="1"/>
  </r>
  <r>
    <x v="22"/>
    <n v="60.75"/>
    <x v="0"/>
  </r>
  <r>
    <x v="22"/>
    <n v="60.75"/>
    <x v="1"/>
  </r>
  <r>
    <x v="22"/>
    <n v="60.75"/>
    <x v="1"/>
  </r>
  <r>
    <x v="22"/>
    <n v="65.25"/>
    <x v="0"/>
  </r>
  <r>
    <x v="22"/>
    <n v="65.25"/>
    <x v="1"/>
  </r>
  <r>
    <x v="22"/>
    <n v="58.5"/>
    <x v="0"/>
  </r>
  <r>
    <x v="22"/>
    <n v="58.5"/>
    <x v="1"/>
  </r>
  <r>
    <x v="22"/>
    <n v="58.5"/>
    <x v="0"/>
  </r>
  <r>
    <x v="22"/>
    <n v="58.5"/>
    <x v="1"/>
  </r>
  <r>
    <x v="22"/>
    <n v="60.75"/>
    <x v="0"/>
  </r>
  <r>
    <x v="22"/>
    <n v="60.75"/>
    <x v="1"/>
  </r>
  <r>
    <x v="22"/>
    <n v="67.5"/>
    <x v="0"/>
  </r>
  <r>
    <x v="22"/>
    <n v="67.5"/>
    <x v="1"/>
  </r>
  <r>
    <x v="22"/>
    <n v="58.5"/>
    <x v="0"/>
  </r>
  <r>
    <x v="22"/>
    <n v="58.5"/>
    <x v="1"/>
  </r>
  <r>
    <x v="22"/>
    <n v="58.5"/>
    <x v="0"/>
  </r>
  <r>
    <x v="22"/>
    <n v="58.5"/>
    <x v="1"/>
  </r>
  <r>
    <x v="22"/>
    <n v="58.5"/>
    <x v="0"/>
  </r>
  <r>
    <x v="22"/>
    <n v="58.5"/>
    <x v="1"/>
  </r>
  <r>
    <x v="23"/>
    <n v="43.99"/>
    <x v="0"/>
  </r>
  <r>
    <x v="23"/>
    <n v="40.47"/>
    <x v="0"/>
  </r>
  <r>
    <x v="23"/>
    <n v="44.820000000000007"/>
    <x v="0"/>
  </r>
  <r>
    <x v="23"/>
    <n v="43.99"/>
    <x v="0"/>
  </r>
  <r>
    <x v="23"/>
    <n v="40.879999999999995"/>
    <x v="0"/>
  </r>
  <r>
    <x v="23"/>
    <n v="44.52"/>
    <x v="0"/>
  </r>
  <r>
    <x v="23"/>
    <n v="37.229999999999997"/>
    <x v="0"/>
  </r>
  <r>
    <x v="23"/>
    <n v="41.61"/>
    <x v="0"/>
  </r>
  <r>
    <x v="23"/>
    <n v="43.99"/>
    <x v="0"/>
  </r>
  <r>
    <x v="23"/>
    <n v="43.99"/>
    <x v="0"/>
  </r>
  <r>
    <x v="23"/>
    <n v="43.99"/>
    <x v="0"/>
  </r>
  <r>
    <x v="23"/>
    <n v="53"/>
    <x v="0"/>
  </r>
  <r>
    <x v="23"/>
    <n v="53"/>
    <x v="0"/>
  </r>
  <r>
    <x v="23"/>
    <n v="53"/>
    <x v="0"/>
  </r>
  <r>
    <x v="23"/>
    <n v="42.92"/>
    <x v="0"/>
  </r>
  <r>
    <x v="23"/>
    <n v="50"/>
    <x v="0"/>
  </r>
  <r>
    <x v="23"/>
    <n v="52"/>
    <x v="0"/>
  </r>
  <r>
    <x v="23"/>
    <n v="43.5"/>
    <x v="0"/>
  </r>
  <r>
    <x v="23"/>
    <n v="53"/>
    <x v="0"/>
  </r>
  <r>
    <x v="23"/>
    <n v="53"/>
    <x v="0"/>
  </r>
  <r>
    <x v="23"/>
    <n v="53"/>
    <x v="0"/>
  </r>
  <r>
    <x v="23"/>
    <n v="50"/>
    <x v="0"/>
  </r>
  <r>
    <x v="23"/>
    <n v="51"/>
    <x v="0"/>
  </r>
  <r>
    <x v="23"/>
    <n v="51"/>
    <x v="0"/>
  </r>
  <r>
    <x v="23"/>
    <n v="40.700000000000003"/>
    <x v="0"/>
  </r>
  <r>
    <x v="23"/>
    <n v="49"/>
    <x v="0"/>
  </r>
  <r>
    <x v="23"/>
    <n v="52"/>
    <x v="0"/>
  </r>
  <r>
    <x v="23"/>
    <n v="53"/>
    <x v="0"/>
  </r>
  <r>
    <x v="23"/>
    <n v="53"/>
    <x v="0"/>
  </r>
  <r>
    <x v="23"/>
    <n v="51"/>
    <x v="0"/>
  </r>
  <r>
    <x v="23"/>
    <n v="51"/>
    <x v="0"/>
  </r>
  <r>
    <x v="23"/>
    <n v="51"/>
    <x v="0"/>
  </r>
  <r>
    <x v="23"/>
    <n v="53"/>
    <x v="0"/>
  </r>
  <r>
    <x v="23"/>
    <n v="53"/>
    <x v="0"/>
  </r>
  <r>
    <x v="23"/>
    <n v="53"/>
    <x v="2"/>
  </r>
  <r>
    <x v="23"/>
    <n v="42.92"/>
    <x v="2"/>
  </r>
  <r>
    <x v="23"/>
    <n v="50"/>
    <x v="2"/>
  </r>
  <r>
    <x v="24"/>
    <n v="41.16"/>
    <x v="0"/>
  </r>
  <r>
    <x v="24"/>
    <n v="27.040000000000003"/>
    <x v="0"/>
  </r>
  <r>
    <x v="24"/>
    <n v="26.040000000000003"/>
    <x v="0"/>
  </r>
  <r>
    <x v="24"/>
    <n v="26.52"/>
    <x v="0"/>
  </r>
  <r>
    <x v="24"/>
    <n v="26.52"/>
    <x v="0"/>
  </r>
  <r>
    <x v="24"/>
    <n v="27.040000000000003"/>
    <x v="0"/>
  </r>
  <r>
    <x v="24"/>
    <n v="21.840000000000003"/>
    <x v="0"/>
  </r>
  <r>
    <x v="24"/>
    <n v="27.664000000000001"/>
    <x v="0"/>
  </r>
  <r>
    <x v="24"/>
    <n v="26.349999999999998"/>
    <x v="0"/>
  </r>
  <r>
    <x v="24"/>
    <n v="20.909999999999997"/>
    <x v="0"/>
  </r>
  <r>
    <x v="24"/>
    <n v="39"/>
    <x v="0"/>
  </r>
  <r>
    <x v="24"/>
    <n v="39"/>
    <x v="0"/>
  </r>
  <r>
    <x v="24"/>
    <n v="38.963500000000003"/>
    <x v="0"/>
  </r>
  <r>
    <x v="24"/>
    <n v="39.225000000000001"/>
    <x v="0"/>
  </r>
  <r>
    <x v="24"/>
    <n v="0"/>
    <x v="3"/>
  </r>
  <r>
    <x v="24"/>
    <n v="0"/>
    <x v="0"/>
  </r>
  <r>
    <x v="24"/>
    <n v="49.679999999999993"/>
    <x v="0"/>
  </r>
  <r>
    <x v="24"/>
    <n v="57.644999999999989"/>
    <x v="0"/>
  </r>
  <r>
    <x v="24"/>
    <n v="24.44"/>
    <x v="0"/>
  </r>
  <r>
    <x v="24"/>
    <n v="51"/>
    <x v="0"/>
  </r>
  <r>
    <x v="24"/>
    <n v="51.599999999999994"/>
    <x v="0"/>
  </r>
  <r>
    <x v="24"/>
    <n v="39.15"/>
    <x v="0"/>
  </r>
  <r>
    <x v="24"/>
    <n v="40.42"/>
    <x v="3"/>
  </r>
  <r>
    <x v="24"/>
    <n v="36"/>
    <x v="1"/>
  </r>
  <r>
    <x v="24"/>
    <n v="36"/>
    <x v="1"/>
  </r>
  <r>
    <x v="24"/>
    <n v="36"/>
    <x v="1"/>
  </r>
  <r>
    <x v="24"/>
    <n v="36"/>
    <x v="1"/>
  </r>
  <r>
    <x v="24"/>
    <n v="36"/>
    <x v="1"/>
  </r>
  <r>
    <x v="24"/>
    <n v="36"/>
    <x v="1"/>
  </r>
  <r>
    <x v="24"/>
    <n v="36"/>
    <x v="1"/>
  </r>
  <r>
    <x v="24"/>
    <n v="36"/>
    <x v="1"/>
  </r>
  <r>
    <x v="24"/>
    <n v="36"/>
    <x v="1"/>
  </r>
  <r>
    <x v="24"/>
    <n v="36"/>
    <x v="1"/>
  </r>
  <r>
    <x v="24"/>
    <n v="36"/>
    <x v="1"/>
  </r>
  <r>
    <x v="24"/>
    <n v="36"/>
    <x v="1"/>
  </r>
  <r>
    <x v="24"/>
    <n v="36"/>
    <x v="1"/>
  </r>
  <r>
    <x v="24"/>
    <n v="36"/>
    <x v="1"/>
  </r>
  <r>
    <x v="24"/>
    <n v="36"/>
    <x v="1"/>
  </r>
  <r>
    <x v="24"/>
    <n v="36"/>
    <x v="1"/>
  </r>
  <r>
    <x v="24"/>
    <n v="36"/>
    <x v="1"/>
  </r>
  <r>
    <x v="24"/>
    <n v="36"/>
    <x v="1"/>
  </r>
  <r>
    <x v="24"/>
    <n v="36"/>
    <x v="1"/>
  </r>
  <r>
    <x v="24"/>
    <n v="36"/>
    <x v="1"/>
  </r>
  <r>
    <x v="24"/>
    <n v="36"/>
    <x v="1"/>
  </r>
  <r>
    <x v="24"/>
    <n v="36"/>
    <x v="1"/>
  </r>
  <r>
    <x v="24"/>
    <n v="36"/>
    <x v="1"/>
  </r>
  <r>
    <x v="24"/>
    <n v="36"/>
    <x v="1"/>
  </r>
  <r>
    <x v="24"/>
    <n v="36"/>
    <x v="1"/>
  </r>
  <r>
    <x v="24"/>
    <n v="36"/>
    <x v="1"/>
  </r>
  <r>
    <x v="24"/>
    <n v="36"/>
    <x v="1"/>
  </r>
  <r>
    <x v="24"/>
    <n v="36"/>
    <x v="1"/>
  </r>
  <r>
    <x v="25"/>
    <n v="40.25"/>
    <x v="0"/>
  </r>
  <r>
    <x v="25"/>
    <n v="49.609999999999992"/>
    <x v="0"/>
  </r>
  <r>
    <x v="25"/>
    <n v="46.887499999999996"/>
    <x v="0"/>
  </r>
  <r>
    <x v="25"/>
    <n v="46.887499999999996"/>
    <x v="0"/>
  </r>
  <r>
    <x v="25"/>
    <n v="58.875"/>
    <x v="0"/>
  </r>
  <r>
    <x v="25"/>
    <n v="59.024999999999999"/>
    <x v="0"/>
  </r>
  <r>
    <x v="25"/>
    <n v="49.1875"/>
    <x v="0"/>
  </r>
  <r>
    <x v="25"/>
    <n v="40.824999999999996"/>
    <x v="0"/>
  </r>
  <r>
    <x v="25"/>
    <n v="50.82"/>
    <x v="0"/>
  </r>
  <r>
    <x v="25"/>
    <n v="46.887499999999996"/>
    <x v="0"/>
  </r>
  <r>
    <x v="25"/>
    <n v="41.503"/>
    <x v="0"/>
  </r>
  <r>
    <x v="25"/>
    <n v="42.88"/>
    <x v="0"/>
  </r>
  <r>
    <x v="25"/>
    <n v="43.550000000000004"/>
    <x v="0"/>
  </r>
  <r>
    <x v="25"/>
    <n v="43.550000000000004"/>
    <x v="0"/>
  </r>
  <r>
    <x v="25"/>
    <n v="43.884999999999998"/>
    <x v="0"/>
  </r>
  <r>
    <x v="25"/>
    <n v="59.302"/>
    <x v="0"/>
  </r>
  <r>
    <x v="25"/>
    <n v="59.7"/>
    <x v="0"/>
  </r>
  <r>
    <x v="25"/>
    <n v="59.4"/>
    <x v="0"/>
  </r>
  <r>
    <x v="25"/>
    <n v="59.4"/>
    <x v="0"/>
  </r>
  <r>
    <x v="25"/>
    <n v="59.4"/>
    <x v="0"/>
  </r>
  <r>
    <x v="25"/>
    <n v="48.67"/>
    <x v="0"/>
  </r>
  <r>
    <x v="25"/>
    <n v="40.824999999999996"/>
    <x v="0"/>
  </r>
  <r>
    <x v="25"/>
    <n v="41.744999999999997"/>
    <x v="0"/>
  </r>
  <r>
    <x v="25"/>
    <n v="41.14"/>
    <x v="0"/>
  </r>
  <r>
    <x v="25"/>
    <n v="41.585599999999999"/>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33"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G9:AM37" firstHeaderRow="1" firstDataRow="2" firstDataCol="1"/>
  <pivotFields count="3">
    <pivotField axis="axisRow" showAll="0">
      <items count="27">
        <item x="2"/>
        <item x="3"/>
        <item x="4"/>
        <item x="5"/>
        <item x="6"/>
        <item x="7"/>
        <item x="20"/>
        <item x="8"/>
        <item x="9"/>
        <item x="10"/>
        <item x="11"/>
        <item x="12"/>
        <item x="13"/>
        <item x="14"/>
        <item x="15"/>
        <item x="16"/>
        <item x="1"/>
        <item x="0"/>
        <item x="17"/>
        <item x="18"/>
        <item x="21"/>
        <item x="19"/>
        <item x="22"/>
        <item x="23"/>
        <item x="24"/>
        <item x="25"/>
        <item t="default"/>
      </items>
    </pivotField>
    <pivotField dataField="1" numFmtId="2" showAll="0"/>
    <pivotField axis="axisCol" showAll="0">
      <items count="6">
        <item x="0"/>
        <item x="3"/>
        <item x="1"/>
        <item x="2"/>
        <item x="4"/>
        <item t="default"/>
      </items>
    </pivotField>
  </pivotFields>
  <rowFields count="1">
    <field x="0"/>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Fields count="1">
    <field x="2"/>
  </colFields>
  <colItems count="6">
    <i>
      <x/>
    </i>
    <i>
      <x v="1"/>
    </i>
    <i>
      <x v="2"/>
    </i>
    <i>
      <x v="3"/>
    </i>
    <i>
      <x v="4"/>
    </i>
    <i t="grand">
      <x/>
    </i>
  </colItems>
  <dataFields count="1">
    <dataField name="Cuenta de Total metros"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youtu.be/K_gIU_LIuho" TargetMode="External"/><Relationship Id="rId1" Type="http://schemas.openxmlformats.org/officeDocument/2006/relationships/pivotTable" Target="../pivotTables/pivotTable1.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90" zoomScaleNormal="90" workbookViewId="0">
      <selection activeCell="N7" sqref="N7"/>
    </sheetView>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0"/>
  <sheetViews>
    <sheetView topLeftCell="A6" zoomScale="70" zoomScaleNormal="70" workbookViewId="0">
      <selection activeCell="F13" sqref="F13:G19"/>
    </sheetView>
  </sheetViews>
  <sheetFormatPr baseColWidth="10" defaultColWidth="11.5703125" defaultRowHeight="15" x14ac:dyDescent="0.25"/>
  <cols>
    <col min="1" max="1" width="3.42578125" style="135" customWidth="1"/>
    <col min="2" max="2" width="28.7109375" style="135" customWidth="1"/>
    <col min="3" max="3" width="2.28515625" style="135" customWidth="1"/>
    <col min="4" max="4" width="34.5703125" style="135" customWidth="1"/>
    <col min="5" max="5" width="2.140625" style="135" customWidth="1"/>
    <col min="6" max="7" width="25.7109375" style="135" customWidth="1"/>
    <col min="8" max="8" width="2.140625" style="136" customWidth="1"/>
    <col min="9" max="9" width="39.28515625" style="135" customWidth="1"/>
    <col min="10" max="10" width="2.140625" style="136" customWidth="1"/>
    <col min="11" max="11" width="40.7109375" style="135" customWidth="1"/>
    <col min="12" max="12" width="1.140625" style="135" customWidth="1"/>
    <col min="13" max="13" width="23.140625" style="135" customWidth="1"/>
    <col min="14" max="16384" width="11.5703125" style="135"/>
  </cols>
  <sheetData>
    <row r="1" spans="2:13" ht="13.15" customHeight="1" x14ac:dyDescent="0.25"/>
    <row r="2" spans="2:13" ht="9.75" customHeight="1" x14ac:dyDescent="0.25"/>
    <row r="3" spans="2:13" ht="20.25" customHeight="1" x14ac:dyDescent="0.35">
      <c r="F3" s="303" t="s">
        <v>547</v>
      </c>
      <c r="G3" s="303"/>
      <c r="H3" s="303"/>
      <c r="I3" s="303"/>
    </row>
    <row r="4" spans="2:13" ht="15" customHeight="1" x14ac:dyDescent="0.3">
      <c r="F4" s="304" t="s">
        <v>548</v>
      </c>
      <c r="G4" s="304"/>
      <c r="H4" s="304"/>
      <c r="I4" s="304"/>
    </row>
    <row r="5" spans="2:13" ht="15" customHeight="1" x14ac:dyDescent="0.25">
      <c r="B5" s="305" t="s">
        <v>549</v>
      </c>
      <c r="C5" s="305"/>
      <c r="D5" s="305"/>
      <c r="E5" s="305"/>
      <c r="H5" s="135"/>
      <c r="I5" s="137"/>
      <c r="K5" s="138"/>
    </row>
    <row r="6" spans="2:13" x14ac:dyDescent="0.25">
      <c r="B6" s="305" t="s">
        <v>550</v>
      </c>
      <c r="C6" s="305"/>
      <c r="D6" s="305"/>
      <c r="H6" s="135"/>
      <c r="I6" s="139"/>
      <c r="K6" s="140"/>
    </row>
    <row r="7" spans="2:13" ht="35.25" customHeight="1" x14ac:dyDescent="0.25"/>
    <row r="8" spans="2:13" ht="28.5" customHeight="1" x14ac:dyDescent="0.25">
      <c r="B8" s="141" t="s">
        <v>551</v>
      </c>
      <c r="D8" s="300"/>
      <c r="E8" s="301"/>
      <c r="F8" s="302"/>
    </row>
    <row r="9" spans="2:13" ht="19.7" customHeight="1" x14ac:dyDescent="0.25">
      <c r="B9" s="141" t="s">
        <v>552</v>
      </c>
      <c r="D9" s="300"/>
      <c r="E9" s="301"/>
      <c r="F9" s="302"/>
      <c r="G9" s="142"/>
      <c r="H9" s="135"/>
    </row>
    <row r="10" spans="2:13" ht="15.75" thickBot="1" x14ac:dyDescent="0.3">
      <c r="B10" s="136"/>
      <c r="C10" s="136"/>
      <c r="D10" s="136"/>
      <c r="E10" s="136"/>
      <c r="F10" s="136"/>
      <c r="G10" s="136"/>
      <c r="I10" s="136"/>
      <c r="K10" s="136"/>
    </row>
    <row r="11" spans="2:13" ht="39" customHeight="1" thickBot="1" x14ac:dyDescent="0.3">
      <c r="B11" s="143" t="s">
        <v>553</v>
      </c>
      <c r="C11" s="136"/>
      <c r="D11" s="143" t="s">
        <v>554</v>
      </c>
      <c r="E11" s="136"/>
      <c r="F11" s="298" t="s">
        <v>555</v>
      </c>
      <c r="G11" s="298"/>
      <c r="I11" s="143" t="s">
        <v>556</v>
      </c>
      <c r="K11" s="143" t="s">
        <v>557</v>
      </c>
      <c r="M11" s="143" t="s">
        <v>557</v>
      </c>
    </row>
    <row r="12" spans="2:13" ht="11.25" customHeight="1" x14ac:dyDescent="0.25">
      <c r="B12" s="144"/>
      <c r="C12" s="144"/>
      <c r="D12" s="144"/>
      <c r="E12" s="144"/>
      <c r="F12" s="144"/>
      <c r="G12" s="144"/>
      <c r="H12" s="144"/>
      <c r="I12" s="144"/>
      <c r="J12" s="144"/>
      <c r="K12" s="144"/>
    </row>
    <row r="13" spans="2:13" ht="70.5" customHeight="1" x14ac:dyDescent="0.25">
      <c r="B13" s="145" t="s">
        <v>184</v>
      </c>
      <c r="D13" s="44" t="s">
        <v>178</v>
      </c>
      <c r="F13" s="299" t="s">
        <v>600</v>
      </c>
      <c r="G13" s="299"/>
      <c r="I13" s="44" t="s">
        <v>169</v>
      </c>
      <c r="J13" s="146"/>
      <c r="K13" s="44" t="s">
        <v>170</v>
      </c>
      <c r="M13" s="44" t="s">
        <v>558</v>
      </c>
    </row>
    <row r="14" spans="2:13" s="136" customFormat="1" ht="9.75" customHeight="1" x14ac:dyDescent="0.25">
      <c r="C14" s="135"/>
      <c r="D14" s="146"/>
      <c r="E14" s="135"/>
      <c r="F14" s="299"/>
      <c r="G14" s="299"/>
      <c r="I14" s="146"/>
      <c r="M14" s="135"/>
    </row>
    <row r="15" spans="2:13" ht="92.25" customHeight="1" x14ac:dyDescent="0.25">
      <c r="B15" s="147"/>
      <c r="D15" s="44" t="s">
        <v>562</v>
      </c>
      <c r="F15" s="299"/>
      <c r="G15" s="299"/>
      <c r="I15" s="44" t="s">
        <v>172</v>
      </c>
      <c r="K15" s="44" t="s">
        <v>181</v>
      </c>
    </row>
    <row r="16" spans="2:13" s="136" customFormat="1" ht="9" customHeight="1" x14ac:dyDescent="0.25">
      <c r="C16" s="135"/>
      <c r="D16" s="146"/>
      <c r="E16" s="135"/>
      <c r="F16" s="299"/>
      <c r="G16" s="299"/>
      <c r="I16" s="146"/>
      <c r="M16" s="135"/>
    </row>
    <row r="17" spans="2:13" ht="98.25" customHeight="1" x14ac:dyDescent="0.25">
      <c r="B17" s="44" t="s">
        <v>185</v>
      </c>
      <c r="D17" s="44" t="s">
        <v>179</v>
      </c>
      <c r="F17" s="299"/>
      <c r="G17" s="299"/>
      <c r="I17" s="44" t="s">
        <v>559</v>
      </c>
      <c r="K17" s="44" t="s">
        <v>182</v>
      </c>
      <c r="L17" s="136"/>
      <c r="M17" s="44" t="s">
        <v>560</v>
      </c>
    </row>
    <row r="18" spans="2:13" s="136" customFormat="1" ht="12.75" customHeight="1" x14ac:dyDescent="0.25">
      <c r="B18" s="146"/>
      <c r="C18" s="135"/>
      <c r="D18" s="146"/>
      <c r="E18" s="135"/>
      <c r="F18" s="299"/>
      <c r="G18" s="299"/>
      <c r="I18" s="146"/>
      <c r="M18" s="135"/>
    </row>
    <row r="19" spans="2:13" ht="108.75" customHeight="1" x14ac:dyDescent="0.25">
      <c r="B19" s="44" t="s">
        <v>186</v>
      </c>
      <c r="D19" s="44" t="s">
        <v>180</v>
      </c>
      <c r="F19" s="299"/>
      <c r="G19" s="299"/>
      <c r="I19" s="44" t="s">
        <v>173</v>
      </c>
      <c r="K19" s="145" t="s">
        <v>183</v>
      </c>
    </row>
    <row r="20" spans="2:13" s="136" customFormat="1" ht="9" customHeight="1" thickBot="1" x14ac:dyDescent="0.3">
      <c r="C20" s="135"/>
      <c r="E20" s="135"/>
    </row>
    <row r="21" spans="2:13" ht="27" customHeight="1" thickBot="1" x14ac:dyDescent="0.3">
      <c r="B21" s="143" t="s">
        <v>553</v>
      </c>
      <c r="C21" s="136"/>
      <c r="D21" s="143" t="s">
        <v>554</v>
      </c>
      <c r="E21" s="136"/>
      <c r="F21" s="298" t="s">
        <v>555</v>
      </c>
      <c r="G21" s="298"/>
      <c r="I21" s="143" t="s">
        <v>556</v>
      </c>
      <c r="K21" s="143" t="s">
        <v>557</v>
      </c>
    </row>
    <row r="22" spans="2:13" s="136" customFormat="1" ht="9" customHeight="1" x14ac:dyDescent="0.25">
      <c r="B22" s="148"/>
      <c r="C22" s="135"/>
      <c r="E22" s="135"/>
    </row>
    <row r="23" spans="2:13" ht="50.1" customHeight="1" x14ac:dyDescent="0.25">
      <c r="B23" s="145"/>
      <c r="D23" s="145"/>
      <c r="F23" s="291" t="s">
        <v>561</v>
      </c>
      <c r="G23" s="292"/>
      <c r="I23" s="145"/>
      <c r="K23" s="145"/>
    </row>
    <row r="24" spans="2:13" s="136" customFormat="1" ht="10.5" customHeight="1" x14ac:dyDescent="0.25">
      <c r="C24" s="135"/>
      <c r="E24" s="135"/>
      <c r="F24" s="293"/>
      <c r="G24" s="294"/>
    </row>
    <row r="25" spans="2:13" ht="50.1" customHeight="1" x14ac:dyDescent="0.25">
      <c r="B25" s="145"/>
      <c r="D25" s="145"/>
      <c r="F25" s="293"/>
      <c r="G25" s="294"/>
      <c r="I25" s="145"/>
      <c r="K25" s="145"/>
    </row>
    <row r="26" spans="2:13" s="136" customFormat="1" ht="13.5" customHeight="1" x14ac:dyDescent="0.25">
      <c r="C26" s="135"/>
      <c r="E26" s="135"/>
      <c r="F26" s="293"/>
      <c r="G26" s="294"/>
    </row>
    <row r="27" spans="2:13" ht="50.1" customHeight="1" x14ac:dyDescent="0.25">
      <c r="B27" s="145"/>
      <c r="D27" s="145"/>
      <c r="F27" s="293"/>
      <c r="G27" s="294"/>
      <c r="I27" s="145"/>
      <c r="K27" s="145"/>
    </row>
    <row r="28" spans="2:13" s="136" customFormat="1" ht="12" customHeight="1" x14ac:dyDescent="0.25">
      <c r="C28" s="135"/>
      <c r="E28" s="135"/>
      <c r="F28" s="293"/>
      <c r="G28" s="294"/>
    </row>
    <row r="29" spans="2:13" ht="50.1" customHeight="1" x14ac:dyDescent="0.25">
      <c r="B29" s="145"/>
      <c r="D29" s="145"/>
      <c r="F29" s="295"/>
      <c r="G29" s="296"/>
      <c r="I29" s="145"/>
      <c r="K29" s="145"/>
    </row>
    <row r="30" spans="2:13" s="136" customFormat="1" ht="15" customHeight="1" thickBot="1" x14ac:dyDescent="0.3">
      <c r="C30" s="135"/>
      <c r="E30" s="135"/>
    </row>
    <row r="31" spans="2:13" ht="27" customHeight="1" thickBot="1" x14ac:dyDescent="0.3">
      <c r="B31" s="143" t="s">
        <v>553</v>
      </c>
      <c r="C31" s="136"/>
      <c r="D31" s="143" t="s">
        <v>554</v>
      </c>
      <c r="E31" s="136"/>
      <c r="F31" s="298" t="s">
        <v>555</v>
      </c>
      <c r="G31" s="298"/>
      <c r="I31" s="143" t="s">
        <v>556</v>
      </c>
      <c r="K31" s="143" t="s">
        <v>557</v>
      </c>
    </row>
    <row r="32" spans="2:13" s="136" customFormat="1" ht="9.75" customHeight="1" x14ac:dyDescent="0.25">
      <c r="B32" s="149"/>
      <c r="C32" s="135"/>
    </row>
    <row r="33" spans="2:11" ht="50.1" customHeight="1" x14ac:dyDescent="0.25">
      <c r="B33" s="145"/>
      <c r="D33" s="145"/>
      <c r="E33" s="136"/>
      <c r="F33" s="291"/>
      <c r="G33" s="292"/>
      <c r="I33" s="145"/>
      <c r="K33" s="145"/>
    </row>
    <row r="34" spans="2:11" s="136" customFormat="1" ht="9.75" customHeight="1" x14ac:dyDescent="0.25">
      <c r="C34" s="135"/>
      <c r="F34" s="293"/>
      <c r="G34" s="294"/>
    </row>
    <row r="35" spans="2:11" ht="50.1" customHeight="1" x14ac:dyDescent="0.25">
      <c r="B35" s="145"/>
      <c r="D35" s="145"/>
      <c r="E35" s="136"/>
      <c r="F35" s="293"/>
      <c r="G35" s="294"/>
      <c r="I35" s="145"/>
      <c r="K35" s="145"/>
    </row>
    <row r="36" spans="2:11" s="136" customFormat="1" ht="10.5" customHeight="1" x14ac:dyDescent="0.25">
      <c r="C36" s="135"/>
      <c r="F36" s="293"/>
      <c r="G36" s="294"/>
    </row>
    <row r="37" spans="2:11" ht="50.1" customHeight="1" x14ac:dyDescent="0.25">
      <c r="B37" s="145"/>
      <c r="D37" s="145"/>
      <c r="E37" s="136"/>
      <c r="F37" s="293"/>
      <c r="G37" s="294"/>
      <c r="I37" s="145"/>
      <c r="K37" s="145"/>
    </row>
    <row r="38" spans="2:11" s="136" customFormat="1" ht="13.5" customHeight="1" x14ac:dyDescent="0.25">
      <c r="C38" s="135"/>
      <c r="F38" s="293"/>
      <c r="G38" s="294"/>
    </row>
    <row r="39" spans="2:11" ht="50.1" customHeight="1" x14ac:dyDescent="0.25">
      <c r="B39" s="145"/>
      <c r="D39" s="145"/>
      <c r="E39" s="136"/>
      <c r="F39" s="295"/>
      <c r="G39" s="296"/>
      <c r="I39" s="145"/>
      <c r="K39" s="145"/>
    </row>
    <row r="40" spans="2:11" s="136" customFormat="1" ht="12" customHeight="1" thickBot="1" x14ac:dyDescent="0.3">
      <c r="C40" s="135"/>
    </row>
    <row r="41" spans="2:11" ht="27" customHeight="1" thickBot="1" x14ac:dyDescent="0.3">
      <c r="B41" s="143" t="s">
        <v>553</v>
      </c>
      <c r="C41" s="136"/>
      <c r="D41" s="143" t="s">
        <v>554</v>
      </c>
      <c r="E41" s="136"/>
      <c r="F41" s="298" t="s">
        <v>555</v>
      </c>
      <c r="G41" s="298"/>
      <c r="I41" s="143" t="s">
        <v>556</v>
      </c>
      <c r="K41" s="143" t="s">
        <v>557</v>
      </c>
    </row>
    <row r="42" spans="2:11" s="136" customFormat="1" ht="9.75" customHeight="1" x14ac:dyDescent="0.25">
      <c r="B42" s="297"/>
      <c r="C42" s="297"/>
      <c r="D42" s="297"/>
      <c r="E42" s="297"/>
      <c r="F42" s="297"/>
      <c r="G42" s="297"/>
      <c r="H42" s="297"/>
      <c r="I42" s="297"/>
      <c r="J42" s="297"/>
      <c r="K42" s="297"/>
    </row>
    <row r="43" spans="2:11" ht="50.1" customHeight="1" x14ac:dyDescent="0.25">
      <c r="B43" s="145"/>
      <c r="D43" s="145"/>
      <c r="E43" s="136"/>
      <c r="F43" s="299"/>
      <c r="G43" s="299"/>
      <c r="I43" s="145"/>
      <c r="K43" s="145"/>
    </row>
    <row r="44" spans="2:11" ht="10.5" customHeight="1" x14ac:dyDescent="0.25">
      <c r="F44" s="299"/>
      <c r="G44" s="299"/>
      <c r="H44" s="135"/>
      <c r="J44" s="135"/>
    </row>
    <row r="45" spans="2:11" ht="50.1" customHeight="1" x14ac:dyDescent="0.25">
      <c r="B45" s="145"/>
      <c r="D45" s="145"/>
      <c r="E45" s="136"/>
      <c r="F45" s="299"/>
      <c r="G45" s="299"/>
      <c r="I45" s="145"/>
      <c r="K45" s="145"/>
    </row>
    <row r="46" spans="2:11" ht="10.5" customHeight="1" x14ac:dyDescent="0.25">
      <c r="F46" s="299"/>
      <c r="G46" s="299"/>
      <c r="H46" s="135"/>
      <c r="J46" s="135"/>
    </row>
    <row r="47" spans="2:11" ht="50.1" customHeight="1" x14ac:dyDescent="0.25">
      <c r="B47" s="145"/>
      <c r="D47" s="145"/>
      <c r="E47" s="136"/>
      <c r="F47" s="299"/>
      <c r="G47" s="299"/>
      <c r="I47" s="145"/>
      <c r="K47" s="145"/>
    </row>
    <row r="48" spans="2:11" ht="9.75" customHeight="1" x14ac:dyDescent="0.25">
      <c r="F48" s="299"/>
      <c r="G48" s="299"/>
      <c r="H48" s="135"/>
      <c r="J48" s="135"/>
    </row>
    <row r="49" spans="1:19" ht="50.1" customHeight="1" x14ac:dyDescent="0.25">
      <c r="B49" s="145"/>
      <c r="D49" s="145"/>
      <c r="E49" s="136"/>
      <c r="F49" s="299"/>
      <c r="G49" s="299"/>
      <c r="I49" s="145"/>
      <c r="K49" s="145"/>
    </row>
    <row r="50" spans="1:19" s="297" customFormat="1" ht="12.75" customHeight="1" thickBot="1" x14ac:dyDescent="0.3"/>
    <row r="51" spans="1:19" ht="27" customHeight="1" thickBot="1" x14ac:dyDescent="0.3">
      <c r="B51" s="143" t="s">
        <v>553</v>
      </c>
      <c r="C51" s="136"/>
      <c r="D51" s="143" t="s">
        <v>554</v>
      </c>
      <c r="E51" s="136"/>
      <c r="F51" s="298" t="s">
        <v>555</v>
      </c>
      <c r="G51" s="298"/>
      <c r="I51" s="143" t="s">
        <v>556</v>
      </c>
      <c r="K51" s="143" t="s">
        <v>557</v>
      </c>
    </row>
    <row r="52" spans="1:19" s="297" customFormat="1" ht="8.25" customHeight="1" x14ac:dyDescent="0.25"/>
    <row r="53" spans="1:19" ht="50.1" customHeight="1" x14ac:dyDescent="0.25">
      <c r="B53" s="145"/>
      <c r="D53" s="145"/>
      <c r="E53" s="136"/>
      <c r="F53" s="291"/>
      <c r="G53" s="292"/>
      <c r="I53" s="145"/>
      <c r="K53" s="145"/>
    </row>
    <row r="54" spans="1:19" ht="10.5" customHeight="1" x14ac:dyDescent="0.25">
      <c r="A54" s="297"/>
      <c r="B54" s="297"/>
      <c r="C54" s="297"/>
      <c r="D54" s="297"/>
      <c r="E54" s="136"/>
      <c r="F54" s="293"/>
      <c r="G54" s="294"/>
      <c r="H54" s="297"/>
      <c r="I54" s="297"/>
      <c r="J54" s="297"/>
      <c r="K54" s="297"/>
      <c r="L54" s="297"/>
    </row>
    <row r="55" spans="1:19" ht="50.1" customHeight="1" x14ac:dyDescent="0.25">
      <c r="B55" s="145"/>
      <c r="D55" s="145"/>
      <c r="E55" s="136"/>
      <c r="F55" s="293"/>
      <c r="G55" s="294"/>
      <c r="I55" s="145"/>
      <c r="K55" s="145"/>
    </row>
    <row r="56" spans="1:19" ht="9.75" customHeight="1" x14ac:dyDescent="0.25">
      <c r="A56" s="297"/>
      <c r="B56" s="297"/>
      <c r="C56" s="297"/>
      <c r="D56" s="297"/>
      <c r="E56" s="136"/>
      <c r="F56" s="293"/>
      <c r="G56" s="294"/>
      <c r="H56" s="297"/>
      <c r="I56" s="297"/>
      <c r="J56" s="297"/>
      <c r="K56" s="297"/>
      <c r="L56" s="297"/>
    </row>
    <row r="57" spans="1:19" ht="50.1" customHeight="1" x14ac:dyDescent="0.25">
      <c r="B57" s="145"/>
      <c r="D57" s="145"/>
      <c r="E57" s="136"/>
      <c r="F57" s="293"/>
      <c r="G57" s="294"/>
      <c r="I57" s="145"/>
      <c r="K57" s="145"/>
    </row>
    <row r="58" spans="1:19" ht="11.25" customHeight="1" x14ac:dyDescent="0.25">
      <c r="A58" s="297"/>
      <c r="B58" s="297"/>
      <c r="C58" s="297"/>
      <c r="D58" s="297"/>
      <c r="E58" s="136"/>
      <c r="F58" s="293"/>
      <c r="G58" s="294"/>
      <c r="H58" s="297"/>
      <c r="I58" s="297"/>
      <c r="J58" s="297"/>
      <c r="K58" s="297"/>
      <c r="L58" s="297"/>
    </row>
    <row r="59" spans="1:19" ht="50.1" customHeight="1" x14ac:dyDescent="0.25">
      <c r="B59" s="145"/>
      <c r="D59" s="145"/>
      <c r="E59" s="136"/>
      <c r="F59" s="295"/>
      <c r="G59" s="296"/>
      <c r="I59" s="145"/>
      <c r="K59" s="145"/>
    </row>
    <row r="60" spans="1:19" x14ac:dyDescent="0.25">
      <c r="B60" s="150"/>
      <c r="D60" s="151"/>
      <c r="F60" s="151"/>
      <c r="G60" s="151"/>
      <c r="I60" s="151"/>
      <c r="K60" s="151"/>
    </row>
    <row r="61" spans="1:19" ht="15" customHeight="1" x14ac:dyDescent="0.25">
      <c r="B61" s="151"/>
      <c r="C61" s="151"/>
      <c r="D61" s="290"/>
      <c r="E61" s="290"/>
      <c r="F61" s="290"/>
      <c r="G61" s="290"/>
      <c r="H61" s="290"/>
      <c r="I61" s="290"/>
      <c r="J61" s="152"/>
      <c r="K61" s="152"/>
      <c r="L61" s="152"/>
      <c r="M61" s="152"/>
      <c r="N61" s="152"/>
      <c r="O61" s="152"/>
      <c r="P61" s="152"/>
      <c r="Q61" s="152"/>
      <c r="R61" s="152"/>
      <c r="S61" s="152"/>
    </row>
    <row r="62" spans="1:19" x14ac:dyDescent="0.25">
      <c r="B62" s="151"/>
      <c r="D62" s="151"/>
      <c r="F62" s="151"/>
      <c r="G62" s="151"/>
      <c r="I62" s="151"/>
      <c r="K62" s="151"/>
    </row>
    <row r="63" spans="1:19" x14ac:dyDescent="0.25">
      <c r="B63" s="151"/>
      <c r="D63" s="151"/>
      <c r="F63" s="151"/>
      <c r="G63" s="151"/>
      <c r="I63" s="151"/>
      <c r="K63" s="151"/>
    </row>
    <row r="64" spans="1:19" ht="21.75" customHeight="1" x14ac:dyDescent="0.25">
      <c r="H64" s="135"/>
      <c r="K64" s="151"/>
    </row>
    <row r="65" spans="2:11" x14ac:dyDescent="0.25">
      <c r="B65" s="151"/>
      <c r="D65" s="151"/>
      <c r="F65" s="151"/>
      <c r="G65" s="151"/>
      <c r="I65" s="151"/>
      <c r="K65" s="151"/>
    </row>
    <row r="66" spans="2:11" x14ac:dyDescent="0.25">
      <c r="B66" s="151"/>
      <c r="D66" s="151"/>
      <c r="F66" s="151"/>
      <c r="G66" s="151"/>
      <c r="I66" s="151"/>
      <c r="K66" s="151"/>
    </row>
    <row r="67" spans="2:11" x14ac:dyDescent="0.25">
      <c r="B67" s="151"/>
      <c r="D67" s="151"/>
      <c r="F67" s="151"/>
      <c r="G67" s="151"/>
      <c r="I67" s="151"/>
      <c r="K67" s="151"/>
    </row>
    <row r="68" spans="2:11" x14ac:dyDescent="0.25">
      <c r="B68" s="151"/>
      <c r="D68" s="151"/>
      <c r="F68" s="151"/>
      <c r="G68" s="151"/>
      <c r="I68" s="151"/>
      <c r="K68" s="151"/>
    </row>
    <row r="69" spans="2:11" x14ac:dyDescent="0.25">
      <c r="B69" s="151"/>
      <c r="D69" s="151"/>
      <c r="F69" s="151"/>
      <c r="G69" s="151"/>
      <c r="I69" s="151"/>
      <c r="K69" s="151"/>
    </row>
    <row r="70" spans="2:11" x14ac:dyDescent="0.25">
      <c r="B70" s="151"/>
      <c r="D70" s="151"/>
      <c r="F70" s="151"/>
      <c r="G70" s="151"/>
      <c r="I70" s="151"/>
      <c r="K70" s="151"/>
    </row>
    <row r="71" spans="2:11" x14ac:dyDescent="0.25">
      <c r="B71" s="151"/>
      <c r="D71" s="151"/>
      <c r="F71" s="151"/>
      <c r="G71" s="151"/>
      <c r="I71" s="151"/>
      <c r="K71" s="151"/>
    </row>
    <row r="72" spans="2:11" x14ac:dyDescent="0.25">
      <c r="B72" s="151"/>
      <c r="D72" s="151"/>
      <c r="F72" s="151"/>
      <c r="G72" s="151"/>
      <c r="I72" s="151"/>
      <c r="K72" s="151"/>
    </row>
    <row r="73" spans="2:11" x14ac:dyDescent="0.25">
      <c r="B73" s="151"/>
      <c r="D73" s="151"/>
      <c r="F73" s="151"/>
      <c r="G73" s="151"/>
      <c r="I73" s="151"/>
      <c r="K73" s="151"/>
    </row>
    <row r="74" spans="2:11" x14ac:dyDescent="0.25">
      <c r="B74" s="151"/>
      <c r="D74" s="151"/>
      <c r="F74" s="151"/>
      <c r="G74" s="151"/>
      <c r="I74" s="151"/>
      <c r="K74" s="151"/>
    </row>
    <row r="75" spans="2:11" x14ac:dyDescent="0.25">
      <c r="B75" s="151"/>
      <c r="D75" s="151"/>
      <c r="F75" s="151"/>
      <c r="G75" s="151"/>
      <c r="I75" s="151"/>
      <c r="K75" s="151"/>
    </row>
    <row r="76" spans="2:11" x14ac:dyDescent="0.25">
      <c r="B76" s="151"/>
      <c r="D76" s="151"/>
      <c r="F76" s="151"/>
      <c r="G76" s="151"/>
      <c r="I76" s="151"/>
      <c r="K76" s="151"/>
    </row>
    <row r="77" spans="2:11" x14ac:dyDescent="0.25">
      <c r="B77" s="151"/>
      <c r="D77" s="151"/>
      <c r="F77" s="151"/>
      <c r="G77" s="151"/>
      <c r="I77" s="151"/>
      <c r="K77" s="151"/>
    </row>
    <row r="78" spans="2:11" x14ac:dyDescent="0.25">
      <c r="B78" s="151"/>
      <c r="D78" s="151"/>
      <c r="F78" s="151"/>
      <c r="G78" s="151"/>
      <c r="I78" s="151"/>
      <c r="K78" s="151"/>
    </row>
    <row r="79" spans="2:11" x14ac:dyDescent="0.25">
      <c r="B79" s="151"/>
      <c r="D79" s="151"/>
      <c r="F79" s="151"/>
      <c r="G79" s="151"/>
      <c r="I79" s="151"/>
      <c r="K79" s="151"/>
    </row>
    <row r="80" spans="2:11" x14ac:dyDescent="0.25">
      <c r="B80" s="151"/>
      <c r="D80" s="151"/>
      <c r="F80" s="151"/>
      <c r="G80" s="151"/>
      <c r="I80" s="151"/>
      <c r="K80" s="151"/>
    </row>
    <row r="81" spans="2:11" x14ac:dyDescent="0.25">
      <c r="B81" s="151"/>
      <c r="D81" s="151"/>
      <c r="F81" s="151"/>
      <c r="G81" s="151"/>
      <c r="I81" s="151"/>
      <c r="K81" s="151"/>
    </row>
    <row r="82" spans="2:11" x14ac:dyDescent="0.25">
      <c r="B82" s="151"/>
      <c r="D82" s="151"/>
      <c r="F82" s="151"/>
      <c r="G82" s="151"/>
      <c r="I82" s="151"/>
      <c r="K82" s="151"/>
    </row>
    <row r="83" spans="2:11" x14ac:dyDescent="0.25">
      <c r="B83" s="151"/>
      <c r="D83" s="151"/>
      <c r="F83" s="151"/>
      <c r="G83" s="151"/>
      <c r="I83" s="151"/>
      <c r="K83" s="151"/>
    </row>
    <row r="84" spans="2:11" x14ac:dyDescent="0.25">
      <c r="B84" s="151"/>
      <c r="D84" s="151"/>
      <c r="F84" s="151"/>
      <c r="G84" s="151"/>
      <c r="I84" s="151"/>
      <c r="K84" s="151"/>
    </row>
    <row r="85" spans="2:11" x14ac:dyDescent="0.25">
      <c r="B85" s="151"/>
      <c r="D85" s="151"/>
      <c r="F85" s="151"/>
      <c r="G85" s="151"/>
      <c r="I85" s="151"/>
      <c r="K85" s="151"/>
    </row>
    <row r="86" spans="2:11" x14ac:dyDescent="0.25">
      <c r="B86" s="151"/>
      <c r="D86" s="151"/>
      <c r="F86" s="151"/>
      <c r="G86" s="151"/>
      <c r="I86" s="151"/>
      <c r="K86" s="151"/>
    </row>
    <row r="87" spans="2:11" x14ac:dyDescent="0.25">
      <c r="B87" s="151"/>
      <c r="D87" s="151"/>
      <c r="F87" s="151"/>
      <c r="G87" s="151"/>
      <c r="I87" s="151"/>
      <c r="K87" s="151"/>
    </row>
    <row r="88" spans="2:11" x14ac:dyDescent="0.25">
      <c r="B88" s="151"/>
      <c r="D88" s="151"/>
      <c r="F88" s="151"/>
      <c r="G88" s="151"/>
      <c r="I88" s="151"/>
      <c r="K88" s="151"/>
    </row>
    <row r="89" spans="2:11" x14ac:dyDescent="0.25">
      <c r="B89" s="151"/>
      <c r="D89" s="151"/>
      <c r="F89" s="151"/>
      <c r="G89" s="151"/>
      <c r="I89" s="151"/>
      <c r="K89" s="151"/>
    </row>
    <row r="90" spans="2:11" x14ac:dyDescent="0.25">
      <c r="B90" s="151"/>
      <c r="D90" s="151"/>
      <c r="F90" s="151"/>
      <c r="G90" s="151"/>
      <c r="I90" s="151"/>
      <c r="K90" s="151"/>
    </row>
    <row r="91" spans="2:11" x14ac:dyDescent="0.25">
      <c r="B91" s="151"/>
      <c r="D91" s="151"/>
      <c r="F91" s="151"/>
      <c r="G91" s="151"/>
      <c r="I91" s="151"/>
      <c r="K91" s="151"/>
    </row>
    <row r="92" spans="2:11" x14ac:dyDescent="0.25">
      <c r="B92" s="151"/>
      <c r="D92" s="151"/>
      <c r="F92" s="151"/>
      <c r="G92" s="151"/>
      <c r="I92" s="151"/>
      <c r="K92" s="151"/>
    </row>
    <row r="93" spans="2:11" x14ac:dyDescent="0.25">
      <c r="B93" s="151"/>
      <c r="D93" s="151"/>
      <c r="F93" s="151"/>
      <c r="G93" s="151"/>
      <c r="I93" s="151"/>
      <c r="K93" s="151"/>
    </row>
    <row r="94" spans="2:11" x14ac:dyDescent="0.25">
      <c r="B94" s="151"/>
      <c r="D94" s="151"/>
      <c r="F94" s="151"/>
      <c r="G94" s="151"/>
      <c r="I94" s="151"/>
      <c r="K94" s="151"/>
    </row>
    <row r="95" spans="2:11" x14ac:dyDescent="0.25">
      <c r="B95" s="151"/>
      <c r="D95" s="151"/>
      <c r="F95" s="151"/>
      <c r="G95" s="151"/>
      <c r="I95" s="151"/>
      <c r="K95" s="151"/>
    </row>
    <row r="96" spans="2:11" x14ac:dyDescent="0.25">
      <c r="B96" s="151"/>
      <c r="D96" s="151"/>
      <c r="F96" s="151"/>
      <c r="G96" s="151"/>
      <c r="I96" s="151"/>
      <c r="K96" s="151"/>
    </row>
    <row r="97" spans="2:11" x14ac:dyDescent="0.25">
      <c r="B97" s="151"/>
      <c r="D97" s="151"/>
      <c r="F97" s="151"/>
      <c r="G97" s="151"/>
      <c r="I97" s="151"/>
      <c r="K97" s="151"/>
    </row>
    <row r="98" spans="2:11" x14ac:dyDescent="0.25">
      <c r="B98" s="151"/>
      <c r="D98" s="151"/>
      <c r="F98" s="151"/>
      <c r="G98" s="151"/>
      <c r="I98" s="151"/>
      <c r="K98" s="151"/>
    </row>
    <row r="99" spans="2:11" x14ac:dyDescent="0.25">
      <c r="B99" s="151"/>
      <c r="D99" s="151"/>
      <c r="F99" s="151"/>
      <c r="G99" s="151"/>
      <c r="I99" s="151"/>
      <c r="K99" s="151"/>
    </row>
    <row r="100" spans="2:11" x14ac:dyDescent="0.25">
      <c r="B100" s="151"/>
      <c r="D100" s="151"/>
      <c r="F100" s="151"/>
      <c r="G100" s="151"/>
      <c r="I100" s="151"/>
      <c r="K100" s="151"/>
    </row>
    <row r="101" spans="2:11" x14ac:dyDescent="0.25">
      <c r="B101" s="151"/>
      <c r="D101" s="151"/>
      <c r="F101" s="151"/>
      <c r="G101" s="151"/>
      <c r="I101" s="151"/>
      <c r="K101" s="151"/>
    </row>
    <row r="102" spans="2:11" x14ac:dyDescent="0.25">
      <c r="B102" s="151"/>
      <c r="D102" s="151"/>
      <c r="F102" s="151"/>
      <c r="G102" s="151"/>
      <c r="I102" s="151"/>
      <c r="K102" s="151"/>
    </row>
    <row r="103" spans="2:11" x14ac:dyDescent="0.25">
      <c r="B103" s="151"/>
      <c r="D103" s="151"/>
      <c r="F103" s="151"/>
      <c r="G103" s="151"/>
      <c r="I103" s="151"/>
      <c r="K103" s="151"/>
    </row>
    <row r="104" spans="2:11" x14ac:dyDescent="0.25">
      <c r="B104" s="151"/>
      <c r="D104" s="151"/>
      <c r="F104" s="151"/>
      <c r="G104" s="151"/>
      <c r="I104" s="151"/>
      <c r="K104" s="151"/>
    </row>
    <row r="105" spans="2:11" x14ac:dyDescent="0.25">
      <c r="B105" s="151"/>
      <c r="D105" s="151"/>
      <c r="F105" s="151"/>
      <c r="G105" s="151"/>
      <c r="I105" s="151"/>
      <c r="K105" s="151"/>
    </row>
    <row r="106" spans="2:11" x14ac:dyDescent="0.25">
      <c r="B106" s="151"/>
      <c r="D106" s="151"/>
      <c r="F106" s="151"/>
      <c r="G106" s="151"/>
      <c r="I106" s="151"/>
      <c r="K106" s="151"/>
    </row>
    <row r="107" spans="2:11" x14ac:dyDescent="0.25">
      <c r="B107" s="151"/>
      <c r="D107" s="151"/>
      <c r="F107" s="151"/>
      <c r="G107" s="151"/>
      <c r="I107" s="151"/>
      <c r="K107" s="151"/>
    </row>
    <row r="108" spans="2:11" x14ac:dyDescent="0.25">
      <c r="B108" s="151"/>
      <c r="D108" s="151"/>
      <c r="F108" s="151"/>
      <c r="G108" s="151"/>
      <c r="I108" s="151"/>
      <c r="K108" s="151"/>
    </row>
    <row r="109" spans="2:11" x14ac:dyDescent="0.25">
      <c r="B109" s="151"/>
      <c r="D109" s="151"/>
      <c r="F109" s="151"/>
      <c r="G109" s="151"/>
      <c r="I109" s="151"/>
      <c r="K109" s="151"/>
    </row>
    <row r="110" spans="2:11" x14ac:dyDescent="0.25">
      <c r="B110" s="151"/>
      <c r="D110" s="151"/>
      <c r="F110" s="151"/>
      <c r="G110" s="151"/>
      <c r="I110" s="151"/>
      <c r="K110" s="151"/>
    </row>
    <row r="111" spans="2:11" x14ac:dyDescent="0.25">
      <c r="B111" s="151"/>
      <c r="D111" s="151"/>
      <c r="F111" s="151"/>
      <c r="G111" s="151"/>
      <c r="I111" s="151"/>
      <c r="K111" s="151"/>
    </row>
    <row r="112" spans="2:11" x14ac:dyDescent="0.25">
      <c r="B112" s="151"/>
      <c r="D112" s="151"/>
      <c r="F112" s="151"/>
      <c r="G112" s="151"/>
      <c r="I112" s="151"/>
      <c r="K112" s="151"/>
    </row>
    <row r="113" spans="2:11" x14ac:dyDescent="0.25">
      <c r="B113" s="151"/>
      <c r="D113" s="151"/>
      <c r="F113" s="151"/>
      <c r="G113" s="151"/>
      <c r="I113" s="151"/>
      <c r="K113" s="151"/>
    </row>
    <row r="114" spans="2:11" x14ac:dyDescent="0.25">
      <c r="B114" s="151"/>
      <c r="D114" s="151"/>
      <c r="F114" s="151"/>
      <c r="G114" s="151"/>
      <c r="I114" s="151"/>
      <c r="K114" s="151"/>
    </row>
    <row r="115" spans="2:11" x14ac:dyDescent="0.25">
      <c r="B115" s="151"/>
      <c r="D115" s="151"/>
      <c r="F115" s="151"/>
      <c r="G115" s="151"/>
      <c r="I115" s="151"/>
      <c r="K115" s="151"/>
    </row>
    <row r="116" spans="2:11" x14ac:dyDescent="0.25">
      <c r="B116" s="151"/>
      <c r="D116" s="151"/>
      <c r="F116" s="151"/>
      <c r="G116" s="151"/>
      <c r="I116" s="151"/>
      <c r="K116" s="151"/>
    </row>
    <row r="117" spans="2:11" x14ac:dyDescent="0.25">
      <c r="B117" s="151"/>
      <c r="D117" s="151"/>
      <c r="F117" s="151"/>
      <c r="G117" s="151"/>
      <c r="I117" s="151"/>
      <c r="K117" s="151"/>
    </row>
    <row r="118" spans="2:11" x14ac:dyDescent="0.25">
      <c r="B118" s="151"/>
      <c r="D118" s="151"/>
      <c r="F118" s="151"/>
      <c r="G118" s="151"/>
      <c r="I118" s="151"/>
      <c r="K118" s="151"/>
    </row>
    <row r="119" spans="2:11" x14ac:dyDescent="0.25">
      <c r="B119" s="151"/>
      <c r="D119" s="151"/>
      <c r="F119" s="151"/>
      <c r="G119" s="151"/>
      <c r="I119" s="151"/>
      <c r="K119" s="151"/>
    </row>
    <row r="120" spans="2:11" x14ac:dyDescent="0.25">
      <c r="B120" s="151"/>
      <c r="D120" s="151"/>
      <c r="F120" s="151"/>
      <c r="G120" s="151"/>
      <c r="I120" s="151"/>
      <c r="K120" s="151"/>
    </row>
    <row r="121" spans="2:11" x14ac:dyDescent="0.25">
      <c r="B121" s="151"/>
      <c r="D121" s="151"/>
      <c r="F121" s="151"/>
      <c r="G121" s="151"/>
      <c r="I121" s="151"/>
      <c r="K121" s="151"/>
    </row>
    <row r="122" spans="2:11" x14ac:dyDescent="0.25">
      <c r="B122" s="151"/>
      <c r="D122" s="151"/>
      <c r="F122" s="151"/>
      <c r="G122" s="151"/>
      <c r="I122" s="151"/>
      <c r="K122" s="151"/>
    </row>
    <row r="123" spans="2:11" x14ac:dyDescent="0.25">
      <c r="B123" s="151"/>
      <c r="D123" s="151"/>
      <c r="F123" s="151"/>
      <c r="G123" s="151"/>
      <c r="I123" s="151"/>
      <c r="K123" s="151"/>
    </row>
    <row r="124" spans="2:11" x14ac:dyDescent="0.25">
      <c r="B124" s="151"/>
      <c r="D124" s="151"/>
      <c r="F124" s="151"/>
      <c r="G124" s="151"/>
      <c r="I124" s="151"/>
      <c r="K124" s="151"/>
    </row>
    <row r="125" spans="2:11" x14ac:dyDescent="0.25">
      <c r="B125" s="151"/>
      <c r="D125" s="151"/>
      <c r="F125" s="151"/>
      <c r="G125" s="151"/>
      <c r="I125" s="151"/>
      <c r="K125" s="151"/>
    </row>
    <row r="126" spans="2:11" x14ac:dyDescent="0.25">
      <c r="B126" s="151"/>
      <c r="D126" s="151"/>
      <c r="F126" s="151"/>
      <c r="G126" s="151"/>
      <c r="I126" s="151"/>
      <c r="K126" s="151"/>
    </row>
    <row r="127" spans="2:11" x14ac:dyDescent="0.25">
      <c r="B127" s="151"/>
      <c r="D127" s="151"/>
      <c r="F127" s="151"/>
      <c r="G127" s="151"/>
      <c r="I127" s="151"/>
      <c r="K127" s="151"/>
    </row>
    <row r="128" spans="2:11" x14ac:dyDescent="0.25">
      <c r="B128" s="151"/>
      <c r="D128" s="151"/>
      <c r="F128" s="151"/>
      <c r="G128" s="151"/>
      <c r="I128" s="151"/>
      <c r="K128" s="151"/>
    </row>
    <row r="129" spans="2:11" x14ac:dyDescent="0.25">
      <c r="B129" s="151"/>
      <c r="D129" s="151"/>
      <c r="F129" s="151"/>
      <c r="G129" s="151"/>
      <c r="I129" s="151"/>
      <c r="K129" s="151"/>
    </row>
    <row r="130" spans="2:11" x14ac:dyDescent="0.25">
      <c r="B130" s="151"/>
      <c r="D130" s="151"/>
      <c r="F130" s="151"/>
      <c r="G130" s="151"/>
      <c r="I130" s="151"/>
      <c r="K130" s="151"/>
    </row>
    <row r="131" spans="2:11" x14ac:dyDescent="0.25">
      <c r="B131" s="151"/>
      <c r="D131" s="151"/>
      <c r="F131" s="151"/>
      <c r="G131" s="151"/>
      <c r="I131" s="151"/>
      <c r="K131" s="151"/>
    </row>
    <row r="132" spans="2:11" x14ac:dyDescent="0.25">
      <c r="B132" s="151"/>
      <c r="D132" s="151"/>
      <c r="F132" s="151"/>
      <c r="G132" s="151"/>
      <c r="I132" s="151"/>
      <c r="K132" s="151"/>
    </row>
    <row r="133" spans="2:11" x14ac:dyDescent="0.25">
      <c r="B133" s="151"/>
      <c r="D133" s="151"/>
      <c r="F133" s="151"/>
      <c r="G133" s="151"/>
      <c r="I133" s="151"/>
      <c r="K133" s="151"/>
    </row>
    <row r="134" spans="2:11" x14ac:dyDescent="0.25">
      <c r="B134" s="151"/>
      <c r="D134" s="151"/>
      <c r="F134" s="151"/>
      <c r="G134" s="151"/>
      <c r="I134" s="151"/>
      <c r="K134" s="151"/>
    </row>
    <row r="135" spans="2:11" x14ac:dyDescent="0.25">
      <c r="B135" s="151"/>
      <c r="D135" s="151"/>
      <c r="F135" s="151"/>
      <c r="G135" s="151"/>
      <c r="I135" s="151"/>
      <c r="K135" s="151"/>
    </row>
    <row r="136" spans="2:11" x14ac:dyDescent="0.25">
      <c r="B136" s="151"/>
      <c r="D136" s="151"/>
      <c r="F136" s="151"/>
      <c r="G136" s="151"/>
      <c r="I136" s="151"/>
      <c r="K136" s="151"/>
    </row>
    <row r="137" spans="2:11" x14ac:dyDescent="0.25">
      <c r="B137" s="151"/>
      <c r="D137" s="151"/>
      <c r="F137" s="151"/>
      <c r="G137" s="151"/>
      <c r="I137" s="151"/>
      <c r="K137" s="151"/>
    </row>
    <row r="138" spans="2:11" x14ac:dyDescent="0.25">
      <c r="B138" s="151"/>
      <c r="D138" s="151"/>
      <c r="F138" s="151"/>
      <c r="G138" s="151"/>
      <c r="I138" s="151"/>
      <c r="K138" s="151"/>
    </row>
    <row r="139" spans="2:11" x14ac:dyDescent="0.25">
      <c r="B139" s="151"/>
      <c r="D139" s="151"/>
      <c r="F139" s="151"/>
      <c r="G139" s="151"/>
      <c r="I139" s="151"/>
      <c r="K139" s="151"/>
    </row>
    <row r="140" spans="2:11" x14ac:dyDescent="0.25">
      <c r="B140" s="151"/>
      <c r="D140" s="151"/>
      <c r="F140" s="151"/>
      <c r="G140" s="151"/>
      <c r="I140" s="151"/>
      <c r="K140" s="151"/>
    </row>
    <row r="141" spans="2:11" x14ac:dyDescent="0.25">
      <c r="B141" s="151"/>
      <c r="D141" s="151"/>
      <c r="F141" s="151"/>
      <c r="G141" s="151"/>
      <c r="I141" s="151"/>
      <c r="K141" s="151"/>
    </row>
    <row r="142" spans="2:11" x14ac:dyDescent="0.25">
      <c r="B142" s="151"/>
      <c r="D142" s="151"/>
      <c r="F142" s="151"/>
      <c r="G142" s="151"/>
      <c r="I142" s="151"/>
      <c r="K142" s="151"/>
    </row>
    <row r="143" spans="2:11" x14ac:dyDescent="0.25">
      <c r="B143" s="151"/>
      <c r="D143" s="151"/>
      <c r="F143" s="151"/>
      <c r="G143" s="151"/>
      <c r="I143" s="151"/>
      <c r="K143" s="151"/>
    </row>
    <row r="144" spans="2:11" x14ac:dyDescent="0.25">
      <c r="B144" s="151"/>
      <c r="D144" s="151"/>
      <c r="F144" s="151"/>
      <c r="G144" s="151"/>
      <c r="I144" s="151"/>
      <c r="K144" s="151"/>
    </row>
    <row r="145" spans="2:11" x14ac:dyDescent="0.25">
      <c r="B145" s="151"/>
      <c r="D145" s="151"/>
      <c r="F145" s="151"/>
      <c r="G145" s="151"/>
      <c r="I145" s="151"/>
      <c r="K145" s="151"/>
    </row>
    <row r="146" spans="2:11" x14ac:dyDescent="0.25">
      <c r="B146" s="151"/>
      <c r="D146" s="151"/>
      <c r="F146" s="151"/>
      <c r="G146" s="151"/>
      <c r="I146" s="151"/>
      <c r="K146" s="151"/>
    </row>
    <row r="147" spans="2:11" x14ac:dyDescent="0.25">
      <c r="B147" s="151"/>
      <c r="D147" s="151"/>
      <c r="F147" s="151"/>
      <c r="G147" s="151"/>
      <c r="I147" s="151"/>
      <c r="K147" s="151"/>
    </row>
    <row r="148" spans="2:11" x14ac:dyDescent="0.25">
      <c r="B148" s="151"/>
      <c r="D148" s="151"/>
      <c r="F148" s="151"/>
      <c r="G148" s="151"/>
      <c r="I148" s="151"/>
      <c r="K148" s="151"/>
    </row>
    <row r="149" spans="2:11" x14ac:dyDescent="0.25">
      <c r="B149" s="151"/>
      <c r="D149" s="151"/>
      <c r="F149" s="151"/>
      <c r="G149" s="151"/>
      <c r="I149" s="151"/>
      <c r="K149" s="151"/>
    </row>
    <row r="150" spans="2:11" x14ac:dyDescent="0.25">
      <c r="B150" s="151"/>
      <c r="D150" s="151"/>
      <c r="F150" s="151"/>
      <c r="G150" s="151"/>
      <c r="I150" s="151"/>
      <c r="K150" s="151"/>
    </row>
  </sheetData>
  <mergeCells count="26">
    <mergeCell ref="D9:F9"/>
    <mergeCell ref="F3:I3"/>
    <mergeCell ref="F4:I4"/>
    <mergeCell ref="B5:E5"/>
    <mergeCell ref="B6:D6"/>
    <mergeCell ref="D8:F8"/>
    <mergeCell ref="A52:XFD52"/>
    <mergeCell ref="F11:G11"/>
    <mergeCell ref="F13:G19"/>
    <mergeCell ref="F21:G21"/>
    <mergeCell ref="F23:G29"/>
    <mergeCell ref="F31:G31"/>
    <mergeCell ref="F33:G39"/>
    <mergeCell ref="F41:G41"/>
    <mergeCell ref="B42:K42"/>
    <mergeCell ref="F43:G49"/>
    <mergeCell ref="A50:XFD50"/>
    <mergeCell ref="F51:G51"/>
    <mergeCell ref="D61:I61"/>
    <mergeCell ref="F53:G59"/>
    <mergeCell ref="A54:D54"/>
    <mergeCell ref="H54:L54"/>
    <mergeCell ref="A56:D56"/>
    <mergeCell ref="H56:L56"/>
    <mergeCell ref="A58:D58"/>
    <mergeCell ref="H58:L5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A241"/>
  <sheetViews>
    <sheetView topLeftCell="A175" workbookViewId="0">
      <selection activeCell="G185" sqref="G185:I185"/>
    </sheetView>
  </sheetViews>
  <sheetFormatPr baseColWidth="10" defaultColWidth="11.42578125" defaultRowHeight="12.75" x14ac:dyDescent="0.2"/>
  <cols>
    <col min="1" max="1" width="19.42578125" style="48" customWidth="1"/>
    <col min="2" max="2" width="17" style="13" customWidth="1"/>
    <col min="3" max="3" width="14.85546875" style="13" customWidth="1"/>
    <col min="4" max="4" width="28.42578125" style="13" customWidth="1"/>
    <col min="5" max="5" width="22.140625" style="13" customWidth="1"/>
    <col min="6" max="6" width="13.5703125" style="48" customWidth="1"/>
    <col min="7" max="7" width="13.42578125" style="48" customWidth="1"/>
    <col min="8" max="8" width="12.42578125" style="48" customWidth="1"/>
    <col min="9" max="9" width="17.5703125" style="48" customWidth="1"/>
    <col min="10" max="16384" width="11.42578125" style="48"/>
  </cols>
  <sheetData>
    <row r="1" spans="1:253" x14ac:dyDescent="0.2">
      <c r="A1" s="323" t="s">
        <v>0</v>
      </c>
      <c r="B1" s="325"/>
      <c r="C1" s="323" t="s">
        <v>1</v>
      </c>
      <c r="D1" s="324"/>
      <c r="E1" s="324"/>
      <c r="F1" s="324"/>
      <c r="G1" s="324"/>
      <c r="H1" s="324"/>
      <c r="I1" s="325"/>
    </row>
    <row r="2" spans="1:253" x14ac:dyDescent="0.2">
      <c r="A2" s="332" t="s">
        <v>2</v>
      </c>
      <c r="B2" s="333"/>
      <c r="C2" s="333"/>
      <c r="D2" s="333"/>
      <c r="E2" s="333"/>
      <c r="F2" s="333"/>
      <c r="G2" s="333"/>
      <c r="H2" s="333"/>
      <c r="I2" s="334"/>
    </row>
    <row r="3" spans="1:253" x14ac:dyDescent="0.2">
      <c r="A3" s="313"/>
      <c r="B3" s="313"/>
      <c r="C3" s="313"/>
      <c r="D3" s="313"/>
      <c r="E3" s="313"/>
      <c r="F3" s="313"/>
      <c r="G3" s="313"/>
      <c r="H3" s="313"/>
      <c r="I3" s="313"/>
      <c r="P3" s="48" t="s">
        <v>3</v>
      </c>
    </row>
    <row r="4" spans="1:253" x14ac:dyDescent="0.2">
      <c r="A4" s="335" t="s">
        <v>4</v>
      </c>
      <c r="B4" s="336"/>
      <c r="C4" s="335" t="s">
        <v>151</v>
      </c>
      <c r="D4" s="337"/>
      <c r="E4" s="337"/>
      <c r="F4" s="337"/>
      <c r="G4" s="337"/>
      <c r="H4" s="337"/>
      <c r="I4" s="336"/>
    </row>
    <row r="5" spans="1:253" x14ac:dyDescent="0.2">
      <c r="A5" s="313"/>
      <c r="B5" s="313"/>
      <c r="C5" s="313"/>
      <c r="D5" s="313"/>
      <c r="E5" s="313"/>
      <c r="F5" s="313"/>
      <c r="G5" s="313"/>
      <c r="H5" s="313"/>
      <c r="I5" s="313"/>
    </row>
    <row r="6" spans="1:253" x14ac:dyDescent="0.2">
      <c r="A6" s="49" t="s">
        <v>5</v>
      </c>
      <c r="B6" s="1" t="s">
        <v>6</v>
      </c>
      <c r="C6" s="2" t="s">
        <v>152</v>
      </c>
      <c r="D6" s="31" t="s">
        <v>7</v>
      </c>
      <c r="E6" s="32" t="s">
        <v>153</v>
      </c>
      <c r="F6" s="1" t="s">
        <v>8</v>
      </c>
      <c r="G6" s="314" t="s">
        <v>154</v>
      </c>
      <c r="H6" s="314"/>
      <c r="I6" s="315"/>
    </row>
    <row r="7" spans="1:253" ht="13.5" thickBot="1" x14ac:dyDescent="0.25">
      <c r="A7" s="316" t="s">
        <v>9</v>
      </c>
      <c r="B7" s="317"/>
      <c r="C7" s="32"/>
      <c r="D7" s="318" t="s">
        <v>10</v>
      </c>
      <c r="E7" s="318"/>
      <c r="F7" s="32"/>
      <c r="G7" s="31" t="s">
        <v>11</v>
      </c>
      <c r="H7" s="319" t="s">
        <v>155</v>
      </c>
      <c r="I7" s="319"/>
    </row>
    <row r="8" spans="1:253" s="51" customFormat="1" x14ac:dyDescent="0.2">
      <c r="A8" s="320" t="s">
        <v>12</v>
      </c>
      <c r="B8" s="321"/>
      <c r="C8" s="321"/>
      <c r="D8" s="321"/>
      <c r="E8" s="321"/>
      <c r="F8" s="321"/>
      <c r="G8" s="321"/>
      <c r="H8" s="321"/>
      <c r="I8" s="322"/>
      <c r="J8" s="50"/>
      <c r="K8" s="50"/>
      <c r="L8" s="50"/>
      <c r="M8" s="50"/>
      <c r="N8" s="50"/>
      <c r="O8" s="50"/>
      <c r="P8" s="50"/>
      <c r="Q8" s="50"/>
      <c r="R8" s="338"/>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c r="AY8" s="338"/>
      <c r="AZ8" s="338"/>
      <c r="BA8" s="338"/>
      <c r="BB8" s="338"/>
      <c r="BC8" s="338"/>
      <c r="BD8" s="338"/>
      <c r="BE8" s="338"/>
      <c r="BF8" s="338"/>
      <c r="BG8" s="338"/>
      <c r="BH8" s="338"/>
      <c r="BI8" s="338"/>
      <c r="BJ8" s="338"/>
      <c r="BK8" s="338"/>
      <c r="BL8" s="338"/>
      <c r="BM8" s="338"/>
      <c r="BN8" s="338"/>
      <c r="BO8" s="338"/>
      <c r="BP8" s="338"/>
      <c r="BQ8" s="338"/>
      <c r="BR8" s="338"/>
      <c r="BS8" s="338"/>
      <c r="BT8" s="338"/>
      <c r="BU8" s="338"/>
      <c r="BV8" s="338"/>
      <c r="BW8" s="338"/>
      <c r="BX8" s="338"/>
      <c r="BY8" s="338"/>
      <c r="BZ8" s="338"/>
      <c r="CA8" s="338"/>
      <c r="CB8" s="338"/>
      <c r="CC8" s="338"/>
      <c r="CD8" s="338"/>
      <c r="CE8" s="338"/>
      <c r="CF8" s="338"/>
      <c r="CG8" s="338"/>
      <c r="CH8" s="338"/>
      <c r="CI8" s="338"/>
      <c r="CJ8" s="338"/>
      <c r="CK8" s="338"/>
      <c r="CL8" s="338"/>
      <c r="CM8" s="338"/>
      <c r="CN8" s="338"/>
      <c r="CO8" s="338"/>
      <c r="CP8" s="338"/>
      <c r="CQ8" s="338"/>
      <c r="CR8" s="338"/>
      <c r="CS8" s="338"/>
      <c r="CT8" s="338"/>
      <c r="CU8" s="338"/>
      <c r="CV8" s="338"/>
      <c r="CW8" s="338"/>
      <c r="CX8" s="338"/>
      <c r="CY8" s="338"/>
      <c r="CZ8" s="338"/>
      <c r="DA8" s="338"/>
      <c r="DB8" s="338"/>
      <c r="DC8" s="338"/>
      <c r="DD8" s="338"/>
      <c r="DE8" s="338"/>
      <c r="DF8" s="338"/>
      <c r="DG8" s="338"/>
      <c r="DH8" s="338"/>
      <c r="DI8" s="338"/>
      <c r="DJ8" s="338"/>
      <c r="DK8" s="338"/>
      <c r="DL8" s="338"/>
      <c r="DM8" s="338"/>
      <c r="DN8" s="338"/>
      <c r="DO8" s="338"/>
      <c r="DP8" s="338"/>
      <c r="DQ8" s="338"/>
      <c r="DR8" s="338"/>
      <c r="DS8" s="338"/>
      <c r="DT8" s="338"/>
      <c r="DU8" s="338"/>
      <c r="DV8" s="338"/>
      <c r="DW8" s="338"/>
      <c r="DX8" s="338"/>
      <c r="DY8" s="338"/>
      <c r="DZ8" s="338"/>
      <c r="EA8" s="338"/>
      <c r="EB8" s="338"/>
      <c r="EC8" s="338"/>
      <c r="ED8" s="338"/>
      <c r="EE8" s="338"/>
      <c r="EF8" s="338"/>
      <c r="EG8" s="338"/>
      <c r="EH8" s="338"/>
      <c r="EI8" s="338"/>
      <c r="EJ8" s="338"/>
      <c r="EK8" s="338"/>
      <c r="EL8" s="338"/>
      <c r="EM8" s="338"/>
      <c r="EN8" s="338"/>
      <c r="EO8" s="338"/>
      <c r="EP8" s="338"/>
      <c r="EQ8" s="338"/>
      <c r="ER8" s="338"/>
      <c r="ES8" s="338"/>
      <c r="ET8" s="338"/>
      <c r="EU8" s="338"/>
      <c r="EV8" s="338"/>
      <c r="EW8" s="338"/>
      <c r="EX8" s="338"/>
      <c r="EY8" s="338"/>
      <c r="EZ8" s="338"/>
      <c r="FA8" s="338"/>
      <c r="FB8" s="338"/>
      <c r="FC8" s="338"/>
      <c r="FD8" s="338"/>
      <c r="FE8" s="338"/>
      <c r="FF8" s="338"/>
      <c r="FG8" s="338"/>
      <c r="FH8" s="338"/>
      <c r="FI8" s="338"/>
      <c r="FJ8" s="338"/>
      <c r="FK8" s="338"/>
      <c r="FL8" s="338"/>
      <c r="FM8" s="338"/>
      <c r="FN8" s="338"/>
      <c r="FO8" s="338"/>
      <c r="FP8" s="338"/>
      <c r="FQ8" s="338"/>
      <c r="FR8" s="338"/>
      <c r="FS8" s="338"/>
      <c r="FT8" s="338"/>
      <c r="FU8" s="338"/>
      <c r="FV8" s="338"/>
      <c r="FW8" s="338"/>
      <c r="FX8" s="338"/>
      <c r="FY8" s="338"/>
      <c r="FZ8" s="338"/>
      <c r="GA8" s="338"/>
      <c r="GB8" s="338"/>
      <c r="GC8" s="338"/>
      <c r="GD8" s="338"/>
      <c r="GE8" s="338"/>
      <c r="GF8" s="338"/>
      <c r="GG8" s="338"/>
      <c r="GH8" s="338"/>
      <c r="GI8" s="338"/>
      <c r="GJ8" s="338"/>
      <c r="GK8" s="338"/>
      <c r="GL8" s="338"/>
      <c r="GM8" s="338"/>
      <c r="GN8" s="338"/>
      <c r="GO8" s="338"/>
      <c r="GP8" s="338"/>
      <c r="GQ8" s="338"/>
      <c r="GR8" s="338"/>
      <c r="GS8" s="338"/>
      <c r="GT8" s="338"/>
      <c r="GU8" s="338"/>
      <c r="GV8" s="338"/>
      <c r="GW8" s="338"/>
      <c r="GX8" s="338"/>
      <c r="GY8" s="338"/>
      <c r="GZ8" s="338"/>
      <c r="HA8" s="338"/>
      <c r="HB8" s="338"/>
      <c r="HC8" s="338"/>
      <c r="HD8" s="338"/>
      <c r="HE8" s="338"/>
      <c r="HF8" s="338"/>
      <c r="HG8" s="338"/>
      <c r="HH8" s="338"/>
      <c r="HI8" s="338"/>
      <c r="HJ8" s="338"/>
      <c r="HK8" s="338"/>
      <c r="HL8" s="338"/>
      <c r="HM8" s="338"/>
      <c r="HN8" s="338"/>
      <c r="HO8" s="338"/>
      <c r="HP8" s="338"/>
      <c r="HQ8" s="338"/>
      <c r="HR8" s="338"/>
      <c r="HS8" s="338"/>
      <c r="HT8" s="338"/>
      <c r="HU8" s="338"/>
      <c r="HV8" s="338"/>
      <c r="HW8" s="338"/>
      <c r="HX8" s="338"/>
      <c r="HY8" s="338"/>
      <c r="HZ8" s="338"/>
      <c r="IA8" s="338"/>
      <c r="IB8" s="338"/>
      <c r="IC8" s="338"/>
      <c r="ID8" s="338"/>
      <c r="IE8" s="338"/>
      <c r="IF8" s="338"/>
      <c r="IG8" s="338"/>
      <c r="IH8" s="338"/>
      <c r="II8" s="338"/>
      <c r="IJ8" s="338"/>
      <c r="IK8" s="338"/>
      <c r="IL8" s="338"/>
      <c r="IM8" s="338"/>
      <c r="IN8" s="338"/>
      <c r="IO8" s="338"/>
      <c r="IP8" s="338"/>
      <c r="IQ8" s="338"/>
      <c r="IR8" s="338"/>
      <c r="IS8" s="338"/>
    </row>
    <row r="9" spans="1:253" s="51" customFormat="1" x14ac:dyDescent="0.2">
      <c r="A9" s="323" t="s">
        <v>13</v>
      </c>
      <c r="B9" s="324"/>
      <c r="C9" s="324"/>
      <c r="D9" s="324"/>
      <c r="E9" s="324"/>
      <c r="F9" s="324"/>
      <c r="G9" s="324"/>
      <c r="H9" s="324"/>
      <c r="I9" s="325"/>
      <c r="J9" s="50"/>
      <c r="K9" s="50"/>
      <c r="L9" s="50"/>
      <c r="M9" s="50"/>
      <c r="N9" s="50"/>
      <c r="O9" s="50"/>
      <c r="P9" s="50"/>
      <c r="Q9" s="50"/>
      <c r="R9" s="338"/>
      <c r="S9" s="338"/>
      <c r="T9" s="338"/>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c r="AT9" s="338"/>
      <c r="AU9" s="338"/>
      <c r="AV9" s="338"/>
      <c r="AW9" s="338"/>
      <c r="AX9" s="338"/>
      <c r="AY9" s="338"/>
      <c r="AZ9" s="338"/>
      <c r="BA9" s="338"/>
      <c r="BB9" s="338"/>
      <c r="BC9" s="338"/>
      <c r="BD9" s="338"/>
      <c r="BE9" s="338"/>
      <c r="BF9" s="338"/>
      <c r="BG9" s="338"/>
      <c r="BH9" s="338"/>
      <c r="BI9" s="338"/>
      <c r="BJ9" s="338"/>
      <c r="BK9" s="338"/>
      <c r="BL9" s="338"/>
      <c r="BM9" s="338"/>
      <c r="BN9" s="338"/>
      <c r="BO9" s="338"/>
      <c r="BP9" s="338"/>
      <c r="BQ9" s="338"/>
      <c r="BR9" s="338"/>
      <c r="BS9" s="338"/>
      <c r="BT9" s="338"/>
      <c r="BU9" s="338"/>
      <c r="BV9" s="338"/>
      <c r="BW9" s="338"/>
      <c r="BX9" s="338"/>
      <c r="BY9" s="338"/>
      <c r="BZ9" s="338"/>
      <c r="CA9" s="338"/>
      <c r="CB9" s="338"/>
      <c r="CC9" s="338"/>
      <c r="CD9" s="338"/>
      <c r="CE9" s="338"/>
      <c r="CF9" s="338"/>
      <c r="CG9" s="338"/>
      <c r="CH9" s="338"/>
      <c r="CI9" s="338"/>
      <c r="CJ9" s="338"/>
      <c r="CK9" s="338"/>
      <c r="CL9" s="338"/>
      <c r="CM9" s="338"/>
      <c r="CN9" s="338"/>
      <c r="CO9" s="338"/>
      <c r="CP9" s="338"/>
      <c r="CQ9" s="338"/>
      <c r="CR9" s="338"/>
      <c r="CS9" s="338"/>
      <c r="CT9" s="338"/>
      <c r="CU9" s="338"/>
      <c r="CV9" s="338"/>
      <c r="CW9" s="338"/>
      <c r="CX9" s="338"/>
      <c r="CY9" s="338"/>
      <c r="CZ9" s="338"/>
      <c r="DA9" s="338"/>
      <c r="DB9" s="338"/>
      <c r="DC9" s="338"/>
      <c r="DD9" s="338"/>
      <c r="DE9" s="338"/>
      <c r="DF9" s="338"/>
      <c r="DG9" s="338"/>
      <c r="DH9" s="338"/>
      <c r="DI9" s="338"/>
      <c r="DJ9" s="338"/>
      <c r="DK9" s="338"/>
      <c r="DL9" s="338"/>
      <c r="DM9" s="338"/>
      <c r="DN9" s="338"/>
      <c r="DO9" s="338"/>
      <c r="DP9" s="338"/>
      <c r="DQ9" s="338"/>
      <c r="DR9" s="338"/>
      <c r="DS9" s="338"/>
      <c r="DT9" s="338"/>
      <c r="DU9" s="338"/>
      <c r="DV9" s="338"/>
      <c r="DW9" s="338"/>
      <c r="DX9" s="338"/>
      <c r="DY9" s="338"/>
      <c r="DZ9" s="338"/>
      <c r="EA9" s="338"/>
      <c r="EB9" s="338"/>
      <c r="EC9" s="338"/>
      <c r="ED9" s="338"/>
      <c r="EE9" s="338"/>
      <c r="EF9" s="338"/>
      <c r="EG9" s="338"/>
      <c r="EH9" s="338"/>
      <c r="EI9" s="338"/>
      <c r="EJ9" s="338"/>
      <c r="EK9" s="338"/>
      <c r="EL9" s="338"/>
      <c r="EM9" s="338"/>
      <c r="EN9" s="338"/>
      <c r="EO9" s="338"/>
      <c r="EP9" s="338"/>
      <c r="EQ9" s="338"/>
      <c r="ER9" s="338"/>
      <c r="ES9" s="338"/>
      <c r="ET9" s="338"/>
      <c r="EU9" s="338"/>
      <c r="EV9" s="338"/>
      <c r="EW9" s="338"/>
      <c r="EX9" s="338"/>
      <c r="EY9" s="338"/>
      <c r="EZ9" s="338"/>
      <c r="FA9" s="338"/>
      <c r="FB9" s="338"/>
      <c r="FC9" s="338"/>
      <c r="FD9" s="338"/>
      <c r="FE9" s="338"/>
      <c r="FF9" s="338"/>
      <c r="FG9" s="338"/>
      <c r="FH9" s="338"/>
      <c r="FI9" s="338"/>
      <c r="FJ9" s="338"/>
      <c r="FK9" s="338"/>
      <c r="FL9" s="338"/>
      <c r="FM9" s="338"/>
      <c r="FN9" s="338"/>
      <c r="FO9" s="338"/>
      <c r="FP9" s="338"/>
      <c r="FQ9" s="338"/>
      <c r="FR9" s="338"/>
      <c r="FS9" s="338"/>
      <c r="FT9" s="338"/>
      <c r="FU9" s="338"/>
      <c r="FV9" s="338"/>
      <c r="FW9" s="338"/>
      <c r="FX9" s="338"/>
      <c r="FY9" s="338"/>
      <c r="FZ9" s="338"/>
      <c r="GA9" s="338"/>
      <c r="GB9" s="338"/>
      <c r="GC9" s="338"/>
      <c r="GD9" s="338"/>
      <c r="GE9" s="338"/>
      <c r="GF9" s="338"/>
      <c r="GG9" s="338"/>
      <c r="GH9" s="338"/>
      <c r="GI9" s="338"/>
      <c r="GJ9" s="338"/>
      <c r="GK9" s="338"/>
      <c r="GL9" s="338"/>
      <c r="GM9" s="338"/>
      <c r="GN9" s="338"/>
      <c r="GO9" s="338"/>
      <c r="GP9" s="338"/>
      <c r="GQ9" s="338"/>
      <c r="GR9" s="338"/>
      <c r="GS9" s="338"/>
      <c r="GT9" s="338"/>
      <c r="GU9" s="338"/>
      <c r="GV9" s="338"/>
      <c r="GW9" s="338"/>
      <c r="GX9" s="338"/>
      <c r="GY9" s="338"/>
      <c r="GZ9" s="338"/>
      <c r="HA9" s="338"/>
      <c r="HB9" s="338"/>
      <c r="HC9" s="338"/>
      <c r="HD9" s="338"/>
      <c r="HE9" s="338"/>
      <c r="HF9" s="338"/>
      <c r="HG9" s="338"/>
      <c r="HH9" s="338"/>
      <c r="HI9" s="338"/>
      <c r="HJ9" s="338"/>
      <c r="HK9" s="338"/>
      <c r="HL9" s="338"/>
      <c r="HM9" s="338"/>
      <c r="HN9" s="338"/>
      <c r="HO9" s="338"/>
      <c r="HP9" s="338"/>
      <c r="HQ9" s="338"/>
      <c r="HR9" s="338"/>
      <c r="HS9" s="338"/>
      <c r="HT9" s="338"/>
      <c r="HU9" s="338"/>
      <c r="HV9" s="338"/>
      <c r="HW9" s="338"/>
      <c r="HX9" s="338"/>
      <c r="HY9" s="338"/>
      <c r="HZ9" s="338"/>
      <c r="IA9" s="338"/>
      <c r="IB9" s="338"/>
      <c r="IC9" s="338"/>
      <c r="ID9" s="338"/>
      <c r="IE9" s="338"/>
      <c r="IF9" s="338"/>
      <c r="IG9" s="338"/>
      <c r="IH9" s="338"/>
      <c r="II9" s="338"/>
      <c r="IJ9" s="338"/>
      <c r="IK9" s="338"/>
      <c r="IL9" s="338"/>
      <c r="IM9" s="338"/>
      <c r="IN9" s="338"/>
      <c r="IO9" s="338"/>
      <c r="IP9" s="338"/>
      <c r="IQ9" s="338"/>
      <c r="IR9" s="338"/>
      <c r="IS9" s="338"/>
    </row>
    <row r="10" spans="1:253" ht="42.75" customHeight="1" x14ac:dyDescent="0.2">
      <c r="A10" s="339" t="s">
        <v>14</v>
      </c>
      <c r="B10" s="340"/>
      <c r="C10" s="309" t="s">
        <v>174</v>
      </c>
      <c r="D10" s="310"/>
      <c r="E10" s="310"/>
      <c r="F10" s="310"/>
      <c r="G10" s="310"/>
      <c r="H10" s="310"/>
      <c r="I10" s="311"/>
    </row>
    <row r="11" spans="1:253" ht="42.75" customHeight="1" x14ac:dyDescent="0.2">
      <c r="A11" s="341" t="s">
        <v>15</v>
      </c>
      <c r="B11" s="341"/>
      <c r="C11" s="309" t="s">
        <v>175</v>
      </c>
      <c r="D11" s="310"/>
      <c r="E11" s="310"/>
      <c r="F11" s="310"/>
      <c r="G11" s="310"/>
      <c r="H11" s="310"/>
      <c r="I11" s="311"/>
    </row>
    <row r="12" spans="1:253" ht="42.75" customHeight="1" x14ac:dyDescent="0.2">
      <c r="A12" s="341" t="s">
        <v>16</v>
      </c>
      <c r="B12" s="341"/>
      <c r="C12" s="309" t="s">
        <v>176</v>
      </c>
      <c r="D12" s="310"/>
      <c r="E12" s="310"/>
      <c r="F12" s="310"/>
      <c r="G12" s="310"/>
      <c r="H12" s="310"/>
      <c r="I12" s="311"/>
    </row>
    <row r="13" spans="1:253" x14ac:dyDescent="0.2">
      <c r="A13" s="323" t="s">
        <v>17</v>
      </c>
      <c r="B13" s="324"/>
      <c r="C13" s="324"/>
      <c r="D13" s="324"/>
      <c r="E13" s="324"/>
      <c r="F13" s="324"/>
      <c r="G13" s="324"/>
      <c r="H13" s="324"/>
      <c r="I13" s="325"/>
    </row>
    <row r="14" spans="1:253" ht="38.25" x14ac:dyDescent="0.2">
      <c r="A14" s="31" t="s">
        <v>18</v>
      </c>
      <c r="B14" s="309" t="s">
        <v>177</v>
      </c>
      <c r="C14" s="310"/>
      <c r="D14" s="310"/>
      <c r="E14" s="310"/>
      <c r="F14" s="310"/>
      <c r="G14" s="310"/>
      <c r="H14" s="310"/>
      <c r="I14" s="311"/>
    </row>
    <row r="15" spans="1:253" ht="25.15" customHeight="1" x14ac:dyDescent="0.2">
      <c r="A15" s="326" t="s">
        <v>19</v>
      </c>
      <c r="B15" s="306" t="s">
        <v>20</v>
      </c>
      <c r="C15" s="309" t="str">
        <f>+'ARBOL DEL PROBLEMA'!I13</f>
        <v>Aumento de contagios por COVID- 19, entre la comunidad educativa y sus familias.</v>
      </c>
      <c r="D15" s="310"/>
      <c r="E15" s="311"/>
      <c r="F15" s="306" t="s">
        <v>21</v>
      </c>
      <c r="G15" s="309" t="s">
        <v>170</v>
      </c>
      <c r="H15" s="310"/>
      <c r="I15" s="311"/>
    </row>
    <row r="16" spans="1:253" ht="25.15" customHeight="1" x14ac:dyDescent="0.2">
      <c r="A16" s="327"/>
      <c r="B16" s="307"/>
      <c r="C16" s="309" t="str">
        <f>+'ARBOL DEL PROBLEMA'!I15</f>
        <v>Desescolarización de los estudiantes</v>
      </c>
      <c r="D16" s="310"/>
      <c r="E16" s="311"/>
      <c r="F16" s="307"/>
      <c r="G16" s="309" t="s">
        <v>181</v>
      </c>
      <c r="H16" s="310"/>
      <c r="I16" s="311"/>
    </row>
    <row r="17" spans="1:16381" ht="25.15" customHeight="1" x14ac:dyDescent="0.2">
      <c r="A17" s="327"/>
      <c r="B17" s="307"/>
      <c r="C17" s="309" t="str">
        <f>+'ARBOL DEL PROBLEMA'!I17</f>
        <v>Baja pertinencia y calidad de la educacion</v>
      </c>
      <c r="D17" s="310"/>
      <c r="E17" s="311"/>
      <c r="F17" s="307"/>
      <c r="G17" s="309" t="s">
        <v>182</v>
      </c>
      <c r="H17" s="310"/>
      <c r="I17" s="311"/>
    </row>
    <row r="18" spans="1:16381" ht="25.15" customHeight="1" x14ac:dyDescent="0.2">
      <c r="A18" s="328"/>
      <c r="B18" s="308"/>
      <c r="C18" s="309" t="str">
        <f>+'ARBOL DEL PROBLEMA'!I19</f>
        <v>Desconocimiento sobre la prevención de contagios y la eficacia de los metodos de prevención</v>
      </c>
      <c r="D18" s="310"/>
      <c r="E18" s="311"/>
      <c r="F18" s="308"/>
      <c r="G18" s="309" t="s">
        <v>183</v>
      </c>
      <c r="H18" s="310"/>
      <c r="I18" s="311"/>
    </row>
    <row r="19" spans="1:16381" ht="25.15" customHeight="1" x14ac:dyDescent="0.2">
      <c r="A19" s="326" t="s">
        <v>22</v>
      </c>
      <c r="B19" s="306" t="s">
        <v>23</v>
      </c>
      <c r="C19" s="309" t="s">
        <v>178</v>
      </c>
      <c r="D19" s="310"/>
      <c r="E19" s="311"/>
      <c r="F19" s="306" t="s">
        <v>24</v>
      </c>
      <c r="G19" s="309" t="s">
        <v>184</v>
      </c>
      <c r="H19" s="310"/>
      <c r="I19" s="311"/>
    </row>
    <row r="20" spans="1:16381" ht="25.15" customHeight="1" x14ac:dyDescent="0.2">
      <c r="A20" s="327"/>
      <c r="B20" s="307"/>
      <c r="C20" s="309" t="s">
        <v>562</v>
      </c>
      <c r="D20" s="310"/>
      <c r="E20" s="311"/>
      <c r="F20" s="307"/>
      <c r="G20" s="309"/>
      <c r="H20" s="310"/>
      <c r="I20" s="311"/>
    </row>
    <row r="21" spans="1:16381" ht="25.15" customHeight="1" x14ac:dyDescent="0.2">
      <c r="A21" s="327"/>
      <c r="B21" s="307"/>
      <c r="C21" s="309" t="s">
        <v>179</v>
      </c>
      <c r="D21" s="310"/>
      <c r="E21" s="311"/>
      <c r="F21" s="307"/>
      <c r="G21" s="309" t="s">
        <v>185</v>
      </c>
      <c r="H21" s="310"/>
      <c r="I21" s="311"/>
    </row>
    <row r="22" spans="1:16381" ht="37.5" customHeight="1" x14ac:dyDescent="0.2">
      <c r="A22" s="328"/>
      <c r="B22" s="308"/>
      <c r="C22" s="309" t="s">
        <v>180</v>
      </c>
      <c r="D22" s="310"/>
      <c r="E22" s="311"/>
      <c r="F22" s="308"/>
      <c r="G22" s="309" t="s">
        <v>186</v>
      </c>
      <c r="H22" s="310"/>
      <c r="I22" s="311"/>
    </row>
    <row r="23" spans="1:16381" ht="101.25" customHeight="1" x14ac:dyDescent="0.2">
      <c r="A23" s="318" t="s">
        <v>200</v>
      </c>
      <c r="B23" s="318"/>
      <c r="C23" s="309" t="s">
        <v>171</v>
      </c>
      <c r="D23" s="310"/>
      <c r="E23" s="310"/>
      <c r="F23" s="310"/>
      <c r="G23" s="310"/>
      <c r="H23" s="310"/>
      <c r="I23" s="311"/>
      <c r="J23" s="48" t="s">
        <v>156</v>
      </c>
    </row>
    <row r="24" spans="1:16381" ht="45.6" customHeight="1" x14ac:dyDescent="0.2">
      <c r="A24" s="318" t="s">
        <v>201</v>
      </c>
      <c r="B24" s="318"/>
      <c r="C24" s="346" t="s">
        <v>194</v>
      </c>
      <c r="D24" s="347"/>
      <c r="E24" s="347"/>
      <c r="F24" s="347"/>
      <c r="G24" s="347"/>
      <c r="H24" s="347"/>
      <c r="I24" s="348"/>
    </row>
    <row r="25" spans="1:16381" x14ac:dyDescent="0.2">
      <c r="A25" s="323" t="s">
        <v>25</v>
      </c>
      <c r="B25" s="324"/>
      <c r="C25" s="324"/>
      <c r="D25" s="324"/>
      <c r="E25" s="324"/>
      <c r="F25" s="324"/>
      <c r="G25" s="324"/>
      <c r="H25" s="324"/>
      <c r="I25" s="325"/>
    </row>
    <row r="26" spans="1:16381" ht="31.5" customHeight="1" x14ac:dyDescent="0.2">
      <c r="A26" s="318" t="s">
        <v>26</v>
      </c>
      <c r="B26" s="52" t="s">
        <v>202</v>
      </c>
      <c r="C26" s="33" t="s">
        <v>163</v>
      </c>
      <c r="D26" s="46" t="s">
        <v>187</v>
      </c>
      <c r="E26" s="344" t="s">
        <v>188</v>
      </c>
      <c r="F26" s="345"/>
      <c r="G26" s="345"/>
      <c r="H26" s="345" t="s">
        <v>192</v>
      </c>
      <c r="I26" s="345"/>
    </row>
    <row r="27" spans="1:16381" ht="42.75" customHeight="1" x14ac:dyDescent="0.2">
      <c r="A27" s="318"/>
      <c r="B27" s="52" t="s">
        <v>203</v>
      </c>
      <c r="C27" s="47" t="s">
        <v>190</v>
      </c>
      <c r="D27" s="46" t="s">
        <v>191</v>
      </c>
      <c r="E27" s="344" t="s">
        <v>189</v>
      </c>
      <c r="F27" s="345"/>
      <c r="G27" s="345"/>
      <c r="H27" s="345" t="s">
        <v>193</v>
      </c>
      <c r="I27" s="345"/>
    </row>
    <row r="28" spans="1:16381" ht="30.75" customHeight="1" x14ac:dyDescent="0.2">
      <c r="A28" s="31" t="s">
        <v>27</v>
      </c>
      <c r="B28" s="312" t="s">
        <v>204</v>
      </c>
      <c r="C28" s="312"/>
      <c r="D28" s="312"/>
      <c r="E28" s="312"/>
      <c r="F28" s="312"/>
      <c r="G28" s="312"/>
      <c r="H28" s="312"/>
      <c r="I28" s="312"/>
    </row>
    <row r="29" spans="1:16381" s="53" customFormat="1" x14ac:dyDescent="0.2">
      <c r="A29" s="329" t="s">
        <v>28</v>
      </c>
      <c r="B29" s="330"/>
      <c r="C29" s="330"/>
      <c r="D29" s="330"/>
      <c r="E29" s="330"/>
      <c r="F29" s="330"/>
      <c r="G29" s="330"/>
      <c r="H29" s="330"/>
      <c r="I29" s="331"/>
      <c r="J29" s="342"/>
      <c r="K29" s="342"/>
      <c r="L29" s="342"/>
      <c r="M29" s="342"/>
      <c r="N29" s="342"/>
      <c r="O29" s="342"/>
      <c r="P29" s="342"/>
      <c r="Q29" s="342"/>
      <c r="R29" s="342"/>
      <c r="S29" s="342"/>
      <c r="T29" s="342"/>
      <c r="U29" s="342"/>
      <c r="V29" s="343"/>
      <c r="W29" s="343"/>
      <c r="X29" s="343"/>
      <c r="Y29" s="343"/>
      <c r="Z29" s="343"/>
      <c r="AA29" s="343"/>
      <c r="AB29" s="343"/>
      <c r="AC29" s="343"/>
      <c r="AD29" s="343"/>
      <c r="AE29" s="343"/>
      <c r="AF29" s="343"/>
      <c r="AG29" s="343"/>
      <c r="AH29" s="343"/>
      <c r="AI29" s="343"/>
      <c r="AJ29" s="343"/>
      <c r="AK29" s="343"/>
      <c r="AL29" s="343"/>
      <c r="AM29" s="343"/>
      <c r="AN29" s="343"/>
      <c r="AO29" s="343"/>
      <c r="AP29" s="343"/>
      <c r="AQ29" s="343"/>
      <c r="AR29" s="343"/>
      <c r="AS29" s="343"/>
      <c r="AT29" s="343"/>
      <c r="AU29" s="343"/>
      <c r="AV29" s="343"/>
      <c r="AW29" s="343"/>
      <c r="AX29" s="343"/>
      <c r="AY29" s="343"/>
      <c r="AZ29" s="343"/>
      <c r="BA29" s="343"/>
      <c r="BB29" s="343"/>
      <c r="BC29" s="343"/>
      <c r="BD29" s="343"/>
      <c r="BE29" s="343"/>
      <c r="BF29" s="343"/>
      <c r="BG29" s="343"/>
      <c r="BH29" s="343"/>
      <c r="BI29" s="343"/>
      <c r="BJ29" s="343"/>
      <c r="BK29" s="343"/>
      <c r="BL29" s="343"/>
      <c r="BM29" s="343"/>
      <c r="BN29" s="343"/>
      <c r="BO29" s="343"/>
      <c r="BP29" s="343"/>
      <c r="BQ29" s="343"/>
      <c r="BR29" s="343"/>
      <c r="BS29" s="343"/>
      <c r="BT29" s="343"/>
      <c r="BU29" s="343"/>
      <c r="BV29" s="343"/>
      <c r="BW29" s="343"/>
      <c r="BX29" s="343"/>
      <c r="BY29" s="343"/>
      <c r="BZ29" s="343"/>
      <c r="CA29" s="343"/>
      <c r="CB29" s="343"/>
      <c r="CC29" s="343"/>
      <c r="CD29" s="343"/>
      <c r="CE29" s="343"/>
      <c r="CF29" s="343"/>
      <c r="CG29" s="343"/>
      <c r="CH29" s="343"/>
      <c r="CI29" s="343"/>
      <c r="CJ29" s="343"/>
      <c r="CK29" s="343"/>
      <c r="CL29" s="343"/>
      <c r="CM29" s="343"/>
      <c r="CN29" s="343"/>
      <c r="CO29" s="343"/>
      <c r="CP29" s="343"/>
      <c r="CQ29" s="343"/>
      <c r="CR29" s="343"/>
      <c r="CS29" s="343"/>
      <c r="CT29" s="343"/>
      <c r="CU29" s="343"/>
      <c r="CV29" s="343"/>
      <c r="CW29" s="343"/>
      <c r="CX29" s="343"/>
      <c r="CY29" s="343"/>
      <c r="CZ29" s="343"/>
      <c r="DA29" s="343"/>
      <c r="DB29" s="343"/>
      <c r="DC29" s="343"/>
      <c r="DD29" s="343"/>
      <c r="DE29" s="343"/>
      <c r="DF29" s="343"/>
      <c r="DG29" s="343"/>
      <c r="DH29" s="343"/>
      <c r="DI29" s="343"/>
      <c r="DJ29" s="343"/>
      <c r="DK29" s="343"/>
      <c r="DL29" s="343"/>
      <c r="DM29" s="343"/>
      <c r="DN29" s="343"/>
      <c r="DO29" s="343"/>
      <c r="DP29" s="343"/>
      <c r="DQ29" s="343"/>
      <c r="DR29" s="343"/>
      <c r="DS29" s="343"/>
      <c r="DT29" s="343"/>
      <c r="DU29" s="343"/>
      <c r="DV29" s="343"/>
      <c r="DW29" s="343"/>
      <c r="DX29" s="343"/>
      <c r="DY29" s="343"/>
      <c r="DZ29" s="343"/>
      <c r="EA29" s="343"/>
      <c r="EB29" s="343"/>
      <c r="EC29" s="343"/>
      <c r="ED29" s="343"/>
      <c r="EE29" s="343"/>
      <c r="EF29" s="343"/>
      <c r="EG29" s="343"/>
      <c r="EH29" s="343"/>
      <c r="EI29" s="343"/>
      <c r="EJ29" s="343"/>
      <c r="EK29" s="343"/>
      <c r="EL29" s="343"/>
      <c r="EM29" s="343"/>
      <c r="EN29" s="343"/>
      <c r="EO29" s="343"/>
      <c r="EP29" s="343"/>
      <c r="EQ29" s="343"/>
      <c r="ER29" s="343"/>
      <c r="ES29" s="343"/>
      <c r="ET29" s="343"/>
      <c r="EU29" s="343"/>
      <c r="EV29" s="343"/>
      <c r="EW29" s="343"/>
      <c r="EX29" s="343"/>
      <c r="EY29" s="343"/>
      <c r="EZ29" s="343"/>
      <c r="FA29" s="343"/>
      <c r="FB29" s="343"/>
      <c r="FC29" s="343"/>
      <c r="FD29" s="343"/>
      <c r="FE29" s="343"/>
      <c r="FF29" s="343"/>
      <c r="FG29" s="343"/>
      <c r="FH29" s="343"/>
      <c r="FI29" s="343"/>
      <c r="FJ29" s="343"/>
      <c r="FK29" s="343"/>
      <c r="FL29" s="343"/>
      <c r="FM29" s="343"/>
      <c r="FN29" s="343"/>
      <c r="FO29" s="343"/>
      <c r="FP29" s="343"/>
      <c r="FQ29" s="343"/>
      <c r="FR29" s="343"/>
      <c r="FS29" s="343"/>
      <c r="FT29" s="343"/>
      <c r="FU29" s="343"/>
      <c r="FV29" s="343"/>
      <c r="FW29" s="343"/>
      <c r="FX29" s="343"/>
      <c r="FY29" s="343"/>
      <c r="FZ29" s="343"/>
      <c r="GA29" s="343"/>
      <c r="GB29" s="343"/>
      <c r="GC29" s="343"/>
      <c r="GD29" s="343"/>
      <c r="GE29" s="343"/>
      <c r="GF29" s="343"/>
      <c r="GG29" s="343"/>
      <c r="GH29" s="343"/>
      <c r="GI29" s="343"/>
      <c r="GJ29" s="343"/>
      <c r="GK29" s="343"/>
      <c r="GL29" s="343"/>
      <c r="GM29" s="343"/>
      <c r="GN29" s="343"/>
      <c r="GO29" s="343"/>
      <c r="GP29" s="343"/>
      <c r="GQ29" s="343"/>
      <c r="GR29" s="343"/>
      <c r="GS29" s="343"/>
      <c r="GT29" s="343"/>
      <c r="GU29" s="343"/>
      <c r="GV29" s="343"/>
      <c r="GW29" s="343"/>
      <c r="GX29" s="343"/>
      <c r="GY29" s="343"/>
      <c r="GZ29" s="343"/>
      <c r="HA29" s="343"/>
      <c r="HB29" s="343"/>
      <c r="HC29" s="343"/>
      <c r="HD29" s="343"/>
      <c r="HE29" s="343"/>
      <c r="HF29" s="343"/>
      <c r="HG29" s="343"/>
      <c r="HH29" s="343"/>
      <c r="HI29" s="343"/>
      <c r="HJ29" s="343"/>
      <c r="HK29" s="343"/>
      <c r="HL29" s="343"/>
      <c r="HM29" s="343"/>
      <c r="HN29" s="343"/>
      <c r="HO29" s="343"/>
      <c r="HP29" s="343"/>
      <c r="HQ29" s="343"/>
      <c r="HR29" s="343"/>
      <c r="HS29" s="343"/>
      <c r="HT29" s="343"/>
      <c r="HU29" s="343"/>
      <c r="HV29" s="343"/>
      <c r="HW29" s="343"/>
      <c r="HX29" s="343"/>
      <c r="HY29" s="343"/>
      <c r="HZ29" s="343"/>
      <c r="IA29" s="343"/>
      <c r="IB29" s="343"/>
      <c r="IC29" s="343"/>
      <c r="ID29" s="343"/>
      <c r="IE29" s="343"/>
      <c r="IF29" s="343"/>
      <c r="IG29" s="343"/>
      <c r="IH29" s="343"/>
      <c r="II29" s="343"/>
      <c r="IJ29" s="343"/>
      <c r="IK29" s="343"/>
      <c r="IL29" s="343"/>
      <c r="IM29" s="343"/>
      <c r="IN29" s="343"/>
      <c r="IO29" s="343"/>
      <c r="IP29" s="343"/>
      <c r="IQ29" s="343"/>
      <c r="IR29" s="343"/>
      <c r="IS29" s="343"/>
      <c r="IT29" s="343"/>
      <c r="IU29" s="343"/>
      <c r="IV29" s="343"/>
      <c r="IW29" s="343"/>
      <c r="IX29" s="343"/>
      <c r="IY29" s="343"/>
      <c r="IZ29" s="343"/>
      <c r="JA29" s="343"/>
      <c r="JB29" s="343"/>
      <c r="JC29" s="343"/>
      <c r="JD29" s="343"/>
      <c r="JE29" s="343"/>
      <c r="JF29" s="343"/>
      <c r="JG29" s="343"/>
      <c r="JH29" s="343"/>
      <c r="JI29" s="343"/>
      <c r="JJ29" s="343"/>
      <c r="JK29" s="343"/>
      <c r="JL29" s="343"/>
      <c r="JM29" s="343"/>
      <c r="JN29" s="343"/>
      <c r="JO29" s="343"/>
      <c r="JP29" s="343"/>
      <c r="JQ29" s="343"/>
      <c r="JR29" s="343"/>
      <c r="JS29" s="343"/>
      <c r="JT29" s="343"/>
      <c r="JU29" s="343"/>
      <c r="JV29" s="343"/>
      <c r="JW29" s="343"/>
      <c r="JX29" s="343"/>
      <c r="JY29" s="343"/>
      <c r="JZ29" s="343"/>
      <c r="KA29" s="343"/>
      <c r="KB29" s="343"/>
      <c r="KC29" s="343"/>
      <c r="KD29" s="343"/>
      <c r="KE29" s="343"/>
      <c r="KF29" s="343"/>
      <c r="KG29" s="343"/>
      <c r="KH29" s="343"/>
      <c r="KI29" s="343"/>
      <c r="KJ29" s="343"/>
      <c r="KK29" s="343"/>
      <c r="KL29" s="343"/>
      <c r="KM29" s="343"/>
      <c r="KN29" s="343"/>
      <c r="KO29" s="343"/>
      <c r="KP29" s="343"/>
      <c r="KQ29" s="343"/>
      <c r="KR29" s="343"/>
      <c r="KS29" s="343"/>
      <c r="KT29" s="343"/>
      <c r="KU29" s="343"/>
      <c r="KV29" s="343"/>
      <c r="KW29" s="343"/>
      <c r="KX29" s="343"/>
      <c r="KY29" s="343"/>
      <c r="KZ29" s="343"/>
      <c r="LA29" s="343"/>
      <c r="LB29" s="343"/>
      <c r="LC29" s="343"/>
      <c r="LD29" s="343"/>
      <c r="LE29" s="343"/>
      <c r="LF29" s="343"/>
      <c r="LG29" s="343"/>
      <c r="LH29" s="343"/>
      <c r="LI29" s="343"/>
      <c r="LJ29" s="343"/>
      <c r="LK29" s="343"/>
      <c r="LL29" s="343"/>
      <c r="LM29" s="343"/>
      <c r="LN29" s="343"/>
      <c r="LO29" s="343"/>
      <c r="LP29" s="343"/>
      <c r="LQ29" s="343"/>
      <c r="LR29" s="343"/>
      <c r="LS29" s="343"/>
      <c r="LT29" s="343"/>
      <c r="LU29" s="343"/>
      <c r="LV29" s="343"/>
      <c r="LW29" s="343"/>
      <c r="LX29" s="343"/>
      <c r="LY29" s="343"/>
      <c r="LZ29" s="343"/>
      <c r="MA29" s="343"/>
      <c r="MB29" s="343"/>
      <c r="MC29" s="343"/>
      <c r="MD29" s="343"/>
      <c r="ME29" s="343"/>
      <c r="MF29" s="343"/>
      <c r="MG29" s="343"/>
      <c r="MH29" s="343"/>
      <c r="MI29" s="343"/>
      <c r="MJ29" s="343"/>
      <c r="MK29" s="343"/>
      <c r="ML29" s="343"/>
      <c r="MM29" s="343"/>
      <c r="MN29" s="343"/>
      <c r="MO29" s="343"/>
      <c r="MP29" s="343"/>
      <c r="MQ29" s="343"/>
      <c r="MR29" s="343"/>
      <c r="MS29" s="343"/>
      <c r="MT29" s="343"/>
      <c r="MU29" s="343"/>
      <c r="MV29" s="343"/>
      <c r="MW29" s="343"/>
      <c r="MX29" s="343"/>
      <c r="MY29" s="343"/>
      <c r="MZ29" s="343"/>
      <c r="NA29" s="343"/>
      <c r="NB29" s="343"/>
      <c r="NC29" s="343"/>
      <c r="ND29" s="343"/>
      <c r="NE29" s="343"/>
      <c r="NF29" s="343"/>
      <c r="NG29" s="343"/>
      <c r="NH29" s="343"/>
      <c r="NI29" s="343"/>
      <c r="NJ29" s="343"/>
      <c r="NK29" s="343"/>
      <c r="NL29" s="343"/>
      <c r="NM29" s="343"/>
      <c r="NN29" s="343"/>
      <c r="NO29" s="343"/>
      <c r="NP29" s="343"/>
      <c r="NQ29" s="343"/>
      <c r="NR29" s="343"/>
      <c r="NS29" s="343"/>
      <c r="NT29" s="343"/>
      <c r="NU29" s="343"/>
      <c r="NV29" s="343"/>
      <c r="NW29" s="343"/>
      <c r="NX29" s="343"/>
      <c r="NY29" s="343"/>
      <c r="NZ29" s="343"/>
      <c r="OA29" s="343"/>
      <c r="OB29" s="343"/>
      <c r="OC29" s="343"/>
      <c r="OD29" s="343"/>
      <c r="OE29" s="343"/>
      <c r="OF29" s="343"/>
      <c r="OG29" s="343"/>
      <c r="OH29" s="343"/>
      <c r="OI29" s="343"/>
      <c r="OJ29" s="343"/>
      <c r="OK29" s="343"/>
      <c r="OL29" s="343"/>
      <c r="OM29" s="343"/>
      <c r="ON29" s="343"/>
      <c r="OO29" s="343"/>
      <c r="OP29" s="343"/>
      <c r="OQ29" s="343"/>
      <c r="OR29" s="343"/>
      <c r="OS29" s="343"/>
      <c r="OT29" s="343"/>
      <c r="OU29" s="343"/>
      <c r="OV29" s="343"/>
      <c r="OW29" s="343"/>
      <c r="OX29" s="343"/>
      <c r="OY29" s="343"/>
      <c r="OZ29" s="343"/>
      <c r="PA29" s="343"/>
      <c r="PB29" s="343"/>
      <c r="PC29" s="343"/>
      <c r="PD29" s="343"/>
      <c r="PE29" s="343"/>
      <c r="PF29" s="343"/>
      <c r="PG29" s="343"/>
      <c r="PH29" s="343"/>
      <c r="PI29" s="343"/>
      <c r="PJ29" s="343"/>
      <c r="PK29" s="343"/>
      <c r="PL29" s="343"/>
      <c r="PM29" s="343"/>
      <c r="PN29" s="343"/>
      <c r="PO29" s="343"/>
      <c r="PP29" s="343"/>
      <c r="PQ29" s="343"/>
      <c r="PR29" s="343"/>
      <c r="PS29" s="343"/>
      <c r="PT29" s="343"/>
      <c r="PU29" s="343"/>
      <c r="PV29" s="343"/>
      <c r="PW29" s="343"/>
      <c r="PX29" s="343"/>
      <c r="PY29" s="343"/>
      <c r="PZ29" s="343"/>
      <c r="QA29" s="343"/>
      <c r="QB29" s="343"/>
      <c r="QC29" s="343"/>
      <c r="QD29" s="343"/>
      <c r="QE29" s="343"/>
      <c r="QF29" s="343"/>
      <c r="QG29" s="343"/>
      <c r="QH29" s="343"/>
      <c r="QI29" s="343"/>
      <c r="QJ29" s="343"/>
      <c r="QK29" s="343"/>
      <c r="QL29" s="343"/>
      <c r="QM29" s="343"/>
      <c r="QN29" s="343"/>
      <c r="QO29" s="343"/>
      <c r="QP29" s="343"/>
      <c r="QQ29" s="343"/>
      <c r="QR29" s="343"/>
      <c r="QS29" s="343"/>
      <c r="QT29" s="343"/>
      <c r="QU29" s="343"/>
      <c r="QV29" s="343"/>
      <c r="QW29" s="343"/>
      <c r="QX29" s="343"/>
      <c r="QY29" s="343"/>
      <c r="QZ29" s="343"/>
      <c r="RA29" s="343"/>
      <c r="RB29" s="343"/>
      <c r="RC29" s="343"/>
      <c r="RD29" s="343"/>
      <c r="RE29" s="343"/>
      <c r="RF29" s="343"/>
      <c r="RG29" s="343"/>
      <c r="RH29" s="343"/>
      <c r="RI29" s="343"/>
      <c r="RJ29" s="343"/>
      <c r="RK29" s="343"/>
      <c r="RL29" s="343"/>
      <c r="RM29" s="343"/>
      <c r="RN29" s="343"/>
      <c r="RO29" s="343"/>
      <c r="RP29" s="343"/>
      <c r="RQ29" s="343"/>
      <c r="RR29" s="343"/>
      <c r="RS29" s="343"/>
      <c r="RT29" s="343"/>
      <c r="RU29" s="343"/>
      <c r="RV29" s="343"/>
      <c r="RW29" s="343"/>
      <c r="RX29" s="343"/>
      <c r="RY29" s="343"/>
      <c r="RZ29" s="343"/>
      <c r="SA29" s="343"/>
      <c r="SB29" s="343"/>
      <c r="SC29" s="343"/>
      <c r="SD29" s="343"/>
      <c r="SE29" s="343"/>
      <c r="SF29" s="343"/>
      <c r="SG29" s="343"/>
      <c r="SH29" s="343"/>
      <c r="SI29" s="343"/>
      <c r="SJ29" s="343"/>
      <c r="SK29" s="343"/>
      <c r="SL29" s="343"/>
      <c r="SM29" s="343"/>
      <c r="SN29" s="343"/>
      <c r="SO29" s="343"/>
      <c r="SP29" s="343"/>
      <c r="SQ29" s="343"/>
      <c r="SR29" s="343"/>
      <c r="SS29" s="343"/>
      <c r="ST29" s="343"/>
      <c r="SU29" s="343"/>
      <c r="SV29" s="343"/>
      <c r="SW29" s="343"/>
      <c r="SX29" s="343"/>
      <c r="SY29" s="343"/>
      <c r="SZ29" s="343"/>
      <c r="TA29" s="343"/>
      <c r="TB29" s="343"/>
      <c r="TC29" s="343"/>
      <c r="TD29" s="343"/>
      <c r="TE29" s="343"/>
      <c r="TF29" s="343"/>
      <c r="TG29" s="343"/>
      <c r="TH29" s="343"/>
      <c r="TI29" s="343"/>
      <c r="TJ29" s="343"/>
      <c r="TK29" s="343"/>
      <c r="TL29" s="343"/>
      <c r="TM29" s="343"/>
      <c r="TN29" s="343"/>
      <c r="TO29" s="343"/>
      <c r="TP29" s="343"/>
      <c r="TQ29" s="343"/>
      <c r="TR29" s="343"/>
      <c r="TS29" s="343"/>
      <c r="TT29" s="343"/>
      <c r="TU29" s="343"/>
      <c r="TV29" s="343"/>
      <c r="TW29" s="343"/>
      <c r="TX29" s="343"/>
      <c r="TY29" s="343"/>
      <c r="TZ29" s="343"/>
      <c r="UA29" s="343"/>
      <c r="UB29" s="343"/>
      <c r="UC29" s="343"/>
      <c r="UD29" s="343"/>
      <c r="UE29" s="343"/>
      <c r="UF29" s="343"/>
      <c r="UG29" s="343"/>
      <c r="UH29" s="343"/>
      <c r="UI29" s="343"/>
      <c r="UJ29" s="343"/>
      <c r="UK29" s="343"/>
      <c r="UL29" s="343"/>
      <c r="UM29" s="343"/>
      <c r="UN29" s="343"/>
      <c r="UO29" s="343"/>
      <c r="UP29" s="343"/>
      <c r="UQ29" s="343"/>
      <c r="UR29" s="343"/>
      <c r="US29" s="343"/>
      <c r="UT29" s="343"/>
      <c r="UU29" s="343"/>
      <c r="UV29" s="343"/>
      <c r="UW29" s="343"/>
      <c r="UX29" s="343"/>
      <c r="UY29" s="343"/>
      <c r="UZ29" s="343"/>
      <c r="VA29" s="343"/>
      <c r="VB29" s="343"/>
      <c r="VC29" s="343"/>
      <c r="VD29" s="343"/>
      <c r="VE29" s="343"/>
      <c r="VF29" s="343"/>
      <c r="VG29" s="343"/>
      <c r="VH29" s="343"/>
      <c r="VI29" s="343"/>
      <c r="VJ29" s="343"/>
      <c r="VK29" s="343"/>
      <c r="VL29" s="343"/>
      <c r="VM29" s="343"/>
      <c r="VN29" s="343"/>
      <c r="VO29" s="343"/>
      <c r="VP29" s="343"/>
      <c r="VQ29" s="343"/>
      <c r="VR29" s="343"/>
      <c r="VS29" s="343"/>
      <c r="VT29" s="343"/>
      <c r="VU29" s="343"/>
      <c r="VV29" s="343"/>
      <c r="VW29" s="343"/>
      <c r="VX29" s="343"/>
      <c r="VY29" s="343"/>
      <c r="VZ29" s="343"/>
      <c r="WA29" s="343"/>
      <c r="WB29" s="343"/>
      <c r="WC29" s="343"/>
      <c r="WD29" s="343"/>
      <c r="WE29" s="343"/>
      <c r="WF29" s="343"/>
      <c r="WG29" s="343"/>
      <c r="WH29" s="343"/>
      <c r="WI29" s="343"/>
      <c r="WJ29" s="343"/>
      <c r="WK29" s="343"/>
      <c r="WL29" s="343"/>
      <c r="WM29" s="343"/>
      <c r="WN29" s="343"/>
      <c r="WO29" s="343"/>
      <c r="WP29" s="343"/>
      <c r="WQ29" s="343"/>
      <c r="WR29" s="343"/>
      <c r="WS29" s="343"/>
      <c r="WT29" s="343"/>
      <c r="WU29" s="343"/>
      <c r="WV29" s="343"/>
      <c r="WW29" s="343"/>
      <c r="WX29" s="343"/>
      <c r="WY29" s="343"/>
      <c r="WZ29" s="343"/>
      <c r="XA29" s="343"/>
      <c r="XB29" s="343"/>
      <c r="XC29" s="343"/>
      <c r="XD29" s="343"/>
      <c r="XE29" s="343"/>
      <c r="XF29" s="343"/>
      <c r="XG29" s="343"/>
      <c r="XH29" s="343"/>
      <c r="XI29" s="343"/>
      <c r="XJ29" s="343"/>
      <c r="XK29" s="343"/>
      <c r="XL29" s="343"/>
      <c r="XM29" s="343"/>
      <c r="XN29" s="343"/>
      <c r="XO29" s="343"/>
      <c r="XP29" s="343"/>
      <c r="XQ29" s="343"/>
      <c r="XR29" s="343"/>
      <c r="XS29" s="343"/>
      <c r="XT29" s="343"/>
      <c r="XU29" s="343"/>
      <c r="XV29" s="343"/>
      <c r="XW29" s="343"/>
      <c r="XX29" s="343"/>
      <c r="XY29" s="343"/>
      <c r="XZ29" s="343"/>
      <c r="YA29" s="343"/>
      <c r="YB29" s="343"/>
      <c r="YC29" s="343"/>
      <c r="YD29" s="343"/>
      <c r="YE29" s="343"/>
      <c r="YF29" s="343"/>
      <c r="YG29" s="343"/>
      <c r="YH29" s="343"/>
      <c r="YI29" s="343"/>
      <c r="YJ29" s="343"/>
      <c r="YK29" s="343"/>
      <c r="YL29" s="343"/>
      <c r="YM29" s="343"/>
      <c r="YN29" s="343"/>
      <c r="YO29" s="343"/>
      <c r="YP29" s="343"/>
      <c r="YQ29" s="343"/>
      <c r="YR29" s="343"/>
      <c r="YS29" s="343"/>
      <c r="YT29" s="343"/>
      <c r="YU29" s="343"/>
      <c r="YV29" s="343"/>
      <c r="YW29" s="343"/>
      <c r="YX29" s="343"/>
      <c r="YY29" s="343"/>
      <c r="YZ29" s="343"/>
      <c r="ZA29" s="343"/>
      <c r="ZB29" s="343"/>
      <c r="ZC29" s="343"/>
      <c r="ZD29" s="343"/>
      <c r="ZE29" s="343"/>
      <c r="ZF29" s="343"/>
      <c r="ZG29" s="343"/>
      <c r="ZH29" s="343"/>
      <c r="ZI29" s="343"/>
      <c r="ZJ29" s="343"/>
      <c r="ZK29" s="343"/>
      <c r="ZL29" s="343"/>
      <c r="ZM29" s="343"/>
      <c r="ZN29" s="343"/>
      <c r="ZO29" s="343"/>
      <c r="ZP29" s="343"/>
      <c r="ZQ29" s="343"/>
      <c r="ZR29" s="343"/>
      <c r="ZS29" s="343"/>
      <c r="ZT29" s="343"/>
      <c r="ZU29" s="343"/>
      <c r="ZV29" s="343"/>
      <c r="ZW29" s="343"/>
      <c r="ZX29" s="343"/>
      <c r="ZY29" s="343"/>
      <c r="ZZ29" s="343"/>
      <c r="AAA29" s="343"/>
      <c r="AAB29" s="343"/>
      <c r="AAC29" s="343"/>
      <c r="AAD29" s="343"/>
      <c r="AAE29" s="343"/>
      <c r="AAF29" s="343"/>
      <c r="AAG29" s="343"/>
      <c r="AAH29" s="343"/>
      <c r="AAI29" s="343"/>
      <c r="AAJ29" s="343"/>
      <c r="AAK29" s="343"/>
      <c r="AAL29" s="343"/>
      <c r="AAM29" s="343"/>
      <c r="AAN29" s="343"/>
      <c r="AAO29" s="343"/>
      <c r="AAP29" s="343"/>
      <c r="AAQ29" s="343"/>
      <c r="AAR29" s="343"/>
      <c r="AAS29" s="343"/>
      <c r="AAT29" s="343"/>
      <c r="AAU29" s="343"/>
      <c r="AAV29" s="343"/>
      <c r="AAW29" s="343"/>
      <c r="AAX29" s="343"/>
      <c r="AAY29" s="343"/>
      <c r="AAZ29" s="343"/>
      <c r="ABA29" s="343"/>
      <c r="ABB29" s="343"/>
      <c r="ABC29" s="343"/>
      <c r="ABD29" s="343"/>
      <c r="ABE29" s="343"/>
      <c r="ABF29" s="343"/>
      <c r="ABG29" s="343"/>
      <c r="ABH29" s="343"/>
      <c r="ABI29" s="343"/>
      <c r="ABJ29" s="343"/>
      <c r="ABK29" s="343"/>
      <c r="ABL29" s="343"/>
      <c r="ABM29" s="343"/>
      <c r="ABN29" s="343"/>
      <c r="ABO29" s="343"/>
      <c r="ABP29" s="343"/>
      <c r="ABQ29" s="343"/>
      <c r="ABR29" s="343"/>
      <c r="ABS29" s="343"/>
      <c r="ABT29" s="343"/>
      <c r="ABU29" s="343"/>
      <c r="ABV29" s="343"/>
      <c r="ABW29" s="343"/>
      <c r="ABX29" s="343"/>
      <c r="ABY29" s="343"/>
      <c r="ABZ29" s="343"/>
      <c r="ACA29" s="343"/>
      <c r="ACB29" s="343"/>
      <c r="ACC29" s="343"/>
      <c r="ACD29" s="343"/>
      <c r="ACE29" s="343"/>
      <c r="ACF29" s="343"/>
      <c r="ACG29" s="343"/>
      <c r="ACH29" s="343"/>
      <c r="ACI29" s="343"/>
      <c r="ACJ29" s="343"/>
      <c r="ACK29" s="343"/>
      <c r="ACL29" s="343"/>
      <c r="ACM29" s="343"/>
      <c r="ACN29" s="343"/>
      <c r="ACO29" s="343"/>
      <c r="ACP29" s="343"/>
      <c r="ACQ29" s="343"/>
      <c r="ACR29" s="343"/>
      <c r="ACS29" s="343"/>
      <c r="ACT29" s="343"/>
      <c r="ACU29" s="343"/>
      <c r="ACV29" s="343"/>
      <c r="ACW29" s="343"/>
      <c r="ACX29" s="343"/>
      <c r="ACY29" s="343"/>
      <c r="ACZ29" s="343"/>
      <c r="ADA29" s="343"/>
      <c r="ADB29" s="343"/>
      <c r="ADC29" s="343"/>
      <c r="ADD29" s="343"/>
      <c r="ADE29" s="343"/>
      <c r="ADF29" s="343"/>
      <c r="ADG29" s="343"/>
      <c r="ADH29" s="343"/>
      <c r="ADI29" s="343"/>
      <c r="ADJ29" s="343"/>
      <c r="ADK29" s="343"/>
      <c r="ADL29" s="343"/>
      <c r="ADM29" s="343"/>
      <c r="ADN29" s="343"/>
      <c r="ADO29" s="343"/>
      <c r="ADP29" s="343"/>
      <c r="ADQ29" s="343"/>
      <c r="ADR29" s="343"/>
      <c r="ADS29" s="343"/>
      <c r="ADT29" s="343"/>
      <c r="ADU29" s="343"/>
      <c r="ADV29" s="343"/>
      <c r="ADW29" s="343"/>
      <c r="ADX29" s="343"/>
      <c r="ADY29" s="343"/>
      <c r="ADZ29" s="343"/>
      <c r="AEA29" s="343"/>
      <c r="AEB29" s="343"/>
      <c r="AEC29" s="343"/>
      <c r="AED29" s="343"/>
      <c r="AEE29" s="343"/>
      <c r="AEF29" s="343"/>
      <c r="AEG29" s="343"/>
      <c r="AEH29" s="343"/>
      <c r="AEI29" s="343"/>
      <c r="AEJ29" s="343"/>
      <c r="AEK29" s="343"/>
      <c r="AEL29" s="343"/>
      <c r="AEM29" s="343"/>
      <c r="AEN29" s="343"/>
      <c r="AEO29" s="343"/>
      <c r="AEP29" s="343"/>
      <c r="AEQ29" s="343"/>
      <c r="AER29" s="343"/>
      <c r="AES29" s="343"/>
      <c r="AET29" s="343"/>
      <c r="AEU29" s="343"/>
      <c r="AEV29" s="343"/>
      <c r="AEW29" s="343"/>
      <c r="AEX29" s="343"/>
      <c r="AEY29" s="343"/>
      <c r="AEZ29" s="343"/>
      <c r="AFA29" s="343"/>
      <c r="AFB29" s="343"/>
      <c r="AFC29" s="343"/>
      <c r="AFD29" s="343"/>
      <c r="AFE29" s="343"/>
      <c r="AFF29" s="343"/>
      <c r="AFG29" s="343"/>
      <c r="AFH29" s="343"/>
      <c r="AFI29" s="343"/>
      <c r="AFJ29" s="343"/>
      <c r="AFK29" s="343"/>
      <c r="AFL29" s="343"/>
      <c r="AFM29" s="343"/>
      <c r="AFN29" s="343"/>
      <c r="AFO29" s="343"/>
      <c r="AFP29" s="343"/>
      <c r="AFQ29" s="343"/>
      <c r="AFR29" s="343"/>
      <c r="AFS29" s="343"/>
      <c r="AFT29" s="343"/>
      <c r="AFU29" s="343"/>
      <c r="AFV29" s="343"/>
      <c r="AFW29" s="343"/>
      <c r="AFX29" s="343"/>
      <c r="AFY29" s="343"/>
      <c r="AFZ29" s="343"/>
      <c r="AGA29" s="343"/>
      <c r="AGB29" s="343"/>
      <c r="AGC29" s="343"/>
      <c r="AGD29" s="343"/>
      <c r="AGE29" s="343"/>
      <c r="AGF29" s="343"/>
      <c r="AGG29" s="343"/>
      <c r="AGH29" s="343"/>
      <c r="AGI29" s="343"/>
      <c r="AGJ29" s="343"/>
      <c r="AGK29" s="343"/>
      <c r="AGL29" s="343"/>
      <c r="AGM29" s="343"/>
      <c r="AGN29" s="343"/>
      <c r="AGO29" s="343"/>
      <c r="AGP29" s="343"/>
      <c r="AGQ29" s="343"/>
      <c r="AGR29" s="343"/>
      <c r="AGS29" s="343"/>
      <c r="AGT29" s="343"/>
      <c r="AGU29" s="343"/>
      <c r="AGV29" s="343"/>
      <c r="AGW29" s="343"/>
      <c r="AGX29" s="343"/>
      <c r="AGY29" s="343"/>
      <c r="AGZ29" s="343"/>
      <c r="AHA29" s="343"/>
      <c r="AHB29" s="343"/>
      <c r="AHC29" s="343"/>
      <c r="AHD29" s="343"/>
      <c r="AHE29" s="343"/>
      <c r="AHF29" s="343"/>
      <c r="AHG29" s="343"/>
      <c r="AHH29" s="343"/>
      <c r="AHI29" s="343"/>
      <c r="AHJ29" s="343"/>
      <c r="AHK29" s="343"/>
      <c r="AHL29" s="343"/>
      <c r="AHM29" s="343"/>
      <c r="AHN29" s="343"/>
      <c r="AHO29" s="343"/>
      <c r="AHP29" s="343"/>
      <c r="AHQ29" s="343"/>
      <c r="AHR29" s="343"/>
      <c r="AHS29" s="343"/>
      <c r="AHT29" s="343"/>
      <c r="AHU29" s="343"/>
      <c r="AHV29" s="343"/>
      <c r="AHW29" s="343"/>
      <c r="AHX29" s="343"/>
      <c r="AHY29" s="343"/>
      <c r="AHZ29" s="343"/>
      <c r="AIA29" s="343"/>
      <c r="AIB29" s="343"/>
      <c r="AIC29" s="343"/>
      <c r="AID29" s="343"/>
      <c r="AIE29" s="343"/>
      <c r="AIF29" s="343"/>
      <c r="AIG29" s="343"/>
      <c r="AIH29" s="343"/>
      <c r="AII29" s="343"/>
      <c r="AIJ29" s="343"/>
      <c r="AIK29" s="343"/>
      <c r="AIL29" s="343"/>
      <c r="AIM29" s="343"/>
      <c r="AIN29" s="343"/>
      <c r="AIO29" s="343"/>
      <c r="AIP29" s="343"/>
      <c r="AIQ29" s="343"/>
      <c r="AIR29" s="343"/>
      <c r="AIS29" s="343"/>
      <c r="AIT29" s="343"/>
      <c r="AIU29" s="343"/>
      <c r="AIV29" s="343"/>
      <c r="AIW29" s="343"/>
      <c r="AIX29" s="343"/>
      <c r="AIY29" s="343"/>
      <c r="AIZ29" s="343"/>
      <c r="AJA29" s="343"/>
      <c r="AJB29" s="343"/>
      <c r="AJC29" s="343"/>
      <c r="AJD29" s="343"/>
      <c r="AJE29" s="343"/>
      <c r="AJF29" s="343"/>
      <c r="AJG29" s="343"/>
      <c r="AJH29" s="343"/>
      <c r="AJI29" s="343"/>
      <c r="AJJ29" s="343"/>
      <c r="AJK29" s="343"/>
      <c r="AJL29" s="343"/>
      <c r="AJM29" s="343"/>
      <c r="AJN29" s="343"/>
      <c r="AJO29" s="343"/>
      <c r="AJP29" s="343"/>
      <c r="AJQ29" s="343"/>
      <c r="AJR29" s="343"/>
      <c r="AJS29" s="343"/>
      <c r="AJT29" s="343"/>
      <c r="AJU29" s="343"/>
      <c r="AJV29" s="343"/>
      <c r="AJW29" s="343"/>
      <c r="AJX29" s="343"/>
      <c r="AJY29" s="343"/>
      <c r="AJZ29" s="343"/>
      <c r="AKA29" s="343"/>
      <c r="AKB29" s="343"/>
      <c r="AKC29" s="343"/>
      <c r="AKD29" s="343"/>
      <c r="AKE29" s="343"/>
      <c r="AKF29" s="343"/>
      <c r="AKG29" s="343"/>
      <c r="AKH29" s="343"/>
      <c r="AKI29" s="343"/>
      <c r="AKJ29" s="343"/>
      <c r="AKK29" s="343"/>
      <c r="AKL29" s="343"/>
      <c r="AKM29" s="343"/>
      <c r="AKN29" s="343"/>
      <c r="AKO29" s="343"/>
      <c r="AKP29" s="343"/>
      <c r="AKQ29" s="343"/>
      <c r="AKR29" s="343"/>
      <c r="AKS29" s="343"/>
      <c r="AKT29" s="343"/>
      <c r="AKU29" s="343"/>
      <c r="AKV29" s="343"/>
      <c r="AKW29" s="343"/>
      <c r="AKX29" s="343"/>
      <c r="AKY29" s="343"/>
      <c r="AKZ29" s="343"/>
      <c r="ALA29" s="343"/>
      <c r="ALB29" s="343"/>
      <c r="ALC29" s="343"/>
      <c r="ALD29" s="343"/>
      <c r="ALE29" s="343"/>
      <c r="ALF29" s="343"/>
      <c r="ALG29" s="343"/>
      <c r="ALH29" s="343"/>
      <c r="ALI29" s="343"/>
      <c r="ALJ29" s="343"/>
      <c r="ALK29" s="343"/>
      <c r="ALL29" s="343"/>
      <c r="ALM29" s="343"/>
      <c r="ALN29" s="343"/>
      <c r="ALO29" s="343"/>
      <c r="ALP29" s="343"/>
      <c r="ALQ29" s="343"/>
      <c r="ALR29" s="343"/>
      <c r="ALS29" s="343"/>
      <c r="ALT29" s="343"/>
      <c r="ALU29" s="343"/>
      <c r="ALV29" s="343"/>
      <c r="ALW29" s="343"/>
      <c r="ALX29" s="343"/>
      <c r="ALY29" s="343"/>
      <c r="ALZ29" s="343"/>
      <c r="AMA29" s="343"/>
      <c r="AMB29" s="343"/>
      <c r="AMC29" s="343"/>
      <c r="AMD29" s="343"/>
      <c r="AME29" s="343"/>
      <c r="AMF29" s="343"/>
      <c r="AMG29" s="343"/>
      <c r="AMH29" s="343"/>
      <c r="AMI29" s="343"/>
      <c r="AMJ29" s="343"/>
      <c r="AMK29" s="343"/>
      <c r="AML29" s="343"/>
      <c r="AMM29" s="343"/>
      <c r="AMN29" s="343"/>
      <c r="AMO29" s="343"/>
      <c r="AMP29" s="343"/>
      <c r="AMQ29" s="343"/>
      <c r="AMR29" s="343"/>
      <c r="AMS29" s="343"/>
      <c r="AMT29" s="343"/>
      <c r="AMU29" s="343"/>
      <c r="AMV29" s="343"/>
      <c r="AMW29" s="343"/>
      <c r="AMX29" s="343"/>
      <c r="AMY29" s="343"/>
      <c r="AMZ29" s="343"/>
      <c r="ANA29" s="343"/>
      <c r="ANB29" s="343"/>
      <c r="ANC29" s="343"/>
      <c r="AND29" s="343"/>
      <c r="ANE29" s="343"/>
      <c r="ANF29" s="343"/>
      <c r="ANG29" s="343"/>
      <c r="ANH29" s="343"/>
      <c r="ANI29" s="343"/>
      <c r="ANJ29" s="343"/>
      <c r="ANK29" s="343"/>
      <c r="ANL29" s="343"/>
      <c r="ANM29" s="343"/>
      <c r="ANN29" s="343"/>
      <c r="ANO29" s="343"/>
      <c r="ANP29" s="343"/>
      <c r="ANQ29" s="343"/>
      <c r="ANR29" s="343"/>
      <c r="ANS29" s="343"/>
      <c r="ANT29" s="343"/>
      <c r="ANU29" s="343"/>
      <c r="ANV29" s="343"/>
      <c r="ANW29" s="343"/>
      <c r="ANX29" s="343"/>
      <c r="ANY29" s="343"/>
      <c r="ANZ29" s="343"/>
      <c r="AOA29" s="343"/>
      <c r="AOB29" s="343"/>
      <c r="AOC29" s="343"/>
      <c r="AOD29" s="343"/>
      <c r="AOE29" s="343"/>
      <c r="AOF29" s="343"/>
      <c r="AOG29" s="343"/>
      <c r="AOH29" s="343"/>
      <c r="AOI29" s="343"/>
      <c r="AOJ29" s="343"/>
      <c r="AOK29" s="343"/>
      <c r="AOL29" s="343"/>
      <c r="AOM29" s="343"/>
      <c r="AON29" s="343"/>
      <c r="AOO29" s="343"/>
      <c r="AOP29" s="343"/>
      <c r="AOQ29" s="343"/>
      <c r="AOR29" s="343"/>
      <c r="AOS29" s="343"/>
      <c r="AOT29" s="343"/>
      <c r="AOU29" s="343"/>
      <c r="AOV29" s="343"/>
      <c r="AOW29" s="343"/>
      <c r="AOX29" s="343"/>
      <c r="AOY29" s="343"/>
      <c r="AOZ29" s="343"/>
      <c r="APA29" s="343"/>
      <c r="APB29" s="343"/>
      <c r="APC29" s="343"/>
      <c r="APD29" s="343"/>
      <c r="APE29" s="343"/>
      <c r="APF29" s="343"/>
      <c r="APG29" s="343"/>
      <c r="APH29" s="343"/>
      <c r="API29" s="343"/>
      <c r="APJ29" s="343"/>
      <c r="APK29" s="343"/>
      <c r="APL29" s="343"/>
      <c r="APM29" s="343"/>
      <c r="APN29" s="343"/>
      <c r="APO29" s="343"/>
      <c r="APP29" s="343"/>
      <c r="APQ29" s="343"/>
      <c r="APR29" s="343"/>
      <c r="APS29" s="343"/>
      <c r="APT29" s="343"/>
      <c r="APU29" s="343"/>
      <c r="APV29" s="343"/>
      <c r="APW29" s="343"/>
      <c r="APX29" s="343"/>
      <c r="APY29" s="343"/>
      <c r="APZ29" s="343"/>
      <c r="AQA29" s="343"/>
      <c r="AQB29" s="343"/>
      <c r="AQC29" s="343"/>
      <c r="AQD29" s="343"/>
      <c r="AQE29" s="343"/>
      <c r="AQF29" s="343"/>
      <c r="AQG29" s="343"/>
      <c r="AQH29" s="343"/>
      <c r="AQI29" s="343"/>
      <c r="AQJ29" s="343"/>
      <c r="AQK29" s="343"/>
      <c r="AQL29" s="343"/>
      <c r="AQM29" s="343"/>
      <c r="AQN29" s="343"/>
      <c r="AQO29" s="343"/>
      <c r="AQP29" s="343"/>
      <c r="AQQ29" s="343"/>
      <c r="AQR29" s="343"/>
      <c r="AQS29" s="343"/>
      <c r="AQT29" s="343"/>
      <c r="AQU29" s="343"/>
      <c r="AQV29" s="343"/>
      <c r="AQW29" s="343"/>
      <c r="AQX29" s="343"/>
      <c r="AQY29" s="343"/>
      <c r="AQZ29" s="343"/>
      <c r="ARA29" s="343"/>
      <c r="ARB29" s="343"/>
      <c r="ARC29" s="343"/>
      <c r="ARD29" s="343"/>
      <c r="ARE29" s="343"/>
      <c r="ARF29" s="343"/>
      <c r="ARG29" s="343"/>
      <c r="ARH29" s="343"/>
      <c r="ARI29" s="343"/>
      <c r="ARJ29" s="343"/>
      <c r="ARK29" s="343"/>
      <c r="ARL29" s="343"/>
      <c r="ARM29" s="343"/>
      <c r="ARN29" s="343"/>
      <c r="ARO29" s="343"/>
      <c r="ARP29" s="343"/>
      <c r="ARQ29" s="343"/>
      <c r="ARR29" s="343"/>
      <c r="ARS29" s="343"/>
      <c r="ART29" s="343"/>
      <c r="ARU29" s="343"/>
      <c r="ARV29" s="343"/>
      <c r="ARW29" s="343"/>
      <c r="ARX29" s="343"/>
      <c r="ARY29" s="343"/>
      <c r="ARZ29" s="343"/>
      <c r="ASA29" s="343"/>
      <c r="ASB29" s="343"/>
      <c r="ASC29" s="343"/>
      <c r="ASD29" s="343"/>
      <c r="ASE29" s="343"/>
      <c r="ASF29" s="343"/>
      <c r="ASG29" s="343"/>
      <c r="ASH29" s="343"/>
      <c r="ASI29" s="343"/>
      <c r="ASJ29" s="343"/>
      <c r="ASK29" s="343"/>
      <c r="ASL29" s="343"/>
      <c r="ASM29" s="343"/>
      <c r="ASN29" s="343"/>
      <c r="ASO29" s="343"/>
      <c r="ASP29" s="343"/>
      <c r="ASQ29" s="343"/>
      <c r="ASR29" s="343"/>
      <c r="ASS29" s="343"/>
      <c r="AST29" s="343"/>
      <c r="ASU29" s="343"/>
      <c r="ASV29" s="343"/>
      <c r="ASW29" s="343"/>
      <c r="ASX29" s="343"/>
      <c r="ASY29" s="343"/>
      <c r="ASZ29" s="343"/>
      <c r="ATA29" s="343"/>
      <c r="ATB29" s="343"/>
      <c r="ATC29" s="343"/>
      <c r="ATD29" s="343"/>
      <c r="ATE29" s="343"/>
      <c r="ATF29" s="343"/>
      <c r="ATG29" s="343"/>
      <c r="ATH29" s="343"/>
      <c r="ATI29" s="343"/>
      <c r="ATJ29" s="343"/>
      <c r="ATK29" s="343"/>
      <c r="ATL29" s="343"/>
      <c r="ATM29" s="343"/>
      <c r="ATN29" s="343"/>
      <c r="ATO29" s="343"/>
      <c r="ATP29" s="343"/>
      <c r="ATQ29" s="343"/>
      <c r="ATR29" s="343"/>
      <c r="ATS29" s="343"/>
      <c r="ATT29" s="343"/>
      <c r="ATU29" s="343"/>
      <c r="ATV29" s="343"/>
      <c r="ATW29" s="343"/>
      <c r="ATX29" s="343"/>
      <c r="ATY29" s="343"/>
      <c r="ATZ29" s="343"/>
      <c r="AUA29" s="343"/>
      <c r="AUB29" s="343"/>
      <c r="AUC29" s="343"/>
      <c r="AUD29" s="343"/>
      <c r="AUE29" s="343"/>
      <c r="AUF29" s="343"/>
      <c r="AUG29" s="343"/>
      <c r="AUH29" s="343"/>
      <c r="AUI29" s="343"/>
      <c r="AUJ29" s="343"/>
      <c r="AUK29" s="343"/>
      <c r="AUL29" s="343"/>
      <c r="AUM29" s="343"/>
      <c r="AUN29" s="343"/>
      <c r="AUO29" s="343"/>
      <c r="AUP29" s="343"/>
      <c r="AUQ29" s="343"/>
      <c r="AUR29" s="343"/>
      <c r="AUS29" s="343"/>
      <c r="AUT29" s="343"/>
      <c r="AUU29" s="343"/>
      <c r="AUV29" s="343"/>
      <c r="AUW29" s="343"/>
      <c r="AUX29" s="343"/>
      <c r="AUY29" s="343"/>
      <c r="AUZ29" s="343"/>
      <c r="AVA29" s="343"/>
      <c r="AVB29" s="343"/>
      <c r="AVC29" s="343"/>
      <c r="AVD29" s="343"/>
      <c r="AVE29" s="343"/>
      <c r="AVF29" s="343"/>
      <c r="AVG29" s="343"/>
      <c r="AVH29" s="343"/>
      <c r="AVI29" s="343"/>
      <c r="AVJ29" s="343"/>
      <c r="AVK29" s="343"/>
      <c r="AVL29" s="343"/>
      <c r="AVM29" s="343"/>
      <c r="AVN29" s="343"/>
      <c r="AVO29" s="343"/>
      <c r="AVP29" s="343"/>
      <c r="AVQ29" s="343"/>
      <c r="AVR29" s="343"/>
      <c r="AVS29" s="343"/>
      <c r="AVT29" s="343"/>
      <c r="AVU29" s="343"/>
      <c r="AVV29" s="343"/>
      <c r="AVW29" s="343"/>
      <c r="AVX29" s="343"/>
      <c r="AVY29" s="343"/>
      <c r="AVZ29" s="343"/>
      <c r="AWA29" s="343"/>
      <c r="AWB29" s="343"/>
      <c r="AWC29" s="343"/>
      <c r="AWD29" s="343"/>
      <c r="AWE29" s="343"/>
      <c r="AWF29" s="343"/>
      <c r="AWG29" s="343"/>
      <c r="AWH29" s="343"/>
      <c r="AWI29" s="343"/>
      <c r="AWJ29" s="343"/>
      <c r="AWK29" s="343"/>
      <c r="AWL29" s="343"/>
      <c r="AWM29" s="343"/>
      <c r="AWN29" s="343"/>
      <c r="AWO29" s="343"/>
      <c r="AWP29" s="343"/>
      <c r="AWQ29" s="343"/>
      <c r="AWR29" s="343"/>
      <c r="AWS29" s="343"/>
      <c r="AWT29" s="343"/>
      <c r="AWU29" s="343"/>
      <c r="AWV29" s="343"/>
      <c r="AWW29" s="343"/>
      <c r="AWX29" s="343"/>
      <c r="AWY29" s="343"/>
      <c r="AWZ29" s="343"/>
      <c r="AXA29" s="343"/>
      <c r="AXB29" s="343"/>
      <c r="AXC29" s="343"/>
      <c r="AXD29" s="343"/>
      <c r="AXE29" s="343"/>
      <c r="AXF29" s="343"/>
      <c r="AXG29" s="343"/>
      <c r="AXH29" s="343"/>
      <c r="AXI29" s="343"/>
      <c r="AXJ29" s="343"/>
      <c r="AXK29" s="343"/>
      <c r="AXL29" s="343"/>
      <c r="AXM29" s="343"/>
      <c r="AXN29" s="343"/>
      <c r="AXO29" s="343"/>
      <c r="AXP29" s="343"/>
      <c r="AXQ29" s="343"/>
      <c r="AXR29" s="343"/>
      <c r="AXS29" s="343"/>
      <c r="AXT29" s="343"/>
      <c r="AXU29" s="343"/>
      <c r="AXV29" s="343"/>
      <c r="AXW29" s="343"/>
      <c r="AXX29" s="343"/>
      <c r="AXY29" s="343"/>
      <c r="AXZ29" s="343"/>
      <c r="AYA29" s="343"/>
      <c r="AYB29" s="343"/>
      <c r="AYC29" s="343"/>
      <c r="AYD29" s="343"/>
      <c r="AYE29" s="343"/>
      <c r="AYF29" s="343"/>
      <c r="AYG29" s="343"/>
      <c r="AYH29" s="343"/>
      <c r="AYI29" s="343"/>
      <c r="AYJ29" s="343"/>
      <c r="AYK29" s="343"/>
      <c r="AYL29" s="343"/>
      <c r="AYM29" s="343"/>
      <c r="AYN29" s="343"/>
      <c r="AYO29" s="343"/>
      <c r="AYP29" s="343"/>
      <c r="AYQ29" s="343"/>
      <c r="AYR29" s="343"/>
      <c r="AYS29" s="343"/>
      <c r="AYT29" s="343"/>
      <c r="AYU29" s="343"/>
      <c r="AYV29" s="343"/>
      <c r="AYW29" s="343"/>
      <c r="AYX29" s="343"/>
      <c r="AYY29" s="343"/>
      <c r="AYZ29" s="343"/>
      <c r="AZA29" s="343"/>
      <c r="AZB29" s="343"/>
      <c r="AZC29" s="343"/>
      <c r="AZD29" s="343"/>
      <c r="AZE29" s="343"/>
      <c r="AZF29" s="343"/>
      <c r="AZG29" s="343"/>
      <c r="AZH29" s="343"/>
      <c r="AZI29" s="343"/>
      <c r="AZJ29" s="343"/>
      <c r="AZK29" s="343"/>
      <c r="AZL29" s="343"/>
      <c r="AZM29" s="343"/>
      <c r="AZN29" s="343"/>
      <c r="AZO29" s="343"/>
      <c r="AZP29" s="343"/>
      <c r="AZQ29" s="343"/>
      <c r="AZR29" s="343"/>
      <c r="AZS29" s="343"/>
      <c r="AZT29" s="343"/>
      <c r="AZU29" s="343"/>
      <c r="AZV29" s="343"/>
      <c r="AZW29" s="343"/>
      <c r="AZX29" s="343"/>
      <c r="AZY29" s="343"/>
      <c r="AZZ29" s="343"/>
      <c r="BAA29" s="343"/>
      <c r="BAB29" s="343"/>
      <c r="BAC29" s="343"/>
      <c r="BAD29" s="343"/>
      <c r="BAE29" s="343"/>
      <c r="BAF29" s="343"/>
      <c r="BAG29" s="343"/>
      <c r="BAH29" s="343"/>
      <c r="BAI29" s="343"/>
      <c r="BAJ29" s="343"/>
      <c r="BAK29" s="343"/>
      <c r="BAL29" s="343"/>
      <c r="BAM29" s="343"/>
      <c r="BAN29" s="343"/>
      <c r="BAO29" s="343"/>
      <c r="BAP29" s="343"/>
      <c r="BAQ29" s="343"/>
      <c r="BAR29" s="343"/>
      <c r="BAS29" s="343"/>
      <c r="BAT29" s="343"/>
      <c r="BAU29" s="343"/>
      <c r="BAV29" s="343"/>
      <c r="BAW29" s="343"/>
      <c r="BAX29" s="343"/>
      <c r="BAY29" s="343"/>
      <c r="BAZ29" s="343"/>
      <c r="BBA29" s="343"/>
      <c r="BBB29" s="343"/>
      <c r="BBC29" s="343"/>
      <c r="BBD29" s="343"/>
      <c r="BBE29" s="343"/>
      <c r="BBF29" s="343"/>
      <c r="BBG29" s="343"/>
      <c r="BBH29" s="343"/>
      <c r="BBI29" s="343"/>
      <c r="BBJ29" s="343"/>
      <c r="BBK29" s="343"/>
      <c r="BBL29" s="343"/>
      <c r="BBM29" s="343"/>
      <c r="BBN29" s="343"/>
      <c r="BBO29" s="343"/>
      <c r="BBP29" s="343"/>
      <c r="BBQ29" s="343"/>
      <c r="BBR29" s="343"/>
      <c r="BBS29" s="343"/>
      <c r="BBT29" s="343"/>
      <c r="BBU29" s="343"/>
      <c r="BBV29" s="343"/>
      <c r="BBW29" s="343"/>
      <c r="BBX29" s="343"/>
      <c r="BBY29" s="343"/>
      <c r="BBZ29" s="343"/>
      <c r="BCA29" s="343"/>
      <c r="BCB29" s="343"/>
      <c r="BCC29" s="343"/>
      <c r="BCD29" s="343"/>
      <c r="BCE29" s="343"/>
      <c r="BCF29" s="343"/>
      <c r="BCG29" s="343"/>
      <c r="BCH29" s="343"/>
      <c r="BCI29" s="343"/>
      <c r="BCJ29" s="343"/>
      <c r="BCK29" s="343"/>
      <c r="BCL29" s="343"/>
      <c r="BCM29" s="343"/>
      <c r="BCN29" s="343"/>
      <c r="BCO29" s="343"/>
      <c r="BCP29" s="343"/>
      <c r="BCQ29" s="343"/>
      <c r="BCR29" s="343"/>
      <c r="BCS29" s="343"/>
      <c r="BCT29" s="343"/>
      <c r="BCU29" s="343"/>
      <c r="BCV29" s="343"/>
      <c r="BCW29" s="343"/>
      <c r="BCX29" s="343"/>
      <c r="BCY29" s="343"/>
      <c r="BCZ29" s="343"/>
      <c r="BDA29" s="343"/>
      <c r="BDB29" s="343"/>
      <c r="BDC29" s="343"/>
      <c r="BDD29" s="343"/>
      <c r="BDE29" s="343"/>
      <c r="BDF29" s="343"/>
      <c r="BDG29" s="343"/>
      <c r="BDH29" s="343"/>
      <c r="BDI29" s="343"/>
      <c r="BDJ29" s="343"/>
      <c r="BDK29" s="343"/>
      <c r="BDL29" s="343"/>
      <c r="BDM29" s="343"/>
      <c r="BDN29" s="343"/>
      <c r="BDO29" s="343"/>
      <c r="BDP29" s="343"/>
      <c r="BDQ29" s="343"/>
      <c r="BDR29" s="343"/>
      <c r="BDS29" s="343"/>
      <c r="BDT29" s="343"/>
      <c r="BDU29" s="343"/>
      <c r="BDV29" s="343"/>
      <c r="BDW29" s="343"/>
      <c r="BDX29" s="343"/>
      <c r="BDY29" s="343"/>
      <c r="BDZ29" s="343"/>
      <c r="BEA29" s="343"/>
      <c r="BEB29" s="343"/>
      <c r="BEC29" s="343"/>
      <c r="BED29" s="343"/>
      <c r="BEE29" s="343"/>
      <c r="BEF29" s="343"/>
      <c r="BEG29" s="343"/>
      <c r="BEH29" s="343"/>
      <c r="BEI29" s="343"/>
      <c r="BEJ29" s="343"/>
      <c r="BEK29" s="343"/>
      <c r="BEL29" s="343"/>
      <c r="BEM29" s="343"/>
      <c r="BEN29" s="343"/>
      <c r="BEO29" s="343"/>
      <c r="BEP29" s="343"/>
      <c r="BEQ29" s="343"/>
      <c r="BER29" s="343"/>
      <c r="BES29" s="343"/>
      <c r="BET29" s="343"/>
      <c r="BEU29" s="343"/>
      <c r="BEV29" s="343"/>
      <c r="BEW29" s="343"/>
      <c r="BEX29" s="343"/>
      <c r="BEY29" s="343"/>
      <c r="BEZ29" s="343"/>
      <c r="BFA29" s="343"/>
      <c r="BFB29" s="343"/>
      <c r="BFC29" s="343"/>
      <c r="BFD29" s="343"/>
      <c r="BFE29" s="343"/>
      <c r="BFF29" s="343"/>
      <c r="BFG29" s="343"/>
      <c r="BFH29" s="343"/>
      <c r="BFI29" s="343"/>
      <c r="BFJ29" s="343"/>
      <c r="BFK29" s="343"/>
      <c r="BFL29" s="343"/>
      <c r="BFM29" s="343"/>
      <c r="BFN29" s="343"/>
      <c r="BFO29" s="343"/>
      <c r="BFP29" s="343"/>
      <c r="BFQ29" s="343"/>
      <c r="BFR29" s="343"/>
      <c r="BFS29" s="343"/>
      <c r="BFT29" s="343"/>
      <c r="BFU29" s="343"/>
      <c r="BFV29" s="343"/>
      <c r="BFW29" s="343"/>
      <c r="BFX29" s="343"/>
      <c r="BFY29" s="343"/>
      <c r="BFZ29" s="343"/>
      <c r="BGA29" s="343"/>
      <c r="BGB29" s="343"/>
      <c r="BGC29" s="343"/>
      <c r="BGD29" s="343"/>
      <c r="BGE29" s="343"/>
      <c r="BGF29" s="343"/>
      <c r="BGG29" s="343"/>
      <c r="BGH29" s="343"/>
      <c r="BGI29" s="343"/>
      <c r="BGJ29" s="343"/>
      <c r="BGK29" s="343"/>
      <c r="BGL29" s="343"/>
      <c r="BGM29" s="343"/>
      <c r="BGN29" s="343"/>
      <c r="BGO29" s="343"/>
      <c r="BGP29" s="343"/>
      <c r="BGQ29" s="343"/>
      <c r="BGR29" s="343"/>
      <c r="BGS29" s="343"/>
      <c r="BGT29" s="343"/>
      <c r="BGU29" s="343"/>
      <c r="BGV29" s="343"/>
      <c r="BGW29" s="343"/>
      <c r="BGX29" s="343"/>
      <c r="BGY29" s="343"/>
      <c r="BGZ29" s="343"/>
      <c r="BHA29" s="343"/>
      <c r="BHB29" s="343"/>
      <c r="BHC29" s="343"/>
      <c r="BHD29" s="343"/>
      <c r="BHE29" s="343"/>
      <c r="BHF29" s="343"/>
      <c r="BHG29" s="343"/>
      <c r="BHH29" s="343"/>
      <c r="BHI29" s="343"/>
      <c r="BHJ29" s="343"/>
      <c r="BHK29" s="343"/>
      <c r="BHL29" s="343"/>
      <c r="BHM29" s="343"/>
      <c r="BHN29" s="343"/>
      <c r="BHO29" s="343"/>
      <c r="BHP29" s="343"/>
      <c r="BHQ29" s="343"/>
      <c r="BHR29" s="343"/>
      <c r="BHS29" s="343"/>
      <c r="BHT29" s="343"/>
      <c r="BHU29" s="343"/>
      <c r="BHV29" s="343"/>
      <c r="BHW29" s="343"/>
      <c r="BHX29" s="343"/>
      <c r="BHY29" s="343"/>
      <c r="BHZ29" s="343"/>
      <c r="BIA29" s="343"/>
      <c r="BIB29" s="343"/>
      <c r="BIC29" s="343"/>
      <c r="BID29" s="343"/>
      <c r="BIE29" s="343"/>
      <c r="BIF29" s="343"/>
      <c r="BIG29" s="343"/>
      <c r="BIH29" s="343"/>
      <c r="BII29" s="343"/>
      <c r="BIJ29" s="343"/>
      <c r="BIK29" s="343"/>
      <c r="BIL29" s="343"/>
      <c r="BIM29" s="343"/>
      <c r="BIN29" s="343"/>
      <c r="BIO29" s="343"/>
      <c r="BIP29" s="343"/>
      <c r="BIQ29" s="343"/>
      <c r="BIR29" s="343"/>
      <c r="BIS29" s="343"/>
      <c r="BIT29" s="343"/>
      <c r="BIU29" s="343"/>
      <c r="BIV29" s="343"/>
      <c r="BIW29" s="343"/>
      <c r="BIX29" s="343"/>
      <c r="BIY29" s="343"/>
      <c r="BIZ29" s="343"/>
      <c r="BJA29" s="343"/>
      <c r="BJB29" s="343"/>
      <c r="BJC29" s="343"/>
      <c r="BJD29" s="343"/>
      <c r="BJE29" s="343"/>
      <c r="BJF29" s="343"/>
      <c r="BJG29" s="343"/>
      <c r="BJH29" s="343"/>
      <c r="BJI29" s="343"/>
      <c r="BJJ29" s="343"/>
      <c r="BJK29" s="343"/>
      <c r="BJL29" s="343"/>
      <c r="BJM29" s="343"/>
      <c r="BJN29" s="343"/>
      <c r="BJO29" s="343"/>
      <c r="BJP29" s="343"/>
      <c r="BJQ29" s="343"/>
      <c r="BJR29" s="343"/>
      <c r="BJS29" s="343"/>
      <c r="BJT29" s="343"/>
      <c r="BJU29" s="343"/>
      <c r="BJV29" s="343"/>
      <c r="BJW29" s="343"/>
      <c r="BJX29" s="343"/>
      <c r="BJY29" s="343"/>
      <c r="BJZ29" s="343"/>
      <c r="BKA29" s="343"/>
      <c r="BKB29" s="343"/>
      <c r="BKC29" s="343"/>
      <c r="BKD29" s="343"/>
      <c r="BKE29" s="343"/>
      <c r="BKF29" s="343"/>
      <c r="BKG29" s="343"/>
      <c r="BKH29" s="343"/>
      <c r="BKI29" s="343"/>
      <c r="BKJ29" s="343"/>
      <c r="BKK29" s="343"/>
      <c r="BKL29" s="343"/>
      <c r="BKM29" s="343"/>
      <c r="BKN29" s="343"/>
      <c r="BKO29" s="343"/>
      <c r="BKP29" s="343"/>
      <c r="BKQ29" s="343"/>
      <c r="BKR29" s="343"/>
      <c r="BKS29" s="343"/>
      <c r="BKT29" s="343"/>
      <c r="BKU29" s="343"/>
      <c r="BKV29" s="343"/>
      <c r="BKW29" s="343"/>
      <c r="BKX29" s="343"/>
      <c r="BKY29" s="343"/>
      <c r="BKZ29" s="343"/>
      <c r="BLA29" s="343"/>
      <c r="BLB29" s="343"/>
      <c r="BLC29" s="343"/>
      <c r="BLD29" s="343"/>
      <c r="BLE29" s="343"/>
      <c r="BLF29" s="343"/>
      <c r="BLG29" s="343"/>
      <c r="BLH29" s="343"/>
      <c r="BLI29" s="343"/>
      <c r="BLJ29" s="343"/>
      <c r="BLK29" s="343"/>
      <c r="BLL29" s="343"/>
      <c r="BLM29" s="343"/>
      <c r="BLN29" s="343"/>
      <c r="BLO29" s="343"/>
      <c r="BLP29" s="343"/>
      <c r="BLQ29" s="343"/>
      <c r="BLR29" s="343"/>
      <c r="BLS29" s="343"/>
      <c r="BLT29" s="343"/>
      <c r="BLU29" s="343"/>
      <c r="BLV29" s="343"/>
      <c r="BLW29" s="343"/>
      <c r="BLX29" s="343"/>
      <c r="BLY29" s="343"/>
      <c r="BLZ29" s="343"/>
      <c r="BMA29" s="343"/>
      <c r="BMB29" s="343"/>
      <c r="BMC29" s="343"/>
      <c r="BMD29" s="343"/>
      <c r="BME29" s="343"/>
      <c r="BMF29" s="343"/>
      <c r="BMG29" s="343"/>
      <c r="BMH29" s="343"/>
      <c r="BMI29" s="343"/>
      <c r="BMJ29" s="343"/>
      <c r="BMK29" s="343"/>
      <c r="BML29" s="343"/>
      <c r="BMM29" s="343"/>
      <c r="BMN29" s="343"/>
      <c r="BMO29" s="343"/>
      <c r="BMP29" s="343"/>
      <c r="BMQ29" s="343"/>
      <c r="BMR29" s="343"/>
      <c r="BMS29" s="343"/>
      <c r="BMT29" s="343"/>
      <c r="BMU29" s="343"/>
      <c r="BMV29" s="343"/>
      <c r="BMW29" s="343"/>
      <c r="BMX29" s="343"/>
      <c r="BMY29" s="343"/>
      <c r="BMZ29" s="343"/>
      <c r="BNA29" s="343"/>
      <c r="BNB29" s="343"/>
      <c r="BNC29" s="343"/>
      <c r="BND29" s="343"/>
      <c r="BNE29" s="343"/>
      <c r="BNF29" s="343"/>
      <c r="BNG29" s="343"/>
      <c r="BNH29" s="343"/>
      <c r="BNI29" s="343"/>
      <c r="BNJ29" s="343"/>
      <c r="BNK29" s="343"/>
      <c r="BNL29" s="343"/>
      <c r="BNM29" s="343"/>
      <c r="BNN29" s="343"/>
      <c r="BNO29" s="343"/>
      <c r="BNP29" s="343"/>
      <c r="BNQ29" s="343"/>
      <c r="BNR29" s="343"/>
      <c r="BNS29" s="343"/>
      <c r="BNT29" s="343"/>
      <c r="BNU29" s="343"/>
      <c r="BNV29" s="343"/>
      <c r="BNW29" s="343"/>
      <c r="BNX29" s="343"/>
      <c r="BNY29" s="343"/>
      <c r="BNZ29" s="343"/>
      <c r="BOA29" s="343"/>
      <c r="BOB29" s="343"/>
      <c r="BOC29" s="343"/>
      <c r="BOD29" s="343"/>
      <c r="BOE29" s="343"/>
      <c r="BOF29" s="343"/>
      <c r="BOG29" s="343"/>
      <c r="BOH29" s="343"/>
      <c r="BOI29" s="343"/>
      <c r="BOJ29" s="343"/>
      <c r="BOK29" s="343"/>
      <c r="BOL29" s="343"/>
      <c r="BOM29" s="343"/>
      <c r="BON29" s="343"/>
      <c r="BOO29" s="343"/>
      <c r="BOP29" s="343"/>
      <c r="BOQ29" s="343"/>
      <c r="BOR29" s="343"/>
      <c r="BOS29" s="343"/>
      <c r="BOT29" s="343"/>
      <c r="BOU29" s="343"/>
      <c r="BOV29" s="343"/>
      <c r="BOW29" s="343"/>
      <c r="BOX29" s="343"/>
      <c r="BOY29" s="343"/>
      <c r="BOZ29" s="343"/>
      <c r="BPA29" s="343"/>
      <c r="BPB29" s="343"/>
      <c r="BPC29" s="343"/>
      <c r="BPD29" s="343"/>
      <c r="BPE29" s="343"/>
      <c r="BPF29" s="343"/>
      <c r="BPG29" s="343"/>
      <c r="BPH29" s="343"/>
      <c r="BPI29" s="343"/>
      <c r="BPJ29" s="343"/>
      <c r="BPK29" s="343"/>
      <c r="BPL29" s="343"/>
      <c r="BPM29" s="343"/>
      <c r="BPN29" s="343"/>
      <c r="BPO29" s="343"/>
      <c r="BPP29" s="343"/>
      <c r="BPQ29" s="343"/>
      <c r="BPR29" s="343"/>
      <c r="BPS29" s="343"/>
      <c r="BPT29" s="343"/>
      <c r="BPU29" s="343"/>
      <c r="BPV29" s="343"/>
      <c r="BPW29" s="343"/>
      <c r="BPX29" s="343"/>
      <c r="BPY29" s="343"/>
      <c r="BPZ29" s="343"/>
      <c r="BQA29" s="343"/>
      <c r="BQB29" s="343"/>
      <c r="BQC29" s="343"/>
      <c r="BQD29" s="343"/>
      <c r="BQE29" s="343"/>
      <c r="BQF29" s="343"/>
      <c r="BQG29" s="343"/>
      <c r="BQH29" s="343"/>
      <c r="BQI29" s="343"/>
      <c r="BQJ29" s="343"/>
      <c r="BQK29" s="343"/>
      <c r="BQL29" s="343"/>
      <c r="BQM29" s="343"/>
      <c r="BQN29" s="343"/>
      <c r="BQO29" s="343"/>
      <c r="BQP29" s="343"/>
      <c r="BQQ29" s="343"/>
      <c r="BQR29" s="343"/>
      <c r="BQS29" s="343"/>
      <c r="BQT29" s="343"/>
      <c r="BQU29" s="343"/>
      <c r="BQV29" s="343"/>
      <c r="BQW29" s="343"/>
      <c r="BQX29" s="343"/>
      <c r="BQY29" s="343"/>
      <c r="BQZ29" s="343"/>
      <c r="BRA29" s="343"/>
      <c r="BRB29" s="343"/>
      <c r="BRC29" s="343"/>
      <c r="BRD29" s="343"/>
      <c r="BRE29" s="343"/>
      <c r="BRF29" s="343"/>
      <c r="BRG29" s="343"/>
      <c r="BRH29" s="343"/>
      <c r="BRI29" s="343"/>
      <c r="BRJ29" s="343"/>
      <c r="BRK29" s="343"/>
      <c r="BRL29" s="343"/>
      <c r="BRM29" s="343"/>
      <c r="BRN29" s="343"/>
      <c r="BRO29" s="343"/>
      <c r="BRP29" s="343"/>
      <c r="BRQ29" s="343"/>
      <c r="BRR29" s="343"/>
      <c r="BRS29" s="343"/>
      <c r="BRT29" s="343"/>
      <c r="BRU29" s="343"/>
      <c r="BRV29" s="343"/>
      <c r="BRW29" s="343"/>
      <c r="BRX29" s="343"/>
      <c r="BRY29" s="343"/>
      <c r="BRZ29" s="343"/>
      <c r="BSA29" s="343"/>
      <c r="BSB29" s="343"/>
      <c r="BSC29" s="343"/>
      <c r="BSD29" s="343"/>
      <c r="BSE29" s="343"/>
      <c r="BSF29" s="343"/>
      <c r="BSG29" s="343"/>
      <c r="BSH29" s="343"/>
      <c r="BSI29" s="343"/>
      <c r="BSJ29" s="343"/>
      <c r="BSK29" s="343"/>
      <c r="BSL29" s="343"/>
      <c r="BSM29" s="343"/>
      <c r="BSN29" s="343"/>
      <c r="BSO29" s="343"/>
      <c r="BSP29" s="343"/>
      <c r="BSQ29" s="343"/>
      <c r="BSR29" s="343"/>
      <c r="BSS29" s="343"/>
      <c r="BST29" s="343"/>
      <c r="BSU29" s="343"/>
      <c r="BSV29" s="343"/>
      <c r="BSW29" s="343"/>
      <c r="BSX29" s="343"/>
      <c r="BSY29" s="343"/>
      <c r="BSZ29" s="343"/>
      <c r="BTA29" s="343"/>
      <c r="BTB29" s="343"/>
      <c r="BTC29" s="343"/>
      <c r="BTD29" s="343"/>
      <c r="BTE29" s="343"/>
      <c r="BTF29" s="343"/>
      <c r="BTG29" s="343"/>
      <c r="BTH29" s="343"/>
      <c r="BTI29" s="343"/>
      <c r="BTJ29" s="343"/>
      <c r="BTK29" s="343"/>
      <c r="BTL29" s="343"/>
      <c r="BTM29" s="343"/>
      <c r="BTN29" s="343"/>
      <c r="BTO29" s="343"/>
      <c r="BTP29" s="343"/>
      <c r="BTQ29" s="343"/>
      <c r="BTR29" s="343"/>
      <c r="BTS29" s="343"/>
      <c r="BTT29" s="343"/>
      <c r="BTU29" s="343"/>
      <c r="BTV29" s="343"/>
      <c r="BTW29" s="343"/>
      <c r="BTX29" s="343"/>
      <c r="BTY29" s="343"/>
      <c r="BTZ29" s="343"/>
      <c r="BUA29" s="343"/>
      <c r="BUB29" s="343"/>
      <c r="BUC29" s="343"/>
      <c r="BUD29" s="343"/>
      <c r="BUE29" s="343"/>
      <c r="BUF29" s="343"/>
      <c r="BUG29" s="343"/>
      <c r="BUH29" s="343"/>
      <c r="BUI29" s="343"/>
      <c r="BUJ29" s="343"/>
      <c r="BUK29" s="343"/>
      <c r="BUL29" s="343"/>
      <c r="BUM29" s="343"/>
      <c r="BUN29" s="343"/>
      <c r="BUO29" s="343"/>
      <c r="BUP29" s="343"/>
      <c r="BUQ29" s="343"/>
      <c r="BUR29" s="343"/>
      <c r="BUS29" s="343"/>
      <c r="BUT29" s="343"/>
      <c r="BUU29" s="343"/>
      <c r="BUV29" s="343"/>
      <c r="BUW29" s="343"/>
      <c r="BUX29" s="343"/>
      <c r="BUY29" s="343"/>
      <c r="BUZ29" s="343"/>
      <c r="BVA29" s="343"/>
      <c r="BVB29" s="343"/>
      <c r="BVC29" s="343"/>
      <c r="BVD29" s="343"/>
      <c r="BVE29" s="343"/>
      <c r="BVF29" s="343"/>
      <c r="BVG29" s="343"/>
      <c r="BVH29" s="343"/>
      <c r="BVI29" s="343"/>
      <c r="BVJ29" s="343"/>
      <c r="BVK29" s="343"/>
      <c r="BVL29" s="343"/>
      <c r="BVM29" s="343"/>
      <c r="BVN29" s="343"/>
      <c r="BVO29" s="343"/>
      <c r="BVP29" s="343"/>
      <c r="BVQ29" s="343"/>
      <c r="BVR29" s="343"/>
      <c r="BVS29" s="343"/>
      <c r="BVT29" s="343"/>
      <c r="BVU29" s="343"/>
      <c r="BVV29" s="343"/>
      <c r="BVW29" s="343"/>
      <c r="BVX29" s="343"/>
      <c r="BVY29" s="343"/>
      <c r="BVZ29" s="343"/>
      <c r="BWA29" s="343"/>
      <c r="BWB29" s="343"/>
      <c r="BWC29" s="343"/>
      <c r="BWD29" s="343"/>
      <c r="BWE29" s="343"/>
      <c r="BWF29" s="343"/>
      <c r="BWG29" s="343"/>
      <c r="BWH29" s="343"/>
      <c r="BWI29" s="343"/>
      <c r="BWJ29" s="343"/>
      <c r="BWK29" s="343"/>
      <c r="BWL29" s="343"/>
      <c r="BWM29" s="343"/>
      <c r="BWN29" s="343"/>
      <c r="BWO29" s="343"/>
      <c r="BWP29" s="343"/>
      <c r="BWQ29" s="343"/>
      <c r="BWR29" s="343"/>
      <c r="BWS29" s="343"/>
      <c r="BWT29" s="343"/>
      <c r="BWU29" s="343"/>
      <c r="BWV29" s="343"/>
      <c r="BWW29" s="343"/>
      <c r="BWX29" s="343"/>
      <c r="BWY29" s="343"/>
      <c r="BWZ29" s="343"/>
      <c r="BXA29" s="343"/>
      <c r="BXB29" s="343"/>
      <c r="BXC29" s="343"/>
      <c r="BXD29" s="343"/>
      <c r="BXE29" s="343"/>
      <c r="BXF29" s="343"/>
      <c r="BXG29" s="343"/>
      <c r="BXH29" s="343"/>
      <c r="BXI29" s="343"/>
      <c r="BXJ29" s="343"/>
      <c r="BXK29" s="343"/>
      <c r="BXL29" s="343"/>
      <c r="BXM29" s="343"/>
      <c r="BXN29" s="343"/>
      <c r="BXO29" s="343"/>
      <c r="BXP29" s="343"/>
      <c r="BXQ29" s="343"/>
      <c r="BXR29" s="343"/>
      <c r="BXS29" s="343"/>
      <c r="BXT29" s="343"/>
      <c r="BXU29" s="343"/>
      <c r="BXV29" s="343"/>
      <c r="BXW29" s="343"/>
      <c r="BXX29" s="343"/>
      <c r="BXY29" s="343"/>
      <c r="BXZ29" s="343"/>
      <c r="BYA29" s="343"/>
      <c r="BYB29" s="343"/>
      <c r="BYC29" s="343"/>
      <c r="BYD29" s="343"/>
      <c r="BYE29" s="343"/>
      <c r="BYF29" s="343"/>
      <c r="BYG29" s="343"/>
      <c r="BYH29" s="343"/>
      <c r="BYI29" s="343"/>
      <c r="BYJ29" s="343"/>
      <c r="BYK29" s="343"/>
      <c r="BYL29" s="343"/>
      <c r="BYM29" s="343"/>
      <c r="BYN29" s="343"/>
      <c r="BYO29" s="343"/>
      <c r="BYP29" s="343"/>
      <c r="BYQ29" s="343"/>
      <c r="BYR29" s="343"/>
      <c r="BYS29" s="343"/>
      <c r="BYT29" s="343"/>
      <c r="BYU29" s="343"/>
      <c r="BYV29" s="343"/>
      <c r="BYW29" s="343"/>
      <c r="BYX29" s="343"/>
      <c r="BYY29" s="343"/>
      <c r="BYZ29" s="343"/>
      <c r="BZA29" s="343"/>
      <c r="BZB29" s="343"/>
      <c r="BZC29" s="343"/>
      <c r="BZD29" s="343"/>
      <c r="BZE29" s="343"/>
      <c r="BZF29" s="343"/>
      <c r="BZG29" s="343"/>
      <c r="BZH29" s="343"/>
      <c r="BZI29" s="343"/>
      <c r="BZJ29" s="343"/>
      <c r="BZK29" s="343"/>
      <c r="BZL29" s="343"/>
      <c r="BZM29" s="343"/>
      <c r="BZN29" s="343"/>
      <c r="BZO29" s="343"/>
      <c r="BZP29" s="343"/>
      <c r="BZQ29" s="343"/>
      <c r="BZR29" s="343"/>
      <c r="BZS29" s="343"/>
      <c r="BZT29" s="343"/>
      <c r="BZU29" s="343"/>
      <c r="BZV29" s="343"/>
      <c r="BZW29" s="343"/>
      <c r="BZX29" s="343"/>
      <c r="BZY29" s="343"/>
      <c r="BZZ29" s="343"/>
      <c r="CAA29" s="343"/>
      <c r="CAB29" s="343"/>
      <c r="CAC29" s="343"/>
      <c r="CAD29" s="343"/>
      <c r="CAE29" s="343"/>
      <c r="CAF29" s="343"/>
      <c r="CAG29" s="343"/>
      <c r="CAH29" s="343"/>
      <c r="CAI29" s="343"/>
      <c r="CAJ29" s="343"/>
      <c r="CAK29" s="343"/>
      <c r="CAL29" s="343"/>
      <c r="CAM29" s="343"/>
      <c r="CAN29" s="343"/>
      <c r="CAO29" s="343"/>
      <c r="CAP29" s="343"/>
      <c r="CAQ29" s="343"/>
      <c r="CAR29" s="343"/>
      <c r="CAS29" s="343"/>
      <c r="CAT29" s="343"/>
      <c r="CAU29" s="343"/>
      <c r="CAV29" s="343"/>
      <c r="CAW29" s="343"/>
      <c r="CAX29" s="343"/>
      <c r="CAY29" s="343"/>
      <c r="CAZ29" s="343"/>
      <c r="CBA29" s="343"/>
      <c r="CBB29" s="343"/>
      <c r="CBC29" s="343"/>
      <c r="CBD29" s="343"/>
      <c r="CBE29" s="343"/>
      <c r="CBF29" s="343"/>
      <c r="CBG29" s="343"/>
      <c r="CBH29" s="343"/>
      <c r="CBI29" s="343"/>
      <c r="CBJ29" s="343"/>
      <c r="CBK29" s="343"/>
      <c r="CBL29" s="343"/>
      <c r="CBM29" s="343"/>
      <c r="CBN29" s="343"/>
      <c r="CBO29" s="343"/>
      <c r="CBP29" s="343"/>
      <c r="CBQ29" s="343"/>
      <c r="CBR29" s="343"/>
      <c r="CBS29" s="343"/>
      <c r="CBT29" s="343"/>
      <c r="CBU29" s="343"/>
      <c r="CBV29" s="343"/>
      <c r="CBW29" s="343"/>
      <c r="CBX29" s="343"/>
      <c r="CBY29" s="343"/>
      <c r="CBZ29" s="343"/>
      <c r="CCA29" s="343"/>
      <c r="CCB29" s="343"/>
      <c r="CCC29" s="343"/>
      <c r="CCD29" s="343"/>
      <c r="CCE29" s="343"/>
      <c r="CCF29" s="343"/>
      <c r="CCG29" s="343"/>
      <c r="CCH29" s="343"/>
      <c r="CCI29" s="343"/>
      <c r="CCJ29" s="343"/>
      <c r="CCK29" s="343"/>
      <c r="CCL29" s="343"/>
      <c r="CCM29" s="343"/>
      <c r="CCN29" s="343"/>
      <c r="CCO29" s="343"/>
      <c r="CCP29" s="343"/>
      <c r="CCQ29" s="343"/>
      <c r="CCR29" s="343"/>
      <c r="CCS29" s="343"/>
      <c r="CCT29" s="343"/>
      <c r="CCU29" s="343"/>
      <c r="CCV29" s="343"/>
      <c r="CCW29" s="343"/>
      <c r="CCX29" s="343"/>
      <c r="CCY29" s="343"/>
      <c r="CCZ29" s="343"/>
      <c r="CDA29" s="343"/>
      <c r="CDB29" s="343"/>
      <c r="CDC29" s="343"/>
      <c r="CDD29" s="343"/>
      <c r="CDE29" s="343"/>
      <c r="CDF29" s="343"/>
      <c r="CDG29" s="343"/>
      <c r="CDH29" s="343"/>
      <c r="CDI29" s="343"/>
      <c r="CDJ29" s="343"/>
      <c r="CDK29" s="343"/>
      <c r="CDL29" s="343"/>
      <c r="CDM29" s="343"/>
      <c r="CDN29" s="343"/>
      <c r="CDO29" s="343"/>
      <c r="CDP29" s="343"/>
      <c r="CDQ29" s="343"/>
      <c r="CDR29" s="343"/>
      <c r="CDS29" s="343"/>
      <c r="CDT29" s="343"/>
      <c r="CDU29" s="343"/>
      <c r="CDV29" s="343"/>
      <c r="CDW29" s="343"/>
      <c r="CDX29" s="343"/>
      <c r="CDY29" s="343"/>
      <c r="CDZ29" s="343"/>
      <c r="CEA29" s="343"/>
      <c r="CEB29" s="343"/>
      <c r="CEC29" s="343"/>
      <c r="CED29" s="343"/>
      <c r="CEE29" s="343"/>
      <c r="CEF29" s="343"/>
      <c r="CEG29" s="343"/>
      <c r="CEH29" s="343"/>
      <c r="CEI29" s="343"/>
      <c r="CEJ29" s="343"/>
      <c r="CEK29" s="343"/>
      <c r="CEL29" s="343"/>
      <c r="CEM29" s="343"/>
      <c r="CEN29" s="343"/>
      <c r="CEO29" s="343"/>
      <c r="CEP29" s="343"/>
      <c r="CEQ29" s="343"/>
      <c r="CER29" s="343"/>
      <c r="CES29" s="343"/>
      <c r="CET29" s="343"/>
      <c r="CEU29" s="343"/>
      <c r="CEV29" s="343"/>
      <c r="CEW29" s="343"/>
      <c r="CEX29" s="343"/>
      <c r="CEY29" s="343"/>
      <c r="CEZ29" s="343"/>
      <c r="CFA29" s="343"/>
      <c r="CFB29" s="343"/>
      <c r="CFC29" s="343"/>
      <c r="CFD29" s="343"/>
      <c r="CFE29" s="343"/>
      <c r="CFF29" s="343"/>
      <c r="CFG29" s="343"/>
      <c r="CFH29" s="343"/>
      <c r="CFI29" s="343"/>
      <c r="CFJ29" s="343"/>
      <c r="CFK29" s="343"/>
      <c r="CFL29" s="343"/>
      <c r="CFM29" s="343"/>
      <c r="CFN29" s="343"/>
      <c r="CFO29" s="343"/>
      <c r="CFP29" s="343"/>
      <c r="CFQ29" s="343"/>
      <c r="CFR29" s="343"/>
      <c r="CFS29" s="343"/>
      <c r="CFT29" s="343"/>
      <c r="CFU29" s="343"/>
      <c r="CFV29" s="343"/>
      <c r="CFW29" s="343"/>
      <c r="CFX29" s="343"/>
      <c r="CFY29" s="343"/>
      <c r="CFZ29" s="343"/>
      <c r="CGA29" s="343"/>
      <c r="CGB29" s="343"/>
      <c r="CGC29" s="343"/>
      <c r="CGD29" s="343"/>
      <c r="CGE29" s="343"/>
      <c r="CGF29" s="343"/>
      <c r="CGG29" s="343"/>
      <c r="CGH29" s="343"/>
      <c r="CGI29" s="343"/>
      <c r="CGJ29" s="343"/>
      <c r="CGK29" s="343"/>
      <c r="CGL29" s="343"/>
      <c r="CGM29" s="343"/>
      <c r="CGN29" s="343"/>
      <c r="CGO29" s="343"/>
      <c r="CGP29" s="343"/>
      <c r="CGQ29" s="343"/>
      <c r="CGR29" s="343"/>
      <c r="CGS29" s="343"/>
      <c r="CGT29" s="343"/>
      <c r="CGU29" s="343"/>
      <c r="CGV29" s="343"/>
      <c r="CGW29" s="343"/>
      <c r="CGX29" s="343"/>
      <c r="CGY29" s="343"/>
      <c r="CGZ29" s="343"/>
      <c r="CHA29" s="343"/>
      <c r="CHB29" s="343"/>
      <c r="CHC29" s="343"/>
      <c r="CHD29" s="343"/>
      <c r="CHE29" s="343"/>
      <c r="CHF29" s="343"/>
      <c r="CHG29" s="343"/>
      <c r="CHH29" s="343"/>
      <c r="CHI29" s="343"/>
      <c r="CHJ29" s="343"/>
      <c r="CHK29" s="343"/>
      <c r="CHL29" s="343"/>
      <c r="CHM29" s="343"/>
      <c r="CHN29" s="343"/>
      <c r="CHO29" s="343"/>
      <c r="CHP29" s="343"/>
      <c r="CHQ29" s="343"/>
      <c r="CHR29" s="343"/>
      <c r="CHS29" s="343"/>
      <c r="CHT29" s="343"/>
      <c r="CHU29" s="343"/>
      <c r="CHV29" s="343"/>
      <c r="CHW29" s="343"/>
      <c r="CHX29" s="343"/>
      <c r="CHY29" s="343"/>
      <c r="CHZ29" s="343"/>
      <c r="CIA29" s="343"/>
      <c r="CIB29" s="343"/>
      <c r="CIC29" s="343"/>
      <c r="CID29" s="343"/>
      <c r="CIE29" s="343"/>
      <c r="CIF29" s="343"/>
      <c r="CIG29" s="343"/>
      <c r="CIH29" s="343"/>
      <c r="CII29" s="343"/>
      <c r="CIJ29" s="343"/>
      <c r="CIK29" s="343"/>
      <c r="CIL29" s="343"/>
      <c r="CIM29" s="343"/>
      <c r="CIN29" s="343"/>
      <c r="CIO29" s="343"/>
      <c r="CIP29" s="343"/>
      <c r="CIQ29" s="343"/>
      <c r="CIR29" s="343"/>
      <c r="CIS29" s="343"/>
      <c r="CIT29" s="343"/>
      <c r="CIU29" s="343"/>
      <c r="CIV29" s="343"/>
      <c r="CIW29" s="343"/>
      <c r="CIX29" s="343"/>
      <c r="CIY29" s="343"/>
      <c r="CIZ29" s="343"/>
      <c r="CJA29" s="343"/>
      <c r="CJB29" s="343"/>
      <c r="CJC29" s="343"/>
      <c r="CJD29" s="343"/>
      <c r="CJE29" s="343"/>
      <c r="CJF29" s="343"/>
      <c r="CJG29" s="343"/>
      <c r="CJH29" s="343"/>
      <c r="CJI29" s="343"/>
      <c r="CJJ29" s="343"/>
      <c r="CJK29" s="343"/>
      <c r="CJL29" s="343"/>
      <c r="CJM29" s="343"/>
      <c r="CJN29" s="343"/>
      <c r="CJO29" s="343"/>
      <c r="CJP29" s="343"/>
      <c r="CJQ29" s="343"/>
      <c r="CJR29" s="343"/>
      <c r="CJS29" s="343"/>
      <c r="CJT29" s="343"/>
      <c r="CJU29" s="343"/>
      <c r="CJV29" s="343"/>
      <c r="CJW29" s="343"/>
      <c r="CJX29" s="343"/>
      <c r="CJY29" s="343"/>
      <c r="CJZ29" s="343"/>
      <c r="CKA29" s="343"/>
      <c r="CKB29" s="343"/>
      <c r="CKC29" s="343"/>
      <c r="CKD29" s="343"/>
      <c r="CKE29" s="343"/>
      <c r="CKF29" s="343"/>
      <c r="CKG29" s="343"/>
      <c r="CKH29" s="343"/>
      <c r="CKI29" s="343"/>
      <c r="CKJ29" s="343"/>
      <c r="CKK29" s="343"/>
      <c r="CKL29" s="343"/>
      <c r="CKM29" s="343"/>
      <c r="CKN29" s="343"/>
      <c r="CKO29" s="343"/>
      <c r="CKP29" s="343"/>
      <c r="CKQ29" s="343"/>
      <c r="CKR29" s="343"/>
      <c r="CKS29" s="343"/>
      <c r="CKT29" s="343"/>
      <c r="CKU29" s="343"/>
      <c r="CKV29" s="343"/>
      <c r="CKW29" s="343"/>
      <c r="CKX29" s="343"/>
      <c r="CKY29" s="343"/>
      <c r="CKZ29" s="343"/>
      <c r="CLA29" s="343"/>
      <c r="CLB29" s="343"/>
      <c r="CLC29" s="343"/>
      <c r="CLD29" s="343"/>
      <c r="CLE29" s="343"/>
      <c r="CLF29" s="343"/>
      <c r="CLG29" s="343"/>
      <c r="CLH29" s="343"/>
      <c r="CLI29" s="343"/>
      <c r="CLJ29" s="343"/>
      <c r="CLK29" s="343"/>
      <c r="CLL29" s="343"/>
      <c r="CLM29" s="343"/>
      <c r="CLN29" s="343"/>
      <c r="CLO29" s="343"/>
      <c r="CLP29" s="343"/>
      <c r="CLQ29" s="343"/>
      <c r="CLR29" s="343"/>
      <c r="CLS29" s="343"/>
      <c r="CLT29" s="343"/>
      <c r="CLU29" s="343"/>
      <c r="CLV29" s="343"/>
      <c r="CLW29" s="343"/>
      <c r="CLX29" s="343"/>
      <c r="CLY29" s="343"/>
      <c r="CLZ29" s="343"/>
      <c r="CMA29" s="343"/>
      <c r="CMB29" s="343"/>
      <c r="CMC29" s="343"/>
      <c r="CMD29" s="343"/>
      <c r="CME29" s="343"/>
      <c r="CMF29" s="343"/>
      <c r="CMG29" s="343"/>
      <c r="CMH29" s="343"/>
      <c r="CMI29" s="343"/>
      <c r="CMJ29" s="343"/>
      <c r="CMK29" s="343"/>
      <c r="CML29" s="343"/>
      <c r="CMM29" s="343"/>
      <c r="CMN29" s="343"/>
      <c r="CMO29" s="343"/>
      <c r="CMP29" s="343"/>
      <c r="CMQ29" s="343"/>
      <c r="CMR29" s="343"/>
      <c r="CMS29" s="343"/>
      <c r="CMT29" s="343"/>
      <c r="CMU29" s="343"/>
      <c r="CMV29" s="343"/>
      <c r="CMW29" s="343"/>
      <c r="CMX29" s="343"/>
      <c r="CMY29" s="343"/>
      <c r="CMZ29" s="343"/>
      <c r="CNA29" s="343"/>
      <c r="CNB29" s="343"/>
      <c r="CNC29" s="343"/>
      <c r="CND29" s="343"/>
      <c r="CNE29" s="343"/>
      <c r="CNF29" s="343"/>
      <c r="CNG29" s="343"/>
      <c r="CNH29" s="343"/>
      <c r="CNI29" s="343"/>
      <c r="CNJ29" s="343"/>
      <c r="CNK29" s="343"/>
      <c r="CNL29" s="343"/>
      <c r="CNM29" s="343"/>
      <c r="CNN29" s="343"/>
      <c r="CNO29" s="343"/>
      <c r="CNP29" s="343"/>
      <c r="CNQ29" s="343"/>
      <c r="CNR29" s="343"/>
      <c r="CNS29" s="343"/>
      <c r="CNT29" s="343"/>
      <c r="CNU29" s="343"/>
      <c r="CNV29" s="343"/>
      <c r="CNW29" s="343"/>
      <c r="CNX29" s="343"/>
      <c r="CNY29" s="343"/>
      <c r="CNZ29" s="343"/>
      <c r="COA29" s="343"/>
      <c r="COB29" s="343"/>
      <c r="COC29" s="343"/>
      <c r="COD29" s="343"/>
      <c r="COE29" s="343"/>
      <c r="COF29" s="343"/>
      <c r="COG29" s="343"/>
      <c r="COH29" s="343"/>
      <c r="COI29" s="343"/>
      <c r="COJ29" s="343"/>
      <c r="COK29" s="343"/>
      <c r="COL29" s="343"/>
      <c r="COM29" s="343"/>
      <c r="CON29" s="343"/>
      <c r="COO29" s="343"/>
      <c r="COP29" s="343"/>
      <c r="COQ29" s="343"/>
      <c r="COR29" s="343"/>
      <c r="COS29" s="343"/>
      <c r="COT29" s="343"/>
      <c r="COU29" s="343"/>
      <c r="COV29" s="343"/>
      <c r="COW29" s="343"/>
      <c r="COX29" s="343"/>
      <c r="COY29" s="343"/>
      <c r="COZ29" s="343"/>
      <c r="CPA29" s="343"/>
      <c r="CPB29" s="343"/>
      <c r="CPC29" s="343"/>
      <c r="CPD29" s="343"/>
      <c r="CPE29" s="343"/>
      <c r="CPF29" s="343"/>
      <c r="CPG29" s="343"/>
      <c r="CPH29" s="343"/>
      <c r="CPI29" s="343"/>
      <c r="CPJ29" s="343"/>
      <c r="CPK29" s="343"/>
      <c r="CPL29" s="343"/>
      <c r="CPM29" s="343"/>
      <c r="CPN29" s="343"/>
      <c r="CPO29" s="343"/>
      <c r="CPP29" s="343"/>
      <c r="CPQ29" s="343"/>
      <c r="CPR29" s="343"/>
      <c r="CPS29" s="343"/>
      <c r="CPT29" s="343"/>
      <c r="CPU29" s="343"/>
      <c r="CPV29" s="343"/>
      <c r="CPW29" s="343"/>
      <c r="CPX29" s="343"/>
      <c r="CPY29" s="343"/>
      <c r="CPZ29" s="343"/>
      <c r="CQA29" s="343"/>
      <c r="CQB29" s="343"/>
      <c r="CQC29" s="343"/>
      <c r="CQD29" s="343"/>
      <c r="CQE29" s="343"/>
      <c r="CQF29" s="343"/>
      <c r="CQG29" s="343"/>
      <c r="CQH29" s="343"/>
      <c r="CQI29" s="343"/>
      <c r="CQJ29" s="343"/>
      <c r="CQK29" s="343"/>
      <c r="CQL29" s="343"/>
      <c r="CQM29" s="343"/>
      <c r="CQN29" s="343"/>
      <c r="CQO29" s="343"/>
      <c r="CQP29" s="343"/>
      <c r="CQQ29" s="343"/>
      <c r="CQR29" s="343"/>
      <c r="CQS29" s="343"/>
      <c r="CQT29" s="343"/>
      <c r="CQU29" s="343"/>
      <c r="CQV29" s="343"/>
      <c r="CQW29" s="343"/>
      <c r="CQX29" s="343"/>
      <c r="CQY29" s="343"/>
      <c r="CQZ29" s="343"/>
      <c r="CRA29" s="343"/>
      <c r="CRB29" s="343"/>
      <c r="CRC29" s="343"/>
      <c r="CRD29" s="343"/>
      <c r="CRE29" s="343"/>
      <c r="CRF29" s="343"/>
      <c r="CRG29" s="343"/>
      <c r="CRH29" s="343"/>
      <c r="CRI29" s="343"/>
      <c r="CRJ29" s="343"/>
      <c r="CRK29" s="343"/>
      <c r="CRL29" s="343"/>
      <c r="CRM29" s="343"/>
      <c r="CRN29" s="343"/>
      <c r="CRO29" s="343"/>
      <c r="CRP29" s="343"/>
      <c r="CRQ29" s="343"/>
      <c r="CRR29" s="343"/>
      <c r="CRS29" s="343"/>
      <c r="CRT29" s="343"/>
      <c r="CRU29" s="343"/>
      <c r="CRV29" s="343"/>
      <c r="CRW29" s="343"/>
      <c r="CRX29" s="343"/>
      <c r="CRY29" s="343"/>
      <c r="CRZ29" s="343"/>
      <c r="CSA29" s="343"/>
      <c r="CSB29" s="343"/>
      <c r="CSC29" s="343"/>
      <c r="CSD29" s="343"/>
      <c r="CSE29" s="343"/>
      <c r="CSF29" s="343"/>
      <c r="CSG29" s="343"/>
      <c r="CSH29" s="343"/>
      <c r="CSI29" s="343"/>
      <c r="CSJ29" s="343"/>
      <c r="CSK29" s="343"/>
      <c r="CSL29" s="343"/>
      <c r="CSM29" s="343"/>
      <c r="CSN29" s="343"/>
      <c r="CSO29" s="343"/>
      <c r="CSP29" s="343"/>
      <c r="CSQ29" s="343"/>
      <c r="CSR29" s="343"/>
      <c r="CSS29" s="343"/>
      <c r="CST29" s="343"/>
      <c r="CSU29" s="343"/>
      <c r="CSV29" s="343"/>
      <c r="CSW29" s="343"/>
      <c r="CSX29" s="343"/>
      <c r="CSY29" s="343"/>
      <c r="CSZ29" s="343"/>
      <c r="CTA29" s="343"/>
      <c r="CTB29" s="343"/>
      <c r="CTC29" s="343"/>
      <c r="CTD29" s="343"/>
      <c r="CTE29" s="343"/>
      <c r="CTF29" s="343"/>
      <c r="CTG29" s="343"/>
      <c r="CTH29" s="343"/>
      <c r="CTI29" s="343"/>
      <c r="CTJ29" s="343"/>
      <c r="CTK29" s="343"/>
      <c r="CTL29" s="343"/>
      <c r="CTM29" s="343"/>
      <c r="CTN29" s="343"/>
      <c r="CTO29" s="343"/>
      <c r="CTP29" s="343"/>
      <c r="CTQ29" s="343"/>
      <c r="CTR29" s="343"/>
      <c r="CTS29" s="343"/>
      <c r="CTT29" s="343"/>
      <c r="CTU29" s="343"/>
      <c r="CTV29" s="343"/>
      <c r="CTW29" s="343"/>
      <c r="CTX29" s="343"/>
      <c r="CTY29" s="343"/>
      <c r="CTZ29" s="343"/>
      <c r="CUA29" s="343"/>
      <c r="CUB29" s="343"/>
      <c r="CUC29" s="343"/>
      <c r="CUD29" s="343"/>
      <c r="CUE29" s="343"/>
      <c r="CUF29" s="343"/>
      <c r="CUG29" s="343"/>
      <c r="CUH29" s="343"/>
      <c r="CUI29" s="343"/>
      <c r="CUJ29" s="343"/>
      <c r="CUK29" s="343"/>
      <c r="CUL29" s="343"/>
      <c r="CUM29" s="343"/>
      <c r="CUN29" s="343"/>
      <c r="CUO29" s="343"/>
      <c r="CUP29" s="343"/>
      <c r="CUQ29" s="343"/>
      <c r="CUR29" s="343"/>
      <c r="CUS29" s="343"/>
      <c r="CUT29" s="343"/>
      <c r="CUU29" s="343"/>
      <c r="CUV29" s="343"/>
      <c r="CUW29" s="343"/>
      <c r="CUX29" s="343"/>
      <c r="CUY29" s="343"/>
      <c r="CUZ29" s="343"/>
      <c r="CVA29" s="343"/>
      <c r="CVB29" s="343"/>
      <c r="CVC29" s="343"/>
      <c r="CVD29" s="343"/>
      <c r="CVE29" s="343"/>
      <c r="CVF29" s="343"/>
      <c r="CVG29" s="343"/>
      <c r="CVH29" s="343"/>
      <c r="CVI29" s="343"/>
      <c r="CVJ29" s="343"/>
      <c r="CVK29" s="343"/>
      <c r="CVL29" s="343"/>
      <c r="CVM29" s="343"/>
      <c r="CVN29" s="343"/>
      <c r="CVO29" s="343"/>
      <c r="CVP29" s="343"/>
      <c r="CVQ29" s="343"/>
      <c r="CVR29" s="343"/>
      <c r="CVS29" s="343"/>
      <c r="CVT29" s="343"/>
      <c r="CVU29" s="343"/>
      <c r="CVV29" s="343"/>
      <c r="CVW29" s="343"/>
      <c r="CVX29" s="343"/>
      <c r="CVY29" s="343"/>
      <c r="CVZ29" s="343"/>
      <c r="CWA29" s="343"/>
      <c r="CWB29" s="343"/>
      <c r="CWC29" s="343"/>
      <c r="CWD29" s="343"/>
      <c r="CWE29" s="343"/>
      <c r="CWF29" s="343"/>
      <c r="CWG29" s="343"/>
      <c r="CWH29" s="343"/>
      <c r="CWI29" s="343"/>
      <c r="CWJ29" s="343"/>
      <c r="CWK29" s="343"/>
      <c r="CWL29" s="343"/>
      <c r="CWM29" s="343"/>
      <c r="CWN29" s="343"/>
      <c r="CWO29" s="343"/>
      <c r="CWP29" s="343"/>
      <c r="CWQ29" s="343"/>
      <c r="CWR29" s="343"/>
      <c r="CWS29" s="343"/>
      <c r="CWT29" s="343"/>
      <c r="CWU29" s="343"/>
      <c r="CWV29" s="343"/>
      <c r="CWW29" s="343"/>
      <c r="CWX29" s="343"/>
      <c r="CWY29" s="343"/>
      <c r="CWZ29" s="343"/>
      <c r="CXA29" s="343"/>
      <c r="CXB29" s="343"/>
      <c r="CXC29" s="343"/>
      <c r="CXD29" s="343"/>
      <c r="CXE29" s="343"/>
      <c r="CXF29" s="343"/>
      <c r="CXG29" s="343"/>
      <c r="CXH29" s="343"/>
      <c r="CXI29" s="343"/>
      <c r="CXJ29" s="343"/>
      <c r="CXK29" s="343"/>
      <c r="CXL29" s="343"/>
      <c r="CXM29" s="343"/>
      <c r="CXN29" s="343"/>
      <c r="CXO29" s="343"/>
      <c r="CXP29" s="343"/>
      <c r="CXQ29" s="343"/>
      <c r="CXR29" s="343"/>
      <c r="CXS29" s="343"/>
      <c r="CXT29" s="343"/>
      <c r="CXU29" s="343"/>
      <c r="CXV29" s="343"/>
      <c r="CXW29" s="343"/>
      <c r="CXX29" s="343"/>
      <c r="CXY29" s="343"/>
      <c r="CXZ29" s="343"/>
      <c r="CYA29" s="343"/>
      <c r="CYB29" s="343"/>
      <c r="CYC29" s="343"/>
      <c r="CYD29" s="343"/>
      <c r="CYE29" s="343"/>
      <c r="CYF29" s="343"/>
      <c r="CYG29" s="343"/>
      <c r="CYH29" s="343"/>
      <c r="CYI29" s="343"/>
      <c r="CYJ29" s="343"/>
      <c r="CYK29" s="343"/>
      <c r="CYL29" s="343"/>
      <c r="CYM29" s="343"/>
      <c r="CYN29" s="343"/>
      <c r="CYO29" s="343"/>
      <c r="CYP29" s="343"/>
      <c r="CYQ29" s="343"/>
      <c r="CYR29" s="343"/>
      <c r="CYS29" s="343"/>
      <c r="CYT29" s="343"/>
      <c r="CYU29" s="343"/>
      <c r="CYV29" s="343"/>
      <c r="CYW29" s="343"/>
      <c r="CYX29" s="343"/>
      <c r="CYY29" s="343"/>
      <c r="CYZ29" s="343"/>
      <c r="CZA29" s="343"/>
      <c r="CZB29" s="343"/>
      <c r="CZC29" s="343"/>
      <c r="CZD29" s="343"/>
      <c r="CZE29" s="343"/>
      <c r="CZF29" s="343"/>
      <c r="CZG29" s="343"/>
      <c r="CZH29" s="343"/>
      <c r="CZI29" s="343"/>
      <c r="CZJ29" s="343"/>
      <c r="CZK29" s="343"/>
      <c r="CZL29" s="343"/>
      <c r="CZM29" s="343"/>
      <c r="CZN29" s="343"/>
      <c r="CZO29" s="343"/>
      <c r="CZP29" s="343"/>
      <c r="CZQ29" s="343"/>
      <c r="CZR29" s="343"/>
      <c r="CZS29" s="343"/>
      <c r="CZT29" s="343"/>
      <c r="CZU29" s="343"/>
      <c r="CZV29" s="343"/>
      <c r="CZW29" s="343"/>
      <c r="CZX29" s="343"/>
      <c r="CZY29" s="343"/>
      <c r="CZZ29" s="343"/>
      <c r="DAA29" s="343"/>
      <c r="DAB29" s="343"/>
      <c r="DAC29" s="343"/>
      <c r="DAD29" s="343"/>
      <c r="DAE29" s="343"/>
      <c r="DAF29" s="343"/>
      <c r="DAG29" s="343"/>
      <c r="DAH29" s="343"/>
      <c r="DAI29" s="343"/>
      <c r="DAJ29" s="343"/>
      <c r="DAK29" s="343"/>
      <c r="DAL29" s="343"/>
      <c r="DAM29" s="343"/>
      <c r="DAN29" s="343"/>
      <c r="DAO29" s="343"/>
      <c r="DAP29" s="343"/>
      <c r="DAQ29" s="343"/>
      <c r="DAR29" s="343"/>
      <c r="DAS29" s="343"/>
      <c r="DAT29" s="343"/>
      <c r="DAU29" s="343"/>
      <c r="DAV29" s="343"/>
      <c r="DAW29" s="343"/>
      <c r="DAX29" s="343"/>
      <c r="DAY29" s="343"/>
      <c r="DAZ29" s="343"/>
      <c r="DBA29" s="343"/>
      <c r="DBB29" s="343"/>
      <c r="DBC29" s="343"/>
      <c r="DBD29" s="343"/>
      <c r="DBE29" s="343"/>
      <c r="DBF29" s="343"/>
      <c r="DBG29" s="343"/>
      <c r="DBH29" s="343"/>
      <c r="DBI29" s="343"/>
      <c r="DBJ29" s="343"/>
      <c r="DBK29" s="343"/>
      <c r="DBL29" s="343"/>
      <c r="DBM29" s="343"/>
      <c r="DBN29" s="343"/>
      <c r="DBO29" s="343"/>
      <c r="DBP29" s="343"/>
      <c r="DBQ29" s="343"/>
      <c r="DBR29" s="343"/>
      <c r="DBS29" s="343"/>
      <c r="DBT29" s="343"/>
      <c r="DBU29" s="343"/>
      <c r="DBV29" s="343"/>
      <c r="DBW29" s="343"/>
      <c r="DBX29" s="343"/>
      <c r="DBY29" s="343"/>
      <c r="DBZ29" s="343"/>
      <c r="DCA29" s="343"/>
      <c r="DCB29" s="343"/>
      <c r="DCC29" s="343"/>
      <c r="DCD29" s="343"/>
      <c r="DCE29" s="343"/>
      <c r="DCF29" s="343"/>
      <c r="DCG29" s="343"/>
      <c r="DCH29" s="343"/>
      <c r="DCI29" s="343"/>
      <c r="DCJ29" s="343"/>
      <c r="DCK29" s="343"/>
      <c r="DCL29" s="343"/>
      <c r="DCM29" s="343"/>
      <c r="DCN29" s="343"/>
      <c r="DCO29" s="343"/>
      <c r="DCP29" s="343"/>
      <c r="DCQ29" s="343"/>
      <c r="DCR29" s="343"/>
      <c r="DCS29" s="343"/>
      <c r="DCT29" s="343"/>
      <c r="DCU29" s="343"/>
      <c r="DCV29" s="343"/>
      <c r="DCW29" s="343"/>
      <c r="DCX29" s="343"/>
      <c r="DCY29" s="343"/>
      <c r="DCZ29" s="343"/>
      <c r="DDA29" s="343"/>
      <c r="DDB29" s="343"/>
      <c r="DDC29" s="343"/>
      <c r="DDD29" s="343"/>
      <c r="DDE29" s="343"/>
      <c r="DDF29" s="343"/>
      <c r="DDG29" s="343"/>
      <c r="DDH29" s="343"/>
      <c r="DDI29" s="343"/>
      <c r="DDJ29" s="343"/>
      <c r="DDK29" s="343"/>
      <c r="DDL29" s="343"/>
      <c r="DDM29" s="343"/>
      <c r="DDN29" s="343"/>
      <c r="DDO29" s="343"/>
      <c r="DDP29" s="343"/>
      <c r="DDQ29" s="343"/>
      <c r="DDR29" s="343"/>
      <c r="DDS29" s="343"/>
      <c r="DDT29" s="343"/>
      <c r="DDU29" s="343"/>
      <c r="DDV29" s="343"/>
      <c r="DDW29" s="343"/>
      <c r="DDX29" s="343"/>
      <c r="DDY29" s="343"/>
      <c r="DDZ29" s="343"/>
      <c r="DEA29" s="343"/>
      <c r="DEB29" s="343"/>
      <c r="DEC29" s="343"/>
      <c r="DED29" s="343"/>
      <c r="DEE29" s="343"/>
      <c r="DEF29" s="343"/>
      <c r="DEG29" s="343"/>
      <c r="DEH29" s="343"/>
      <c r="DEI29" s="343"/>
      <c r="DEJ29" s="343"/>
      <c r="DEK29" s="343"/>
      <c r="DEL29" s="343"/>
      <c r="DEM29" s="343"/>
      <c r="DEN29" s="343"/>
      <c r="DEO29" s="343"/>
      <c r="DEP29" s="343"/>
      <c r="DEQ29" s="343"/>
      <c r="DER29" s="343"/>
      <c r="DES29" s="343"/>
      <c r="DET29" s="343"/>
      <c r="DEU29" s="343"/>
      <c r="DEV29" s="343"/>
      <c r="DEW29" s="343"/>
      <c r="DEX29" s="343"/>
      <c r="DEY29" s="343"/>
      <c r="DEZ29" s="343"/>
      <c r="DFA29" s="343"/>
      <c r="DFB29" s="343"/>
      <c r="DFC29" s="343"/>
      <c r="DFD29" s="343"/>
      <c r="DFE29" s="343"/>
      <c r="DFF29" s="343"/>
      <c r="DFG29" s="343"/>
      <c r="DFH29" s="343"/>
      <c r="DFI29" s="343"/>
      <c r="DFJ29" s="343"/>
      <c r="DFK29" s="343"/>
      <c r="DFL29" s="343"/>
      <c r="DFM29" s="343"/>
      <c r="DFN29" s="343"/>
      <c r="DFO29" s="343"/>
      <c r="DFP29" s="343"/>
      <c r="DFQ29" s="343"/>
      <c r="DFR29" s="343"/>
      <c r="DFS29" s="343"/>
      <c r="DFT29" s="343"/>
      <c r="DFU29" s="343"/>
      <c r="DFV29" s="343"/>
      <c r="DFW29" s="343"/>
      <c r="DFX29" s="343"/>
      <c r="DFY29" s="343"/>
      <c r="DFZ29" s="343"/>
      <c r="DGA29" s="343"/>
      <c r="DGB29" s="343"/>
      <c r="DGC29" s="343"/>
      <c r="DGD29" s="343"/>
      <c r="DGE29" s="343"/>
      <c r="DGF29" s="343"/>
      <c r="DGG29" s="343"/>
      <c r="DGH29" s="343"/>
      <c r="DGI29" s="343"/>
      <c r="DGJ29" s="343"/>
      <c r="DGK29" s="343"/>
      <c r="DGL29" s="343"/>
      <c r="DGM29" s="343"/>
      <c r="DGN29" s="343"/>
      <c r="DGO29" s="343"/>
      <c r="DGP29" s="343"/>
      <c r="DGQ29" s="343"/>
      <c r="DGR29" s="343"/>
      <c r="DGS29" s="343"/>
      <c r="DGT29" s="343"/>
      <c r="DGU29" s="343"/>
      <c r="DGV29" s="343"/>
      <c r="DGW29" s="343"/>
      <c r="DGX29" s="343"/>
      <c r="DGY29" s="343"/>
      <c r="DGZ29" s="343"/>
      <c r="DHA29" s="343"/>
      <c r="DHB29" s="343"/>
      <c r="DHC29" s="343"/>
      <c r="DHD29" s="343"/>
      <c r="DHE29" s="343"/>
      <c r="DHF29" s="343"/>
      <c r="DHG29" s="343"/>
      <c r="DHH29" s="343"/>
      <c r="DHI29" s="343"/>
      <c r="DHJ29" s="343"/>
      <c r="DHK29" s="343"/>
      <c r="DHL29" s="343"/>
      <c r="DHM29" s="343"/>
      <c r="DHN29" s="343"/>
      <c r="DHO29" s="343"/>
      <c r="DHP29" s="343"/>
      <c r="DHQ29" s="343"/>
      <c r="DHR29" s="343"/>
      <c r="DHS29" s="343"/>
      <c r="DHT29" s="343"/>
      <c r="DHU29" s="343"/>
      <c r="DHV29" s="343"/>
      <c r="DHW29" s="343"/>
      <c r="DHX29" s="343"/>
      <c r="DHY29" s="343"/>
      <c r="DHZ29" s="343"/>
      <c r="DIA29" s="343"/>
      <c r="DIB29" s="343"/>
      <c r="DIC29" s="343"/>
      <c r="DID29" s="343"/>
      <c r="DIE29" s="343"/>
      <c r="DIF29" s="343"/>
      <c r="DIG29" s="343"/>
      <c r="DIH29" s="343"/>
      <c r="DII29" s="343"/>
      <c r="DIJ29" s="343"/>
      <c r="DIK29" s="343"/>
      <c r="DIL29" s="343"/>
      <c r="DIM29" s="343"/>
      <c r="DIN29" s="343"/>
      <c r="DIO29" s="343"/>
      <c r="DIP29" s="343"/>
      <c r="DIQ29" s="343"/>
      <c r="DIR29" s="343"/>
      <c r="DIS29" s="343"/>
      <c r="DIT29" s="343"/>
      <c r="DIU29" s="343"/>
      <c r="DIV29" s="343"/>
      <c r="DIW29" s="343"/>
      <c r="DIX29" s="343"/>
      <c r="DIY29" s="343"/>
      <c r="DIZ29" s="343"/>
      <c r="DJA29" s="343"/>
      <c r="DJB29" s="343"/>
      <c r="DJC29" s="343"/>
      <c r="DJD29" s="343"/>
      <c r="DJE29" s="343"/>
      <c r="DJF29" s="343"/>
      <c r="DJG29" s="343"/>
      <c r="DJH29" s="343"/>
      <c r="DJI29" s="343"/>
      <c r="DJJ29" s="343"/>
      <c r="DJK29" s="343"/>
      <c r="DJL29" s="343"/>
      <c r="DJM29" s="343"/>
      <c r="DJN29" s="343"/>
      <c r="DJO29" s="343"/>
      <c r="DJP29" s="343"/>
      <c r="DJQ29" s="343"/>
      <c r="DJR29" s="343"/>
      <c r="DJS29" s="343"/>
      <c r="DJT29" s="343"/>
      <c r="DJU29" s="343"/>
      <c r="DJV29" s="343"/>
      <c r="DJW29" s="343"/>
      <c r="DJX29" s="343"/>
      <c r="DJY29" s="343"/>
      <c r="DJZ29" s="343"/>
      <c r="DKA29" s="343"/>
      <c r="DKB29" s="343"/>
      <c r="DKC29" s="343"/>
      <c r="DKD29" s="343"/>
      <c r="DKE29" s="343"/>
      <c r="DKF29" s="343"/>
      <c r="DKG29" s="343"/>
      <c r="DKH29" s="343"/>
      <c r="DKI29" s="343"/>
      <c r="DKJ29" s="343"/>
      <c r="DKK29" s="343"/>
      <c r="DKL29" s="343"/>
      <c r="DKM29" s="343"/>
      <c r="DKN29" s="343"/>
      <c r="DKO29" s="343"/>
      <c r="DKP29" s="343"/>
      <c r="DKQ29" s="343"/>
      <c r="DKR29" s="343"/>
      <c r="DKS29" s="343"/>
      <c r="DKT29" s="343"/>
      <c r="DKU29" s="343"/>
      <c r="DKV29" s="343"/>
      <c r="DKW29" s="343"/>
      <c r="DKX29" s="343"/>
      <c r="DKY29" s="343"/>
      <c r="DKZ29" s="343"/>
      <c r="DLA29" s="343"/>
      <c r="DLB29" s="343"/>
      <c r="DLC29" s="343"/>
      <c r="DLD29" s="343"/>
      <c r="DLE29" s="343"/>
      <c r="DLF29" s="343"/>
      <c r="DLG29" s="343"/>
      <c r="DLH29" s="343"/>
      <c r="DLI29" s="343"/>
      <c r="DLJ29" s="343"/>
      <c r="DLK29" s="343"/>
      <c r="DLL29" s="343"/>
      <c r="DLM29" s="343"/>
      <c r="DLN29" s="343"/>
      <c r="DLO29" s="343"/>
      <c r="DLP29" s="343"/>
      <c r="DLQ29" s="343"/>
      <c r="DLR29" s="343"/>
      <c r="DLS29" s="343"/>
      <c r="DLT29" s="343"/>
      <c r="DLU29" s="343"/>
      <c r="DLV29" s="343"/>
      <c r="DLW29" s="343"/>
      <c r="DLX29" s="343"/>
      <c r="DLY29" s="343"/>
      <c r="DLZ29" s="343"/>
      <c r="DMA29" s="343"/>
      <c r="DMB29" s="343"/>
      <c r="DMC29" s="343"/>
      <c r="DMD29" s="343"/>
      <c r="DME29" s="343"/>
      <c r="DMF29" s="343"/>
      <c r="DMG29" s="343"/>
      <c r="DMH29" s="343"/>
      <c r="DMI29" s="343"/>
      <c r="DMJ29" s="343"/>
      <c r="DMK29" s="343"/>
      <c r="DML29" s="343"/>
      <c r="DMM29" s="343"/>
      <c r="DMN29" s="343"/>
      <c r="DMO29" s="343"/>
      <c r="DMP29" s="343"/>
      <c r="DMQ29" s="343"/>
      <c r="DMR29" s="343"/>
      <c r="DMS29" s="343"/>
      <c r="DMT29" s="343"/>
      <c r="DMU29" s="343"/>
      <c r="DMV29" s="343"/>
      <c r="DMW29" s="343"/>
      <c r="DMX29" s="343"/>
      <c r="DMY29" s="343"/>
      <c r="DMZ29" s="343"/>
      <c r="DNA29" s="343"/>
      <c r="DNB29" s="343"/>
      <c r="DNC29" s="343"/>
      <c r="DND29" s="343"/>
      <c r="DNE29" s="343"/>
      <c r="DNF29" s="343"/>
      <c r="DNG29" s="343"/>
      <c r="DNH29" s="343"/>
      <c r="DNI29" s="343"/>
      <c r="DNJ29" s="343"/>
      <c r="DNK29" s="343"/>
      <c r="DNL29" s="343"/>
      <c r="DNM29" s="343"/>
      <c r="DNN29" s="343"/>
      <c r="DNO29" s="343"/>
      <c r="DNP29" s="343"/>
      <c r="DNQ29" s="343"/>
      <c r="DNR29" s="343"/>
      <c r="DNS29" s="343"/>
      <c r="DNT29" s="343"/>
      <c r="DNU29" s="343"/>
      <c r="DNV29" s="343"/>
      <c r="DNW29" s="343"/>
      <c r="DNX29" s="343"/>
      <c r="DNY29" s="343"/>
      <c r="DNZ29" s="343"/>
      <c r="DOA29" s="343"/>
      <c r="DOB29" s="343"/>
      <c r="DOC29" s="343"/>
      <c r="DOD29" s="343"/>
      <c r="DOE29" s="343"/>
      <c r="DOF29" s="343"/>
      <c r="DOG29" s="343"/>
      <c r="DOH29" s="343"/>
      <c r="DOI29" s="343"/>
      <c r="DOJ29" s="343"/>
      <c r="DOK29" s="343"/>
      <c r="DOL29" s="343"/>
      <c r="DOM29" s="343"/>
      <c r="DON29" s="343"/>
      <c r="DOO29" s="343"/>
      <c r="DOP29" s="343"/>
      <c r="DOQ29" s="343"/>
      <c r="DOR29" s="343"/>
      <c r="DOS29" s="343"/>
      <c r="DOT29" s="343"/>
      <c r="DOU29" s="343"/>
      <c r="DOV29" s="343"/>
      <c r="DOW29" s="343"/>
      <c r="DOX29" s="343"/>
      <c r="DOY29" s="343"/>
      <c r="DOZ29" s="343"/>
      <c r="DPA29" s="343"/>
      <c r="DPB29" s="343"/>
      <c r="DPC29" s="343"/>
      <c r="DPD29" s="343"/>
      <c r="DPE29" s="343"/>
      <c r="DPF29" s="343"/>
      <c r="DPG29" s="343"/>
      <c r="DPH29" s="343"/>
      <c r="DPI29" s="343"/>
      <c r="DPJ29" s="343"/>
      <c r="DPK29" s="343"/>
      <c r="DPL29" s="343"/>
      <c r="DPM29" s="343"/>
      <c r="DPN29" s="343"/>
      <c r="DPO29" s="343"/>
      <c r="DPP29" s="343"/>
      <c r="DPQ29" s="343"/>
      <c r="DPR29" s="343"/>
      <c r="DPS29" s="343"/>
      <c r="DPT29" s="343"/>
      <c r="DPU29" s="343"/>
      <c r="DPV29" s="343"/>
      <c r="DPW29" s="343"/>
      <c r="DPX29" s="343"/>
      <c r="DPY29" s="343"/>
      <c r="DPZ29" s="343"/>
      <c r="DQA29" s="343"/>
      <c r="DQB29" s="343"/>
      <c r="DQC29" s="343"/>
      <c r="DQD29" s="343"/>
      <c r="DQE29" s="343"/>
      <c r="DQF29" s="343"/>
      <c r="DQG29" s="343"/>
      <c r="DQH29" s="343"/>
      <c r="DQI29" s="343"/>
      <c r="DQJ29" s="343"/>
      <c r="DQK29" s="343"/>
      <c r="DQL29" s="343"/>
      <c r="DQM29" s="343"/>
      <c r="DQN29" s="343"/>
      <c r="DQO29" s="343"/>
      <c r="DQP29" s="343"/>
      <c r="DQQ29" s="343"/>
      <c r="DQR29" s="343"/>
      <c r="DQS29" s="343"/>
      <c r="DQT29" s="343"/>
      <c r="DQU29" s="343"/>
      <c r="DQV29" s="343"/>
      <c r="DQW29" s="343"/>
      <c r="DQX29" s="343"/>
      <c r="DQY29" s="343"/>
      <c r="DQZ29" s="343"/>
      <c r="DRA29" s="343"/>
      <c r="DRB29" s="343"/>
      <c r="DRC29" s="343"/>
      <c r="DRD29" s="343"/>
      <c r="DRE29" s="343"/>
      <c r="DRF29" s="343"/>
      <c r="DRG29" s="343"/>
      <c r="DRH29" s="343"/>
      <c r="DRI29" s="343"/>
      <c r="DRJ29" s="343"/>
      <c r="DRK29" s="343"/>
      <c r="DRL29" s="343"/>
      <c r="DRM29" s="343"/>
      <c r="DRN29" s="343"/>
      <c r="DRO29" s="343"/>
      <c r="DRP29" s="343"/>
      <c r="DRQ29" s="343"/>
      <c r="DRR29" s="343"/>
      <c r="DRS29" s="343"/>
      <c r="DRT29" s="343"/>
      <c r="DRU29" s="343"/>
      <c r="DRV29" s="343"/>
      <c r="DRW29" s="343"/>
      <c r="DRX29" s="343"/>
      <c r="DRY29" s="343"/>
      <c r="DRZ29" s="343"/>
      <c r="DSA29" s="343"/>
      <c r="DSB29" s="343"/>
      <c r="DSC29" s="343"/>
      <c r="DSD29" s="343"/>
      <c r="DSE29" s="343"/>
      <c r="DSF29" s="343"/>
      <c r="DSG29" s="343"/>
      <c r="DSH29" s="343"/>
      <c r="DSI29" s="343"/>
      <c r="DSJ29" s="343"/>
      <c r="DSK29" s="343"/>
      <c r="DSL29" s="343"/>
      <c r="DSM29" s="343"/>
      <c r="DSN29" s="343"/>
      <c r="DSO29" s="343"/>
      <c r="DSP29" s="343"/>
      <c r="DSQ29" s="343"/>
      <c r="DSR29" s="343"/>
      <c r="DSS29" s="343"/>
      <c r="DST29" s="343"/>
      <c r="DSU29" s="343"/>
      <c r="DSV29" s="343"/>
      <c r="DSW29" s="343"/>
      <c r="DSX29" s="343"/>
      <c r="DSY29" s="343"/>
      <c r="DSZ29" s="343"/>
      <c r="DTA29" s="343"/>
      <c r="DTB29" s="343"/>
      <c r="DTC29" s="343"/>
      <c r="DTD29" s="343"/>
      <c r="DTE29" s="343"/>
      <c r="DTF29" s="343"/>
      <c r="DTG29" s="343"/>
      <c r="DTH29" s="343"/>
      <c r="DTI29" s="343"/>
      <c r="DTJ29" s="343"/>
      <c r="DTK29" s="343"/>
      <c r="DTL29" s="343"/>
      <c r="DTM29" s="343"/>
      <c r="DTN29" s="343"/>
      <c r="DTO29" s="343"/>
      <c r="DTP29" s="343"/>
      <c r="DTQ29" s="343"/>
      <c r="DTR29" s="343"/>
      <c r="DTS29" s="343"/>
      <c r="DTT29" s="343"/>
      <c r="DTU29" s="343"/>
      <c r="DTV29" s="343"/>
      <c r="DTW29" s="343"/>
      <c r="DTX29" s="343"/>
      <c r="DTY29" s="343"/>
      <c r="DTZ29" s="343"/>
      <c r="DUA29" s="343"/>
      <c r="DUB29" s="343"/>
      <c r="DUC29" s="343"/>
      <c r="DUD29" s="343"/>
      <c r="DUE29" s="343"/>
      <c r="DUF29" s="343"/>
      <c r="DUG29" s="343"/>
      <c r="DUH29" s="343"/>
      <c r="DUI29" s="343"/>
      <c r="DUJ29" s="343"/>
      <c r="DUK29" s="343"/>
      <c r="DUL29" s="343"/>
      <c r="DUM29" s="343"/>
      <c r="DUN29" s="343"/>
      <c r="DUO29" s="343"/>
      <c r="DUP29" s="343"/>
      <c r="DUQ29" s="343"/>
      <c r="DUR29" s="343"/>
      <c r="DUS29" s="343"/>
      <c r="DUT29" s="343"/>
      <c r="DUU29" s="343"/>
      <c r="DUV29" s="343"/>
      <c r="DUW29" s="343"/>
      <c r="DUX29" s="343"/>
      <c r="DUY29" s="343"/>
      <c r="DUZ29" s="343"/>
      <c r="DVA29" s="343"/>
      <c r="DVB29" s="343"/>
      <c r="DVC29" s="343"/>
      <c r="DVD29" s="343"/>
      <c r="DVE29" s="343"/>
      <c r="DVF29" s="343"/>
      <c r="DVG29" s="343"/>
      <c r="DVH29" s="343"/>
      <c r="DVI29" s="343"/>
      <c r="DVJ29" s="343"/>
      <c r="DVK29" s="343"/>
      <c r="DVL29" s="343"/>
      <c r="DVM29" s="343"/>
      <c r="DVN29" s="343"/>
      <c r="DVO29" s="343"/>
      <c r="DVP29" s="343"/>
      <c r="DVQ29" s="343"/>
      <c r="DVR29" s="343"/>
      <c r="DVS29" s="343"/>
      <c r="DVT29" s="343"/>
      <c r="DVU29" s="343"/>
      <c r="DVV29" s="343"/>
      <c r="DVW29" s="343"/>
      <c r="DVX29" s="343"/>
      <c r="DVY29" s="343"/>
      <c r="DVZ29" s="343"/>
      <c r="DWA29" s="343"/>
      <c r="DWB29" s="343"/>
      <c r="DWC29" s="343"/>
      <c r="DWD29" s="343"/>
      <c r="DWE29" s="343"/>
      <c r="DWF29" s="343"/>
      <c r="DWG29" s="343"/>
      <c r="DWH29" s="343"/>
      <c r="DWI29" s="343"/>
      <c r="DWJ29" s="343"/>
      <c r="DWK29" s="343"/>
      <c r="DWL29" s="343"/>
      <c r="DWM29" s="343"/>
      <c r="DWN29" s="343"/>
      <c r="DWO29" s="343"/>
      <c r="DWP29" s="343"/>
      <c r="DWQ29" s="343"/>
      <c r="DWR29" s="343"/>
      <c r="DWS29" s="343"/>
      <c r="DWT29" s="343"/>
      <c r="DWU29" s="343"/>
      <c r="DWV29" s="343"/>
      <c r="DWW29" s="343"/>
      <c r="DWX29" s="343"/>
      <c r="DWY29" s="343"/>
      <c r="DWZ29" s="343"/>
      <c r="DXA29" s="343"/>
      <c r="DXB29" s="343"/>
      <c r="DXC29" s="343"/>
      <c r="DXD29" s="343"/>
      <c r="DXE29" s="343"/>
      <c r="DXF29" s="343"/>
      <c r="DXG29" s="343"/>
      <c r="DXH29" s="343"/>
      <c r="DXI29" s="343"/>
      <c r="DXJ29" s="343"/>
      <c r="DXK29" s="343"/>
      <c r="DXL29" s="343"/>
      <c r="DXM29" s="343"/>
      <c r="DXN29" s="343"/>
      <c r="DXO29" s="343"/>
      <c r="DXP29" s="343"/>
      <c r="DXQ29" s="343"/>
      <c r="DXR29" s="343"/>
      <c r="DXS29" s="343"/>
      <c r="DXT29" s="343"/>
      <c r="DXU29" s="343"/>
      <c r="DXV29" s="343"/>
      <c r="DXW29" s="343"/>
      <c r="DXX29" s="343"/>
      <c r="DXY29" s="343"/>
      <c r="DXZ29" s="343"/>
      <c r="DYA29" s="343"/>
      <c r="DYB29" s="343"/>
      <c r="DYC29" s="343"/>
      <c r="DYD29" s="343"/>
      <c r="DYE29" s="343"/>
      <c r="DYF29" s="343"/>
      <c r="DYG29" s="343"/>
      <c r="DYH29" s="343"/>
      <c r="DYI29" s="343"/>
      <c r="DYJ29" s="343"/>
      <c r="DYK29" s="343"/>
      <c r="DYL29" s="343"/>
      <c r="DYM29" s="343"/>
      <c r="DYN29" s="343"/>
      <c r="DYO29" s="343"/>
      <c r="DYP29" s="343"/>
      <c r="DYQ29" s="343"/>
      <c r="DYR29" s="343"/>
      <c r="DYS29" s="343"/>
      <c r="DYT29" s="343"/>
      <c r="DYU29" s="343"/>
      <c r="DYV29" s="343"/>
      <c r="DYW29" s="343"/>
      <c r="DYX29" s="343"/>
      <c r="DYY29" s="343"/>
      <c r="DYZ29" s="343"/>
      <c r="DZA29" s="343"/>
      <c r="DZB29" s="343"/>
      <c r="DZC29" s="343"/>
      <c r="DZD29" s="343"/>
      <c r="DZE29" s="343"/>
      <c r="DZF29" s="343"/>
      <c r="DZG29" s="343"/>
      <c r="DZH29" s="343"/>
      <c r="DZI29" s="343"/>
      <c r="DZJ29" s="343"/>
      <c r="DZK29" s="343"/>
      <c r="DZL29" s="343"/>
      <c r="DZM29" s="343"/>
      <c r="DZN29" s="343"/>
      <c r="DZO29" s="343"/>
      <c r="DZP29" s="343"/>
      <c r="DZQ29" s="343"/>
      <c r="DZR29" s="343"/>
      <c r="DZS29" s="343"/>
      <c r="DZT29" s="343"/>
      <c r="DZU29" s="343"/>
      <c r="DZV29" s="343"/>
      <c r="DZW29" s="343"/>
      <c r="DZX29" s="343"/>
      <c r="DZY29" s="343"/>
      <c r="DZZ29" s="343"/>
      <c r="EAA29" s="343"/>
      <c r="EAB29" s="343"/>
      <c r="EAC29" s="343"/>
      <c r="EAD29" s="343"/>
      <c r="EAE29" s="343"/>
      <c r="EAF29" s="343"/>
      <c r="EAG29" s="343"/>
      <c r="EAH29" s="343"/>
      <c r="EAI29" s="343"/>
      <c r="EAJ29" s="343"/>
      <c r="EAK29" s="343"/>
      <c r="EAL29" s="343"/>
      <c r="EAM29" s="343"/>
      <c r="EAN29" s="343"/>
      <c r="EAO29" s="343"/>
      <c r="EAP29" s="343"/>
      <c r="EAQ29" s="343"/>
      <c r="EAR29" s="343"/>
      <c r="EAS29" s="343"/>
      <c r="EAT29" s="343"/>
      <c r="EAU29" s="343"/>
      <c r="EAV29" s="343"/>
      <c r="EAW29" s="343"/>
      <c r="EAX29" s="343"/>
      <c r="EAY29" s="343"/>
      <c r="EAZ29" s="343"/>
      <c r="EBA29" s="343"/>
      <c r="EBB29" s="343"/>
      <c r="EBC29" s="343"/>
      <c r="EBD29" s="343"/>
      <c r="EBE29" s="343"/>
      <c r="EBF29" s="343"/>
      <c r="EBG29" s="343"/>
      <c r="EBH29" s="343"/>
      <c r="EBI29" s="343"/>
      <c r="EBJ29" s="343"/>
      <c r="EBK29" s="343"/>
      <c r="EBL29" s="343"/>
      <c r="EBM29" s="343"/>
      <c r="EBN29" s="343"/>
      <c r="EBO29" s="343"/>
      <c r="EBP29" s="343"/>
      <c r="EBQ29" s="343"/>
      <c r="EBR29" s="343"/>
      <c r="EBS29" s="343"/>
      <c r="EBT29" s="343"/>
      <c r="EBU29" s="343"/>
      <c r="EBV29" s="343"/>
      <c r="EBW29" s="343"/>
      <c r="EBX29" s="343"/>
      <c r="EBY29" s="343"/>
      <c r="EBZ29" s="343"/>
      <c r="ECA29" s="343"/>
      <c r="ECB29" s="343"/>
      <c r="ECC29" s="343"/>
      <c r="ECD29" s="343"/>
      <c r="ECE29" s="343"/>
      <c r="ECF29" s="343"/>
      <c r="ECG29" s="343"/>
      <c r="ECH29" s="343"/>
      <c r="ECI29" s="343"/>
      <c r="ECJ29" s="343"/>
      <c r="ECK29" s="343"/>
      <c r="ECL29" s="343"/>
      <c r="ECM29" s="343"/>
      <c r="ECN29" s="343"/>
      <c r="ECO29" s="343"/>
      <c r="ECP29" s="343"/>
      <c r="ECQ29" s="343"/>
      <c r="ECR29" s="343"/>
      <c r="ECS29" s="343"/>
      <c r="ECT29" s="343"/>
      <c r="ECU29" s="343"/>
      <c r="ECV29" s="343"/>
      <c r="ECW29" s="343"/>
      <c r="ECX29" s="343"/>
      <c r="ECY29" s="343"/>
      <c r="ECZ29" s="343"/>
      <c r="EDA29" s="343"/>
      <c r="EDB29" s="343"/>
      <c r="EDC29" s="343"/>
      <c r="EDD29" s="343"/>
      <c r="EDE29" s="343"/>
      <c r="EDF29" s="343"/>
      <c r="EDG29" s="343"/>
      <c r="EDH29" s="343"/>
      <c r="EDI29" s="343"/>
      <c r="EDJ29" s="343"/>
      <c r="EDK29" s="343"/>
      <c r="EDL29" s="343"/>
      <c r="EDM29" s="343"/>
      <c r="EDN29" s="343"/>
      <c r="EDO29" s="343"/>
      <c r="EDP29" s="343"/>
      <c r="EDQ29" s="343"/>
      <c r="EDR29" s="343"/>
      <c r="EDS29" s="343"/>
      <c r="EDT29" s="343"/>
      <c r="EDU29" s="343"/>
      <c r="EDV29" s="343"/>
      <c r="EDW29" s="343"/>
      <c r="EDX29" s="343"/>
      <c r="EDY29" s="343"/>
      <c r="EDZ29" s="343"/>
      <c r="EEA29" s="343"/>
      <c r="EEB29" s="343"/>
      <c r="EEC29" s="343"/>
      <c r="EED29" s="343"/>
      <c r="EEE29" s="343"/>
      <c r="EEF29" s="343"/>
      <c r="EEG29" s="343"/>
      <c r="EEH29" s="343"/>
      <c r="EEI29" s="343"/>
      <c r="EEJ29" s="343"/>
      <c r="EEK29" s="343"/>
      <c r="EEL29" s="343"/>
      <c r="EEM29" s="343"/>
      <c r="EEN29" s="343"/>
      <c r="EEO29" s="343"/>
      <c r="EEP29" s="343"/>
      <c r="EEQ29" s="343"/>
      <c r="EER29" s="343"/>
      <c r="EES29" s="343"/>
      <c r="EET29" s="343"/>
      <c r="EEU29" s="343"/>
      <c r="EEV29" s="343"/>
      <c r="EEW29" s="343"/>
      <c r="EEX29" s="343"/>
      <c r="EEY29" s="343"/>
      <c r="EEZ29" s="343"/>
      <c r="EFA29" s="343"/>
      <c r="EFB29" s="343"/>
      <c r="EFC29" s="343"/>
      <c r="EFD29" s="343"/>
      <c r="EFE29" s="343"/>
      <c r="EFF29" s="343"/>
      <c r="EFG29" s="343"/>
      <c r="EFH29" s="343"/>
      <c r="EFI29" s="343"/>
      <c r="EFJ29" s="343"/>
      <c r="EFK29" s="343"/>
      <c r="EFL29" s="343"/>
      <c r="EFM29" s="343"/>
      <c r="EFN29" s="343"/>
      <c r="EFO29" s="343"/>
      <c r="EFP29" s="343"/>
      <c r="EFQ29" s="343"/>
      <c r="EFR29" s="343"/>
      <c r="EFS29" s="343"/>
      <c r="EFT29" s="343"/>
      <c r="EFU29" s="343"/>
      <c r="EFV29" s="343"/>
      <c r="EFW29" s="343"/>
      <c r="EFX29" s="343"/>
      <c r="EFY29" s="343"/>
      <c r="EFZ29" s="343"/>
      <c r="EGA29" s="343"/>
      <c r="EGB29" s="343"/>
      <c r="EGC29" s="343"/>
      <c r="EGD29" s="343"/>
      <c r="EGE29" s="343"/>
      <c r="EGF29" s="343"/>
      <c r="EGG29" s="343"/>
      <c r="EGH29" s="343"/>
      <c r="EGI29" s="343"/>
      <c r="EGJ29" s="343"/>
      <c r="EGK29" s="343"/>
      <c r="EGL29" s="343"/>
      <c r="EGM29" s="343"/>
      <c r="EGN29" s="343"/>
      <c r="EGO29" s="343"/>
      <c r="EGP29" s="343"/>
      <c r="EGQ29" s="343"/>
      <c r="EGR29" s="343"/>
      <c r="EGS29" s="343"/>
      <c r="EGT29" s="343"/>
      <c r="EGU29" s="343"/>
      <c r="EGV29" s="343"/>
      <c r="EGW29" s="343"/>
      <c r="EGX29" s="343"/>
      <c r="EGY29" s="343"/>
      <c r="EGZ29" s="343"/>
      <c r="EHA29" s="343"/>
      <c r="EHB29" s="343"/>
      <c r="EHC29" s="343"/>
      <c r="EHD29" s="343"/>
      <c r="EHE29" s="343"/>
      <c r="EHF29" s="343"/>
      <c r="EHG29" s="343"/>
      <c r="EHH29" s="343"/>
      <c r="EHI29" s="343"/>
      <c r="EHJ29" s="343"/>
      <c r="EHK29" s="343"/>
      <c r="EHL29" s="343"/>
      <c r="EHM29" s="343"/>
      <c r="EHN29" s="343"/>
      <c r="EHO29" s="343"/>
      <c r="EHP29" s="343"/>
      <c r="EHQ29" s="343"/>
      <c r="EHR29" s="343"/>
      <c r="EHS29" s="343"/>
      <c r="EHT29" s="343"/>
      <c r="EHU29" s="343"/>
      <c r="EHV29" s="343"/>
      <c r="EHW29" s="343"/>
      <c r="EHX29" s="343"/>
      <c r="EHY29" s="343"/>
      <c r="EHZ29" s="343"/>
      <c r="EIA29" s="343"/>
      <c r="EIB29" s="343"/>
      <c r="EIC29" s="343"/>
      <c r="EID29" s="343"/>
      <c r="EIE29" s="343"/>
      <c r="EIF29" s="343"/>
      <c r="EIG29" s="343"/>
      <c r="EIH29" s="343"/>
      <c r="EII29" s="343"/>
      <c r="EIJ29" s="343"/>
      <c r="EIK29" s="343"/>
      <c r="EIL29" s="343"/>
      <c r="EIM29" s="343"/>
      <c r="EIN29" s="343"/>
      <c r="EIO29" s="343"/>
      <c r="EIP29" s="343"/>
      <c r="EIQ29" s="343"/>
      <c r="EIR29" s="343"/>
      <c r="EIS29" s="343"/>
      <c r="EIT29" s="343"/>
      <c r="EIU29" s="343"/>
      <c r="EIV29" s="343"/>
      <c r="EIW29" s="343"/>
      <c r="EIX29" s="343"/>
      <c r="EIY29" s="343"/>
      <c r="EIZ29" s="343"/>
      <c r="EJA29" s="343"/>
      <c r="EJB29" s="343"/>
      <c r="EJC29" s="343"/>
      <c r="EJD29" s="343"/>
      <c r="EJE29" s="343"/>
      <c r="EJF29" s="343"/>
      <c r="EJG29" s="343"/>
      <c r="EJH29" s="343"/>
      <c r="EJI29" s="343"/>
      <c r="EJJ29" s="343"/>
      <c r="EJK29" s="343"/>
      <c r="EJL29" s="343"/>
      <c r="EJM29" s="343"/>
      <c r="EJN29" s="343"/>
      <c r="EJO29" s="343"/>
      <c r="EJP29" s="343"/>
      <c r="EJQ29" s="343"/>
      <c r="EJR29" s="343"/>
      <c r="EJS29" s="343"/>
      <c r="EJT29" s="343"/>
      <c r="EJU29" s="343"/>
      <c r="EJV29" s="343"/>
      <c r="EJW29" s="343"/>
      <c r="EJX29" s="343"/>
      <c r="EJY29" s="343"/>
      <c r="EJZ29" s="343"/>
      <c r="EKA29" s="343"/>
      <c r="EKB29" s="343"/>
      <c r="EKC29" s="343"/>
      <c r="EKD29" s="343"/>
      <c r="EKE29" s="343"/>
      <c r="EKF29" s="343"/>
      <c r="EKG29" s="343"/>
      <c r="EKH29" s="343"/>
      <c r="EKI29" s="343"/>
      <c r="EKJ29" s="343"/>
      <c r="EKK29" s="343"/>
      <c r="EKL29" s="343"/>
      <c r="EKM29" s="343"/>
      <c r="EKN29" s="343"/>
      <c r="EKO29" s="343"/>
      <c r="EKP29" s="343"/>
      <c r="EKQ29" s="343"/>
      <c r="EKR29" s="343"/>
      <c r="EKS29" s="343"/>
      <c r="EKT29" s="343"/>
      <c r="EKU29" s="343"/>
      <c r="EKV29" s="343"/>
      <c r="EKW29" s="343"/>
      <c r="EKX29" s="343"/>
      <c r="EKY29" s="343"/>
      <c r="EKZ29" s="343"/>
      <c r="ELA29" s="343"/>
      <c r="ELB29" s="343"/>
      <c r="ELC29" s="343"/>
      <c r="ELD29" s="343"/>
      <c r="ELE29" s="343"/>
      <c r="ELF29" s="343"/>
      <c r="ELG29" s="343"/>
      <c r="ELH29" s="343"/>
      <c r="ELI29" s="343"/>
      <c r="ELJ29" s="343"/>
      <c r="ELK29" s="343"/>
      <c r="ELL29" s="343"/>
      <c r="ELM29" s="343"/>
      <c r="ELN29" s="343"/>
      <c r="ELO29" s="343"/>
      <c r="ELP29" s="343"/>
      <c r="ELQ29" s="343"/>
      <c r="ELR29" s="343"/>
      <c r="ELS29" s="343"/>
      <c r="ELT29" s="343"/>
      <c r="ELU29" s="343"/>
      <c r="ELV29" s="343"/>
      <c r="ELW29" s="343"/>
      <c r="ELX29" s="343"/>
      <c r="ELY29" s="343"/>
      <c r="ELZ29" s="343"/>
      <c r="EMA29" s="343"/>
      <c r="EMB29" s="343"/>
      <c r="EMC29" s="343"/>
      <c r="EMD29" s="343"/>
      <c r="EME29" s="343"/>
      <c r="EMF29" s="343"/>
      <c r="EMG29" s="343"/>
      <c r="EMH29" s="343"/>
      <c r="EMI29" s="343"/>
      <c r="EMJ29" s="343"/>
      <c r="EMK29" s="343"/>
      <c r="EML29" s="343"/>
      <c r="EMM29" s="343"/>
      <c r="EMN29" s="343"/>
      <c r="EMO29" s="343"/>
      <c r="EMP29" s="343"/>
      <c r="EMQ29" s="343"/>
      <c r="EMR29" s="343"/>
      <c r="EMS29" s="343"/>
      <c r="EMT29" s="343"/>
      <c r="EMU29" s="343"/>
      <c r="EMV29" s="343"/>
      <c r="EMW29" s="343"/>
      <c r="EMX29" s="343"/>
      <c r="EMY29" s="343"/>
      <c r="EMZ29" s="343"/>
      <c r="ENA29" s="343"/>
      <c r="ENB29" s="343"/>
      <c r="ENC29" s="343"/>
      <c r="END29" s="343"/>
      <c r="ENE29" s="343"/>
      <c r="ENF29" s="343"/>
      <c r="ENG29" s="343"/>
      <c r="ENH29" s="343"/>
      <c r="ENI29" s="343"/>
      <c r="ENJ29" s="343"/>
      <c r="ENK29" s="343"/>
      <c r="ENL29" s="343"/>
      <c r="ENM29" s="343"/>
      <c r="ENN29" s="343"/>
      <c r="ENO29" s="343"/>
      <c r="ENP29" s="343"/>
      <c r="ENQ29" s="343"/>
      <c r="ENR29" s="343"/>
      <c r="ENS29" s="343"/>
      <c r="ENT29" s="343"/>
      <c r="ENU29" s="343"/>
      <c r="ENV29" s="343"/>
      <c r="ENW29" s="343"/>
      <c r="ENX29" s="343"/>
      <c r="ENY29" s="343"/>
      <c r="ENZ29" s="343"/>
      <c r="EOA29" s="343"/>
      <c r="EOB29" s="343"/>
      <c r="EOC29" s="343"/>
      <c r="EOD29" s="343"/>
      <c r="EOE29" s="343"/>
      <c r="EOF29" s="343"/>
      <c r="EOG29" s="343"/>
      <c r="EOH29" s="343"/>
      <c r="EOI29" s="343"/>
      <c r="EOJ29" s="343"/>
      <c r="EOK29" s="343"/>
      <c r="EOL29" s="343"/>
      <c r="EOM29" s="343"/>
      <c r="EON29" s="343"/>
      <c r="EOO29" s="343"/>
      <c r="EOP29" s="343"/>
      <c r="EOQ29" s="343"/>
      <c r="EOR29" s="343"/>
      <c r="EOS29" s="343"/>
      <c r="EOT29" s="343"/>
      <c r="EOU29" s="343"/>
      <c r="EOV29" s="343"/>
      <c r="EOW29" s="343"/>
      <c r="EOX29" s="343"/>
      <c r="EOY29" s="343"/>
      <c r="EOZ29" s="343"/>
      <c r="EPA29" s="343"/>
      <c r="EPB29" s="343"/>
      <c r="EPC29" s="343"/>
      <c r="EPD29" s="343"/>
      <c r="EPE29" s="343"/>
      <c r="EPF29" s="343"/>
      <c r="EPG29" s="343"/>
      <c r="EPH29" s="343"/>
      <c r="EPI29" s="343"/>
      <c r="EPJ29" s="343"/>
      <c r="EPK29" s="343"/>
      <c r="EPL29" s="343"/>
      <c r="EPM29" s="343"/>
      <c r="EPN29" s="343"/>
      <c r="EPO29" s="343"/>
      <c r="EPP29" s="343"/>
      <c r="EPQ29" s="343"/>
      <c r="EPR29" s="343"/>
      <c r="EPS29" s="343"/>
      <c r="EPT29" s="343"/>
      <c r="EPU29" s="343"/>
      <c r="EPV29" s="343"/>
      <c r="EPW29" s="343"/>
      <c r="EPX29" s="343"/>
      <c r="EPY29" s="343"/>
      <c r="EPZ29" s="343"/>
      <c r="EQA29" s="343"/>
      <c r="EQB29" s="343"/>
      <c r="EQC29" s="343"/>
      <c r="EQD29" s="343"/>
      <c r="EQE29" s="343"/>
      <c r="EQF29" s="343"/>
      <c r="EQG29" s="343"/>
      <c r="EQH29" s="343"/>
      <c r="EQI29" s="343"/>
      <c r="EQJ29" s="343"/>
      <c r="EQK29" s="343"/>
      <c r="EQL29" s="343"/>
      <c r="EQM29" s="343"/>
      <c r="EQN29" s="343"/>
      <c r="EQO29" s="343"/>
      <c r="EQP29" s="343"/>
      <c r="EQQ29" s="343"/>
      <c r="EQR29" s="343"/>
      <c r="EQS29" s="343"/>
      <c r="EQT29" s="343"/>
      <c r="EQU29" s="343"/>
      <c r="EQV29" s="343"/>
      <c r="EQW29" s="343"/>
      <c r="EQX29" s="343"/>
      <c r="EQY29" s="343"/>
      <c r="EQZ29" s="343"/>
      <c r="ERA29" s="343"/>
      <c r="ERB29" s="343"/>
      <c r="ERC29" s="343"/>
      <c r="ERD29" s="343"/>
      <c r="ERE29" s="343"/>
      <c r="ERF29" s="343"/>
      <c r="ERG29" s="343"/>
      <c r="ERH29" s="343"/>
      <c r="ERI29" s="343"/>
      <c r="ERJ29" s="343"/>
      <c r="ERK29" s="343"/>
      <c r="ERL29" s="343"/>
      <c r="ERM29" s="343"/>
      <c r="ERN29" s="343"/>
      <c r="ERO29" s="343"/>
      <c r="ERP29" s="343"/>
      <c r="ERQ29" s="343"/>
      <c r="ERR29" s="343"/>
      <c r="ERS29" s="343"/>
      <c r="ERT29" s="343"/>
      <c r="ERU29" s="343"/>
      <c r="ERV29" s="343"/>
      <c r="ERW29" s="343"/>
      <c r="ERX29" s="343"/>
      <c r="ERY29" s="343"/>
      <c r="ERZ29" s="343"/>
      <c r="ESA29" s="343"/>
      <c r="ESB29" s="343"/>
      <c r="ESC29" s="343"/>
      <c r="ESD29" s="343"/>
      <c r="ESE29" s="343"/>
      <c r="ESF29" s="343"/>
      <c r="ESG29" s="343"/>
      <c r="ESH29" s="343"/>
      <c r="ESI29" s="343"/>
      <c r="ESJ29" s="343"/>
      <c r="ESK29" s="343"/>
      <c r="ESL29" s="343"/>
      <c r="ESM29" s="343"/>
      <c r="ESN29" s="343"/>
      <c r="ESO29" s="343"/>
      <c r="ESP29" s="343"/>
      <c r="ESQ29" s="343"/>
      <c r="ESR29" s="343"/>
      <c r="ESS29" s="343"/>
      <c r="EST29" s="343"/>
      <c r="ESU29" s="343"/>
      <c r="ESV29" s="343"/>
      <c r="ESW29" s="343"/>
      <c r="ESX29" s="343"/>
      <c r="ESY29" s="343"/>
      <c r="ESZ29" s="343"/>
      <c r="ETA29" s="343"/>
      <c r="ETB29" s="343"/>
      <c r="ETC29" s="343"/>
      <c r="ETD29" s="343"/>
      <c r="ETE29" s="343"/>
      <c r="ETF29" s="343"/>
      <c r="ETG29" s="343"/>
      <c r="ETH29" s="343"/>
      <c r="ETI29" s="343"/>
      <c r="ETJ29" s="343"/>
      <c r="ETK29" s="343"/>
      <c r="ETL29" s="343"/>
      <c r="ETM29" s="343"/>
      <c r="ETN29" s="343"/>
      <c r="ETO29" s="343"/>
      <c r="ETP29" s="343"/>
      <c r="ETQ29" s="343"/>
      <c r="ETR29" s="343"/>
      <c r="ETS29" s="343"/>
      <c r="ETT29" s="343"/>
      <c r="ETU29" s="343"/>
      <c r="ETV29" s="343"/>
      <c r="ETW29" s="343"/>
      <c r="ETX29" s="343"/>
      <c r="ETY29" s="343"/>
      <c r="ETZ29" s="343"/>
      <c r="EUA29" s="343"/>
      <c r="EUB29" s="343"/>
      <c r="EUC29" s="343"/>
      <c r="EUD29" s="343"/>
      <c r="EUE29" s="343"/>
      <c r="EUF29" s="343"/>
      <c r="EUG29" s="343"/>
      <c r="EUH29" s="343"/>
      <c r="EUI29" s="343"/>
      <c r="EUJ29" s="343"/>
      <c r="EUK29" s="343"/>
      <c r="EUL29" s="343"/>
      <c r="EUM29" s="343"/>
      <c r="EUN29" s="343"/>
      <c r="EUO29" s="343"/>
      <c r="EUP29" s="343"/>
      <c r="EUQ29" s="343"/>
      <c r="EUR29" s="343"/>
      <c r="EUS29" s="343"/>
      <c r="EUT29" s="343"/>
      <c r="EUU29" s="343"/>
      <c r="EUV29" s="343"/>
      <c r="EUW29" s="343"/>
      <c r="EUX29" s="343"/>
      <c r="EUY29" s="343"/>
      <c r="EUZ29" s="343"/>
      <c r="EVA29" s="343"/>
      <c r="EVB29" s="343"/>
      <c r="EVC29" s="343"/>
      <c r="EVD29" s="343"/>
      <c r="EVE29" s="343"/>
      <c r="EVF29" s="343"/>
      <c r="EVG29" s="343"/>
      <c r="EVH29" s="343"/>
      <c r="EVI29" s="343"/>
      <c r="EVJ29" s="343"/>
      <c r="EVK29" s="343"/>
      <c r="EVL29" s="343"/>
      <c r="EVM29" s="343"/>
      <c r="EVN29" s="343"/>
      <c r="EVO29" s="343"/>
      <c r="EVP29" s="343"/>
      <c r="EVQ29" s="343"/>
      <c r="EVR29" s="343"/>
      <c r="EVS29" s="343"/>
      <c r="EVT29" s="343"/>
      <c r="EVU29" s="343"/>
      <c r="EVV29" s="343"/>
      <c r="EVW29" s="343"/>
      <c r="EVX29" s="343"/>
      <c r="EVY29" s="343"/>
      <c r="EVZ29" s="343"/>
      <c r="EWA29" s="343"/>
      <c r="EWB29" s="343"/>
      <c r="EWC29" s="343"/>
      <c r="EWD29" s="343"/>
      <c r="EWE29" s="343"/>
      <c r="EWF29" s="343"/>
      <c r="EWG29" s="343"/>
      <c r="EWH29" s="343"/>
      <c r="EWI29" s="343"/>
      <c r="EWJ29" s="343"/>
      <c r="EWK29" s="343"/>
      <c r="EWL29" s="343"/>
      <c r="EWM29" s="343"/>
      <c r="EWN29" s="343"/>
      <c r="EWO29" s="343"/>
      <c r="EWP29" s="343"/>
      <c r="EWQ29" s="343"/>
      <c r="EWR29" s="343"/>
      <c r="EWS29" s="343"/>
      <c r="EWT29" s="343"/>
      <c r="EWU29" s="343"/>
      <c r="EWV29" s="343"/>
      <c r="EWW29" s="343"/>
      <c r="EWX29" s="343"/>
      <c r="EWY29" s="343"/>
      <c r="EWZ29" s="343"/>
      <c r="EXA29" s="343"/>
      <c r="EXB29" s="343"/>
      <c r="EXC29" s="343"/>
      <c r="EXD29" s="343"/>
      <c r="EXE29" s="343"/>
      <c r="EXF29" s="343"/>
      <c r="EXG29" s="343"/>
      <c r="EXH29" s="343"/>
      <c r="EXI29" s="343"/>
      <c r="EXJ29" s="343"/>
      <c r="EXK29" s="343"/>
      <c r="EXL29" s="343"/>
      <c r="EXM29" s="343"/>
      <c r="EXN29" s="343"/>
      <c r="EXO29" s="343"/>
      <c r="EXP29" s="343"/>
      <c r="EXQ29" s="343"/>
      <c r="EXR29" s="343"/>
      <c r="EXS29" s="343"/>
      <c r="EXT29" s="343"/>
      <c r="EXU29" s="343"/>
      <c r="EXV29" s="343"/>
      <c r="EXW29" s="343"/>
      <c r="EXX29" s="343"/>
      <c r="EXY29" s="343"/>
      <c r="EXZ29" s="343"/>
      <c r="EYA29" s="343"/>
      <c r="EYB29" s="343"/>
      <c r="EYC29" s="343"/>
      <c r="EYD29" s="343"/>
      <c r="EYE29" s="343"/>
      <c r="EYF29" s="343"/>
      <c r="EYG29" s="343"/>
      <c r="EYH29" s="343"/>
      <c r="EYI29" s="343"/>
      <c r="EYJ29" s="343"/>
      <c r="EYK29" s="343"/>
      <c r="EYL29" s="343"/>
      <c r="EYM29" s="343"/>
      <c r="EYN29" s="343"/>
      <c r="EYO29" s="343"/>
      <c r="EYP29" s="343"/>
      <c r="EYQ29" s="343"/>
      <c r="EYR29" s="343"/>
      <c r="EYS29" s="343"/>
      <c r="EYT29" s="343"/>
      <c r="EYU29" s="343"/>
      <c r="EYV29" s="343"/>
      <c r="EYW29" s="343"/>
      <c r="EYX29" s="343"/>
      <c r="EYY29" s="343"/>
      <c r="EYZ29" s="343"/>
      <c r="EZA29" s="343"/>
      <c r="EZB29" s="343"/>
      <c r="EZC29" s="343"/>
      <c r="EZD29" s="343"/>
      <c r="EZE29" s="343"/>
      <c r="EZF29" s="343"/>
      <c r="EZG29" s="343"/>
      <c r="EZH29" s="343"/>
      <c r="EZI29" s="343"/>
      <c r="EZJ29" s="343"/>
      <c r="EZK29" s="343"/>
      <c r="EZL29" s="343"/>
      <c r="EZM29" s="343"/>
      <c r="EZN29" s="343"/>
      <c r="EZO29" s="343"/>
      <c r="EZP29" s="343"/>
      <c r="EZQ29" s="343"/>
      <c r="EZR29" s="343"/>
      <c r="EZS29" s="343"/>
      <c r="EZT29" s="343"/>
      <c r="EZU29" s="343"/>
      <c r="EZV29" s="343"/>
      <c r="EZW29" s="343"/>
      <c r="EZX29" s="343"/>
      <c r="EZY29" s="343"/>
      <c r="EZZ29" s="343"/>
      <c r="FAA29" s="343"/>
      <c r="FAB29" s="343"/>
      <c r="FAC29" s="343"/>
      <c r="FAD29" s="343"/>
      <c r="FAE29" s="343"/>
      <c r="FAF29" s="343"/>
      <c r="FAG29" s="343"/>
      <c r="FAH29" s="343"/>
      <c r="FAI29" s="343"/>
      <c r="FAJ29" s="343"/>
      <c r="FAK29" s="343"/>
      <c r="FAL29" s="343"/>
      <c r="FAM29" s="343"/>
      <c r="FAN29" s="343"/>
      <c r="FAO29" s="343"/>
      <c r="FAP29" s="343"/>
      <c r="FAQ29" s="343"/>
      <c r="FAR29" s="343"/>
      <c r="FAS29" s="343"/>
      <c r="FAT29" s="343"/>
      <c r="FAU29" s="343"/>
      <c r="FAV29" s="343"/>
      <c r="FAW29" s="343"/>
      <c r="FAX29" s="343"/>
      <c r="FAY29" s="343"/>
      <c r="FAZ29" s="343"/>
      <c r="FBA29" s="343"/>
      <c r="FBB29" s="343"/>
      <c r="FBC29" s="343"/>
      <c r="FBD29" s="343"/>
      <c r="FBE29" s="343"/>
      <c r="FBF29" s="343"/>
      <c r="FBG29" s="343"/>
      <c r="FBH29" s="343"/>
      <c r="FBI29" s="343"/>
      <c r="FBJ29" s="343"/>
      <c r="FBK29" s="343"/>
      <c r="FBL29" s="343"/>
      <c r="FBM29" s="343"/>
      <c r="FBN29" s="343"/>
      <c r="FBO29" s="343"/>
      <c r="FBP29" s="343"/>
      <c r="FBQ29" s="343"/>
      <c r="FBR29" s="343"/>
      <c r="FBS29" s="343"/>
      <c r="FBT29" s="343"/>
      <c r="FBU29" s="343"/>
      <c r="FBV29" s="343"/>
      <c r="FBW29" s="343"/>
      <c r="FBX29" s="343"/>
      <c r="FBY29" s="343"/>
      <c r="FBZ29" s="343"/>
      <c r="FCA29" s="343"/>
      <c r="FCB29" s="343"/>
      <c r="FCC29" s="343"/>
      <c r="FCD29" s="343"/>
      <c r="FCE29" s="343"/>
      <c r="FCF29" s="343"/>
      <c r="FCG29" s="343"/>
      <c r="FCH29" s="343"/>
      <c r="FCI29" s="343"/>
      <c r="FCJ29" s="343"/>
      <c r="FCK29" s="343"/>
      <c r="FCL29" s="343"/>
      <c r="FCM29" s="343"/>
      <c r="FCN29" s="343"/>
      <c r="FCO29" s="343"/>
      <c r="FCP29" s="343"/>
      <c r="FCQ29" s="343"/>
      <c r="FCR29" s="343"/>
      <c r="FCS29" s="343"/>
      <c r="FCT29" s="343"/>
      <c r="FCU29" s="343"/>
      <c r="FCV29" s="343"/>
      <c r="FCW29" s="343"/>
      <c r="FCX29" s="343"/>
      <c r="FCY29" s="343"/>
      <c r="FCZ29" s="343"/>
      <c r="FDA29" s="343"/>
      <c r="FDB29" s="343"/>
      <c r="FDC29" s="343"/>
      <c r="FDD29" s="343"/>
      <c r="FDE29" s="343"/>
      <c r="FDF29" s="343"/>
      <c r="FDG29" s="343"/>
      <c r="FDH29" s="343"/>
      <c r="FDI29" s="343"/>
      <c r="FDJ29" s="343"/>
      <c r="FDK29" s="343"/>
      <c r="FDL29" s="343"/>
      <c r="FDM29" s="343"/>
      <c r="FDN29" s="343"/>
      <c r="FDO29" s="343"/>
      <c r="FDP29" s="343"/>
      <c r="FDQ29" s="343"/>
      <c r="FDR29" s="343"/>
      <c r="FDS29" s="343"/>
      <c r="FDT29" s="343"/>
      <c r="FDU29" s="343"/>
      <c r="FDV29" s="343"/>
      <c r="FDW29" s="343"/>
      <c r="FDX29" s="343"/>
      <c r="FDY29" s="343"/>
      <c r="FDZ29" s="343"/>
      <c r="FEA29" s="343"/>
      <c r="FEB29" s="343"/>
      <c r="FEC29" s="343"/>
      <c r="FED29" s="343"/>
      <c r="FEE29" s="343"/>
      <c r="FEF29" s="343"/>
      <c r="FEG29" s="343"/>
      <c r="FEH29" s="343"/>
      <c r="FEI29" s="343"/>
      <c r="FEJ29" s="343"/>
      <c r="FEK29" s="343"/>
      <c r="FEL29" s="343"/>
      <c r="FEM29" s="343"/>
      <c r="FEN29" s="343"/>
      <c r="FEO29" s="343"/>
      <c r="FEP29" s="343"/>
      <c r="FEQ29" s="343"/>
      <c r="FER29" s="343"/>
      <c r="FES29" s="343"/>
      <c r="FET29" s="343"/>
      <c r="FEU29" s="343"/>
      <c r="FEV29" s="343"/>
      <c r="FEW29" s="343"/>
      <c r="FEX29" s="343"/>
      <c r="FEY29" s="343"/>
      <c r="FEZ29" s="343"/>
      <c r="FFA29" s="343"/>
      <c r="FFB29" s="343"/>
      <c r="FFC29" s="343"/>
      <c r="FFD29" s="343"/>
      <c r="FFE29" s="343"/>
      <c r="FFF29" s="343"/>
      <c r="FFG29" s="343"/>
      <c r="FFH29" s="343"/>
      <c r="FFI29" s="343"/>
      <c r="FFJ29" s="343"/>
      <c r="FFK29" s="343"/>
      <c r="FFL29" s="343"/>
      <c r="FFM29" s="343"/>
      <c r="FFN29" s="343"/>
      <c r="FFO29" s="343"/>
      <c r="FFP29" s="343"/>
      <c r="FFQ29" s="343"/>
      <c r="FFR29" s="343"/>
      <c r="FFS29" s="343"/>
      <c r="FFT29" s="343"/>
      <c r="FFU29" s="343"/>
      <c r="FFV29" s="343"/>
      <c r="FFW29" s="343"/>
      <c r="FFX29" s="343"/>
      <c r="FFY29" s="343"/>
      <c r="FFZ29" s="343"/>
      <c r="FGA29" s="343"/>
      <c r="FGB29" s="343"/>
      <c r="FGC29" s="343"/>
      <c r="FGD29" s="343"/>
      <c r="FGE29" s="343"/>
      <c r="FGF29" s="343"/>
      <c r="FGG29" s="343"/>
      <c r="FGH29" s="343"/>
      <c r="FGI29" s="343"/>
      <c r="FGJ29" s="343"/>
      <c r="FGK29" s="343"/>
      <c r="FGL29" s="343"/>
      <c r="FGM29" s="343"/>
      <c r="FGN29" s="343"/>
      <c r="FGO29" s="343"/>
      <c r="FGP29" s="343"/>
      <c r="FGQ29" s="343"/>
      <c r="FGR29" s="343"/>
      <c r="FGS29" s="343"/>
      <c r="FGT29" s="343"/>
      <c r="FGU29" s="343"/>
      <c r="FGV29" s="343"/>
      <c r="FGW29" s="343"/>
      <c r="FGX29" s="343"/>
      <c r="FGY29" s="343"/>
      <c r="FGZ29" s="343"/>
      <c r="FHA29" s="343"/>
      <c r="FHB29" s="343"/>
      <c r="FHC29" s="343"/>
      <c r="FHD29" s="343"/>
      <c r="FHE29" s="343"/>
      <c r="FHF29" s="343"/>
      <c r="FHG29" s="343"/>
      <c r="FHH29" s="343"/>
      <c r="FHI29" s="343"/>
      <c r="FHJ29" s="343"/>
      <c r="FHK29" s="343"/>
      <c r="FHL29" s="343"/>
      <c r="FHM29" s="343"/>
      <c r="FHN29" s="343"/>
      <c r="FHO29" s="343"/>
      <c r="FHP29" s="343"/>
      <c r="FHQ29" s="343"/>
      <c r="FHR29" s="343"/>
      <c r="FHS29" s="343"/>
      <c r="FHT29" s="343"/>
      <c r="FHU29" s="343"/>
      <c r="FHV29" s="343"/>
      <c r="FHW29" s="343"/>
      <c r="FHX29" s="343"/>
      <c r="FHY29" s="343"/>
      <c r="FHZ29" s="343"/>
      <c r="FIA29" s="343"/>
      <c r="FIB29" s="343"/>
      <c r="FIC29" s="343"/>
      <c r="FID29" s="343"/>
      <c r="FIE29" s="343"/>
      <c r="FIF29" s="343"/>
      <c r="FIG29" s="343"/>
      <c r="FIH29" s="343"/>
      <c r="FII29" s="343"/>
      <c r="FIJ29" s="343"/>
      <c r="FIK29" s="343"/>
      <c r="FIL29" s="343"/>
      <c r="FIM29" s="343"/>
      <c r="FIN29" s="343"/>
      <c r="FIO29" s="343"/>
      <c r="FIP29" s="343"/>
      <c r="FIQ29" s="343"/>
      <c r="FIR29" s="343"/>
      <c r="FIS29" s="343"/>
      <c r="FIT29" s="343"/>
      <c r="FIU29" s="343"/>
      <c r="FIV29" s="343"/>
      <c r="FIW29" s="343"/>
      <c r="FIX29" s="343"/>
      <c r="FIY29" s="343"/>
      <c r="FIZ29" s="343"/>
      <c r="FJA29" s="343"/>
      <c r="FJB29" s="343"/>
      <c r="FJC29" s="343"/>
      <c r="FJD29" s="343"/>
      <c r="FJE29" s="343"/>
      <c r="FJF29" s="343"/>
      <c r="FJG29" s="343"/>
      <c r="FJH29" s="343"/>
      <c r="FJI29" s="343"/>
      <c r="FJJ29" s="343"/>
      <c r="FJK29" s="343"/>
      <c r="FJL29" s="343"/>
      <c r="FJM29" s="343"/>
      <c r="FJN29" s="343"/>
      <c r="FJO29" s="343"/>
      <c r="FJP29" s="343"/>
      <c r="FJQ29" s="343"/>
      <c r="FJR29" s="343"/>
      <c r="FJS29" s="343"/>
      <c r="FJT29" s="343"/>
      <c r="FJU29" s="343"/>
      <c r="FJV29" s="343"/>
      <c r="FJW29" s="343"/>
      <c r="FJX29" s="343"/>
      <c r="FJY29" s="343"/>
      <c r="FJZ29" s="343"/>
      <c r="FKA29" s="343"/>
      <c r="FKB29" s="343"/>
      <c r="FKC29" s="343"/>
      <c r="FKD29" s="343"/>
      <c r="FKE29" s="343"/>
      <c r="FKF29" s="343"/>
      <c r="FKG29" s="343"/>
      <c r="FKH29" s="343"/>
      <c r="FKI29" s="343"/>
      <c r="FKJ29" s="343"/>
      <c r="FKK29" s="343"/>
      <c r="FKL29" s="343"/>
      <c r="FKM29" s="343"/>
      <c r="FKN29" s="343"/>
      <c r="FKO29" s="343"/>
      <c r="FKP29" s="343"/>
      <c r="FKQ29" s="343"/>
      <c r="FKR29" s="343"/>
      <c r="FKS29" s="343"/>
      <c r="FKT29" s="343"/>
      <c r="FKU29" s="343"/>
      <c r="FKV29" s="343"/>
      <c r="FKW29" s="343"/>
      <c r="FKX29" s="343"/>
      <c r="FKY29" s="343"/>
      <c r="FKZ29" s="343"/>
      <c r="FLA29" s="343"/>
      <c r="FLB29" s="343"/>
      <c r="FLC29" s="343"/>
      <c r="FLD29" s="343"/>
      <c r="FLE29" s="343"/>
      <c r="FLF29" s="343"/>
      <c r="FLG29" s="343"/>
      <c r="FLH29" s="343"/>
      <c r="FLI29" s="343"/>
      <c r="FLJ29" s="343"/>
      <c r="FLK29" s="343"/>
      <c r="FLL29" s="343"/>
      <c r="FLM29" s="343"/>
      <c r="FLN29" s="343"/>
      <c r="FLO29" s="343"/>
      <c r="FLP29" s="343"/>
      <c r="FLQ29" s="343"/>
      <c r="FLR29" s="343"/>
      <c r="FLS29" s="343"/>
      <c r="FLT29" s="343"/>
      <c r="FLU29" s="343"/>
      <c r="FLV29" s="343"/>
      <c r="FLW29" s="343"/>
      <c r="FLX29" s="343"/>
      <c r="FLY29" s="343"/>
      <c r="FLZ29" s="343"/>
      <c r="FMA29" s="343"/>
      <c r="FMB29" s="343"/>
      <c r="FMC29" s="343"/>
      <c r="FMD29" s="343"/>
      <c r="FME29" s="343"/>
      <c r="FMF29" s="343"/>
      <c r="FMG29" s="343"/>
      <c r="FMH29" s="343"/>
      <c r="FMI29" s="343"/>
      <c r="FMJ29" s="343"/>
      <c r="FMK29" s="343"/>
      <c r="FML29" s="343"/>
      <c r="FMM29" s="343"/>
      <c r="FMN29" s="343"/>
      <c r="FMO29" s="343"/>
      <c r="FMP29" s="343"/>
      <c r="FMQ29" s="343"/>
      <c r="FMR29" s="343"/>
      <c r="FMS29" s="343"/>
      <c r="FMT29" s="343"/>
      <c r="FMU29" s="343"/>
      <c r="FMV29" s="343"/>
      <c r="FMW29" s="343"/>
      <c r="FMX29" s="343"/>
      <c r="FMY29" s="343"/>
      <c r="FMZ29" s="343"/>
      <c r="FNA29" s="343"/>
      <c r="FNB29" s="343"/>
      <c r="FNC29" s="343"/>
      <c r="FND29" s="343"/>
      <c r="FNE29" s="343"/>
      <c r="FNF29" s="343"/>
      <c r="FNG29" s="343"/>
      <c r="FNH29" s="343"/>
      <c r="FNI29" s="343"/>
      <c r="FNJ29" s="343"/>
      <c r="FNK29" s="343"/>
      <c r="FNL29" s="343"/>
      <c r="FNM29" s="343"/>
      <c r="FNN29" s="343"/>
      <c r="FNO29" s="343"/>
      <c r="FNP29" s="343"/>
      <c r="FNQ29" s="343"/>
      <c r="FNR29" s="343"/>
      <c r="FNS29" s="343"/>
      <c r="FNT29" s="343"/>
      <c r="FNU29" s="343"/>
      <c r="FNV29" s="343"/>
      <c r="FNW29" s="343"/>
      <c r="FNX29" s="343"/>
      <c r="FNY29" s="343"/>
      <c r="FNZ29" s="343"/>
      <c r="FOA29" s="343"/>
      <c r="FOB29" s="343"/>
      <c r="FOC29" s="343"/>
      <c r="FOD29" s="343"/>
      <c r="FOE29" s="343"/>
      <c r="FOF29" s="343"/>
      <c r="FOG29" s="343"/>
      <c r="FOH29" s="343"/>
      <c r="FOI29" s="343"/>
      <c r="FOJ29" s="343"/>
      <c r="FOK29" s="343"/>
      <c r="FOL29" s="343"/>
      <c r="FOM29" s="343"/>
      <c r="FON29" s="343"/>
      <c r="FOO29" s="343"/>
      <c r="FOP29" s="343"/>
      <c r="FOQ29" s="343"/>
      <c r="FOR29" s="343"/>
      <c r="FOS29" s="343"/>
      <c r="FOT29" s="343"/>
      <c r="FOU29" s="343"/>
      <c r="FOV29" s="343"/>
      <c r="FOW29" s="343"/>
      <c r="FOX29" s="343"/>
      <c r="FOY29" s="343"/>
      <c r="FOZ29" s="343"/>
      <c r="FPA29" s="343"/>
      <c r="FPB29" s="343"/>
      <c r="FPC29" s="343"/>
      <c r="FPD29" s="343"/>
      <c r="FPE29" s="343"/>
      <c r="FPF29" s="343"/>
      <c r="FPG29" s="343"/>
      <c r="FPH29" s="343"/>
      <c r="FPI29" s="343"/>
      <c r="FPJ29" s="343"/>
      <c r="FPK29" s="343"/>
      <c r="FPL29" s="343"/>
      <c r="FPM29" s="343"/>
      <c r="FPN29" s="343"/>
      <c r="FPO29" s="343"/>
      <c r="FPP29" s="343"/>
      <c r="FPQ29" s="343"/>
      <c r="FPR29" s="343"/>
      <c r="FPS29" s="343"/>
      <c r="FPT29" s="343"/>
      <c r="FPU29" s="343"/>
      <c r="FPV29" s="343"/>
      <c r="FPW29" s="343"/>
      <c r="FPX29" s="343"/>
      <c r="FPY29" s="343"/>
      <c r="FPZ29" s="343"/>
      <c r="FQA29" s="343"/>
      <c r="FQB29" s="343"/>
      <c r="FQC29" s="343"/>
      <c r="FQD29" s="343"/>
      <c r="FQE29" s="343"/>
      <c r="FQF29" s="343"/>
      <c r="FQG29" s="343"/>
      <c r="FQH29" s="343"/>
      <c r="FQI29" s="343"/>
      <c r="FQJ29" s="343"/>
      <c r="FQK29" s="343"/>
      <c r="FQL29" s="343"/>
      <c r="FQM29" s="343"/>
      <c r="FQN29" s="343"/>
      <c r="FQO29" s="343"/>
      <c r="FQP29" s="343"/>
      <c r="FQQ29" s="343"/>
      <c r="FQR29" s="343"/>
      <c r="FQS29" s="343"/>
      <c r="FQT29" s="343"/>
      <c r="FQU29" s="343"/>
      <c r="FQV29" s="343"/>
      <c r="FQW29" s="343"/>
      <c r="FQX29" s="343"/>
      <c r="FQY29" s="343"/>
      <c r="FQZ29" s="343"/>
      <c r="FRA29" s="343"/>
      <c r="FRB29" s="343"/>
      <c r="FRC29" s="343"/>
      <c r="FRD29" s="343"/>
      <c r="FRE29" s="343"/>
      <c r="FRF29" s="343"/>
      <c r="FRG29" s="343"/>
      <c r="FRH29" s="343"/>
      <c r="FRI29" s="343"/>
      <c r="FRJ29" s="343"/>
      <c r="FRK29" s="343"/>
      <c r="FRL29" s="343"/>
      <c r="FRM29" s="343"/>
      <c r="FRN29" s="343"/>
      <c r="FRO29" s="343"/>
      <c r="FRP29" s="343"/>
      <c r="FRQ29" s="343"/>
      <c r="FRR29" s="343"/>
      <c r="FRS29" s="343"/>
      <c r="FRT29" s="343"/>
      <c r="FRU29" s="343"/>
      <c r="FRV29" s="343"/>
      <c r="FRW29" s="343"/>
      <c r="FRX29" s="343"/>
      <c r="FRY29" s="343"/>
      <c r="FRZ29" s="343"/>
      <c r="FSA29" s="343"/>
      <c r="FSB29" s="343"/>
      <c r="FSC29" s="343"/>
      <c r="FSD29" s="343"/>
      <c r="FSE29" s="343"/>
      <c r="FSF29" s="343"/>
      <c r="FSG29" s="343"/>
      <c r="FSH29" s="343"/>
      <c r="FSI29" s="343"/>
      <c r="FSJ29" s="343"/>
      <c r="FSK29" s="343"/>
      <c r="FSL29" s="343"/>
      <c r="FSM29" s="343"/>
      <c r="FSN29" s="343"/>
      <c r="FSO29" s="343"/>
      <c r="FSP29" s="343"/>
      <c r="FSQ29" s="343"/>
      <c r="FSR29" s="343"/>
      <c r="FSS29" s="343"/>
      <c r="FST29" s="343"/>
      <c r="FSU29" s="343"/>
      <c r="FSV29" s="343"/>
      <c r="FSW29" s="343"/>
      <c r="FSX29" s="343"/>
      <c r="FSY29" s="343"/>
      <c r="FSZ29" s="343"/>
      <c r="FTA29" s="343"/>
      <c r="FTB29" s="343"/>
      <c r="FTC29" s="343"/>
      <c r="FTD29" s="343"/>
      <c r="FTE29" s="343"/>
      <c r="FTF29" s="343"/>
      <c r="FTG29" s="343"/>
      <c r="FTH29" s="343"/>
      <c r="FTI29" s="343"/>
      <c r="FTJ29" s="343"/>
      <c r="FTK29" s="343"/>
      <c r="FTL29" s="343"/>
      <c r="FTM29" s="343"/>
      <c r="FTN29" s="343"/>
      <c r="FTO29" s="343"/>
      <c r="FTP29" s="343"/>
      <c r="FTQ29" s="343"/>
      <c r="FTR29" s="343"/>
      <c r="FTS29" s="343"/>
      <c r="FTT29" s="343"/>
      <c r="FTU29" s="343"/>
      <c r="FTV29" s="343"/>
      <c r="FTW29" s="343"/>
      <c r="FTX29" s="343"/>
      <c r="FTY29" s="343"/>
      <c r="FTZ29" s="343"/>
      <c r="FUA29" s="343"/>
      <c r="FUB29" s="343"/>
      <c r="FUC29" s="343"/>
      <c r="FUD29" s="343"/>
      <c r="FUE29" s="343"/>
      <c r="FUF29" s="343"/>
      <c r="FUG29" s="343"/>
      <c r="FUH29" s="343"/>
      <c r="FUI29" s="343"/>
      <c r="FUJ29" s="343"/>
      <c r="FUK29" s="343"/>
      <c r="FUL29" s="343"/>
      <c r="FUM29" s="343"/>
      <c r="FUN29" s="343"/>
      <c r="FUO29" s="343"/>
      <c r="FUP29" s="343"/>
      <c r="FUQ29" s="343"/>
      <c r="FUR29" s="343"/>
      <c r="FUS29" s="343"/>
      <c r="FUT29" s="343"/>
      <c r="FUU29" s="343"/>
      <c r="FUV29" s="343"/>
      <c r="FUW29" s="343"/>
      <c r="FUX29" s="343"/>
      <c r="FUY29" s="343"/>
      <c r="FUZ29" s="343"/>
      <c r="FVA29" s="343"/>
      <c r="FVB29" s="343"/>
      <c r="FVC29" s="343"/>
      <c r="FVD29" s="343"/>
      <c r="FVE29" s="343"/>
      <c r="FVF29" s="343"/>
      <c r="FVG29" s="343"/>
      <c r="FVH29" s="343"/>
      <c r="FVI29" s="343"/>
      <c r="FVJ29" s="343"/>
      <c r="FVK29" s="343"/>
      <c r="FVL29" s="343"/>
      <c r="FVM29" s="343"/>
      <c r="FVN29" s="343"/>
      <c r="FVO29" s="343"/>
      <c r="FVP29" s="343"/>
      <c r="FVQ29" s="343"/>
      <c r="FVR29" s="343"/>
      <c r="FVS29" s="343"/>
      <c r="FVT29" s="343"/>
      <c r="FVU29" s="343"/>
      <c r="FVV29" s="343"/>
      <c r="FVW29" s="343"/>
      <c r="FVX29" s="343"/>
      <c r="FVY29" s="343"/>
      <c r="FVZ29" s="343"/>
      <c r="FWA29" s="343"/>
      <c r="FWB29" s="343"/>
      <c r="FWC29" s="343"/>
      <c r="FWD29" s="343"/>
      <c r="FWE29" s="343"/>
      <c r="FWF29" s="343"/>
      <c r="FWG29" s="343"/>
      <c r="FWH29" s="343"/>
      <c r="FWI29" s="343"/>
      <c r="FWJ29" s="343"/>
      <c r="FWK29" s="343"/>
      <c r="FWL29" s="343"/>
      <c r="FWM29" s="343"/>
      <c r="FWN29" s="343"/>
      <c r="FWO29" s="343"/>
      <c r="FWP29" s="343"/>
      <c r="FWQ29" s="343"/>
      <c r="FWR29" s="343"/>
      <c r="FWS29" s="343"/>
      <c r="FWT29" s="343"/>
      <c r="FWU29" s="343"/>
      <c r="FWV29" s="343"/>
      <c r="FWW29" s="343"/>
      <c r="FWX29" s="343"/>
      <c r="FWY29" s="343"/>
      <c r="FWZ29" s="343"/>
      <c r="FXA29" s="343"/>
      <c r="FXB29" s="343"/>
      <c r="FXC29" s="343"/>
      <c r="FXD29" s="343"/>
      <c r="FXE29" s="343"/>
      <c r="FXF29" s="343"/>
      <c r="FXG29" s="343"/>
      <c r="FXH29" s="343"/>
      <c r="FXI29" s="343"/>
      <c r="FXJ29" s="343"/>
      <c r="FXK29" s="343"/>
      <c r="FXL29" s="343"/>
      <c r="FXM29" s="343"/>
      <c r="FXN29" s="343"/>
      <c r="FXO29" s="343"/>
      <c r="FXP29" s="343"/>
      <c r="FXQ29" s="343"/>
      <c r="FXR29" s="343"/>
      <c r="FXS29" s="343"/>
      <c r="FXT29" s="343"/>
      <c r="FXU29" s="343"/>
      <c r="FXV29" s="343"/>
      <c r="FXW29" s="343"/>
      <c r="FXX29" s="343"/>
      <c r="FXY29" s="343"/>
      <c r="FXZ29" s="343"/>
      <c r="FYA29" s="343"/>
      <c r="FYB29" s="343"/>
      <c r="FYC29" s="343"/>
      <c r="FYD29" s="343"/>
      <c r="FYE29" s="343"/>
      <c r="FYF29" s="343"/>
      <c r="FYG29" s="343"/>
      <c r="FYH29" s="343"/>
      <c r="FYI29" s="343"/>
      <c r="FYJ29" s="343"/>
      <c r="FYK29" s="343"/>
      <c r="FYL29" s="343"/>
      <c r="FYM29" s="343"/>
      <c r="FYN29" s="343"/>
      <c r="FYO29" s="343"/>
      <c r="FYP29" s="343"/>
      <c r="FYQ29" s="343"/>
      <c r="FYR29" s="343"/>
      <c r="FYS29" s="343"/>
      <c r="FYT29" s="343"/>
      <c r="FYU29" s="343"/>
      <c r="FYV29" s="343"/>
      <c r="FYW29" s="343"/>
      <c r="FYX29" s="343"/>
      <c r="FYY29" s="343"/>
      <c r="FYZ29" s="343"/>
      <c r="FZA29" s="343"/>
      <c r="FZB29" s="343"/>
      <c r="FZC29" s="343"/>
      <c r="FZD29" s="343"/>
      <c r="FZE29" s="343"/>
      <c r="FZF29" s="343"/>
      <c r="FZG29" s="343"/>
      <c r="FZH29" s="343"/>
      <c r="FZI29" s="343"/>
      <c r="FZJ29" s="343"/>
      <c r="FZK29" s="343"/>
      <c r="FZL29" s="343"/>
      <c r="FZM29" s="343"/>
      <c r="FZN29" s="343"/>
      <c r="FZO29" s="343"/>
      <c r="FZP29" s="343"/>
      <c r="FZQ29" s="343"/>
      <c r="FZR29" s="343"/>
      <c r="FZS29" s="343"/>
      <c r="FZT29" s="343"/>
      <c r="FZU29" s="343"/>
      <c r="FZV29" s="343"/>
      <c r="FZW29" s="343"/>
      <c r="FZX29" s="343"/>
      <c r="FZY29" s="343"/>
      <c r="FZZ29" s="343"/>
      <c r="GAA29" s="343"/>
      <c r="GAB29" s="343"/>
      <c r="GAC29" s="343"/>
      <c r="GAD29" s="343"/>
      <c r="GAE29" s="343"/>
      <c r="GAF29" s="343"/>
      <c r="GAG29" s="343"/>
      <c r="GAH29" s="343"/>
      <c r="GAI29" s="343"/>
      <c r="GAJ29" s="343"/>
      <c r="GAK29" s="343"/>
      <c r="GAL29" s="343"/>
      <c r="GAM29" s="343"/>
      <c r="GAN29" s="343"/>
      <c r="GAO29" s="343"/>
      <c r="GAP29" s="343"/>
      <c r="GAQ29" s="343"/>
      <c r="GAR29" s="343"/>
      <c r="GAS29" s="343"/>
      <c r="GAT29" s="343"/>
      <c r="GAU29" s="343"/>
      <c r="GAV29" s="343"/>
      <c r="GAW29" s="343"/>
      <c r="GAX29" s="343"/>
      <c r="GAY29" s="343"/>
      <c r="GAZ29" s="343"/>
      <c r="GBA29" s="343"/>
      <c r="GBB29" s="343"/>
      <c r="GBC29" s="343"/>
      <c r="GBD29" s="343"/>
      <c r="GBE29" s="343"/>
      <c r="GBF29" s="343"/>
      <c r="GBG29" s="343"/>
      <c r="GBH29" s="343"/>
      <c r="GBI29" s="343"/>
      <c r="GBJ29" s="343"/>
      <c r="GBK29" s="343"/>
      <c r="GBL29" s="343"/>
      <c r="GBM29" s="343"/>
      <c r="GBN29" s="343"/>
      <c r="GBO29" s="343"/>
      <c r="GBP29" s="343"/>
      <c r="GBQ29" s="343"/>
      <c r="GBR29" s="343"/>
      <c r="GBS29" s="343"/>
      <c r="GBT29" s="343"/>
      <c r="GBU29" s="343"/>
      <c r="GBV29" s="343"/>
      <c r="GBW29" s="343"/>
      <c r="GBX29" s="343"/>
      <c r="GBY29" s="343"/>
      <c r="GBZ29" s="343"/>
      <c r="GCA29" s="343"/>
      <c r="GCB29" s="343"/>
      <c r="GCC29" s="343"/>
      <c r="GCD29" s="343"/>
      <c r="GCE29" s="343"/>
      <c r="GCF29" s="343"/>
      <c r="GCG29" s="343"/>
      <c r="GCH29" s="343"/>
      <c r="GCI29" s="343"/>
      <c r="GCJ29" s="343"/>
      <c r="GCK29" s="343"/>
      <c r="GCL29" s="343"/>
      <c r="GCM29" s="343"/>
      <c r="GCN29" s="343"/>
      <c r="GCO29" s="343"/>
      <c r="GCP29" s="343"/>
      <c r="GCQ29" s="343"/>
      <c r="GCR29" s="343"/>
      <c r="GCS29" s="343"/>
      <c r="GCT29" s="343"/>
      <c r="GCU29" s="343"/>
      <c r="GCV29" s="343"/>
      <c r="GCW29" s="343"/>
      <c r="GCX29" s="343"/>
      <c r="GCY29" s="343"/>
      <c r="GCZ29" s="343"/>
      <c r="GDA29" s="343"/>
      <c r="GDB29" s="343"/>
      <c r="GDC29" s="343"/>
      <c r="GDD29" s="343"/>
      <c r="GDE29" s="343"/>
      <c r="GDF29" s="343"/>
      <c r="GDG29" s="343"/>
      <c r="GDH29" s="343"/>
      <c r="GDI29" s="343"/>
      <c r="GDJ29" s="343"/>
      <c r="GDK29" s="343"/>
      <c r="GDL29" s="343"/>
      <c r="GDM29" s="343"/>
      <c r="GDN29" s="343"/>
      <c r="GDO29" s="343"/>
      <c r="GDP29" s="343"/>
      <c r="GDQ29" s="343"/>
      <c r="GDR29" s="343"/>
      <c r="GDS29" s="343"/>
      <c r="GDT29" s="343"/>
      <c r="GDU29" s="343"/>
      <c r="GDV29" s="343"/>
      <c r="GDW29" s="343"/>
      <c r="GDX29" s="343"/>
      <c r="GDY29" s="343"/>
      <c r="GDZ29" s="343"/>
      <c r="GEA29" s="343"/>
      <c r="GEB29" s="343"/>
      <c r="GEC29" s="343"/>
      <c r="GED29" s="343"/>
      <c r="GEE29" s="343"/>
      <c r="GEF29" s="343"/>
      <c r="GEG29" s="343"/>
      <c r="GEH29" s="343"/>
      <c r="GEI29" s="343"/>
      <c r="GEJ29" s="343"/>
      <c r="GEK29" s="343"/>
      <c r="GEL29" s="343"/>
      <c r="GEM29" s="343"/>
      <c r="GEN29" s="343"/>
      <c r="GEO29" s="343"/>
      <c r="GEP29" s="343"/>
      <c r="GEQ29" s="343"/>
      <c r="GER29" s="343"/>
      <c r="GES29" s="343"/>
      <c r="GET29" s="343"/>
      <c r="GEU29" s="343"/>
      <c r="GEV29" s="343"/>
      <c r="GEW29" s="343"/>
      <c r="GEX29" s="343"/>
      <c r="GEY29" s="343"/>
      <c r="GEZ29" s="343"/>
      <c r="GFA29" s="343"/>
      <c r="GFB29" s="343"/>
      <c r="GFC29" s="343"/>
      <c r="GFD29" s="343"/>
      <c r="GFE29" s="343"/>
      <c r="GFF29" s="343"/>
      <c r="GFG29" s="343"/>
      <c r="GFH29" s="343"/>
      <c r="GFI29" s="343"/>
      <c r="GFJ29" s="343"/>
      <c r="GFK29" s="343"/>
      <c r="GFL29" s="343"/>
      <c r="GFM29" s="343"/>
      <c r="GFN29" s="343"/>
      <c r="GFO29" s="343"/>
      <c r="GFP29" s="343"/>
      <c r="GFQ29" s="343"/>
      <c r="GFR29" s="343"/>
      <c r="GFS29" s="343"/>
      <c r="GFT29" s="343"/>
      <c r="GFU29" s="343"/>
      <c r="GFV29" s="343"/>
      <c r="GFW29" s="343"/>
      <c r="GFX29" s="343"/>
      <c r="GFY29" s="343"/>
      <c r="GFZ29" s="343"/>
      <c r="GGA29" s="343"/>
      <c r="GGB29" s="343"/>
      <c r="GGC29" s="343"/>
      <c r="GGD29" s="343"/>
      <c r="GGE29" s="343"/>
      <c r="GGF29" s="343"/>
      <c r="GGG29" s="343"/>
      <c r="GGH29" s="343"/>
      <c r="GGI29" s="343"/>
      <c r="GGJ29" s="343"/>
      <c r="GGK29" s="343"/>
      <c r="GGL29" s="343"/>
      <c r="GGM29" s="343"/>
      <c r="GGN29" s="343"/>
      <c r="GGO29" s="343"/>
      <c r="GGP29" s="343"/>
      <c r="GGQ29" s="343"/>
      <c r="GGR29" s="343"/>
      <c r="GGS29" s="343"/>
      <c r="GGT29" s="343"/>
      <c r="GGU29" s="343"/>
      <c r="GGV29" s="343"/>
      <c r="GGW29" s="343"/>
      <c r="GGX29" s="343"/>
      <c r="GGY29" s="343"/>
      <c r="GGZ29" s="343"/>
      <c r="GHA29" s="343"/>
      <c r="GHB29" s="343"/>
      <c r="GHC29" s="343"/>
      <c r="GHD29" s="343"/>
      <c r="GHE29" s="343"/>
      <c r="GHF29" s="343"/>
      <c r="GHG29" s="343"/>
      <c r="GHH29" s="343"/>
      <c r="GHI29" s="343"/>
      <c r="GHJ29" s="343"/>
      <c r="GHK29" s="343"/>
      <c r="GHL29" s="343"/>
      <c r="GHM29" s="343"/>
      <c r="GHN29" s="343"/>
      <c r="GHO29" s="343"/>
      <c r="GHP29" s="343"/>
      <c r="GHQ29" s="343"/>
      <c r="GHR29" s="343"/>
      <c r="GHS29" s="343"/>
      <c r="GHT29" s="343"/>
      <c r="GHU29" s="343"/>
      <c r="GHV29" s="343"/>
      <c r="GHW29" s="343"/>
      <c r="GHX29" s="343"/>
      <c r="GHY29" s="343"/>
      <c r="GHZ29" s="343"/>
      <c r="GIA29" s="343"/>
      <c r="GIB29" s="343"/>
      <c r="GIC29" s="343"/>
      <c r="GID29" s="343"/>
      <c r="GIE29" s="343"/>
      <c r="GIF29" s="343"/>
      <c r="GIG29" s="343"/>
      <c r="GIH29" s="343"/>
      <c r="GII29" s="343"/>
      <c r="GIJ29" s="343"/>
      <c r="GIK29" s="343"/>
      <c r="GIL29" s="343"/>
      <c r="GIM29" s="343"/>
      <c r="GIN29" s="343"/>
      <c r="GIO29" s="343"/>
      <c r="GIP29" s="343"/>
      <c r="GIQ29" s="343"/>
      <c r="GIR29" s="343"/>
      <c r="GIS29" s="343"/>
      <c r="GIT29" s="343"/>
      <c r="GIU29" s="343"/>
      <c r="GIV29" s="343"/>
      <c r="GIW29" s="343"/>
      <c r="GIX29" s="343"/>
      <c r="GIY29" s="343"/>
      <c r="GIZ29" s="343"/>
      <c r="GJA29" s="343"/>
      <c r="GJB29" s="343"/>
      <c r="GJC29" s="343"/>
      <c r="GJD29" s="343"/>
      <c r="GJE29" s="343"/>
      <c r="GJF29" s="343"/>
      <c r="GJG29" s="343"/>
      <c r="GJH29" s="343"/>
      <c r="GJI29" s="343"/>
      <c r="GJJ29" s="343"/>
      <c r="GJK29" s="343"/>
      <c r="GJL29" s="343"/>
      <c r="GJM29" s="343"/>
      <c r="GJN29" s="343"/>
      <c r="GJO29" s="343"/>
      <c r="GJP29" s="343"/>
      <c r="GJQ29" s="343"/>
      <c r="GJR29" s="343"/>
      <c r="GJS29" s="343"/>
      <c r="GJT29" s="343"/>
      <c r="GJU29" s="343"/>
      <c r="GJV29" s="343"/>
      <c r="GJW29" s="343"/>
      <c r="GJX29" s="343"/>
      <c r="GJY29" s="343"/>
      <c r="GJZ29" s="343"/>
      <c r="GKA29" s="343"/>
      <c r="GKB29" s="343"/>
      <c r="GKC29" s="343"/>
      <c r="GKD29" s="343"/>
      <c r="GKE29" s="343"/>
      <c r="GKF29" s="343"/>
      <c r="GKG29" s="343"/>
      <c r="GKH29" s="343"/>
      <c r="GKI29" s="343"/>
      <c r="GKJ29" s="343"/>
      <c r="GKK29" s="343"/>
      <c r="GKL29" s="343"/>
      <c r="GKM29" s="343"/>
      <c r="GKN29" s="343"/>
      <c r="GKO29" s="343"/>
      <c r="GKP29" s="343"/>
      <c r="GKQ29" s="343"/>
      <c r="GKR29" s="343"/>
      <c r="GKS29" s="343"/>
      <c r="GKT29" s="343"/>
      <c r="GKU29" s="343"/>
      <c r="GKV29" s="343"/>
      <c r="GKW29" s="343"/>
      <c r="GKX29" s="343"/>
      <c r="GKY29" s="343"/>
      <c r="GKZ29" s="343"/>
      <c r="GLA29" s="343"/>
      <c r="GLB29" s="343"/>
      <c r="GLC29" s="343"/>
      <c r="GLD29" s="343"/>
      <c r="GLE29" s="343"/>
      <c r="GLF29" s="343"/>
      <c r="GLG29" s="343"/>
      <c r="GLH29" s="343"/>
      <c r="GLI29" s="343"/>
      <c r="GLJ29" s="343"/>
      <c r="GLK29" s="343"/>
      <c r="GLL29" s="343"/>
      <c r="GLM29" s="343"/>
      <c r="GLN29" s="343"/>
      <c r="GLO29" s="343"/>
      <c r="GLP29" s="343"/>
      <c r="GLQ29" s="343"/>
      <c r="GLR29" s="343"/>
      <c r="GLS29" s="343"/>
      <c r="GLT29" s="343"/>
      <c r="GLU29" s="343"/>
      <c r="GLV29" s="343"/>
      <c r="GLW29" s="343"/>
      <c r="GLX29" s="343"/>
      <c r="GLY29" s="343"/>
      <c r="GLZ29" s="343"/>
      <c r="GMA29" s="343"/>
      <c r="GMB29" s="343"/>
      <c r="GMC29" s="343"/>
      <c r="GMD29" s="343"/>
      <c r="GME29" s="343"/>
      <c r="GMF29" s="343"/>
      <c r="GMG29" s="343"/>
      <c r="GMH29" s="343"/>
      <c r="GMI29" s="343"/>
      <c r="GMJ29" s="343"/>
      <c r="GMK29" s="343"/>
      <c r="GML29" s="343"/>
      <c r="GMM29" s="343"/>
      <c r="GMN29" s="343"/>
      <c r="GMO29" s="343"/>
      <c r="GMP29" s="343"/>
      <c r="GMQ29" s="343"/>
      <c r="GMR29" s="343"/>
      <c r="GMS29" s="343"/>
      <c r="GMT29" s="343"/>
      <c r="GMU29" s="343"/>
      <c r="GMV29" s="343"/>
      <c r="GMW29" s="343"/>
      <c r="GMX29" s="343"/>
      <c r="GMY29" s="343"/>
      <c r="GMZ29" s="343"/>
      <c r="GNA29" s="343"/>
      <c r="GNB29" s="343"/>
      <c r="GNC29" s="343"/>
      <c r="GND29" s="343"/>
      <c r="GNE29" s="343"/>
      <c r="GNF29" s="343"/>
      <c r="GNG29" s="343"/>
      <c r="GNH29" s="343"/>
      <c r="GNI29" s="343"/>
      <c r="GNJ29" s="343"/>
      <c r="GNK29" s="343"/>
      <c r="GNL29" s="343"/>
      <c r="GNM29" s="343"/>
      <c r="GNN29" s="343"/>
      <c r="GNO29" s="343"/>
      <c r="GNP29" s="343"/>
      <c r="GNQ29" s="343"/>
      <c r="GNR29" s="343"/>
      <c r="GNS29" s="343"/>
      <c r="GNT29" s="343"/>
      <c r="GNU29" s="343"/>
      <c r="GNV29" s="343"/>
      <c r="GNW29" s="343"/>
      <c r="GNX29" s="343"/>
      <c r="GNY29" s="343"/>
      <c r="GNZ29" s="343"/>
      <c r="GOA29" s="343"/>
      <c r="GOB29" s="343"/>
      <c r="GOC29" s="343"/>
      <c r="GOD29" s="343"/>
      <c r="GOE29" s="343"/>
      <c r="GOF29" s="343"/>
      <c r="GOG29" s="343"/>
      <c r="GOH29" s="343"/>
      <c r="GOI29" s="343"/>
      <c r="GOJ29" s="343"/>
      <c r="GOK29" s="343"/>
      <c r="GOL29" s="343"/>
      <c r="GOM29" s="343"/>
      <c r="GON29" s="343"/>
      <c r="GOO29" s="343"/>
      <c r="GOP29" s="343"/>
      <c r="GOQ29" s="343"/>
      <c r="GOR29" s="343"/>
      <c r="GOS29" s="343"/>
      <c r="GOT29" s="343"/>
      <c r="GOU29" s="343"/>
      <c r="GOV29" s="343"/>
      <c r="GOW29" s="343"/>
      <c r="GOX29" s="343"/>
      <c r="GOY29" s="343"/>
      <c r="GOZ29" s="343"/>
      <c r="GPA29" s="343"/>
      <c r="GPB29" s="343"/>
      <c r="GPC29" s="343"/>
      <c r="GPD29" s="343"/>
      <c r="GPE29" s="343"/>
      <c r="GPF29" s="343"/>
      <c r="GPG29" s="343"/>
      <c r="GPH29" s="343"/>
      <c r="GPI29" s="343"/>
      <c r="GPJ29" s="343"/>
      <c r="GPK29" s="343"/>
      <c r="GPL29" s="343"/>
      <c r="GPM29" s="343"/>
      <c r="GPN29" s="343"/>
      <c r="GPO29" s="343"/>
      <c r="GPP29" s="343"/>
      <c r="GPQ29" s="343"/>
      <c r="GPR29" s="343"/>
      <c r="GPS29" s="343"/>
      <c r="GPT29" s="343"/>
      <c r="GPU29" s="343"/>
      <c r="GPV29" s="343"/>
      <c r="GPW29" s="343"/>
      <c r="GPX29" s="343"/>
      <c r="GPY29" s="343"/>
      <c r="GPZ29" s="343"/>
      <c r="GQA29" s="343"/>
      <c r="GQB29" s="343"/>
      <c r="GQC29" s="343"/>
      <c r="GQD29" s="343"/>
      <c r="GQE29" s="343"/>
      <c r="GQF29" s="343"/>
      <c r="GQG29" s="343"/>
      <c r="GQH29" s="343"/>
      <c r="GQI29" s="343"/>
      <c r="GQJ29" s="343"/>
      <c r="GQK29" s="343"/>
      <c r="GQL29" s="343"/>
      <c r="GQM29" s="343"/>
      <c r="GQN29" s="343"/>
      <c r="GQO29" s="343"/>
      <c r="GQP29" s="343"/>
      <c r="GQQ29" s="343"/>
      <c r="GQR29" s="343"/>
      <c r="GQS29" s="343"/>
      <c r="GQT29" s="343"/>
      <c r="GQU29" s="343"/>
      <c r="GQV29" s="343"/>
      <c r="GQW29" s="343"/>
      <c r="GQX29" s="343"/>
      <c r="GQY29" s="343"/>
      <c r="GQZ29" s="343"/>
      <c r="GRA29" s="343"/>
      <c r="GRB29" s="343"/>
      <c r="GRC29" s="343"/>
      <c r="GRD29" s="343"/>
      <c r="GRE29" s="343"/>
      <c r="GRF29" s="343"/>
      <c r="GRG29" s="343"/>
      <c r="GRH29" s="343"/>
      <c r="GRI29" s="343"/>
      <c r="GRJ29" s="343"/>
      <c r="GRK29" s="343"/>
      <c r="GRL29" s="343"/>
      <c r="GRM29" s="343"/>
      <c r="GRN29" s="343"/>
      <c r="GRO29" s="343"/>
      <c r="GRP29" s="343"/>
      <c r="GRQ29" s="343"/>
      <c r="GRR29" s="343"/>
      <c r="GRS29" s="343"/>
      <c r="GRT29" s="343"/>
      <c r="GRU29" s="343"/>
      <c r="GRV29" s="343"/>
      <c r="GRW29" s="343"/>
      <c r="GRX29" s="343"/>
      <c r="GRY29" s="343"/>
      <c r="GRZ29" s="343"/>
      <c r="GSA29" s="343"/>
      <c r="GSB29" s="343"/>
      <c r="GSC29" s="343"/>
      <c r="GSD29" s="343"/>
      <c r="GSE29" s="343"/>
      <c r="GSF29" s="343"/>
      <c r="GSG29" s="343"/>
      <c r="GSH29" s="343"/>
      <c r="GSI29" s="343"/>
      <c r="GSJ29" s="343"/>
      <c r="GSK29" s="343"/>
      <c r="GSL29" s="343"/>
      <c r="GSM29" s="343"/>
      <c r="GSN29" s="343"/>
      <c r="GSO29" s="343"/>
      <c r="GSP29" s="343"/>
      <c r="GSQ29" s="343"/>
      <c r="GSR29" s="343"/>
      <c r="GSS29" s="343"/>
      <c r="GST29" s="343"/>
      <c r="GSU29" s="343"/>
      <c r="GSV29" s="343"/>
      <c r="GSW29" s="343"/>
      <c r="GSX29" s="343"/>
      <c r="GSY29" s="343"/>
      <c r="GSZ29" s="343"/>
      <c r="GTA29" s="343"/>
      <c r="GTB29" s="343"/>
      <c r="GTC29" s="343"/>
      <c r="GTD29" s="343"/>
      <c r="GTE29" s="343"/>
      <c r="GTF29" s="343"/>
      <c r="GTG29" s="343"/>
      <c r="GTH29" s="343"/>
      <c r="GTI29" s="343"/>
      <c r="GTJ29" s="343"/>
      <c r="GTK29" s="343"/>
      <c r="GTL29" s="343"/>
      <c r="GTM29" s="343"/>
      <c r="GTN29" s="343"/>
      <c r="GTO29" s="343"/>
      <c r="GTP29" s="343"/>
      <c r="GTQ29" s="343"/>
      <c r="GTR29" s="343"/>
      <c r="GTS29" s="343"/>
      <c r="GTT29" s="343"/>
      <c r="GTU29" s="343"/>
      <c r="GTV29" s="343"/>
      <c r="GTW29" s="343"/>
      <c r="GTX29" s="343"/>
      <c r="GTY29" s="343"/>
      <c r="GTZ29" s="343"/>
      <c r="GUA29" s="343"/>
      <c r="GUB29" s="343"/>
      <c r="GUC29" s="343"/>
      <c r="GUD29" s="343"/>
      <c r="GUE29" s="343"/>
      <c r="GUF29" s="343"/>
      <c r="GUG29" s="343"/>
      <c r="GUH29" s="343"/>
      <c r="GUI29" s="343"/>
      <c r="GUJ29" s="343"/>
      <c r="GUK29" s="343"/>
      <c r="GUL29" s="343"/>
      <c r="GUM29" s="343"/>
      <c r="GUN29" s="343"/>
      <c r="GUO29" s="343"/>
      <c r="GUP29" s="343"/>
      <c r="GUQ29" s="343"/>
      <c r="GUR29" s="343"/>
      <c r="GUS29" s="343"/>
      <c r="GUT29" s="343"/>
      <c r="GUU29" s="343"/>
      <c r="GUV29" s="343"/>
      <c r="GUW29" s="343"/>
      <c r="GUX29" s="343"/>
      <c r="GUY29" s="343"/>
      <c r="GUZ29" s="343"/>
      <c r="GVA29" s="343"/>
      <c r="GVB29" s="343"/>
      <c r="GVC29" s="343"/>
      <c r="GVD29" s="343"/>
      <c r="GVE29" s="343"/>
      <c r="GVF29" s="343"/>
      <c r="GVG29" s="343"/>
      <c r="GVH29" s="343"/>
      <c r="GVI29" s="343"/>
      <c r="GVJ29" s="343"/>
      <c r="GVK29" s="343"/>
      <c r="GVL29" s="343"/>
      <c r="GVM29" s="343"/>
      <c r="GVN29" s="343"/>
      <c r="GVO29" s="343"/>
      <c r="GVP29" s="343"/>
      <c r="GVQ29" s="343"/>
      <c r="GVR29" s="343"/>
      <c r="GVS29" s="343"/>
      <c r="GVT29" s="343"/>
      <c r="GVU29" s="343"/>
      <c r="GVV29" s="343"/>
      <c r="GVW29" s="343"/>
      <c r="GVX29" s="343"/>
      <c r="GVY29" s="343"/>
      <c r="GVZ29" s="343"/>
      <c r="GWA29" s="343"/>
      <c r="GWB29" s="343"/>
      <c r="GWC29" s="343"/>
      <c r="GWD29" s="343"/>
      <c r="GWE29" s="343"/>
      <c r="GWF29" s="343"/>
      <c r="GWG29" s="343"/>
      <c r="GWH29" s="343"/>
      <c r="GWI29" s="343"/>
      <c r="GWJ29" s="343"/>
      <c r="GWK29" s="343"/>
      <c r="GWL29" s="343"/>
      <c r="GWM29" s="343"/>
      <c r="GWN29" s="343"/>
      <c r="GWO29" s="343"/>
      <c r="GWP29" s="343"/>
      <c r="GWQ29" s="343"/>
      <c r="GWR29" s="343"/>
      <c r="GWS29" s="343"/>
      <c r="GWT29" s="343"/>
      <c r="GWU29" s="343"/>
      <c r="GWV29" s="343"/>
      <c r="GWW29" s="343"/>
      <c r="GWX29" s="343"/>
      <c r="GWY29" s="343"/>
      <c r="GWZ29" s="343"/>
      <c r="GXA29" s="343"/>
      <c r="GXB29" s="343"/>
      <c r="GXC29" s="343"/>
      <c r="GXD29" s="343"/>
      <c r="GXE29" s="343"/>
      <c r="GXF29" s="343"/>
      <c r="GXG29" s="343"/>
      <c r="GXH29" s="343"/>
      <c r="GXI29" s="343"/>
      <c r="GXJ29" s="343"/>
      <c r="GXK29" s="343"/>
      <c r="GXL29" s="343"/>
      <c r="GXM29" s="343"/>
      <c r="GXN29" s="343"/>
      <c r="GXO29" s="343"/>
      <c r="GXP29" s="343"/>
      <c r="GXQ29" s="343"/>
      <c r="GXR29" s="343"/>
      <c r="GXS29" s="343"/>
      <c r="GXT29" s="343"/>
      <c r="GXU29" s="343"/>
      <c r="GXV29" s="343"/>
      <c r="GXW29" s="343"/>
      <c r="GXX29" s="343"/>
      <c r="GXY29" s="343"/>
      <c r="GXZ29" s="343"/>
      <c r="GYA29" s="343"/>
      <c r="GYB29" s="343"/>
      <c r="GYC29" s="343"/>
      <c r="GYD29" s="343"/>
      <c r="GYE29" s="343"/>
      <c r="GYF29" s="343"/>
      <c r="GYG29" s="343"/>
      <c r="GYH29" s="343"/>
      <c r="GYI29" s="343"/>
      <c r="GYJ29" s="343"/>
      <c r="GYK29" s="343"/>
      <c r="GYL29" s="343"/>
      <c r="GYM29" s="343"/>
      <c r="GYN29" s="343"/>
      <c r="GYO29" s="343"/>
      <c r="GYP29" s="343"/>
      <c r="GYQ29" s="343"/>
      <c r="GYR29" s="343"/>
      <c r="GYS29" s="343"/>
      <c r="GYT29" s="343"/>
      <c r="GYU29" s="343"/>
      <c r="GYV29" s="343"/>
      <c r="GYW29" s="343"/>
      <c r="GYX29" s="343"/>
      <c r="GYY29" s="343"/>
      <c r="GYZ29" s="343"/>
      <c r="GZA29" s="343"/>
      <c r="GZB29" s="343"/>
      <c r="GZC29" s="343"/>
      <c r="GZD29" s="343"/>
      <c r="GZE29" s="343"/>
      <c r="GZF29" s="343"/>
      <c r="GZG29" s="343"/>
      <c r="GZH29" s="343"/>
      <c r="GZI29" s="343"/>
      <c r="GZJ29" s="343"/>
      <c r="GZK29" s="343"/>
      <c r="GZL29" s="343"/>
      <c r="GZM29" s="343"/>
      <c r="GZN29" s="343"/>
      <c r="GZO29" s="343"/>
      <c r="GZP29" s="343"/>
      <c r="GZQ29" s="343"/>
      <c r="GZR29" s="343"/>
      <c r="GZS29" s="343"/>
      <c r="GZT29" s="343"/>
      <c r="GZU29" s="343"/>
      <c r="GZV29" s="343"/>
      <c r="GZW29" s="343"/>
      <c r="GZX29" s="343"/>
      <c r="GZY29" s="343"/>
      <c r="GZZ29" s="343"/>
      <c r="HAA29" s="343"/>
      <c r="HAB29" s="343"/>
      <c r="HAC29" s="343"/>
      <c r="HAD29" s="343"/>
      <c r="HAE29" s="343"/>
      <c r="HAF29" s="343"/>
      <c r="HAG29" s="343"/>
      <c r="HAH29" s="343"/>
      <c r="HAI29" s="343"/>
      <c r="HAJ29" s="343"/>
      <c r="HAK29" s="343"/>
      <c r="HAL29" s="343"/>
      <c r="HAM29" s="343"/>
      <c r="HAN29" s="343"/>
      <c r="HAO29" s="343"/>
      <c r="HAP29" s="343"/>
      <c r="HAQ29" s="343"/>
      <c r="HAR29" s="343"/>
      <c r="HAS29" s="343"/>
      <c r="HAT29" s="343"/>
      <c r="HAU29" s="343"/>
      <c r="HAV29" s="343"/>
      <c r="HAW29" s="343"/>
      <c r="HAX29" s="343"/>
      <c r="HAY29" s="343"/>
      <c r="HAZ29" s="343"/>
      <c r="HBA29" s="343"/>
      <c r="HBB29" s="343"/>
      <c r="HBC29" s="343"/>
      <c r="HBD29" s="343"/>
      <c r="HBE29" s="343"/>
      <c r="HBF29" s="343"/>
      <c r="HBG29" s="343"/>
      <c r="HBH29" s="343"/>
      <c r="HBI29" s="343"/>
      <c r="HBJ29" s="343"/>
      <c r="HBK29" s="343"/>
      <c r="HBL29" s="343"/>
      <c r="HBM29" s="343"/>
      <c r="HBN29" s="343"/>
      <c r="HBO29" s="343"/>
      <c r="HBP29" s="343"/>
      <c r="HBQ29" s="343"/>
      <c r="HBR29" s="343"/>
      <c r="HBS29" s="343"/>
      <c r="HBT29" s="343"/>
      <c r="HBU29" s="343"/>
      <c r="HBV29" s="343"/>
      <c r="HBW29" s="343"/>
      <c r="HBX29" s="343"/>
      <c r="HBY29" s="343"/>
      <c r="HBZ29" s="343"/>
      <c r="HCA29" s="343"/>
      <c r="HCB29" s="343"/>
      <c r="HCC29" s="343"/>
      <c r="HCD29" s="343"/>
      <c r="HCE29" s="343"/>
      <c r="HCF29" s="343"/>
      <c r="HCG29" s="343"/>
      <c r="HCH29" s="343"/>
      <c r="HCI29" s="343"/>
      <c r="HCJ29" s="343"/>
      <c r="HCK29" s="343"/>
      <c r="HCL29" s="343"/>
      <c r="HCM29" s="343"/>
      <c r="HCN29" s="343"/>
      <c r="HCO29" s="343"/>
      <c r="HCP29" s="343"/>
      <c r="HCQ29" s="343"/>
      <c r="HCR29" s="343"/>
      <c r="HCS29" s="343"/>
      <c r="HCT29" s="343"/>
      <c r="HCU29" s="343"/>
      <c r="HCV29" s="343"/>
      <c r="HCW29" s="343"/>
      <c r="HCX29" s="343"/>
      <c r="HCY29" s="343"/>
      <c r="HCZ29" s="343"/>
      <c r="HDA29" s="343"/>
      <c r="HDB29" s="343"/>
      <c r="HDC29" s="343"/>
      <c r="HDD29" s="343"/>
      <c r="HDE29" s="343"/>
      <c r="HDF29" s="343"/>
      <c r="HDG29" s="343"/>
      <c r="HDH29" s="343"/>
      <c r="HDI29" s="343"/>
      <c r="HDJ29" s="343"/>
      <c r="HDK29" s="343"/>
      <c r="HDL29" s="343"/>
      <c r="HDM29" s="343"/>
      <c r="HDN29" s="343"/>
      <c r="HDO29" s="343"/>
      <c r="HDP29" s="343"/>
      <c r="HDQ29" s="343"/>
      <c r="HDR29" s="343"/>
      <c r="HDS29" s="343"/>
      <c r="HDT29" s="343"/>
      <c r="HDU29" s="343"/>
      <c r="HDV29" s="343"/>
      <c r="HDW29" s="343"/>
      <c r="HDX29" s="343"/>
      <c r="HDY29" s="343"/>
      <c r="HDZ29" s="343"/>
      <c r="HEA29" s="343"/>
      <c r="HEB29" s="343"/>
      <c r="HEC29" s="343"/>
      <c r="HED29" s="343"/>
      <c r="HEE29" s="343"/>
      <c r="HEF29" s="343"/>
      <c r="HEG29" s="343"/>
      <c r="HEH29" s="343"/>
      <c r="HEI29" s="343"/>
      <c r="HEJ29" s="343"/>
      <c r="HEK29" s="343"/>
      <c r="HEL29" s="343"/>
      <c r="HEM29" s="343"/>
      <c r="HEN29" s="343"/>
      <c r="HEO29" s="343"/>
      <c r="HEP29" s="343"/>
      <c r="HEQ29" s="343"/>
      <c r="HER29" s="343"/>
      <c r="HES29" s="343"/>
      <c r="HET29" s="343"/>
      <c r="HEU29" s="343"/>
      <c r="HEV29" s="343"/>
      <c r="HEW29" s="343"/>
      <c r="HEX29" s="343"/>
      <c r="HEY29" s="343"/>
      <c r="HEZ29" s="343"/>
      <c r="HFA29" s="343"/>
      <c r="HFB29" s="343"/>
      <c r="HFC29" s="343"/>
      <c r="HFD29" s="343"/>
      <c r="HFE29" s="343"/>
      <c r="HFF29" s="343"/>
      <c r="HFG29" s="343"/>
      <c r="HFH29" s="343"/>
      <c r="HFI29" s="343"/>
      <c r="HFJ29" s="343"/>
      <c r="HFK29" s="343"/>
      <c r="HFL29" s="343"/>
      <c r="HFM29" s="343"/>
      <c r="HFN29" s="343"/>
      <c r="HFO29" s="343"/>
      <c r="HFP29" s="343"/>
      <c r="HFQ29" s="343"/>
      <c r="HFR29" s="343"/>
      <c r="HFS29" s="343"/>
      <c r="HFT29" s="343"/>
      <c r="HFU29" s="343"/>
      <c r="HFV29" s="343"/>
      <c r="HFW29" s="343"/>
      <c r="HFX29" s="343"/>
      <c r="HFY29" s="343"/>
      <c r="HFZ29" s="343"/>
      <c r="HGA29" s="343"/>
      <c r="HGB29" s="343"/>
      <c r="HGC29" s="343"/>
      <c r="HGD29" s="343"/>
      <c r="HGE29" s="343"/>
      <c r="HGF29" s="343"/>
      <c r="HGG29" s="343"/>
      <c r="HGH29" s="343"/>
      <c r="HGI29" s="343"/>
      <c r="HGJ29" s="343"/>
      <c r="HGK29" s="343"/>
      <c r="HGL29" s="343"/>
      <c r="HGM29" s="343"/>
      <c r="HGN29" s="343"/>
      <c r="HGO29" s="343"/>
      <c r="HGP29" s="343"/>
      <c r="HGQ29" s="343"/>
      <c r="HGR29" s="343"/>
      <c r="HGS29" s="343"/>
      <c r="HGT29" s="343"/>
      <c r="HGU29" s="343"/>
      <c r="HGV29" s="343"/>
      <c r="HGW29" s="343"/>
      <c r="HGX29" s="343"/>
      <c r="HGY29" s="343"/>
      <c r="HGZ29" s="343"/>
      <c r="HHA29" s="343"/>
      <c r="HHB29" s="343"/>
      <c r="HHC29" s="343"/>
      <c r="HHD29" s="343"/>
      <c r="HHE29" s="343"/>
      <c r="HHF29" s="343"/>
      <c r="HHG29" s="343"/>
      <c r="HHH29" s="343"/>
      <c r="HHI29" s="343"/>
      <c r="HHJ29" s="343"/>
      <c r="HHK29" s="343"/>
      <c r="HHL29" s="343"/>
      <c r="HHM29" s="343"/>
      <c r="HHN29" s="343"/>
      <c r="HHO29" s="343"/>
      <c r="HHP29" s="343"/>
      <c r="HHQ29" s="343"/>
      <c r="HHR29" s="343"/>
      <c r="HHS29" s="343"/>
      <c r="HHT29" s="343"/>
      <c r="HHU29" s="343"/>
      <c r="HHV29" s="343"/>
      <c r="HHW29" s="343"/>
      <c r="HHX29" s="343"/>
      <c r="HHY29" s="343"/>
      <c r="HHZ29" s="343"/>
      <c r="HIA29" s="343"/>
      <c r="HIB29" s="343"/>
      <c r="HIC29" s="343"/>
      <c r="HID29" s="343"/>
      <c r="HIE29" s="343"/>
      <c r="HIF29" s="343"/>
      <c r="HIG29" s="343"/>
      <c r="HIH29" s="343"/>
      <c r="HII29" s="343"/>
      <c r="HIJ29" s="343"/>
      <c r="HIK29" s="343"/>
      <c r="HIL29" s="343"/>
      <c r="HIM29" s="343"/>
      <c r="HIN29" s="343"/>
      <c r="HIO29" s="343"/>
      <c r="HIP29" s="343"/>
      <c r="HIQ29" s="343"/>
      <c r="HIR29" s="343"/>
      <c r="HIS29" s="343"/>
      <c r="HIT29" s="343"/>
      <c r="HIU29" s="343"/>
      <c r="HIV29" s="343"/>
      <c r="HIW29" s="343"/>
      <c r="HIX29" s="343"/>
      <c r="HIY29" s="343"/>
      <c r="HIZ29" s="343"/>
      <c r="HJA29" s="343"/>
      <c r="HJB29" s="343"/>
      <c r="HJC29" s="343"/>
      <c r="HJD29" s="343"/>
      <c r="HJE29" s="343"/>
      <c r="HJF29" s="343"/>
      <c r="HJG29" s="343"/>
      <c r="HJH29" s="343"/>
      <c r="HJI29" s="343"/>
      <c r="HJJ29" s="343"/>
      <c r="HJK29" s="343"/>
      <c r="HJL29" s="343"/>
      <c r="HJM29" s="343"/>
      <c r="HJN29" s="343"/>
      <c r="HJO29" s="343"/>
      <c r="HJP29" s="343"/>
      <c r="HJQ29" s="343"/>
      <c r="HJR29" s="343"/>
      <c r="HJS29" s="343"/>
      <c r="HJT29" s="343"/>
      <c r="HJU29" s="343"/>
      <c r="HJV29" s="343"/>
      <c r="HJW29" s="343"/>
      <c r="HJX29" s="343"/>
      <c r="HJY29" s="343"/>
      <c r="HJZ29" s="343"/>
      <c r="HKA29" s="343"/>
      <c r="HKB29" s="343"/>
      <c r="HKC29" s="343"/>
      <c r="HKD29" s="343"/>
      <c r="HKE29" s="343"/>
      <c r="HKF29" s="343"/>
      <c r="HKG29" s="343"/>
      <c r="HKH29" s="343"/>
      <c r="HKI29" s="343"/>
      <c r="HKJ29" s="343"/>
      <c r="HKK29" s="343"/>
      <c r="HKL29" s="343"/>
      <c r="HKM29" s="343"/>
      <c r="HKN29" s="343"/>
      <c r="HKO29" s="343"/>
      <c r="HKP29" s="343"/>
      <c r="HKQ29" s="343"/>
      <c r="HKR29" s="343"/>
      <c r="HKS29" s="343"/>
      <c r="HKT29" s="343"/>
      <c r="HKU29" s="343"/>
      <c r="HKV29" s="343"/>
      <c r="HKW29" s="343"/>
      <c r="HKX29" s="343"/>
      <c r="HKY29" s="343"/>
      <c r="HKZ29" s="343"/>
      <c r="HLA29" s="343"/>
      <c r="HLB29" s="343"/>
      <c r="HLC29" s="343"/>
      <c r="HLD29" s="343"/>
      <c r="HLE29" s="343"/>
      <c r="HLF29" s="343"/>
      <c r="HLG29" s="343"/>
      <c r="HLH29" s="343"/>
      <c r="HLI29" s="343"/>
      <c r="HLJ29" s="343"/>
      <c r="HLK29" s="343"/>
      <c r="HLL29" s="343"/>
      <c r="HLM29" s="343"/>
      <c r="HLN29" s="343"/>
      <c r="HLO29" s="343"/>
      <c r="HLP29" s="343"/>
      <c r="HLQ29" s="343"/>
      <c r="HLR29" s="343"/>
      <c r="HLS29" s="343"/>
      <c r="HLT29" s="343"/>
      <c r="HLU29" s="343"/>
      <c r="HLV29" s="343"/>
      <c r="HLW29" s="343"/>
      <c r="HLX29" s="343"/>
      <c r="HLY29" s="343"/>
      <c r="HLZ29" s="343"/>
      <c r="HMA29" s="343"/>
      <c r="HMB29" s="343"/>
      <c r="HMC29" s="343"/>
      <c r="HMD29" s="343"/>
      <c r="HME29" s="343"/>
      <c r="HMF29" s="343"/>
      <c r="HMG29" s="343"/>
      <c r="HMH29" s="343"/>
      <c r="HMI29" s="343"/>
      <c r="HMJ29" s="343"/>
      <c r="HMK29" s="343"/>
      <c r="HML29" s="343"/>
      <c r="HMM29" s="343"/>
      <c r="HMN29" s="343"/>
      <c r="HMO29" s="343"/>
      <c r="HMP29" s="343"/>
      <c r="HMQ29" s="343"/>
      <c r="HMR29" s="343"/>
      <c r="HMS29" s="343"/>
      <c r="HMT29" s="343"/>
      <c r="HMU29" s="343"/>
      <c r="HMV29" s="343"/>
      <c r="HMW29" s="343"/>
      <c r="HMX29" s="343"/>
      <c r="HMY29" s="343"/>
      <c r="HMZ29" s="343"/>
      <c r="HNA29" s="343"/>
      <c r="HNB29" s="343"/>
      <c r="HNC29" s="343"/>
      <c r="HND29" s="343"/>
      <c r="HNE29" s="343"/>
      <c r="HNF29" s="343"/>
      <c r="HNG29" s="343"/>
      <c r="HNH29" s="343"/>
      <c r="HNI29" s="343"/>
      <c r="HNJ29" s="343"/>
      <c r="HNK29" s="343"/>
      <c r="HNL29" s="343"/>
      <c r="HNM29" s="343"/>
      <c r="HNN29" s="343"/>
      <c r="HNO29" s="343"/>
      <c r="HNP29" s="343"/>
      <c r="HNQ29" s="343"/>
      <c r="HNR29" s="343"/>
      <c r="HNS29" s="343"/>
      <c r="HNT29" s="343"/>
      <c r="HNU29" s="343"/>
      <c r="HNV29" s="343"/>
      <c r="HNW29" s="343"/>
      <c r="HNX29" s="343"/>
      <c r="HNY29" s="343"/>
      <c r="HNZ29" s="343"/>
      <c r="HOA29" s="343"/>
      <c r="HOB29" s="343"/>
      <c r="HOC29" s="343"/>
      <c r="HOD29" s="343"/>
      <c r="HOE29" s="343"/>
      <c r="HOF29" s="343"/>
      <c r="HOG29" s="343"/>
      <c r="HOH29" s="343"/>
      <c r="HOI29" s="343"/>
      <c r="HOJ29" s="343"/>
      <c r="HOK29" s="343"/>
      <c r="HOL29" s="343"/>
      <c r="HOM29" s="343"/>
      <c r="HON29" s="343"/>
      <c r="HOO29" s="343"/>
      <c r="HOP29" s="343"/>
      <c r="HOQ29" s="343"/>
      <c r="HOR29" s="343"/>
      <c r="HOS29" s="343"/>
      <c r="HOT29" s="343"/>
      <c r="HOU29" s="343"/>
      <c r="HOV29" s="343"/>
      <c r="HOW29" s="343"/>
      <c r="HOX29" s="343"/>
      <c r="HOY29" s="343"/>
      <c r="HOZ29" s="343"/>
      <c r="HPA29" s="343"/>
      <c r="HPB29" s="343"/>
      <c r="HPC29" s="343"/>
      <c r="HPD29" s="343"/>
      <c r="HPE29" s="343"/>
      <c r="HPF29" s="343"/>
      <c r="HPG29" s="343"/>
      <c r="HPH29" s="343"/>
      <c r="HPI29" s="343"/>
      <c r="HPJ29" s="343"/>
      <c r="HPK29" s="343"/>
      <c r="HPL29" s="343"/>
      <c r="HPM29" s="343"/>
      <c r="HPN29" s="343"/>
      <c r="HPO29" s="343"/>
      <c r="HPP29" s="343"/>
      <c r="HPQ29" s="343"/>
      <c r="HPR29" s="343"/>
      <c r="HPS29" s="343"/>
      <c r="HPT29" s="343"/>
      <c r="HPU29" s="343"/>
      <c r="HPV29" s="343"/>
      <c r="HPW29" s="343"/>
      <c r="HPX29" s="343"/>
      <c r="HPY29" s="343"/>
      <c r="HPZ29" s="343"/>
      <c r="HQA29" s="343"/>
      <c r="HQB29" s="343"/>
      <c r="HQC29" s="343"/>
      <c r="HQD29" s="343"/>
      <c r="HQE29" s="343"/>
      <c r="HQF29" s="343"/>
      <c r="HQG29" s="343"/>
      <c r="HQH29" s="343"/>
      <c r="HQI29" s="343"/>
      <c r="HQJ29" s="343"/>
      <c r="HQK29" s="343"/>
      <c r="HQL29" s="343"/>
      <c r="HQM29" s="343"/>
      <c r="HQN29" s="343"/>
      <c r="HQO29" s="343"/>
      <c r="HQP29" s="343"/>
      <c r="HQQ29" s="343"/>
      <c r="HQR29" s="343"/>
      <c r="HQS29" s="343"/>
      <c r="HQT29" s="343"/>
      <c r="HQU29" s="343"/>
      <c r="HQV29" s="343"/>
      <c r="HQW29" s="343"/>
      <c r="HQX29" s="343"/>
      <c r="HQY29" s="343"/>
      <c r="HQZ29" s="343"/>
      <c r="HRA29" s="343"/>
      <c r="HRB29" s="343"/>
      <c r="HRC29" s="343"/>
      <c r="HRD29" s="343"/>
      <c r="HRE29" s="343"/>
      <c r="HRF29" s="343"/>
      <c r="HRG29" s="343"/>
      <c r="HRH29" s="343"/>
      <c r="HRI29" s="343"/>
      <c r="HRJ29" s="343"/>
      <c r="HRK29" s="343"/>
      <c r="HRL29" s="343"/>
      <c r="HRM29" s="343"/>
      <c r="HRN29" s="343"/>
      <c r="HRO29" s="343"/>
      <c r="HRP29" s="343"/>
      <c r="HRQ29" s="343"/>
      <c r="HRR29" s="343"/>
      <c r="HRS29" s="343"/>
      <c r="HRT29" s="343"/>
      <c r="HRU29" s="343"/>
      <c r="HRV29" s="343"/>
      <c r="HRW29" s="343"/>
      <c r="HRX29" s="343"/>
      <c r="HRY29" s="343"/>
      <c r="HRZ29" s="343"/>
      <c r="HSA29" s="343"/>
      <c r="HSB29" s="343"/>
      <c r="HSC29" s="343"/>
      <c r="HSD29" s="343"/>
      <c r="HSE29" s="343"/>
      <c r="HSF29" s="343"/>
      <c r="HSG29" s="343"/>
      <c r="HSH29" s="343"/>
      <c r="HSI29" s="343"/>
      <c r="HSJ29" s="343"/>
      <c r="HSK29" s="343"/>
      <c r="HSL29" s="343"/>
      <c r="HSM29" s="343"/>
      <c r="HSN29" s="343"/>
      <c r="HSO29" s="343"/>
      <c r="HSP29" s="343"/>
      <c r="HSQ29" s="343"/>
      <c r="HSR29" s="343"/>
      <c r="HSS29" s="343"/>
      <c r="HST29" s="343"/>
      <c r="HSU29" s="343"/>
      <c r="HSV29" s="343"/>
      <c r="HSW29" s="343"/>
      <c r="HSX29" s="343"/>
      <c r="HSY29" s="343"/>
      <c r="HSZ29" s="343"/>
      <c r="HTA29" s="343"/>
      <c r="HTB29" s="343"/>
      <c r="HTC29" s="343"/>
      <c r="HTD29" s="343"/>
      <c r="HTE29" s="343"/>
      <c r="HTF29" s="343"/>
      <c r="HTG29" s="343"/>
      <c r="HTH29" s="343"/>
      <c r="HTI29" s="343"/>
      <c r="HTJ29" s="343"/>
      <c r="HTK29" s="343"/>
      <c r="HTL29" s="343"/>
      <c r="HTM29" s="343"/>
      <c r="HTN29" s="343"/>
      <c r="HTO29" s="343"/>
      <c r="HTP29" s="343"/>
      <c r="HTQ29" s="343"/>
      <c r="HTR29" s="343"/>
      <c r="HTS29" s="343"/>
      <c r="HTT29" s="343"/>
      <c r="HTU29" s="343"/>
      <c r="HTV29" s="343"/>
      <c r="HTW29" s="343"/>
      <c r="HTX29" s="343"/>
      <c r="HTY29" s="343"/>
      <c r="HTZ29" s="343"/>
      <c r="HUA29" s="343"/>
      <c r="HUB29" s="343"/>
      <c r="HUC29" s="343"/>
      <c r="HUD29" s="343"/>
      <c r="HUE29" s="343"/>
      <c r="HUF29" s="343"/>
      <c r="HUG29" s="343"/>
      <c r="HUH29" s="343"/>
      <c r="HUI29" s="343"/>
      <c r="HUJ29" s="343"/>
      <c r="HUK29" s="343"/>
      <c r="HUL29" s="343"/>
      <c r="HUM29" s="343"/>
      <c r="HUN29" s="343"/>
      <c r="HUO29" s="343"/>
      <c r="HUP29" s="343"/>
      <c r="HUQ29" s="343"/>
      <c r="HUR29" s="343"/>
      <c r="HUS29" s="343"/>
      <c r="HUT29" s="343"/>
      <c r="HUU29" s="343"/>
      <c r="HUV29" s="343"/>
      <c r="HUW29" s="343"/>
      <c r="HUX29" s="343"/>
      <c r="HUY29" s="343"/>
      <c r="HUZ29" s="343"/>
      <c r="HVA29" s="343"/>
      <c r="HVB29" s="343"/>
      <c r="HVC29" s="343"/>
      <c r="HVD29" s="343"/>
      <c r="HVE29" s="343"/>
      <c r="HVF29" s="343"/>
      <c r="HVG29" s="343"/>
      <c r="HVH29" s="343"/>
      <c r="HVI29" s="343"/>
      <c r="HVJ29" s="343"/>
      <c r="HVK29" s="343"/>
      <c r="HVL29" s="343"/>
      <c r="HVM29" s="343"/>
      <c r="HVN29" s="343"/>
      <c r="HVO29" s="343"/>
      <c r="HVP29" s="343"/>
      <c r="HVQ29" s="343"/>
      <c r="HVR29" s="343"/>
      <c r="HVS29" s="343"/>
      <c r="HVT29" s="343"/>
      <c r="HVU29" s="343"/>
      <c r="HVV29" s="343"/>
      <c r="HVW29" s="343"/>
      <c r="HVX29" s="343"/>
      <c r="HVY29" s="343"/>
      <c r="HVZ29" s="343"/>
      <c r="HWA29" s="343"/>
      <c r="HWB29" s="343"/>
      <c r="HWC29" s="343"/>
      <c r="HWD29" s="343"/>
      <c r="HWE29" s="343"/>
      <c r="HWF29" s="343"/>
      <c r="HWG29" s="343"/>
      <c r="HWH29" s="343"/>
      <c r="HWI29" s="343"/>
      <c r="HWJ29" s="343"/>
      <c r="HWK29" s="343"/>
      <c r="HWL29" s="343"/>
      <c r="HWM29" s="343"/>
      <c r="HWN29" s="343"/>
      <c r="HWO29" s="343"/>
      <c r="HWP29" s="343"/>
      <c r="HWQ29" s="343"/>
      <c r="HWR29" s="343"/>
      <c r="HWS29" s="343"/>
      <c r="HWT29" s="343"/>
      <c r="HWU29" s="343"/>
      <c r="HWV29" s="343"/>
      <c r="HWW29" s="343"/>
      <c r="HWX29" s="343"/>
      <c r="HWY29" s="343"/>
      <c r="HWZ29" s="343"/>
      <c r="HXA29" s="343"/>
      <c r="HXB29" s="343"/>
      <c r="HXC29" s="343"/>
      <c r="HXD29" s="343"/>
      <c r="HXE29" s="343"/>
      <c r="HXF29" s="343"/>
      <c r="HXG29" s="343"/>
      <c r="HXH29" s="343"/>
      <c r="HXI29" s="343"/>
      <c r="HXJ29" s="343"/>
      <c r="HXK29" s="343"/>
      <c r="HXL29" s="343"/>
      <c r="HXM29" s="343"/>
      <c r="HXN29" s="343"/>
      <c r="HXO29" s="343"/>
      <c r="HXP29" s="343"/>
      <c r="HXQ29" s="343"/>
      <c r="HXR29" s="343"/>
      <c r="HXS29" s="343"/>
      <c r="HXT29" s="343"/>
      <c r="HXU29" s="343"/>
      <c r="HXV29" s="343"/>
      <c r="HXW29" s="343"/>
      <c r="HXX29" s="343"/>
      <c r="HXY29" s="343"/>
      <c r="HXZ29" s="343"/>
      <c r="HYA29" s="343"/>
      <c r="HYB29" s="343"/>
      <c r="HYC29" s="343"/>
      <c r="HYD29" s="343"/>
      <c r="HYE29" s="343"/>
      <c r="HYF29" s="343"/>
      <c r="HYG29" s="343"/>
      <c r="HYH29" s="343"/>
      <c r="HYI29" s="343"/>
      <c r="HYJ29" s="343"/>
      <c r="HYK29" s="343"/>
      <c r="HYL29" s="343"/>
      <c r="HYM29" s="343"/>
      <c r="HYN29" s="343"/>
      <c r="HYO29" s="343"/>
      <c r="HYP29" s="343"/>
      <c r="HYQ29" s="343"/>
      <c r="HYR29" s="343"/>
      <c r="HYS29" s="343"/>
      <c r="HYT29" s="343"/>
      <c r="HYU29" s="343"/>
      <c r="HYV29" s="343"/>
      <c r="HYW29" s="343"/>
      <c r="HYX29" s="343"/>
      <c r="HYY29" s="343"/>
      <c r="HYZ29" s="343"/>
      <c r="HZA29" s="343"/>
      <c r="HZB29" s="343"/>
      <c r="HZC29" s="343"/>
      <c r="HZD29" s="343"/>
      <c r="HZE29" s="343"/>
      <c r="HZF29" s="343"/>
      <c r="HZG29" s="343"/>
      <c r="HZH29" s="343"/>
      <c r="HZI29" s="343"/>
      <c r="HZJ29" s="343"/>
      <c r="HZK29" s="343"/>
      <c r="HZL29" s="343"/>
      <c r="HZM29" s="343"/>
      <c r="HZN29" s="343"/>
      <c r="HZO29" s="343"/>
      <c r="HZP29" s="343"/>
      <c r="HZQ29" s="343"/>
      <c r="HZR29" s="343"/>
      <c r="HZS29" s="343"/>
      <c r="HZT29" s="343"/>
      <c r="HZU29" s="343"/>
      <c r="HZV29" s="343"/>
      <c r="HZW29" s="343"/>
      <c r="HZX29" s="343"/>
      <c r="HZY29" s="343"/>
      <c r="HZZ29" s="343"/>
      <c r="IAA29" s="343"/>
      <c r="IAB29" s="343"/>
      <c r="IAC29" s="343"/>
      <c r="IAD29" s="343"/>
      <c r="IAE29" s="343"/>
      <c r="IAF29" s="343"/>
      <c r="IAG29" s="343"/>
      <c r="IAH29" s="343"/>
      <c r="IAI29" s="343"/>
      <c r="IAJ29" s="343"/>
      <c r="IAK29" s="343"/>
      <c r="IAL29" s="343"/>
      <c r="IAM29" s="343"/>
      <c r="IAN29" s="343"/>
      <c r="IAO29" s="343"/>
      <c r="IAP29" s="343"/>
      <c r="IAQ29" s="343"/>
      <c r="IAR29" s="343"/>
      <c r="IAS29" s="343"/>
      <c r="IAT29" s="343"/>
      <c r="IAU29" s="343"/>
      <c r="IAV29" s="343"/>
      <c r="IAW29" s="343"/>
      <c r="IAX29" s="343"/>
      <c r="IAY29" s="343"/>
      <c r="IAZ29" s="343"/>
      <c r="IBA29" s="343"/>
      <c r="IBB29" s="343"/>
      <c r="IBC29" s="343"/>
      <c r="IBD29" s="343"/>
      <c r="IBE29" s="343"/>
      <c r="IBF29" s="343"/>
      <c r="IBG29" s="343"/>
      <c r="IBH29" s="343"/>
      <c r="IBI29" s="343"/>
      <c r="IBJ29" s="343"/>
      <c r="IBK29" s="343"/>
      <c r="IBL29" s="343"/>
      <c r="IBM29" s="343"/>
      <c r="IBN29" s="343"/>
      <c r="IBO29" s="343"/>
      <c r="IBP29" s="343"/>
      <c r="IBQ29" s="343"/>
      <c r="IBR29" s="343"/>
      <c r="IBS29" s="343"/>
      <c r="IBT29" s="343"/>
      <c r="IBU29" s="343"/>
      <c r="IBV29" s="343"/>
      <c r="IBW29" s="343"/>
      <c r="IBX29" s="343"/>
      <c r="IBY29" s="343"/>
      <c r="IBZ29" s="343"/>
      <c r="ICA29" s="343"/>
      <c r="ICB29" s="343"/>
      <c r="ICC29" s="343"/>
      <c r="ICD29" s="343"/>
      <c r="ICE29" s="343"/>
      <c r="ICF29" s="343"/>
      <c r="ICG29" s="343"/>
      <c r="ICH29" s="343"/>
      <c r="ICI29" s="343"/>
      <c r="ICJ29" s="343"/>
      <c r="ICK29" s="343"/>
      <c r="ICL29" s="343"/>
      <c r="ICM29" s="343"/>
      <c r="ICN29" s="343"/>
      <c r="ICO29" s="343"/>
      <c r="ICP29" s="343"/>
      <c r="ICQ29" s="343"/>
      <c r="ICR29" s="343"/>
      <c r="ICS29" s="343"/>
      <c r="ICT29" s="343"/>
      <c r="ICU29" s="343"/>
      <c r="ICV29" s="343"/>
      <c r="ICW29" s="343"/>
      <c r="ICX29" s="343"/>
      <c r="ICY29" s="343"/>
      <c r="ICZ29" s="343"/>
      <c r="IDA29" s="343"/>
      <c r="IDB29" s="343"/>
      <c r="IDC29" s="343"/>
      <c r="IDD29" s="343"/>
      <c r="IDE29" s="343"/>
      <c r="IDF29" s="343"/>
      <c r="IDG29" s="343"/>
      <c r="IDH29" s="343"/>
      <c r="IDI29" s="343"/>
      <c r="IDJ29" s="343"/>
      <c r="IDK29" s="343"/>
      <c r="IDL29" s="343"/>
      <c r="IDM29" s="343"/>
      <c r="IDN29" s="343"/>
      <c r="IDO29" s="343"/>
      <c r="IDP29" s="343"/>
      <c r="IDQ29" s="343"/>
      <c r="IDR29" s="343"/>
      <c r="IDS29" s="343"/>
      <c r="IDT29" s="343"/>
      <c r="IDU29" s="343"/>
      <c r="IDV29" s="343"/>
      <c r="IDW29" s="343"/>
      <c r="IDX29" s="343"/>
      <c r="IDY29" s="343"/>
      <c r="IDZ29" s="343"/>
      <c r="IEA29" s="343"/>
      <c r="IEB29" s="343"/>
      <c r="IEC29" s="343"/>
      <c r="IED29" s="343"/>
      <c r="IEE29" s="343"/>
      <c r="IEF29" s="343"/>
      <c r="IEG29" s="343"/>
      <c r="IEH29" s="343"/>
      <c r="IEI29" s="343"/>
      <c r="IEJ29" s="343"/>
      <c r="IEK29" s="343"/>
      <c r="IEL29" s="343"/>
      <c r="IEM29" s="343"/>
      <c r="IEN29" s="343"/>
      <c r="IEO29" s="343"/>
      <c r="IEP29" s="343"/>
      <c r="IEQ29" s="343"/>
      <c r="IER29" s="343"/>
      <c r="IES29" s="343"/>
      <c r="IET29" s="343"/>
      <c r="IEU29" s="343"/>
      <c r="IEV29" s="343"/>
      <c r="IEW29" s="343"/>
      <c r="IEX29" s="343"/>
      <c r="IEY29" s="343"/>
      <c r="IEZ29" s="343"/>
      <c r="IFA29" s="343"/>
      <c r="IFB29" s="343"/>
      <c r="IFC29" s="343"/>
      <c r="IFD29" s="343"/>
      <c r="IFE29" s="343"/>
      <c r="IFF29" s="343"/>
      <c r="IFG29" s="343"/>
      <c r="IFH29" s="343"/>
      <c r="IFI29" s="343"/>
      <c r="IFJ29" s="343"/>
      <c r="IFK29" s="343"/>
      <c r="IFL29" s="343"/>
      <c r="IFM29" s="343"/>
      <c r="IFN29" s="343"/>
      <c r="IFO29" s="343"/>
      <c r="IFP29" s="343"/>
      <c r="IFQ29" s="343"/>
      <c r="IFR29" s="343"/>
      <c r="IFS29" s="343"/>
      <c r="IFT29" s="343"/>
      <c r="IFU29" s="343"/>
      <c r="IFV29" s="343"/>
      <c r="IFW29" s="343"/>
      <c r="IFX29" s="343"/>
      <c r="IFY29" s="343"/>
      <c r="IFZ29" s="343"/>
      <c r="IGA29" s="343"/>
      <c r="IGB29" s="343"/>
      <c r="IGC29" s="343"/>
      <c r="IGD29" s="343"/>
      <c r="IGE29" s="343"/>
      <c r="IGF29" s="343"/>
      <c r="IGG29" s="343"/>
      <c r="IGH29" s="343"/>
      <c r="IGI29" s="343"/>
      <c r="IGJ29" s="343"/>
      <c r="IGK29" s="343"/>
      <c r="IGL29" s="343"/>
      <c r="IGM29" s="343"/>
      <c r="IGN29" s="343"/>
      <c r="IGO29" s="343"/>
      <c r="IGP29" s="343"/>
      <c r="IGQ29" s="343"/>
      <c r="IGR29" s="343"/>
      <c r="IGS29" s="343"/>
      <c r="IGT29" s="343"/>
      <c r="IGU29" s="343"/>
      <c r="IGV29" s="343"/>
      <c r="IGW29" s="343"/>
      <c r="IGX29" s="343"/>
      <c r="IGY29" s="343"/>
      <c r="IGZ29" s="343"/>
      <c r="IHA29" s="343"/>
      <c r="IHB29" s="343"/>
      <c r="IHC29" s="343"/>
      <c r="IHD29" s="343"/>
      <c r="IHE29" s="343"/>
      <c r="IHF29" s="343"/>
      <c r="IHG29" s="343"/>
      <c r="IHH29" s="343"/>
      <c r="IHI29" s="343"/>
      <c r="IHJ29" s="343"/>
      <c r="IHK29" s="343"/>
      <c r="IHL29" s="343"/>
      <c r="IHM29" s="343"/>
      <c r="IHN29" s="343"/>
      <c r="IHO29" s="343"/>
      <c r="IHP29" s="343"/>
      <c r="IHQ29" s="343"/>
      <c r="IHR29" s="343"/>
      <c r="IHS29" s="343"/>
      <c r="IHT29" s="343"/>
      <c r="IHU29" s="343"/>
      <c r="IHV29" s="343"/>
      <c r="IHW29" s="343"/>
      <c r="IHX29" s="343"/>
      <c r="IHY29" s="343"/>
      <c r="IHZ29" s="343"/>
      <c r="IIA29" s="343"/>
      <c r="IIB29" s="343"/>
      <c r="IIC29" s="343"/>
      <c r="IID29" s="343"/>
      <c r="IIE29" s="343"/>
      <c r="IIF29" s="343"/>
      <c r="IIG29" s="343"/>
      <c r="IIH29" s="343"/>
      <c r="III29" s="343"/>
      <c r="IIJ29" s="343"/>
      <c r="IIK29" s="343"/>
      <c r="IIL29" s="343"/>
      <c r="IIM29" s="343"/>
      <c r="IIN29" s="343"/>
      <c r="IIO29" s="343"/>
      <c r="IIP29" s="343"/>
      <c r="IIQ29" s="343"/>
      <c r="IIR29" s="343"/>
      <c r="IIS29" s="343"/>
      <c r="IIT29" s="343"/>
      <c r="IIU29" s="343"/>
      <c r="IIV29" s="343"/>
      <c r="IIW29" s="343"/>
      <c r="IIX29" s="343"/>
      <c r="IIY29" s="343"/>
      <c r="IIZ29" s="343"/>
      <c r="IJA29" s="343"/>
      <c r="IJB29" s="343"/>
      <c r="IJC29" s="343"/>
      <c r="IJD29" s="343"/>
      <c r="IJE29" s="343"/>
      <c r="IJF29" s="343"/>
      <c r="IJG29" s="343"/>
      <c r="IJH29" s="343"/>
      <c r="IJI29" s="343"/>
      <c r="IJJ29" s="343"/>
      <c r="IJK29" s="343"/>
      <c r="IJL29" s="343"/>
      <c r="IJM29" s="343"/>
      <c r="IJN29" s="343"/>
      <c r="IJO29" s="343"/>
      <c r="IJP29" s="343"/>
      <c r="IJQ29" s="343"/>
      <c r="IJR29" s="343"/>
      <c r="IJS29" s="343"/>
      <c r="IJT29" s="343"/>
      <c r="IJU29" s="343"/>
      <c r="IJV29" s="343"/>
      <c r="IJW29" s="343"/>
      <c r="IJX29" s="343"/>
      <c r="IJY29" s="343"/>
      <c r="IJZ29" s="343"/>
      <c r="IKA29" s="343"/>
      <c r="IKB29" s="343"/>
      <c r="IKC29" s="343"/>
      <c r="IKD29" s="343"/>
      <c r="IKE29" s="343"/>
      <c r="IKF29" s="343"/>
      <c r="IKG29" s="343"/>
      <c r="IKH29" s="343"/>
      <c r="IKI29" s="343"/>
      <c r="IKJ29" s="343"/>
      <c r="IKK29" s="343"/>
      <c r="IKL29" s="343"/>
      <c r="IKM29" s="343"/>
      <c r="IKN29" s="343"/>
      <c r="IKO29" s="343"/>
      <c r="IKP29" s="343"/>
      <c r="IKQ29" s="343"/>
      <c r="IKR29" s="343"/>
      <c r="IKS29" s="343"/>
      <c r="IKT29" s="343"/>
      <c r="IKU29" s="343"/>
      <c r="IKV29" s="343"/>
      <c r="IKW29" s="343"/>
      <c r="IKX29" s="343"/>
      <c r="IKY29" s="343"/>
      <c r="IKZ29" s="343"/>
      <c r="ILA29" s="343"/>
      <c r="ILB29" s="343"/>
      <c r="ILC29" s="343"/>
      <c r="ILD29" s="343"/>
      <c r="ILE29" s="343"/>
      <c r="ILF29" s="343"/>
      <c r="ILG29" s="343"/>
      <c r="ILH29" s="343"/>
      <c r="ILI29" s="343"/>
      <c r="ILJ29" s="343"/>
      <c r="ILK29" s="343"/>
      <c r="ILL29" s="343"/>
      <c r="ILM29" s="343"/>
      <c r="ILN29" s="343"/>
      <c r="ILO29" s="343"/>
      <c r="ILP29" s="343"/>
      <c r="ILQ29" s="343"/>
      <c r="ILR29" s="343"/>
      <c r="ILS29" s="343"/>
      <c r="ILT29" s="343"/>
      <c r="ILU29" s="343"/>
      <c r="ILV29" s="343"/>
      <c r="ILW29" s="343"/>
      <c r="ILX29" s="343"/>
      <c r="ILY29" s="343"/>
      <c r="ILZ29" s="343"/>
      <c r="IMA29" s="343"/>
      <c r="IMB29" s="343"/>
      <c r="IMC29" s="343"/>
      <c r="IMD29" s="343"/>
      <c r="IME29" s="343"/>
      <c r="IMF29" s="343"/>
      <c r="IMG29" s="343"/>
      <c r="IMH29" s="343"/>
      <c r="IMI29" s="343"/>
      <c r="IMJ29" s="343"/>
      <c r="IMK29" s="343"/>
      <c r="IML29" s="343"/>
      <c r="IMM29" s="343"/>
      <c r="IMN29" s="343"/>
      <c r="IMO29" s="343"/>
      <c r="IMP29" s="343"/>
      <c r="IMQ29" s="343"/>
      <c r="IMR29" s="343"/>
      <c r="IMS29" s="343"/>
      <c r="IMT29" s="343"/>
      <c r="IMU29" s="343"/>
      <c r="IMV29" s="343"/>
      <c r="IMW29" s="343"/>
      <c r="IMX29" s="343"/>
      <c r="IMY29" s="343"/>
      <c r="IMZ29" s="343"/>
      <c r="INA29" s="343"/>
      <c r="INB29" s="343"/>
      <c r="INC29" s="343"/>
      <c r="IND29" s="343"/>
      <c r="INE29" s="343"/>
      <c r="INF29" s="343"/>
      <c r="ING29" s="343"/>
      <c r="INH29" s="343"/>
      <c r="INI29" s="343"/>
      <c r="INJ29" s="343"/>
      <c r="INK29" s="343"/>
      <c r="INL29" s="343"/>
      <c r="INM29" s="343"/>
      <c r="INN29" s="343"/>
      <c r="INO29" s="343"/>
      <c r="INP29" s="343"/>
      <c r="INQ29" s="343"/>
      <c r="INR29" s="343"/>
      <c r="INS29" s="343"/>
      <c r="INT29" s="343"/>
      <c r="INU29" s="343"/>
      <c r="INV29" s="343"/>
      <c r="INW29" s="343"/>
      <c r="INX29" s="343"/>
      <c r="INY29" s="343"/>
      <c r="INZ29" s="343"/>
      <c r="IOA29" s="343"/>
      <c r="IOB29" s="343"/>
      <c r="IOC29" s="343"/>
      <c r="IOD29" s="343"/>
      <c r="IOE29" s="343"/>
      <c r="IOF29" s="343"/>
      <c r="IOG29" s="343"/>
      <c r="IOH29" s="343"/>
      <c r="IOI29" s="343"/>
      <c r="IOJ29" s="343"/>
      <c r="IOK29" s="343"/>
      <c r="IOL29" s="343"/>
      <c r="IOM29" s="343"/>
      <c r="ION29" s="343"/>
      <c r="IOO29" s="343"/>
      <c r="IOP29" s="343"/>
      <c r="IOQ29" s="343"/>
      <c r="IOR29" s="343"/>
      <c r="IOS29" s="343"/>
      <c r="IOT29" s="343"/>
      <c r="IOU29" s="343"/>
      <c r="IOV29" s="343"/>
      <c r="IOW29" s="343"/>
      <c r="IOX29" s="343"/>
      <c r="IOY29" s="343"/>
      <c r="IOZ29" s="343"/>
      <c r="IPA29" s="343"/>
      <c r="IPB29" s="343"/>
      <c r="IPC29" s="343"/>
      <c r="IPD29" s="343"/>
      <c r="IPE29" s="343"/>
      <c r="IPF29" s="343"/>
      <c r="IPG29" s="343"/>
      <c r="IPH29" s="343"/>
      <c r="IPI29" s="343"/>
      <c r="IPJ29" s="343"/>
      <c r="IPK29" s="343"/>
      <c r="IPL29" s="343"/>
      <c r="IPM29" s="343"/>
      <c r="IPN29" s="343"/>
      <c r="IPO29" s="343"/>
      <c r="IPP29" s="343"/>
      <c r="IPQ29" s="343"/>
      <c r="IPR29" s="343"/>
      <c r="IPS29" s="343"/>
      <c r="IPT29" s="343"/>
      <c r="IPU29" s="343"/>
      <c r="IPV29" s="343"/>
      <c r="IPW29" s="343"/>
      <c r="IPX29" s="343"/>
      <c r="IPY29" s="343"/>
      <c r="IPZ29" s="343"/>
      <c r="IQA29" s="343"/>
      <c r="IQB29" s="343"/>
      <c r="IQC29" s="343"/>
      <c r="IQD29" s="343"/>
      <c r="IQE29" s="343"/>
      <c r="IQF29" s="343"/>
      <c r="IQG29" s="343"/>
      <c r="IQH29" s="343"/>
      <c r="IQI29" s="343"/>
      <c r="IQJ29" s="343"/>
      <c r="IQK29" s="343"/>
      <c r="IQL29" s="343"/>
      <c r="IQM29" s="343"/>
      <c r="IQN29" s="343"/>
      <c r="IQO29" s="343"/>
      <c r="IQP29" s="343"/>
      <c r="IQQ29" s="343"/>
      <c r="IQR29" s="343"/>
      <c r="IQS29" s="343"/>
      <c r="IQT29" s="343"/>
      <c r="IQU29" s="343"/>
      <c r="IQV29" s="343"/>
      <c r="IQW29" s="343"/>
      <c r="IQX29" s="343"/>
      <c r="IQY29" s="343"/>
      <c r="IQZ29" s="343"/>
      <c r="IRA29" s="343"/>
      <c r="IRB29" s="343"/>
      <c r="IRC29" s="343"/>
      <c r="IRD29" s="343"/>
      <c r="IRE29" s="343"/>
      <c r="IRF29" s="343"/>
      <c r="IRG29" s="343"/>
      <c r="IRH29" s="343"/>
      <c r="IRI29" s="343"/>
      <c r="IRJ29" s="343"/>
      <c r="IRK29" s="343"/>
      <c r="IRL29" s="343"/>
      <c r="IRM29" s="343"/>
      <c r="IRN29" s="343"/>
      <c r="IRO29" s="343"/>
      <c r="IRP29" s="343"/>
      <c r="IRQ29" s="343"/>
      <c r="IRR29" s="343"/>
      <c r="IRS29" s="343"/>
      <c r="IRT29" s="343"/>
      <c r="IRU29" s="343"/>
      <c r="IRV29" s="343"/>
      <c r="IRW29" s="343"/>
      <c r="IRX29" s="343"/>
      <c r="IRY29" s="343"/>
      <c r="IRZ29" s="343"/>
      <c r="ISA29" s="343"/>
      <c r="ISB29" s="343"/>
      <c r="ISC29" s="343"/>
      <c r="ISD29" s="343"/>
      <c r="ISE29" s="343"/>
      <c r="ISF29" s="343"/>
      <c r="ISG29" s="343"/>
      <c r="ISH29" s="343"/>
      <c r="ISI29" s="343"/>
      <c r="ISJ29" s="343"/>
      <c r="ISK29" s="343"/>
      <c r="ISL29" s="343"/>
      <c r="ISM29" s="343"/>
      <c r="ISN29" s="343"/>
      <c r="ISO29" s="343"/>
      <c r="ISP29" s="343"/>
      <c r="ISQ29" s="343"/>
      <c r="ISR29" s="343"/>
      <c r="ISS29" s="343"/>
      <c r="IST29" s="343"/>
      <c r="ISU29" s="343"/>
      <c r="ISV29" s="343"/>
      <c r="ISW29" s="343"/>
      <c r="ISX29" s="343"/>
      <c r="ISY29" s="343"/>
      <c r="ISZ29" s="343"/>
      <c r="ITA29" s="343"/>
      <c r="ITB29" s="343"/>
      <c r="ITC29" s="343"/>
      <c r="ITD29" s="343"/>
      <c r="ITE29" s="343"/>
      <c r="ITF29" s="343"/>
      <c r="ITG29" s="343"/>
      <c r="ITH29" s="343"/>
      <c r="ITI29" s="343"/>
      <c r="ITJ29" s="343"/>
      <c r="ITK29" s="343"/>
      <c r="ITL29" s="343"/>
      <c r="ITM29" s="343"/>
      <c r="ITN29" s="343"/>
      <c r="ITO29" s="343"/>
      <c r="ITP29" s="343"/>
      <c r="ITQ29" s="343"/>
      <c r="ITR29" s="343"/>
      <c r="ITS29" s="343"/>
      <c r="ITT29" s="343"/>
      <c r="ITU29" s="343"/>
      <c r="ITV29" s="343"/>
      <c r="ITW29" s="343"/>
      <c r="ITX29" s="343"/>
      <c r="ITY29" s="343"/>
      <c r="ITZ29" s="343"/>
      <c r="IUA29" s="343"/>
      <c r="IUB29" s="343"/>
      <c r="IUC29" s="343"/>
      <c r="IUD29" s="343"/>
      <c r="IUE29" s="343"/>
      <c r="IUF29" s="343"/>
      <c r="IUG29" s="343"/>
      <c r="IUH29" s="343"/>
      <c r="IUI29" s="343"/>
      <c r="IUJ29" s="343"/>
      <c r="IUK29" s="343"/>
      <c r="IUL29" s="343"/>
      <c r="IUM29" s="343"/>
      <c r="IUN29" s="343"/>
      <c r="IUO29" s="343"/>
      <c r="IUP29" s="343"/>
      <c r="IUQ29" s="343"/>
      <c r="IUR29" s="343"/>
      <c r="IUS29" s="343"/>
      <c r="IUT29" s="343"/>
      <c r="IUU29" s="343"/>
      <c r="IUV29" s="343"/>
      <c r="IUW29" s="343"/>
      <c r="IUX29" s="343"/>
      <c r="IUY29" s="343"/>
      <c r="IUZ29" s="343"/>
      <c r="IVA29" s="343"/>
      <c r="IVB29" s="343"/>
      <c r="IVC29" s="343"/>
      <c r="IVD29" s="343"/>
      <c r="IVE29" s="343"/>
      <c r="IVF29" s="343"/>
      <c r="IVG29" s="343"/>
      <c r="IVH29" s="343"/>
      <c r="IVI29" s="343"/>
      <c r="IVJ29" s="343"/>
      <c r="IVK29" s="343"/>
      <c r="IVL29" s="343"/>
      <c r="IVM29" s="343"/>
      <c r="IVN29" s="343"/>
      <c r="IVO29" s="343"/>
      <c r="IVP29" s="343"/>
      <c r="IVQ29" s="343"/>
      <c r="IVR29" s="343"/>
      <c r="IVS29" s="343"/>
      <c r="IVT29" s="343"/>
      <c r="IVU29" s="343"/>
      <c r="IVV29" s="343"/>
      <c r="IVW29" s="343"/>
      <c r="IVX29" s="343"/>
      <c r="IVY29" s="343"/>
      <c r="IVZ29" s="343"/>
      <c r="IWA29" s="343"/>
      <c r="IWB29" s="343"/>
      <c r="IWC29" s="343"/>
      <c r="IWD29" s="343"/>
      <c r="IWE29" s="343"/>
      <c r="IWF29" s="343"/>
      <c r="IWG29" s="343"/>
      <c r="IWH29" s="343"/>
      <c r="IWI29" s="343"/>
      <c r="IWJ29" s="343"/>
      <c r="IWK29" s="343"/>
      <c r="IWL29" s="343"/>
      <c r="IWM29" s="343"/>
      <c r="IWN29" s="343"/>
      <c r="IWO29" s="343"/>
      <c r="IWP29" s="343"/>
      <c r="IWQ29" s="343"/>
      <c r="IWR29" s="343"/>
      <c r="IWS29" s="343"/>
      <c r="IWT29" s="343"/>
      <c r="IWU29" s="343"/>
      <c r="IWV29" s="343"/>
      <c r="IWW29" s="343"/>
      <c r="IWX29" s="343"/>
      <c r="IWY29" s="343"/>
      <c r="IWZ29" s="343"/>
      <c r="IXA29" s="343"/>
      <c r="IXB29" s="343"/>
      <c r="IXC29" s="343"/>
      <c r="IXD29" s="343"/>
      <c r="IXE29" s="343"/>
      <c r="IXF29" s="343"/>
      <c r="IXG29" s="343"/>
      <c r="IXH29" s="343"/>
      <c r="IXI29" s="343"/>
      <c r="IXJ29" s="343"/>
      <c r="IXK29" s="343"/>
      <c r="IXL29" s="343"/>
      <c r="IXM29" s="343"/>
      <c r="IXN29" s="343"/>
      <c r="IXO29" s="343"/>
      <c r="IXP29" s="343"/>
      <c r="IXQ29" s="343"/>
      <c r="IXR29" s="343"/>
      <c r="IXS29" s="343"/>
      <c r="IXT29" s="343"/>
      <c r="IXU29" s="343"/>
      <c r="IXV29" s="343"/>
      <c r="IXW29" s="343"/>
      <c r="IXX29" s="343"/>
      <c r="IXY29" s="343"/>
      <c r="IXZ29" s="343"/>
      <c r="IYA29" s="343"/>
      <c r="IYB29" s="343"/>
      <c r="IYC29" s="343"/>
      <c r="IYD29" s="343"/>
      <c r="IYE29" s="343"/>
      <c r="IYF29" s="343"/>
      <c r="IYG29" s="343"/>
      <c r="IYH29" s="343"/>
      <c r="IYI29" s="343"/>
      <c r="IYJ29" s="343"/>
      <c r="IYK29" s="343"/>
      <c r="IYL29" s="343"/>
      <c r="IYM29" s="343"/>
      <c r="IYN29" s="343"/>
      <c r="IYO29" s="343"/>
      <c r="IYP29" s="343"/>
      <c r="IYQ29" s="343"/>
      <c r="IYR29" s="343"/>
      <c r="IYS29" s="343"/>
      <c r="IYT29" s="343"/>
      <c r="IYU29" s="343"/>
      <c r="IYV29" s="343"/>
      <c r="IYW29" s="343"/>
      <c r="IYX29" s="343"/>
      <c r="IYY29" s="343"/>
      <c r="IYZ29" s="343"/>
      <c r="IZA29" s="343"/>
      <c r="IZB29" s="343"/>
      <c r="IZC29" s="343"/>
      <c r="IZD29" s="343"/>
      <c r="IZE29" s="343"/>
      <c r="IZF29" s="343"/>
      <c r="IZG29" s="343"/>
      <c r="IZH29" s="343"/>
      <c r="IZI29" s="343"/>
      <c r="IZJ29" s="343"/>
      <c r="IZK29" s="343"/>
      <c r="IZL29" s="343"/>
      <c r="IZM29" s="343"/>
      <c r="IZN29" s="343"/>
      <c r="IZO29" s="343"/>
      <c r="IZP29" s="343"/>
      <c r="IZQ29" s="343"/>
      <c r="IZR29" s="343"/>
      <c r="IZS29" s="343"/>
      <c r="IZT29" s="343"/>
      <c r="IZU29" s="343"/>
      <c r="IZV29" s="343"/>
      <c r="IZW29" s="343"/>
      <c r="IZX29" s="343"/>
      <c r="IZY29" s="343"/>
      <c r="IZZ29" s="343"/>
      <c r="JAA29" s="343"/>
      <c r="JAB29" s="343"/>
      <c r="JAC29" s="343"/>
      <c r="JAD29" s="343"/>
      <c r="JAE29" s="343"/>
      <c r="JAF29" s="343"/>
      <c r="JAG29" s="343"/>
      <c r="JAH29" s="343"/>
      <c r="JAI29" s="343"/>
      <c r="JAJ29" s="343"/>
      <c r="JAK29" s="343"/>
      <c r="JAL29" s="343"/>
      <c r="JAM29" s="343"/>
      <c r="JAN29" s="343"/>
      <c r="JAO29" s="343"/>
      <c r="JAP29" s="343"/>
      <c r="JAQ29" s="343"/>
      <c r="JAR29" s="343"/>
      <c r="JAS29" s="343"/>
      <c r="JAT29" s="343"/>
      <c r="JAU29" s="343"/>
      <c r="JAV29" s="343"/>
      <c r="JAW29" s="343"/>
      <c r="JAX29" s="343"/>
      <c r="JAY29" s="343"/>
      <c r="JAZ29" s="343"/>
      <c r="JBA29" s="343"/>
      <c r="JBB29" s="343"/>
      <c r="JBC29" s="343"/>
      <c r="JBD29" s="343"/>
      <c r="JBE29" s="343"/>
      <c r="JBF29" s="343"/>
      <c r="JBG29" s="343"/>
      <c r="JBH29" s="343"/>
      <c r="JBI29" s="343"/>
      <c r="JBJ29" s="343"/>
      <c r="JBK29" s="343"/>
      <c r="JBL29" s="343"/>
      <c r="JBM29" s="343"/>
      <c r="JBN29" s="343"/>
      <c r="JBO29" s="343"/>
      <c r="JBP29" s="343"/>
      <c r="JBQ29" s="343"/>
      <c r="JBR29" s="343"/>
      <c r="JBS29" s="343"/>
      <c r="JBT29" s="343"/>
      <c r="JBU29" s="343"/>
      <c r="JBV29" s="343"/>
      <c r="JBW29" s="343"/>
      <c r="JBX29" s="343"/>
      <c r="JBY29" s="343"/>
      <c r="JBZ29" s="343"/>
      <c r="JCA29" s="343"/>
      <c r="JCB29" s="343"/>
      <c r="JCC29" s="343"/>
      <c r="JCD29" s="343"/>
      <c r="JCE29" s="343"/>
      <c r="JCF29" s="343"/>
      <c r="JCG29" s="343"/>
      <c r="JCH29" s="343"/>
      <c r="JCI29" s="343"/>
      <c r="JCJ29" s="343"/>
      <c r="JCK29" s="343"/>
      <c r="JCL29" s="343"/>
      <c r="JCM29" s="343"/>
      <c r="JCN29" s="343"/>
      <c r="JCO29" s="343"/>
      <c r="JCP29" s="343"/>
      <c r="JCQ29" s="343"/>
      <c r="JCR29" s="343"/>
      <c r="JCS29" s="343"/>
      <c r="JCT29" s="343"/>
      <c r="JCU29" s="343"/>
      <c r="JCV29" s="343"/>
      <c r="JCW29" s="343"/>
      <c r="JCX29" s="343"/>
      <c r="JCY29" s="343"/>
      <c r="JCZ29" s="343"/>
      <c r="JDA29" s="343"/>
      <c r="JDB29" s="343"/>
      <c r="JDC29" s="343"/>
      <c r="JDD29" s="343"/>
      <c r="JDE29" s="343"/>
      <c r="JDF29" s="343"/>
      <c r="JDG29" s="343"/>
      <c r="JDH29" s="343"/>
      <c r="JDI29" s="343"/>
      <c r="JDJ29" s="343"/>
      <c r="JDK29" s="343"/>
      <c r="JDL29" s="343"/>
      <c r="JDM29" s="343"/>
      <c r="JDN29" s="343"/>
      <c r="JDO29" s="343"/>
      <c r="JDP29" s="343"/>
      <c r="JDQ29" s="343"/>
      <c r="JDR29" s="343"/>
      <c r="JDS29" s="343"/>
      <c r="JDT29" s="343"/>
      <c r="JDU29" s="343"/>
      <c r="JDV29" s="343"/>
      <c r="JDW29" s="343"/>
      <c r="JDX29" s="343"/>
      <c r="JDY29" s="343"/>
      <c r="JDZ29" s="343"/>
      <c r="JEA29" s="343"/>
      <c r="JEB29" s="343"/>
      <c r="JEC29" s="343"/>
      <c r="JED29" s="343"/>
      <c r="JEE29" s="343"/>
      <c r="JEF29" s="343"/>
      <c r="JEG29" s="343"/>
      <c r="JEH29" s="343"/>
      <c r="JEI29" s="343"/>
      <c r="JEJ29" s="343"/>
      <c r="JEK29" s="343"/>
      <c r="JEL29" s="343"/>
      <c r="JEM29" s="343"/>
      <c r="JEN29" s="343"/>
      <c r="JEO29" s="343"/>
      <c r="JEP29" s="343"/>
      <c r="JEQ29" s="343"/>
      <c r="JER29" s="343"/>
      <c r="JES29" s="343"/>
      <c r="JET29" s="343"/>
      <c r="JEU29" s="343"/>
      <c r="JEV29" s="343"/>
      <c r="JEW29" s="343"/>
      <c r="JEX29" s="343"/>
      <c r="JEY29" s="343"/>
      <c r="JEZ29" s="343"/>
      <c r="JFA29" s="343"/>
      <c r="JFB29" s="343"/>
      <c r="JFC29" s="343"/>
      <c r="JFD29" s="343"/>
      <c r="JFE29" s="343"/>
      <c r="JFF29" s="343"/>
      <c r="JFG29" s="343"/>
      <c r="JFH29" s="343"/>
      <c r="JFI29" s="343"/>
      <c r="JFJ29" s="343"/>
      <c r="JFK29" s="343"/>
      <c r="JFL29" s="343"/>
      <c r="JFM29" s="343"/>
      <c r="JFN29" s="343"/>
      <c r="JFO29" s="343"/>
      <c r="JFP29" s="343"/>
      <c r="JFQ29" s="343"/>
      <c r="JFR29" s="343"/>
      <c r="JFS29" s="343"/>
      <c r="JFT29" s="343"/>
      <c r="JFU29" s="343"/>
      <c r="JFV29" s="343"/>
      <c r="JFW29" s="343"/>
      <c r="JFX29" s="343"/>
      <c r="JFY29" s="343"/>
      <c r="JFZ29" s="343"/>
      <c r="JGA29" s="343"/>
      <c r="JGB29" s="343"/>
      <c r="JGC29" s="343"/>
      <c r="JGD29" s="343"/>
      <c r="JGE29" s="343"/>
      <c r="JGF29" s="343"/>
      <c r="JGG29" s="343"/>
      <c r="JGH29" s="343"/>
      <c r="JGI29" s="343"/>
      <c r="JGJ29" s="343"/>
      <c r="JGK29" s="343"/>
      <c r="JGL29" s="343"/>
      <c r="JGM29" s="343"/>
      <c r="JGN29" s="343"/>
      <c r="JGO29" s="343"/>
      <c r="JGP29" s="343"/>
      <c r="JGQ29" s="343"/>
      <c r="JGR29" s="343"/>
      <c r="JGS29" s="343"/>
      <c r="JGT29" s="343"/>
      <c r="JGU29" s="343"/>
      <c r="JGV29" s="343"/>
      <c r="JGW29" s="343"/>
      <c r="JGX29" s="343"/>
      <c r="JGY29" s="343"/>
      <c r="JGZ29" s="343"/>
      <c r="JHA29" s="343"/>
      <c r="JHB29" s="343"/>
      <c r="JHC29" s="343"/>
      <c r="JHD29" s="343"/>
      <c r="JHE29" s="343"/>
      <c r="JHF29" s="343"/>
      <c r="JHG29" s="343"/>
      <c r="JHH29" s="343"/>
      <c r="JHI29" s="343"/>
      <c r="JHJ29" s="343"/>
      <c r="JHK29" s="343"/>
      <c r="JHL29" s="343"/>
      <c r="JHM29" s="343"/>
      <c r="JHN29" s="343"/>
      <c r="JHO29" s="343"/>
      <c r="JHP29" s="343"/>
      <c r="JHQ29" s="343"/>
      <c r="JHR29" s="343"/>
      <c r="JHS29" s="343"/>
      <c r="JHT29" s="343"/>
      <c r="JHU29" s="343"/>
      <c r="JHV29" s="343"/>
      <c r="JHW29" s="343"/>
      <c r="JHX29" s="343"/>
      <c r="JHY29" s="343"/>
      <c r="JHZ29" s="343"/>
      <c r="JIA29" s="343"/>
      <c r="JIB29" s="343"/>
      <c r="JIC29" s="343"/>
      <c r="JID29" s="343"/>
      <c r="JIE29" s="343"/>
      <c r="JIF29" s="343"/>
      <c r="JIG29" s="343"/>
      <c r="JIH29" s="343"/>
      <c r="JII29" s="343"/>
      <c r="JIJ29" s="343"/>
      <c r="JIK29" s="343"/>
      <c r="JIL29" s="343"/>
      <c r="JIM29" s="343"/>
      <c r="JIN29" s="343"/>
      <c r="JIO29" s="343"/>
      <c r="JIP29" s="343"/>
      <c r="JIQ29" s="343"/>
      <c r="JIR29" s="343"/>
      <c r="JIS29" s="343"/>
      <c r="JIT29" s="343"/>
      <c r="JIU29" s="343"/>
      <c r="JIV29" s="343"/>
      <c r="JIW29" s="343"/>
      <c r="JIX29" s="343"/>
      <c r="JIY29" s="343"/>
      <c r="JIZ29" s="343"/>
      <c r="JJA29" s="343"/>
      <c r="JJB29" s="343"/>
      <c r="JJC29" s="343"/>
      <c r="JJD29" s="343"/>
      <c r="JJE29" s="343"/>
      <c r="JJF29" s="343"/>
      <c r="JJG29" s="343"/>
      <c r="JJH29" s="343"/>
      <c r="JJI29" s="343"/>
      <c r="JJJ29" s="343"/>
      <c r="JJK29" s="343"/>
      <c r="JJL29" s="343"/>
      <c r="JJM29" s="343"/>
      <c r="JJN29" s="343"/>
      <c r="JJO29" s="343"/>
      <c r="JJP29" s="343"/>
      <c r="JJQ29" s="343"/>
      <c r="JJR29" s="343"/>
      <c r="JJS29" s="343"/>
      <c r="JJT29" s="343"/>
      <c r="JJU29" s="343"/>
      <c r="JJV29" s="343"/>
      <c r="JJW29" s="343"/>
      <c r="JJX29" s="343"/>
      <c r="JJY29" s="343"/>
      <c r="JJZ29" s="343"/>
      <c r="JKA29" s="343"/>
      <c r="JKB29" s="343"/>
      <c r="JKC29" s="343"/>
      <c r="JKD29" s="343"/>
      <c r="JKE29" s="343"/>
      <c r="JKF29" s="343"/>
      <c r="JKG29" s="343"/>
      <c r="JKH29" s="343"/>
      <c r="JKI29" s="343"/>
      <c r="JKJ29" s="343"/>
      <c r="JKK29" s="343"/>
      <c r="JKL29" s="343"/>
      <c r="JKM29" s="343"/>
      <c r="JKN29" s="343"/>
      <c r="JKO29" s="343"/>
      <c r="JKP29" s="343"/>
      <c r="JKQ29" s="343"/>
      <c r="JKR29" s="343"/>
      <c r="JKS29" s="343"/>
      <c r="JKT29" s="343"/>
      <c r="JKU29" s="343"/>
      <c r="JKV29" s="343"/>
      <c r="JKW29" s="343"/>
      <c r="JKX29" s="343"/>
      <c r="JKY29" s="343"/>
      <c r="JKZ29" s="343"/>
      <c r="JLA29" s="343"/>
      <c r="JLB29" s="343"/>
      <c r="JLC29" s="343"/>
      <c r="JLD29" s="343"/>
      <c r="JLE29" s="343"/>
      <c r="JLF29" s="343"/>
      <c r="JLG29" s="343"/>
      <c r="JLH29" s="343"/>
      <c r="JLI29" s="343"/>
      <c r="JLJ29" s="343"/>
      <c r="JLK29" s="343"/>
      <c r="JLL29" s="343"/>
      <c r="JLM29" s="343"/>
      <c r="JLN29" s="343"/>
      <c r="JLO29" s="343"/>
      <c r="JLP29" s="343"/>
      <c r="JLQ29" s="343"/>
      <c r="JLR29" s="343"/>
      <c r="JLS29" s="343"/>
      <c r="JLT29" s="343"/>
      <c r="JLU29" s="343"/>
      <c r="JLV29" s="343"/>
      <c r="JLW29" s="343"/>
      <c r="JLX29" s="343"/>
      <c r="JLY29" s="343"/>
      <c r="JLZ29" s="343"/>
      <c r="JMA29" s="343"/>
      <c r="JMB29" s="343"/>
      <c r="JMC29" s="343"/>
      <c r="JMD29" s="343"/>
      <c r="JME29" s="343"/>
      <c r="JMF29" s="343"/>
      <c r="JMG29" s="343"/>
      <c r="JMH29" s="343"/>
      <c r="JMI29" s="343"/>
      <c r="JMJ29" s="343"/>
      <c r="JMK29" s="343"/>
      <c r="JML29" s="343"/>
      <c r="JMM29" s="343"/>
      <c r="JMN29" s="343"/>
      <c r="JMO29" s="343"/>
      <c r="JMP29" s="343"/>
      <c r="JMQ29" s="343"/>
      <c r="JMR29" s="343"/>
      <c r="JMS29" s="343"/>
      <c r="JMT29" s="343"/>
      <c r="JMU29" s="343"/>
      <c r="JMV29" s="343"/>
      <c r="JMW29" s="343"/>
      <c r="JMX29" s="343"/>
      <c r="JMY29" s="343"/>
      <c r="JMZ29" s="343"/>
      <c r="JNA29" s="343"/>
      <c r="JNB29" s="343"/>
      <c r="JNC29" s="343"/>
      <c r="JND29" s="343"/>
      <c r="JNE29" s="343"/>
      <c r="JNF29" s="343"/>
      <c r="JNG29" s="343"/>
      <c r="JNH29" s="343"/>
      <c r="JNI29" s="343"/>
      <c r="JNJ29" s="343"/>
      <c r="JNK29" s="343"/>
      <c r="JNL29" s="343"/>
      <c r="JNM29" s="343"/>
      <c r="JNN29" s="343"/>
      <c r="JNO29" s="343"/>
      <c r="JNP29" s="343"/>
      <c r="JNQ29" s="343"/>
      <c r="JNR29" s="343"/>
      <c r="JNS29" s="343"/>
      <c r="JNT29" s="343"/>
      <c r="JNU29" s="343"/>
      <c r="JNV29" s="343"/>
      <c r="JNW29" s="343"/>
      <c r="JNX29" s="343"/>
      <c r="JNY29" s="343"/>
      <c r="JNZ29" s="343"/>
      <c r="JOA29" s="343"/>
      <c r="JOB29" s="343"/>
      <c r="JOC29" s="343"/>
      <c r="JOD29" s="343"/>
      <c r="JOE29" s="343"/>
      <c r="JOF29" s="343"/>
      <c r="JOG29" s="343"/>
      <c r="JOH29" s="343"/>
      <c r="JOI29" s="343"/>
      <c r="JOJ29" s="343"/>
      <c r="JOK29" s="343"/>
      <c r="JOL29" s="343"/>
      <c r="JOM29" s="343"/>
      <c r="JON29" s="343"/>
      <c r="JOO29" s="343"/>
      <c r="JOP29" s="343"/>
      <c r="JOQ29" s="343"/>
      <c r="JOR29" s="343"/>
      <c r="JOS29" s="343"/>
      <c r="JOT29" s="343"/>
      <c r="JOU29" s="343"/>
      <c r="JOV29" s="343"/>
      <c r="JOW29" s="343"/>
      <c r="JOX29" s="343"/>
      <c r="JOY29" s="343"/>
      <c r="JOZ29" s="343"/>
      <c r="JPA29" s="343"/>
      <c r="JPB29" s="343"/>
      <c r="JPC29" s="343"/>
      <c r="JPD29" s="343"/>
      <c r="JPE29" s="343"/>
      <c r="JPF29" s="343"/>
      <c r="JPG29" s="343"/>
      <c r="JPH29" s="343"/>
      <c r="JPI29" s="343"/>
      <c r="JPJ29" s="343"/>
      <c r="JPK29" s="343"/>
      <c r="JPL29" s="343"/>
      <c r="JPM29" s="343"/>
      <c r="JPN29" s="343"/>
      <c r="JPO29" s="343"/>
      <c r="JPP29" s="343"/>
      <c r="JPQ29" s="343"/>
      <c r="JPR29" s="343"/>
      <c r="JPS29" s="343"/>
      <c r="JPT29" s="343"/>
      <c r="JPU29" s="343"/>
      <c r="JPV29" s="343"/>
      <c r="JPW29" s="343"/>
      <c r="JPX29" s="343"/>
      <c r="JPY29" s="343"/>
      <c r="JPZ29" s="343"/>
      <c r="JQA29" s="343"/>
      <c r="JQB29" s="343"/>
      <c r="JQC29" s="343"/>
      <c r="JQD29" s="343"/>
      <c r="JQE29" s="343"/>
      <c r="JQF29" s="343"/>
      <c r="JQG29" s="343"/>
      <c r="JQH29" s="343"/>
      <c r="JQI29" s="343"/>
      <c r="JQJ29" s="343"/>
      <c r="JQK29" s="343"/>
      <c r="JQL29" s="343"/>
      <c r="JQM29" s="343"/>
      <c r="JQN29" s="343"/>
      <c r="JQO29" s="343"/>
      <c r="JQP29" s="343"/>
      <c r="JQQ29" s="343"/>
      <c r="JQR29" s="343"/>
      <c r="JQS29" s="343"/>
      <c r="JQT29" s="343"/>
      <c r="JQU29" s="343"/>
      <c r="JQV29" s="343"/>
      <c r="JQW29" s="343"/>
      <c r="JQX29" s="343"/>
      <c r="JQY29" s="343"/>
      <c r="JQZ29" s="343"/>
      <c r="JRA29" s="343"/>
      <c r="JRB29" s="343"/>
      <c r="JRC29" s="343"/>
      <c r="JRD29" s="343"/>
      <c r="JRE29" s="343"/>
      <c r="JRF29" s="343"/>
      <c r="JRG29" s="343"/>
      <c r="JRH29" s="343"/>
      <c r="JRI29" s="343"/>
      <c r="JRJ29" s="343"/>
      <c r="JRK29" s="343"/>
      <c r="JRL29" s="343"/>
      <c r="JRM29" s="343"/>
      <c r="JRN29" s="343"/>
      <c r="JRO29" s="343"/>
      <c r="JRP29" s="343"/>
      <c r="JRQ29" s="343"/>
      <c r="JRR29" s="343"/>
      <c r="JRS29" s="343"/>
      <c r="JRT29" s="343"/>
      <c r="JRU29" s="343"/>
      <c r="JRV29" s="343"/>
      <c r="JRW29" s="343"/>
      <c r="JRX29" s="343"/>
      <c r="JRY29" s="343"/>
      <c r="JRZ29" s="343"/>
      <c r="JSA29" s="343"/>
      <c r="JSB29" s="343"/>
      <c r="JSC29" s="343"/>
      <c r="JSD29" s="343"/>
      <c r="JSE29" s="343"/>
      <c r="JSF29" s="343"/>
      <c r="JSG29" s="343"/>
      <c r="JSH29" s="343"/>
      <c r="JSI29" s="343"/>
      <c r="JSJ29" s="343"/>
      <c r="JSK29" s="343"/>
      <c r="JSL29" s="343"/>
      <c r="JSM29" s="343"/>
      <c r="JSN29" s="343"/>
      <c r="JSO29" s="343"/>
      <c r="JSP29" s="343"/>
      <c r="JSQ29" s="343"/>
      <c r="JSR29" s="343"/>
      <c r="JSS29" s="343"/>
      <c r="JST29" s="343"/>
      <c r="JSU29" s="343"/>
      <c r="JSV29" s="343"/>
      <c r="JSW29" s="343"/>
      <c r="JSX29" s="343"/>
      <c r="JSY29" s="343"/>
      <c r="JSZ29" s="343"/>
      <c r="JTA29" s="343"/>
      <c r="JTB29" s="343"/>
      <c r="JTC29" s="343"/>
      <c r="JTD29" s="343"/>
      <c r="JTE29" s="343"/>
      <c r="JTF29" s="343"/>
      <c r="JTG29" s="343"/>
      <c r="JTH29" s="343"/>
      <c r="JTI29" s="343"/>
      <c r="JTJ29" s="343"/>
      <c r="JTK29" s="343"/>
      <c r="JTL29" s="343"/>
      <c r="JTM29" s="343"/>
      <c r="JTN29" s="343"/>
      <c r="JTO29" s="343"/>
      <c r="JTP29" s="343"/>
      <c r="JTQ29" s="343"/>
      <c r="JTR29" s="343"/>
      <c r="JTS29" s="343"/>
      <c r="JTT29" s="343"/>
      <c r="JTU29" s="343"/>
      <c r="JTV29" s="343"/>
      <c r="JTW29" s="343"/>
      <c r="JTX29" s="343"/>
      <c r="JTY29" s="343"/>
      <c r="JTZ29" s="343"/>
      <c r="JUA29" s="343"/>
      <c r="JUB29" s="343"/>
      <c r="JUC29" s="343"/>
      <c r="JUD29" s="343"/>
      <c r="JUE29" s="343"/>
      <c r="JUF29" s="343"/>
      <c r="JUG29" s="343"/>
      <c r="JUH29" s="343"/>
      <c r="JUI29" s="343"/>
      <c r="JUJ29" s="343"/>
      <c r="JUK29" s="343"/>
      <c r="JUL29" s="343"/>
      <c r="JUM29" s="343"/>
      <c r="JUN29" s="343"/>
      <c r="JUO29" s="343"/>
      <c r="JUP29" s="343"/>
      <c r="JUQ29" s="343"/>
      <c r="JUR29" s="343"/>
      <c r="JUS29" s="343"/>
      <c r="JUT29" s="343"/>
      <c r="JUU29" s="343"/>
      <c r="JUV29" s="343"/>
      <c r="JUW29" s="343"/>
      <c r="JUX29" s="343"/>
      <c r="JUY29" s="343"/>
      <c r="JUZ29" s="343"/>
      <c r="JVA29" s="343"/>
      <c r="JVB29" s="343"/>
      <c r="JVC29" s="343"/>
      <c r="JVD29" s="343"/>
      <c r="JVE29" s="343"/>
      <c r="JVF29" s="343"/>
      <c r="JVG29" s="343"/>
      <c r="JVH29" s="343"/>
      <c r="JVI29" s="343"/>
      <c r="JVJ29" s="343"/>
      <c r="JVK29" s="343"/>
      <c r="JVL29" s="343"/>
      <c r="JVM29" s="343"/>
      <c r="JVN29" s="343"/>
      <c r="JVO29" s="343"/>
      <c r="JVP29" s="343"/>
      <c r="JVQ29" s="343"/>
      <c r="JVR29" s="343"/>
      <c r="JVS29" s="343"/>
      <c r="JVT29" s="343"/>
      <c r="JVU29" s="343"/>
      <c r="JVV29" s="343"/>
      <c r="JVW29" s="343"/>
      <c r="JVX29" s="343"/>
      <c r="JVY29" s="343"/>
      <c r="JVZ29" s="343"/>
      <c r="JWA29" s="343"/>
      <c r="JWB29" s="343"/>
      <c r="JWC29" s="343"/>
      <c r="JWD29" s="343"/>
      <c r="JWE29" s="343"/>
      <c r="JWF29" s="343"/>
      <c r="JWG29" s="343"/>
      <c r="JWH29" s="343"/>
      <c r="JWI29" s="343"/>
      <c r="JWJ29" s="343"/>
      <c r="JWK29" s="343"/>
      <c r="JWL29" s="343"/>
      <c r="JWM29" s="343"/>
      <c r="JWN29" s="343"/>
      <c r="JWO29" s="343"/>
      <c r="JWP29" s="343"/>
      <c r="JWQ29" s="343"/>
      <c r="JWR29" s="343"/>
      <c r="JWS29" s="343"/>
      <c r="JWT29" s="343"/>
      <c r="JWU29" s="343"/>
      <c r="JWV29" s="343"/>
      <c r="JWW29" s="343"/>
      <c r="JWX29" s="343"/>
      <c r="JWY29" s="343"/>
      <c r="JWZ29" s="343"/>
      <c r="JXA29" s="343"/>
      <c r="JXB29" s="343"/>
      <c r="JXC29" s="343"/>
      <c r="JXD29" s="343"/>
      <c r="JXE29" s="343"/>
      <c r="JXF29" s="343"/>
      <c r="JXG29" s="343"/>
      <c r="JXH29" s="343"/>
      <c r="JXI29" s="343"/>
      <c r="JXJ29" s="343"/>
      <c r="JXK29" s="343"/>
      <c r="JXL29" s="343"/>
      <c r="JXM29" s="343"/>
      <c r="JXN29" s="343"/>
      <c r="JXO29" s="343"/>
      <c r="JXP29" s="343"/>
      <c r="JXQ29" s="343"/>
      <c r="JXR29" s="343"/>
      <c r="JXS29" s="343"/>
      <c r="JXT29" s="343"/>
      <c r="JXU29" s="343"/>
      <c r="JXV29" s="343"/>
      <c r="JXW29" s="343"/>
      <c r="JXX29" s="343"/>
      <c r="JXY29" s="343"/>
      <c r="JXZ29" s="343"/>
      <c r="JYA29" s="343"/>
      <c r="JYB29" s="343"/>
      <c r="JYC29" s="343"/>
      <c r="JYD29" s="343"/>
      <c r="JYE29" s="343"/>
      <c r="JYF29" s="343"/>
      <c r="JYG29" s="343"/>
      <c r="JYH29" s="343"/>
      <c r="JYI29" s="343"/>
      <c r="JYJ29" s="343"/>
      <c r="JYK29" s="343"/>
      <c r="JYL29" s="343"/>
      <c r="JYM29" s="343"/>
      <c r="JYN29" s="343"/>
      <c r="JYO29" s="343"/>
      <c r="JYP29" s="343"/>
      <c r="JYQ29" s="343"/>
      <c r="JYR29" s="343"/>
      <c r="JYS29" s="343"/>
      <c r="JYT29" s="343"/>
      <c r="JYU29" s="343"/>
      <c r="JYV29" s="343"/>
      <c r="JYW29" s="343"/>
      <c r="JYX29" s="343"/>
      <c r="JYY29" s="343"/>
      <c r="JYZ29" s="343"/>
      <c r="JZA29" s="343"/>
      <c r="JZB29" s="343"/>
      <c r="JZC29" s="343"/>
      <c r="JZD29" s="343"/>
      <c r="JZE29" s="343"/>
      <c r="JZF29" s="343"/>
      <c r="JZG29" s="343"/>
      <c r="JZH29" s="343"/>
      <c r="JZI29" s="343"/>
      <c r="JZJ29" s="343"/>
      <c r="JZK29" s="343"/>
      <c r="JZL29" s="343"/>
      <c r="JZM29" s="343"/>
      <c r="JZN29" s="343"/>
      <c r="JZO29" s="343"/>
      <c r="JZP29" s="343"/>
      <c r="JZQ29" s="343"/>
      <c r="JZR29" s="343"/>
      <c r="JZS29" s="343"/>
      <c r="JZT29" s="343"/>
      <c r="JZU29" s="343"/>
      <c r="JZV29" s="343"/>
      <c r="JZW29" s="343"/>
      <c r="JZX29" s="343"/>
      <c r="JZY29" s="343"/>
      <c r="JZZ29" s="343"/>
      <c r="KAA29" s="343"/>
      <c r="KAB29" s="343"/>
      <c r="KAC29" s="343"/>
      <c r="KAD29" s="343"/>
      <c r="KAE29" s="343"/>
      <c r="KAF29" s="343"/>
      <c r="KAG29" s="343"/>
      <c r="KAH29" s="343"/>
      <c r="KAI29" s="343"/>
      <c r="KAJ29" s="343"/>
      <c r="KAK29" s="343"/>
      <c r="KAL29" s="343"/>
      <c r="KAM29" s="343"/>
      <c r="KAN29" s="343"/>
      <c r="KAO29" s="343"/>
      <c r="KAP29" s="343"/>
      <c r="KAQ29" s="343"/>
      <c r="KAR29" s="343"/>
      <c r="KAS29" s="343"/>
      <c r="KAT29" s="343"/>
      <c r="KAU29" s="343"/>
      <c r="KAV29" s="343"/>
      <c r="KAW29" s="343"/>
      <c r="KAX29" s="343"/>
      <c r="KAY29" s="343"/>
      <c r="KAZ29" s="343"/>
      <c r="KBA29" s="343"/>
      <c r="KBB29" s="343"/>
      <c r="KBC29" s="343"/>
      <c r="KBD29" s="343"/>
      <c r="KBE29" s="343"/>
      <c r="KBF29" s="343"/>
      <c r="KBG29" s="343"/>
      <c r="KBH29" s="343"/>
      <c r="KBI29" s="343"/>
      <c r="KBJ29" s="343"/>
      <c r="KBK29" s="343"/>
      <c r="KBL29" s="343"/>
      <c r="KBM29" s="343"/>
      <c r="KBN29" s="343"/>
      <c r="KBO29" s="343"/>
      <c r="KBP29" s="343"/>
      <c r="KBQ29" s="343"/>
      <c r="KBR29" s="343"/>
      <c r="KBS29" s="343"/>
      <c r="KBT29" s="343"/>
      <c r="KBU29" s="343"/>
      <c r="KBV29" s="343"/>
      <c r="KBW29" s="343"/>
      <c r="KBX29" s="343"/>
      <c r="KBY29" s="343"/>
      <c r="KBZ29" s="343"/>
      <c r="KCA29" s="343"/>
      <c r="KCB29" s="343"/>
      <c r="KCC29" s="343"/>
      <c r="KCD29" s="343"/>
      <c r="KCE29" s="343"/>
      <c r="KCF29" s="343"/>
      <c r="KCG29" s="343"/>
      <c r="KCH29" s="343"/>
      <c r="KCI29" s="343"/>
      <c r="KCJ29" s="343"/>
      <c r="KCK29" s="343"/>
      <c r="KCL29" s="343"/>
      <c r="KCM29" s="343"/>
      <c r="KCN29" s="343"/>
      <c r="KCO29" s="343"/>
      <c r="KCP29" s="343"/>
      <c r="KCQ29" s="343"/>
      <c r="KCR29" s="343"/>
      <c r="KCS29" s="343"/>
      <c r="KCT29" s="343"/>
      <c r="KCU29" s="343"/>
      <c r="KCV29" s="343"/>
      <c r="KCW29" s="343"/>
      <c r="KCX29" s="343"/>
      <c r="KCY29" s="343"/>
      <c r="KCZ29" s="343"/>
      <c r="KDA29" s="343"/>
      <c r="KDB29" s="343"/>
      <c r="KDC29" s="343"/>
      <c r="KDD29" s="343"/>
      <c r="KDE29" s="343"/>
      <c r="KDF29" s="343"/>
      <c r="KDG29" s="343"/>
      <c r="KDH29" s="343"/>
      <c r="KDI29" s="343"/>
      <c r="KDJ29" s="343"/>
      <c r="KDK29" s="343"/>
      <c r="KDL29" s="343"/>
      <c r="KDM29" s="343"/>
      <c r="KDN29" s="343"/>
      <c r="KDO29" s="343"/>
      <c r="KDP29" s="343"/>
      <c r="KDQ29" s="343"/>
      <c r="KDR29" s="343"/>
      <c r="KDS29" s="343"/>
      <c r="KDT29" s="343"/>
      <c r="KDU29" s="343"/>
      <c r="KDV29" s="343"/>
      <c r="KDW29" s="343"/>
      <c r="KDX29" s="343"/>
      <c r="KDY29" s="343"/>
      <c r="KDZ29" s="343"/>
      <c r="KEA29" s="343"/>
      <c r="KEB29" s="343"/>
      <c r="KEC29" s="343"/>
      <c r="KED29" s="343"/>
      <c r="KEE29" s="343"/>
      <c r="KEF29" s="343"/>
      <c r="KEG29" s="343"/>
      <c r="KEH29" s="343"/>
      <c r="KEI29" s="343"/>
      <c r="KEJ29" s="343"/>
      <c r="KEK29" s="343"/>
      <c r="KEL29" s="343"/>
      <c r="KEM29" s="343"/>
      <c r="KEN29" s="343"/>
      <c r="KEO29" s="343"/>
      <c r="KEP29" s="343"/>
      <c r="KEQ29" s="343"/>
      <c r="KER29" s="343"/>
      <c r="KES29" s="343"/>
      <c r="KET29" s="343"/>
      <c r="KEU29" s="343"/>
      <c r="KEV29" s="343"/>
      <c r="KEW29" s="343"/>
      <c r="KEX29" s="343"/>
      <c r="KEY29" s="343"/>
      <c r="KEZ29" s="343"/>
      <c r="KFA29" s="343"/>
      <c r="KFB29" s="343"/>
      <c r="KFC29" s="343"/>
      <c r="KFD29" s="343"/>
      <c r="KFE29" s="343"/>
      <c r="KFF29" s="343"/>
      <c r="KFG29" s="343"/>
      <c r="KFH29" s="343"/>
      <c r="KFI29" s="343"/>
      <c r="KFJ29" s="343"/>
      <c r="KFK29" s="343"/>
      <c r="KFL29" s="343"/>
      <c r="KFM29" s="343"/>
      <c r="KFN29" s="343"/>
      <c r="KFO29" s="343"/>
      <c r="KFP29" s="343"/>
      <c r="KFQ29" s="343"/>
      <c r="KFR29" s="343"/>
      <c r="KFS29" s="343"/>
      <c r="KFT29" s="343"/>
      <c r="KFU29" s="343"/>
      <c r="KFV29" s="343"/>
      <c r="KFW29" s="343"/>
      <c r="KFX29" s="343"/>
      <c r="KFY29" s="343"/>
      <c r="KFZ29" s="343"/>
      <c r="KGA29" s="343"/>
      <c r="KGB29" s="343"/>
      <c r="KGC29" s="343"/>
      <c r="KGD29" s="343"/>
      <c r="KGE29" s="343"/>
      <c r="KGF29" s="343"/>
      <c r="KGG29" s="343"/>
      <c r="KGH29" s="343"/>
      <c r="KGI29" s="343"/>
      <c r="KGJ29" s="343"/>
      <c r="KGK29" s="343"/>
      <c r="KGL29" s="343"/>
      <c r="KGM29" s="343"/>
      <c r="KGN29" s="343"/>
      <c r="KGO29" s="343"/>
      <c r="KGP29" s="343"/>
      <c r="KGQ29" s="343"/>
      <c r="KGR29" s="343"/>
      <c r="KGS29" s="343"/>
      <c r="KGT29" s="343"/>
      <c r="KGU29" s="343"/>
      <c r="KGV29" s="343"/>
      <c r="KGW29" s="343"/>
      <c r="KGX29" s="343"/>
      <c r="KGY29" s="343"/>
      <c r="KGZ29" s="343"/>
      <c r="KHA29" s="343"/>
      <c r="KHB29" s="343"/>
      <c r="KHC29" s="343"/>
      <c r="KHD29" s="343"/>
      <c r="KHE29" s="343"/>
      <c r="KHF29" s="343"/>
      <c r="KHG29" s="343"/>
      <c r="KHH29" s="343"/>
      <c r="KHI29" s="343"/>
      <c r="KHJ29" s="343"/>
      <c r="KHK29" s="343"/>
      <c r="KHL29" s="343"/>
      <c r="KHM29" s="343"/>
      <c r="KHN29" s="343"/>
      <c r="KHO29" s="343"/>
      <c r="KHP29" s="343"/>
      <c r="KHQ29" s="343"/>
      <c r="KHR29" s="343"/>
      <c r="KHS29" s="343"/>
      <c r="KHT29" s="343"/>
      <c r="KHU29" s="343"/>
      <c r="KHV29" s="343"/>
      <c r="KHW29" s="343"/>
      <c r="KHX29" s="343"/>
      <c r="KHY29" s="343"/>
      <c r="KHZ29" s="343"/>
      <c r="KIA29" s="343"/>
      <c r="KIB29" s="343"/>
      <c r="KIC29" s="343"/>
      <c r="KID29" s="343"/>
      <c r="KIE29" s="343"/>
      <c r="KIF29" s="343"/>
      <c r="KIG29" s="343"/>
      <c r="KIH29" s="343"/>
      <c r="KII29" s="343"/>
      <c r="KIJ29" s="343"/>
      <c r="KIK29" s="343"/>
      <c r="KIL29" s="343"/>
      <c r="KIM29" s="343"/>
      <c r="KIN29" s="343"/>
      <c r="KIO29" s="343"/>
      <c r="KIP29" s="343"/>
      <c r="KIQ29" s="343"/>
      <c r="KIR29" s="343"/>
      <c r="KIS29" s="343"/>
      <c r="KIT29" s="343"/>
      <c r="KIU29" s="343"/>
      <c r="KIV29" s="343"/>
      <c r="KIW29" s="343"/>
      <c r="KIX29" s="343"/>
      <c r="KIY29" s="343"/>
      <c r="KIZ29" s="343"/>
      <c r="KJA29" s="343"/>
      <c r="KJB29" s="343"/>
      <c r="KJC29" s="343"/>
      <c r="KJD29" s="343"/>
      <c r="KJE29" s="343"/>
      <c r="KJF29" s="343"/>
      <c r="KJG29" s="343"/>
      <c r="KJH29" s="343"/>
      <c r="KJI29" s="343"/>
      <c r="KJJ29" s="343"/>
      <c r="KJK29" s="343"/>
      <c r="KJL29" s="343"/>
      <c r="KJM29" s="343"/>
      <c r="KJN29" s="343"/>
      <c r="KJO29" s="343"/>
      <c r="KJP29" s="343"/>
      <c r="KJQ29" s="343"/>
      <c r="KJR29" s="343"/>
      <c r="KJS29" s="343"/>
      <c r="KJT29" s="343"/>
      <c r="KJU29" s="343"/>
      <c r="KJV29" s="343"/>
      <c r="KJW29" s="343"/>
      <c r="KJX29" s="343"/>
      <c r="KJY29" s="343"/>
      <c r="KJZ29" s="343"/>
      <c r="KKA29" s="343"/>
      <c r="KKB29" s="343"/>
      <c r="KKC29" s="343"/>
      <c r="KKD29" s="343"/>
      <c r="KKE29" s="343"/>
      <c r="KKF29" s="343"/>
      <c r="KKG29" s="343"/>
      <c r="KKH29" s="343"/>
      <c r="KKI29" s="343"/>
      <c r="KKJ29" s="343"/>
      <c r="KKK29" s="343"/>
      <c r="KKL29" s="343"/>
      <c r="KKM29" s="343"/>
      <c r="KKN29" s="343"/>
      <c r="KKO29" s="343"/>
      <c r="KKP29" s="343"/>
      <c r="KKQ29" s="343"/>
      <c r="KKR29" s="343"/>
      <c r="KKS29" s="343"/>
      <c r="KKT29" s="343"/>
      <c r="KKU29" s="343"/>
      <c r="KKV29" s="343"/>
      <c r="KKW29" s="343"/>
      <c r="KKX29" s="343"/>
      <c r="KKY29" s="343"/>
      <c r="KKZ29" s="343"/>
      <c r="KLA29" s="343"/>
      <c r="KLB29" s="343"/>
      <c r="KLC29" s="343"/>
      <c r="KLD29" s="343"/>
      <c r="KLE29" s="343"/>
      <c r="KLF29" s="343"/>
      <c r="KLG29" s="343"/>
      <c r="KLH29" s="343"/>
      <c r="KLI29" s="343"/>
      <c r="KLJ29" s="343"/>
      <c r="KLK29" s="343"/>
      <c r="KLL29" s="343"/>
      <c r="KLM29" s="343"/>
      <c r="KLN29" s="343"/>
      <c r="KLO29" s="343"/>
      <c r="KLP29" s="343"/>
      <c r="KLQ29" s="343"/>
      <c r="KLR29" s="343"/>
      <c r="KLS29" s="343"/>
      <c r="KLT29" s="343"/>
      <c r="KLU29" s="343"/>
      <c r="KLV29" s="343"/>
      <c r="KLW29" s="343"/>
      <c r="KLX29" s="343"/>
      <c r="KLY29" s="343"/>
      <c r="KLZ29" s="343"/>
      <c r="KMA29" s="343"/>
      <c r="KMB29" s="343"/>
      <c r="KMC29" s="343"/>
      <c r="KMD29" s="343"/>
      <c r="KME29" s="343"/>
      <c r="KMF29" s="343"/>
      <c r="KMG29" s="343"/>
      <c r="KMH29" s="343"/>
      <c r="KMI29" s="343"/>
      <c r="KMJ29" s="343"/>
      <c r="KMK29" s="343"/>
      <c r="KML29" s="343"/>
      <c r="KMM29" s="343"/>
      <c r="KMN29" s="343"/>
      <c r="KMO29" s="343"/>
      <c r="KMP29" s="343"/>
      <c r="KMQ29" s="343"/>
      <c r="KMR29" s="343"/>
      <c r="KMS29" s="343"/>
      <c r="KMT29" s="343"/>
      <c r="KMU29" s="343"/>
      <c r="KMV29" s="343"/>
      <c r="KMW29" s="343"/>
      <c r="KMX29" s="343"/>
      <c r="KMY29" s="343"/>
      <c r="KMZ29" s="343"/>
      <c r="KNA29" s="343"/>
      <c r="KNB29" s="343"/>
      <c r="KNC29" s="343"/>
      <c r="KND29" s="343"/>
      <c r="KNE29" s="343"/>
      <c r="KNF29" s="343"/>
      <c r="KNG29" s="343"/>
      <c r="KNH29" s="343"/>
      <c r="KNI29" s="343"/>
      <c r="KNJ29" s="343"/>
      <c r="KNK29" s="343"/>
      <c r="KNL29" s="343"/>
      <c r="KNM29" s="343"/>
      <c r="KNN29" s="343"/>
      <c r="KNO29" s="343"/>
      <c r="KNP29" s="343"/>
      <c r="KNQ29" s="343"/>
      <c r="KNR29" s="343"/>
      <c r="KNS29" s="343"/>
      <c r="KNT29" s="343"/>
      <c r="KNU29" s="343"/>
      <c r="KNV29" s="343"/>
      <c r="KNW29" s="343"/>
      <c r="KNX29" s="343"/>
      <c r="KNY29" s="343"/>
      <c r="KNZ29" s="343"/>
      <c r="KOA29" s="343"/>
      <c r="KOB29" s="343"/>
      <c r="KOC29" s="343"/>
      <c r="KOD29" s="343"/>
      <c r="KOE29" s="343"/>
      <c r="KOF29" s="343"/>
      <c r="KOG29" s="343"/>
      <c r="KOH29" s="343"/>
      <c r="KOI29" s="343"/>
      <c r="KOJ29" s="343"/>
      <c r="KOK29" s="343"/>
      <c r="KOL29" s="343"/>
      <c r="KOM29" s="343"/>
      <c r="KON29" s="343"/>
      <c r="KOO29" s="343"/>
      <c r="KOP29" s="343"/>
      <c r="KOQ29" s="343"/>
      <c r="KOR29" s="343"/>
      <c r="KOS29" s="343"/>
      <c r="KOT29" s="343"/>
      <c r="KOU29" s="343"/>
      <c r="KOV29" s="343"/>
      <c r="KOW29" s="343"/>
      <c r="KOX29" s="343"/>
      <c r="KOY29" s="343"/>
      <c r="KOZ29" s="343"/>
      <c r="KPA29" s="343"/>
      <c r="KPB29" s="343"/>
      <c r="KPC29" s="343"/>
      <c r="KPD29" s="343"/>
      <c r="KPE29" s="343"/>
      <c r="KPF29" s="343"/>
      <c r="KPG29" s="343"/>
      <c r="KPH29" s="343"/>
      <c r="KPI29" s="343"/>
      <c r="KPJ29" s="343"/>
      <c r="KPK29" s="343"/>
      <c r="KPL29" s="343"/>
      <c r="KPM29" s="343"/>
      <c r="KPN29" s="343"/>
      <c r="KPO29" s="343"/>
      <c r="KPP29" s="343"/>
      <c r="KPQ29" s="343"/>
      <c r="KPR29" s="343"/>
      <c r="KPS29" s="343"/>
      <c r="KPT29" s="343"/>
      <c r="KPU29" s="343"/>
      <c r="KPV29" s="343"/>
      <c r="KPW29" s="343"/>
      <c r="KPX29" s="343"/>
      <c r="KPY29" s="343"/>
      <c r="KPZ29" s="343"/>
      <c r="KQA29" s="343"/>
      <c r="KQB29" s="343"/>
      <c r="KQC29" s="343"/>
      <c r="KQD29" s="343"/>
      <c r="KQE29" s="343"/>
      <c r="KQF29" s="343"/>
      <c r="KQG29" s="343"/>
      <c r="KQH29" s="343"/>
      <c r="KQI29" s="343"/>
      <c r="KQJ29" s="343"/>
      <c r="KQK29" s="343"/>
      <c r="KQL29" s="343"/>
      <c r="KQM29" s="343"/>
      <c r="KQN29" s="343"/>
      <c r="KQO29" s="343"/>
      <c r="KQP29" s="343"/>
      <c r="KQQ29" s="343"/>
      <c r="KQR29" s="343"/>
      <c r="KQS29" s="343"/>
      <c r="KQT29" s="343"/>
      <c r="KQU29" s="343"/>
      <c r="KQV29" s="343"/>
      <c r="KQW29" s="343"/>
      <c r="KQX29" s="343"/>
      <c r="KQY29" s="343"/>
      <c r="KQZ29" s="343"/>
      <c r="KRA29" s="343"/>
      <c r="KRB29" s="343"/>
      <c r="KRC29" s="343"/>
      <c r="KRD29" s="343"/>
      <c r="KRE29" s="343"/>
      <c r="KRF29" s="343"/>
      <c r="KRG29" s="343"/>
      <c r="KRH29" s="343"/>
      <c r="KRI29" s="343"/>
      <c r="KRJ29" s="343"/>
      <c r="KRK29" s="343"/>
      <c r="KRL29" s="343"/>
      <c r="KRM29" s="343"/>
      <c r="KRN29" s="343"/>
      <c r="KRO29" s="343"/>
      <c r="KRP29" s="343"/>
      <c r="KRQ29" s="343"/>
      <c r="KRR29" s="343"/>
      <c r="KRS29" s="343"/>
      <c r="KRT29" s="343"/>
      <c r="KRU29" s="343"/>
      <c r="KRV29" s="343"/>
      <c r="KRW29" s="343"/>
      <c r="KRX29" s="343"/>
      <c r="KRY29" s="343"/>
      <c r="KRZ29" s="343"/>
      <c r="KSA29" s="343"/>
      <c r="KSB29" s="343"/>
      <c r="KSC29" s="343"/>
      <c r="KSD29" s="343"/>
      <c r="KSE29" s="343"/>
      <c r="KSF29" s="343"/>
      <c r="KSG29" s="343"/>
      <c r="KSH29" s="343"/>
      <c r="KSI29" s="343"/>
      <c r="KSJ29" s="343"/>
      <c r="KSK29" s="343"/>
      <c r="KSL29" s="343"/>
      <c r="KSM29" s="343"/>
      <c r="KSN29" s="343"/>
      <c r="KSO29" s="343"/>
      <c r="KSP29" s="343"/>
      <c r="KSQ29" s="343"/>
      <c r="KSR29" s="343"/>
      <c r="KSS29" s="343"/>
      <c r="KST29" s="343"/>
      <c r="KSU29" s="343"/>
      <c r="KSV29" s="343"/>
      <c r="KSW29" s="343"/>
      <c r="KSX29" s="343"/>
      <c r="KSY29" s="343"/>
      <c r="KSZ29" s="343"/>
      <c r="KTA29" s="343"/>
      <c r="KTB29" s="343"/>
      <c r="KTC29" s="343"/>
      <c r="KTD29" s="343"/>
      <c r="KTE29" s="343"/>
      <c r="KTF29" s="343"/>
      <c r="KTG29" s="343"/>
      <c r="KTH29" s="343"/>
      <c r="KTI29" s="343"/>
      <c r="KTJ29" s="343"/>
      <c r="KTK29" s="343"/>
      <c r="KTL29" s="343"/>
      <c r="KTM29" s="343"/>
      <c r="KTN29" s="343"/>
      <c r="KTO29" s="343"/>
      <c r="KTP29" s="343"/>
      <c r="KTQ29" s="343"/>
      <c r="KTR29" s="343"/>
      <c r="KTS29" s="343"/>
      <c r="KTT29" s="343"/>
      <c r="KTU29" s="343"/>
      <c r="KTV29" s="343"/>
      <c r="KTW29" s="343"/>
      <c r="KTX29" s="343"/>
      <c r="KTY29" s="343"/>
      <c r="KTZ29" s="343"/>
      <c r="KUA29" s="343"/>
      <c r="KUB29" s="343"/>
      <c r="KUC29" s="343"/>
      <c r="KUD29" s="343"/>
      <c r="KUE29" s="343"/>
      <c r="KUF29" s="343"/>
      <c r="KUG29" s="343"/>
      <c r="KUH29" s="343"/>
      <c r="KUI29" s="343"/>
      <c r="KUJ29" s="343"/>
      <c r="KUK29" s="343"/>
      <c r="KUL29" s="343"/>
      <c r="KUM29" s="343"/>
      <c r="KUN29" s="343"/>
      <c r="KUO29" s="343"/>
      <c r="KUP29" s="343"/>
      <c r="KUQ29" s="343"/>
      <c r="KUR29" s="343"/>
      <c r="KUS29" s="343"/>
      <c r="KUT29" s="343"/>
      <c r="KUU29" s="343"/>
      <c r="KUV29" s="343"/>
      <c r="KUW29" s="343"/>
      <c r="KUX29" s="343"/>
      <c r="KUY29" s="343"/>
      <c r="KUZ29" s="343"/>
      <c r="KVA29" s="343"/>
      <c r="KVB29" s="343"/>
      <c r="KVC29" s="343"/>
      <c r="KVD29" s="343"/>
      <c r="KVE29" s="343"/>
      <c r="KVF29" s="343"/>
      <c r="KVG29" s="343"/>
      <c r="KVH29" s="343"/>
      <c r="KVI29" s="343"/>
      <c r="KVJ29" s="343"/>
      <c r="KVK29" s="343"/>
      <c r="KVL29" s="343"/>
      <c r="KVM29" s="343"/>
      <c r="KVN29" s="343"/>
      <c r="KVO29" s="343"/>
      <c r="KVP29" s="343"/>
      <c r="KVQ29" s="343"/>
      <c r="KVR29" s="343"/>
      <c r="KVS29" s="343"/>
      <c r="KVT29" s="343"/>
      <c r="KVU29" s="343"/>
      <c r="KVV29" s="343"/>
      <c r="KVW29" s="343"/>
      <c r="KVX29" s="343"/>
      <c r="KVY29" s="343"/>
      <c r="KVZ29" s="343"/>
      <c r="KWA29" s="343"/>
      <c r="KWB29" s="343"/>
      <c r="KWC29" s="343"/>
      <c r="KWD29" s="343"/>
      <c r="KWE29" s="343"/>
      <c r="KWF29" s="343"/>
      <c r="KWG29" s="343"/>
      <c r="KWH29" s="343"/>
      <c r="KWI29" s="343"/>
      <c r="KWJ29" s="343"/>
      <c r="KWK29" s="343"/>
      <c r="KWL29" s="343"/>
      <c r="KWM29" s="343"/>
      <c r="KWN29" s="343"/>
      <c r="KWO29" s="343"/>
      <c r="KWP29" s="343"/>
      <c r="KWQ29" s="343"/>
      <c r="KWR29" s="343"/>
      <c r="KWS29" s="343"/>
      <c r="KWT29" s="343"/>
      <c r="KWU29" s="343"/>
      <c r="KWV29" s="343"/>
      <c r="KWW29" s="343"/>
      <c r="KWX29" s="343"/>
      <c r="KWY29" s="343"/>
      <c r="KWZ29" s="343"/>
      <c r="KXA29" s="343"/>
      <c r="KXB29" s="343"/>
      <c r="KXC29" s="343"/>
      <c r="KXD29" s="343"/>
      <c r="KXE29" s="343"/>
      <c r="KXF29" s="343"/>
      <c r="KXG29" s="343"/>
      <c r="KXH29" s="343"/>
      <c r="KXI29" s="343"/>
      <c r="KXJ29" s="343"/>
      <c r="KXK29" s="343"/>
      <c r="KXL29" s="343"/>
      <c r="KXM29" s="343"/>
      <c r="KXN29" s="343"/>
      <c r="KXO29" s="343"/>
      <c r="KXP29" s="343"/>
      <c r="KXQ29" s="343"/>
      <c r="KXR29" s="343"/>
      <c r="KXS29" s="343"/>
      <c r="KXT29" s="343"/>
      <c r="KXU29" s="343"/>
      <c r="KXV29" s="343"/>
      <c r="KXW29" s="343"/>
      <c r="KXX29" s="343"/>
      <c r="KXY29" s="343"/>
      <c r="KXZ29" s="343"/>
      <c r="KYA29" s="343"/>
      <c r="KYB29" s="343"/>
      <c r="KYC29" s="343"/>
      <c r="KYD29" s="343"/>
      <c r="KYE29" s="343"/>
      <c r="KYF29" s="343"/>
      <c r="KYG29" s="343"/>
      <c r="KYH29" s="343"/>
      <c r="KYI29" s="343"/>
      <c r="KYJ29" s="343"/>
      <c r="KYK29" s="343"/>
      <c r="KYL29" s="343"/>
      <c r="KYM29" s="343"/>
      <c r="KYN29" s="343"/>
      <c r="KYO29" s="343"/>
      <c r="KYP29" s="343"/>
      <c r="KYQ29" s="343"/>
      <c r="KYR29" s="343"/>
      <c r="KYS29" s="343"/>
      <c r="KYT29" s="343"/>
      <c r="KYU29" s="343"/>
      <c r="KYV29" s="343"/>
      <c r="KYW29" s="343"/>
      <c r="KYX29" s="343"/>
      <c r="KYY29" s="343"/>
      <c r="KYZ29" s="343"/>
      <c r="KZA29" s="343"/>
      <c r="KZB29" s="343"/>
      <c r="KZC29" s="343"/>
      <c r="KZD29" s="343"/>
      <c r="KZE29" s="343"/>
      <c r="KZF29" s="343"/>
      <c r="KZG29" s="343"/>
      <c r="KZH29" s="343"/>
      <c r="KZI29" s="343"/>
      <c r="KZJ29" s="343"/>
      <c r="KZK29" s="343"/>
      <c r="KZL29" s="343"/>
      <c r="KZM29" s="343"/>
      <c r="KZN29" s="343"/>
      <c r="KZO29" s="343"/>
      <c r="KZP29" s="343"/>
      <c r="KZQ29" s="343"/>
      <c r="KZR29" s="343"/>
      <c r="KZS29" s="343"/>
      <c r="KZT29" s="343"/>
      <c r="KZU29" s="343"/>
      <c r="KZV29" s="343"/>
      <c r="KZW29" s="343"/>
      <c r="KZX29" s="343"/>
      <c r="KZY29" s="343"/>
      <c r="KZZ29" s="343"/>
      <c r="LAA29" s="343"/>
      <c r="LAB29" s="343"/>
      <c r="LAC29" s="343"/>
      <c r="LAD29" s="343"/>
      <c r="LAE29" s="343"/>
      <c r="LAF29" s="343"/>
      <c r="LAG29" s="343"/>
      <c r="LAH29" s="343"/>
      <c r="LAI29" s="343"/>
      <c r="LAJ29" s="343"/>
      <c r="LAK29" s="343"/>
      <c r="LAL29" s="343"/>
      <c r="LAM29" s="343"/>
      <c r="LAN29" s="343"/>
      <c r="LAO29" s="343"/>
      <c r="LAP29" s="343"/>
      <c r="LAQ29" s="343"/>
      <c r="LAR29" s="343"/>
      <c r="LAS29" s="343"/>
      <c r="LAT29" s="343"/>
      <c r="LAU29" s="343"/>
      <c r="LAV29" s="343"/>
      <c r="LAW29" s="343"/>
      <c r="LAX29" s="343"/>
      <c r="LAY29" s="343"/>
      <c r="LAZ29" s="343"/>
      <c r="LBA29" s="343"/>
      <c r="LBB29" s="343"/>
      <c r="LBC29" s="343"/>
      <c r="LBD29" s="343"/>
      <c r="LBE29" s="343"/>
      <c r="LBF29" s="343"/>
      <c r="LBG29" s="343"/>
      <c r="LBH29" s="343"/>
      <c r="LBI29" s="343"/>
      <c r="LBJ29" s="343"/>
      <c r="LBK29" s="343"/>
      <c r="LBL29" s="343"/>
      <c r="LBM29" s="343"/>
      <c r="LBN29" s="343"/>
      <c r="LBO29" s="343"/>
      <c r="LBP29" s="343"/>
      <c r="LBQ29" s="343"/>
      <c r="LBR29" s="343"/>
      <c r="LBS29" s="343"/>
      <c r="LBT29" s="343"/>
      <c r="LBU29" s="343"/>
      <c r="LBV29" s="343"/>
      <c r="LBW29" s="343"/>
      <c r="LBX29" s="343"/>
      <c r="LBY29" s="343"/>
      <c r="LBZ29" s="343"/>
      <c r="LCA29" s="343"/>
      <c r="LCB29" s="343"/>
      <c r="LCC29" s="343"/>
      <c r="LCD29" s="343"/>
      <c r="LCE29" s="343"/>
      <c r="LCF29" s="343"/>
      <c r="LCG29" s="343"/>
      <c r="LCH29" s="343"/>
      <c r="LCI29" s="343"/>
      <c r="LCJ29" s="343"/>
      <c r="LCK29" s="343"/>
      <c r="LCL29" s="343"/>
      <c r="LCM29" s="343"/>
      <c r="LCN29" s="343"/>
      <c r="LCO29" s="343"/>
      <c r="LCP29" s="343"/>
      <c r="LCQ29" s="343"/>
      <c r="LCR29" s="343"/>
      <c r="LCS29" s="343"/>
      <c r="LCT29" s="343"/>
      <c r="LCU29" s="343"/>
      <c r="LCV29" s="343"/>
      <c r="LCW29" s="343"/>
      <c r="LCX29" s="343"/>
      <c r="LCY29" s="343"/>
      <c r="LCZ29" s="343"/>
      <c r="LDA29" s="343"/>
      <c r="LDB29" s="343"/>
      <c r="LDC29" s="343"/>
      <c r="LDD29" s="343"/>
      <c r="LDE29" s="343"/>
      <c r="LDF29" s="343"/>
      <c r="LDG29" s="343"/>
      <c r="LDH29" s="343"/>
      <c r="LDI29" s="343"/>
      <c r="LDJ29" s="343"/>
      <c r="LDK29" s="343"/>
      <c r="LDL29" s="343"/>
      <c r="LDM29" s="343"/>
      <c r="LDN29" s="343"/>
      <c r="LDO29" s="343"/>
      <c r="LDP29" s="343"/>
      <c r="LDQ29" s="343"/>
      <c r="LDR29" s="343"/>
      <c r="LDS29" s="343"/>
      <c r="LDT29" s="343"/>
      <c r="LDU29" s="343"/>
      <c r="LDV29" s="343"/>
      <c r="LDW29" s="343"/>
      <c r="LDX29" s="343"/>
      <c r="LDY29" s="343"/>
      <c r="LDZ29" s="343"/>
      <c r="LEA29" s="343"/>
      <c r="LEB29" s="343"/>
      <c r="LEC29" s="343"/>
      <c r="LED29" s="343"/>
      <c r="LEE29" s="343"/>
      <c r="LEF29" s="343"/>
      <c r="LEG29" s="343"/>
      <c r="LEH29" s="343"/>
      <c r="LEI29" s="343"/>
      <c r="LEJ29" s="343"/>
      <c r="LEK29" s="343"/>
      <c r="LEL29" s="343"/>
      <c r="LEM29" s="343"/>
      <c r="LEN29" s="343"/>
      <c r="LEO29" s="343"/>
      <c r="LEP29" s="343"/>
      <c r="LEQ29" s="343"/>
      <c r="LER29" s="343"/>
      <c r="LES29" s="343"/>
      <c r="LET29" s="343"/>
      <c r="LEU29" s="343"/>
      <c r="LEV29" s="343"/>
      <c r="LEW29" s="343"/>
      <c r="LEX29" s="343"/>
      <c r="LEY29" s="343"/>
      <c r="LEZ29" s="343"/>
      <c r="LFA29" s="343"/>
      <c r="LFB29" s="343"/>
      <c r="LFC29" s="343"/>
      <c r="LFD29" s="343"/>
      <c r="LFE29" s="343"/>
      <c r="LFF29" s="343"/>
      <c r="LFG29" s="343"/>
      <c r="LFH29" s="343"/>
      <c r="LFI29" s="343"/>
      <c r="LFJ29" s="343"/>
      <c r="LFK29" s="343"/>
      <c r="LFL29" s="343"/>
      <c r="LFM29" s="343"/>
      <c r="LFN29" s="343"/>
      <c r="LFO29" s="343"/>
      <c r="LFP29" s="343"/>
      <c r="LFQ29" s="343"/>
      <c r="LFR29" s="343"/>
      <c r="LFS29" s="343"/>
      <c r="LFT29" s="343"/>
      <c r="LFU29" s="343"/>
      <c r="LFV29" s="343"/>
      <c r="LFW29" s="343"/>
      <c r="LFX29" s="343"/>
      <c r="LFY29" s="343"/>
      <c r="LFZ29" s="343"/>
      <c r="LGA29" s="343"/>
      <c r="LGB29" s="343"/>
      <c r="LGC29" s="343"/>
      <c r="LGD29" s="343"/>
      <c r="LGE29" s="343"/>
      <c r="LGF29" s="343"/>
      <c r="LGG29" s="343"/>
      <c r="LGH29" s="343"/>
      <c r="LGI29" s="343"/>
      <c r="LGJ29" s="343"/>
      <c r="LGK29" s="343"/>
      <c r="LGL29" s="343"/>
      <c r="LGM29" s="343"/>
      <c r="LGN29" s="343"/>
      <c r="LGO29" s="343"/>
      <c r="LGP29" s="343"/>
      <c r="LGQ29" s="343"/>
      <c r="LGR29" s="343"/>
      <c r="LGS29" s="343"/>
      <c r="LGT29" s="343"/>
      <c r="LGU29" s="343"/>
      <c r="LGV29" s="343"/>
      <c r="LGW29" s="343"/>
      <c r="LGX29" s="343"/>
      <c r="LGY29" s="343"/>
      <c r="LGZ29" s="343"/>
      <c r="LHA29" s="343"/>
      <c r="LHB29" s="343"/>
      <c r="LHC29" s="343"/>
      <c r="LHD29" s="343"/>
      <c r="LHE29" s="343"/>
      <c r="LHF29" s="343"/>
      <c r="LHG29" s="343"/>
      <c r="LHH29" s="343"/>
      <c r="LHI29" s="343"/>
      <c r="LHJ29" s="343"/>
      <c r="LHK29" s="343"/>
      <c r="LHL29" s="343"/>
      <c r="LHM29" s="343"/>
      <c r="LHN29" s="343"/>
      <c r="LHO29" s="343"/>
      <c r="LHP29" s="343"/>
      <c r="LHQ29" s="343"/>
      <c r="LHR29" s="343"/>
      <c r="LHS29" s="343"/>
      <c r="LHT29" s="343"/>
      <c r="LHU29" s="343"/>
      <c r="LHV29" s="343"/>
      <c r="LHW29" s="343"/>
      <c r="LHX29" s="343"/>
      <c r="LHY29" s="343"/>
      <c r="LHZ29" s="343"/>
      <c r="LIA29" s="343"/>
      <c r="LIB29" s="343"/>
      <c r="LIC29" s="343"/>
      <c r="LID29" s="343"/>
      <c r="LIE29" s="343"/>
      <c r="LIF29" s="343"/>
      <c r="LIG29" s="343"/>
      <c r="LIH29" s="343"/>
      <c r="LII29" s="343"/>
      <c r="LIJ29" s="343"/>
      <c r="LIK29" s="343"/>
      <c r="LIL29" s="343"/>
      <c r="LIM29" s="343"/>
      <c r="LIN29" s="343"/>
      <c r="LIO29" s="343"/>
      <c r="LIP29" s="343"/>
      <c r="LIQ29" s="343"/>
      <c r="LIR29" s="343"/>
      <c r="LIS29" s="343"/>
      <c r="LIT29" s="343"/>
      <c r="LIU29" s="343"/>
      <c r="LIV29" s="343"/>
      <c r="LIW29" s="343"/>
      <c r="LIX29" s="343"/>
      <c r="LIY29" s="343"/>
      <c r="LIZ29" s="343"/>
      <c r="LJA29" s="343"/>
      <c r="LJB29" s="343"/>
      <c r="LJC29" s="343"/>
      <c r="LJD29" s="343"/>
      <c r="LJE29" s="343"/>
      <c r="LJF29" s="343"/>
      <c r="LJG29" s="343"/>
      <c r="LJH29" s="343"/>
      <c r="LJI29" s="343"/>
      <c r="LJJ29" s="343"/>
      <c r="LJK29" s="343"/>
      <c r="LJL29" s="343"/>
      <c r="LJM29" s="343"/>
      <c r="LJN29" s="343"/>
      <c r="LJO29" s="343"/>
      <c r="LJP29" s="343"/>
      <c r="LJQ29" s="343"/>
      <c r="LJR29" s="343"/>
      <c r="LJS29" s="343"/>
      <c r="LJT29" s="343"/>
      <c r="LJU29" s="343"/>
      <c r="LJV29" s="343"/>
      <c r="LJW29" s="343"/>
      <c r="LJX29" s="343"/>
      <c r="LJY29" s="343"/>
      <c r="LJZ29" s="343"/>
      <c r="LKA29" s="343"/>
      <c r="LKB29" s="343"/>
      <c r="LKC29" s="343"/>
      <c r="LKD29" s="343"/>
      <c r="LKE29" s="343"/>
      <c r="LKF29" s="343"/>
      <c r="LKG29" s="343"/>
      <c r="LKH29" s="343"/>
      <c r="LKI29" s="343"/>
      <c r="LKJ29" s="343"/>
      <c r="LKK29" s="343"/>
      <c r="LKL29" s="343"/>
      <c r="LKM29" s="343"/>
      <c r="LKN29" s="343"/>
      <c r="LKO29" s="343"/>
      <c r="LKP29" s="343"/>
      <c r="LKQ29" s="343"/>
      <c r="LKR29" s="343"/>
      <c r="LKS29" s="343"/>
      <c r="LKT29" s="343"/>
      <c r="LKU29" s="343"/>
      <c r="LKV29" s="343"/>
      <c r="LKW29" s="343"/>
      <c r="LKX29" s="343"/>
      <c r="LKY29" s="343"/>
      <c r="LKZ29" s="343"/>
      <c r="LLA29" s="343"/>
      <c r="LLB29" s="343"/>
      <c r="LLC29" s="343"/>
      <c r="LLD29" s="343"/>
      <c r="LLE29" s="343"/>
      <c r="LLF29" s="343"/>
      <c r="LLG29" s="343"/>
      <c r="LLH29" s="343"/>
      <c r="LLI29" s="343"/>
      <c r="LLJ29" s="343"/>
      <c r="LLK29" s="343"/>
      <c r="LLL29" s="343"/>
      <c r="LLM29" s="343"/>
      <c r="LLN29" s="343"/>
      <c r="LLO29" s="343"/>
      <c r="LLP29" s="343"/>
      <c r="LLQ29" s="343"/>
      <c r="LLR29" s="343"/>
      <c r="LLS29" s="343"/>
      <c r="LLT29" s="343"/>
      <c r="LLU29" s="343"/>
      <c r="LLV29" s="343"/>
      <c r="LLW29" s="343"/>
      <c r="LLX29" s="343"/>
      <c r="LLY29" s="343"/>
      <c r="LLZ29" s="343"/>
      <c r="LMA29" s="343"/>
      <c r="LMB29" s="343"/>
      <c r="LMC29" s="343"/>
      <c r="LMD29" s="343"/>
      <c r="LME29" s="343"/>
      <c r="LMF29" s="343"/>
      <c r="LMG29" s="343"/>
      <c r="LMH29" s="343"/>
      <c r="LMI29" s="343"/>
      <c r="LMJ29" s="343"/>
      <c r="LMK29" s="343"/>
      <c r="LML29" s="343"/>
      <c r="LMM29" s="343"/>
      <c r="LMN29" s="343"/>
      <c r="LMO29" s="343"/>
      <c r="LMP29" s="343"/>
      <c r="LMQ29" s="343"/>
      <c r="LMR29" s="343"/>
      <c r="LMS29" s="343"/>
      <c r="LMT29" s="343"/>
      <c r="LMU29" s="343"/>
      <c r="LMV29" s="343"/>
      <c r="LMW29" s="343"/>
      <c r="LMX29" s="343"/>
      <c r="LMY29" s="343"/>
      <c r="LMZ29" s="343"/>
      <c r="LNA29" s="343"/>
      <c r="LNB29" s="343"/>
      <c r="LNC29" s="343"/>
      <c r="LND29" s="343"/>
      <c r="LNE29" s="343"/>
      <c r="LNF29" s="343"/>
      <c r="LNG29" s="343"/>
      <c r="LNH29" s="343"/>
      <c r="LNI29" s="343"/>
      <c r="LNJ29" s="343"/>
      <c r="LNK29" s="343"/>
      <c r="LNL29" s="343"/>
      <c r="LNM29" s="343"/>
      <c r="LNN29" s="343"/>
      <c r="LNO29" s="343"/>
      <c r="LNP29" s="343"/>
      <c r="LNQ29" s="343"/>
      <c r="LNR29" s="343"/>
      <c r="LNS29" s="343"/>
      <c r="LNT29" s="343"/>
      <c r="LNU29" s="343"/>
      <c r="LNV29" s="343"/>
      <c r="LNW29" s="343"/>
      <c r="LNX29" s="343"/>
      <c r="LNY29" s="343"/>
      <c r="LNZ29" s="343"/>
      <c r="LOA29" s="343"/>
      <c r="LOB29" s="343"/>
      <c r="LOC29" s="343"/>
      <c r="LOD29" s="343"/>
      <c r="LOE29" s="343"/>
      <c r="LOF29" s="343"/>
      <c r="LOG29" s="343"/>
      <c r="LOH29" s="343"/>
      <c r="LOI29" s="343"/>
      <c r="LOJ29" s="343"/>
      <c r="LOK29" s="343"/>
      <c r="LOL29" s="343"/>
      <c r="LOM29" s="343"/>
      <c r="LON29" s="343"/>
      <c r="LOO29" s="343"/>
      <c r="LOP29" s="343"/>
      <c r="LOQ29" s="343"/>
      <c r="LOR29" s="343"/>
      <c r="LOS29" s="343"/>
      <c r="LOT29" s="343"/>
      <c r="LOU29" s="343"/>
      <c r="LOV29" s="343"/>
      <c r="LOW29" s="343"/>
      <c r="LOX29" s="343"/>
      <c r="LOY29" s="343"/>
      <c r="LOZ29" s="343"/>
      <c r="LPA29" s="343"/>
      <c r="LPB29" s="343"/>
      <c r="LPC29" s="343"/>
      <c r="LPD29" s="343"/>
      <c r="LPE29" s="343"/>
      <c r="LPF29" s="343"/>
      <c r="LPG29" s="343"/>
      <c r="LPH29" s="343"/>
      <c r="LPI29" s="343"/>
      <c r="LPJ29" s="343"/>
      <c r="LPK29" s="343"/>
      <c r="LPL29" s="343"/>
      <c r="LPM29" s="343"/>
      <c r="LPN29" s="343"/>
      <c r="LPO29" s="343"/>
      <c r="LPP29" s="343"/>
      <c r="LPQ29" s="343"/>
      <c r="LPR29" s="343"/>
      <c r="LPS29" s="343"/>
      <c r="LPT29" s="343"/>
      <c r="LPU29" s="343"/>
      <c r="LPV29" s="343"/>
      <c r="LPW29" s="343"/>
      <c r="LPX29" s="343"/>
      <c r="LPY29" s="343"/>
      <c r="LPZ29" s="343"/>
      <c r="LQA29" s="343"/>
      <c r="LQB29" s="343"/>
      <c r="LQC29" s="343"/>
      <c r="LQD29" s="343"/>
      <c r="LQE29" s="343"/>
      <c r="LQF29" s="343"/>
      <c r="LQG29" s="343"/>
      <c r="LQH29" s="343"/>
      <c r="LQI29" s="343"/>
      <c r="LQJ29" s="343"/>
      <c r="LQK29" s="343"/>
      <c r="LQL29" s="343"/>
      <c r="LQM29" s="343"/>
      <c r="LQN29" s="343"/>
      <c r="LQO29" s="343"/>
      <c r="LQP29" s="343"/>
      <c r="LQQ29" s="343"/>
      <c r="LQR29" s="343"/>
      <c r="LQS29" s="343"/>
      <c r="LQT29" s="343"/>
      <c r="LQU29" s="343"/>
      <c r="LQV29" s="343"/>
      <c r="LQW29" s="343"/>
      <c r="LQX29" s="343"/>
      <c r="LQY29" s="343"/>
      <c r="LQZ29" s="343"/>
      <c r="LRA29" s="343"/>
      <c r="LRB29" s="343"/>
      <c r="LRC29" s="343"/>
      <c r="LRD29" s="343"/>
      <c r="LRE29" s="343"/>
      <c r="LRF29" s="343"/>
      <c r="LRG29" s="343"/>
      <c r="LRH29" s="343"/>
      <c r="LRI29" s="343"/>
      <c r="LRJ29" s="343"/>
      <c r="LRK29" s="343"/>
      <c r="LRL29" s="343"/>
      <c r="LRM29" s="343"/>
      <c r="LRN29" s="343"/>
      <c r="LRO29" s="343"/>
      <c r="LRP29" s="343"/>
      <c r="LRQ29" s="343"/>
      <c r="LRR29" s="343"/>
      <c r="LRS29" s="343"/>
      <c r="LRT29" s="343"/>
      <c r="LRU29" s="343"/>
      <c r="LRV29" s="343"/>
      <c r="LRW29" s="343"/>
      <c r="LRX29" s="343"/>
      <c r="LRY29" s="343"/>
      <c r="LRZ29" s="343"/>
      <c r="LSA29" s="343"/>
      <c r="LSB29" s="343"/>
      <c r="LSC29" s="343"/>
      <c r="LSD29" s="343"/>
      <c r="LSE29" s="343"/>
      <c r="LSF29" s="343"/>
      <c r="LSG29" s="343"/>
      <c r="LSH29" s="343"/>
      <c r="LSI29" s="343"/>
      <c r="LSJ29" s="343"/>
      <c r="LSK29" s="343"/>
      <c r="LSL29" s="343"/>
      <c r="LSM29" s="343"/>
      <c r="LSN29" s="343"/>
      <c r="LSO29" s="343"/>
      <c r="LSP29" s="343"/>
      <c r="LSQ29" s="343"/>
      <c r="LSR29" s="343"/>
      <c r="LSS29" s="343"/>
      <c r="LST29" s="343"/>
      <c r="LSU29" s="343"/>
      <c r="LSV29" s="343"/>
      <c r="LSW29" s="343"/>
      <c r="LSX29" s="343"/>
      <c r="LSY29" s="343"/>
      <c r="LSZ29" s="343"/>
      <c r="LTA29" s="343"/>
      <c r="LTB29" s="343"/>
      <c r="LTC29" s="343"/>
      <c r="LTD29" s="343"/>
      <c r="LTE29" s="343"/>
      <c r="LTF29" s="343"/>
      <c r="LTG29" s="343"/>
      <c r="LTH29" s="343"/>
      <c r="LTI29" s="343"/>
      <c r="LTJ29" s="343"/>
      <c r="LTK29" s="343"/>
      <c r="LTL29" s="343"/>
      <c r="LTM29" s="343"/>
      <c r="LTN29" s="343"/>
      <c r="LTO29" s="343"/>
      <c r="LTP29" s="343"/>
      <c r="LTQ29" s="343"/>
      <c r="LTR29" s="343"/>
      <c r="LTS29" s="343"/>
      <c r="LTT29" s="343"/>
      <c r="LTU29" s="343"/>
      <c r="LTV29" s="343"/>
      <c r="LTW29" s="343"/>
      <c r="LTX29" s="343"/>
      <c r="LTY29" s="343"/>
      <c r="LTZ29" s="343"/>
      <c r="LUA29" s="343"/>
      <c r="LUB29" s="343"/>
      <c r="LUC29" s="343"/>
      <c r="LUD29" s="343"/>
      <c r="LUE29" s="343"/>
      <c r="LUF29" s="343"/>
      <c r="LUG29" s="343"/>
      <c r="LUH29" s="343"/>
      <c r="LUI29" s="343"/>
      <c r="LUJ29" s="343"/>
      <c r="LUK29" s="343"/>
      <c r="LUL29" s="343"/>
      <c r="LUM29" s="343"/>
      <c r="LUN29" s="343"/>
      <c r="LUO29" s="343"/>
      <c r="LUP29" s="343"/>
      <c r="LUQ29" s="343"/>
      <c r="LUR29" s="343"/>
      <c r="LUS29" s="343"/>
      <c r="LUT29" s="343"/>
      <c r="LUU29" s="343"/>
      <c r="LUV29" s="343"/>
      <c r="LUW29" s="343"/>
      <c r="LUX29" s="343"/>
      <c r="LUY29" s="343"/>
      <c r="LUZ29" s="343"/>
      <c r="LVA29" s="343"/>
      <c r="LVB29" s="343"/>
      <c r="LVC29" s="343"/>
      <c r="LVD29" s="343"/>
      <c r="LVE29" s="343"/>
      <c r="LVF29" s="343"/>
      <c r="LVG29" s="343"/>
      <c r="LVH29" s="343"/>
      <c r="LVI29" s="343"/>
      <c r="LVJ29" s="343"/>
      <c r="LVK29" s="343"/>
      <c r="LVL29" s="343"/>
      <c r="LVM29" s="343"/>
      <c r="LVN29" s="343"/>
      <c r="LVO29" s="343"/>
      <c r="LVP29" s="343"/>
      <c r="LVQ29" s="343"/>
      <c r="LVR29" s="343"/>
      <c r="LVS29" s="343"/>
      <c r="LVT29" s="343"/>
      <c r="LVU29" s="343"/>
      <c r="LVV29" s="343"/>
      <c r="LVW29" s="343"/>
      <c r="LVX29" s="343"/>
      <c r="LVY29" s="343"/>
      <c r="LVZ29" s="343"/>
      <c r="LWA29" s="343"/>
      <c r="LWB29" s="343"/>
      <c r="LWC29" s="343"/>
      <c r="LWD29" s="343"/>
      <c r="LWE29" s="343"/>
      <c r="LWF29" s="343"/>
      <c r="LWG29" s="343"/>
      <c r="LWH29" s="343"/>
      <c r="LWI29" s="343"/>
      <c r="LWJ29" s="343"/>
      <c r="LWK29" s="343"/>
      <c r="LWL29" s="343"/>
      <c r="LWM29" s="343"/>
      <c r="LWN29" s="343"/>
      <c r="LWO29" s="343"/>
      <c r="LWP29" s="343"/>
      <c r="LWQ29" s="343"/>
      <c r="LWR29" s="343"/>
      <c r="LWS29" s="343"/>
      <c r="LWT29" s="343"/>
      <c r="LWU29" s="343"/>
      <c r="LWV29" s="343"/>
      <c r="LWW29" s="343"/>
      <c r="LWX29" s="343"/>
      <c r="LWY29" s="343"/>
      <c r="LWZ29" s="343"/>
      <c r="LXA29" s="343"/>
      <c r="LXB29" s="343"/>
      <c r="LXC29" s="343"/>
      <c r="LXD29" s="343"/>
      <c r="LXE29" s="343"/>
      <c r="LXF29" s="343"/>
      <c r="LXG29" s="343"/>
      <c r="LXH29" s="343"/>
      <c r="LXI29" s="343"/>
      <c r="LXJ29" s="343"/>
      <c r="LXK29" s="343"/>
      <c r="LXL29" s="343"/>
      <c r="LXM29" s="343"/>
      <c r="LXN29" s="343"/>
      <c r="LXO29" s="343"/>
      <c r="LXP29" s="343"/>
      <c r="LXQ29" s="343"/>
      <c r="LXR29" s="343"/>
      <c r="LXS29" s="343"/>
      <c r="LXT29" s="343"/>
      <c r="LXU29" s="343"/>
      <c r="LXV29" s="343"/>
      <c r="LXW29" s="343"/>
      <c r="LXX29" s="343"/>
      <c r="LXY29" s="343"/>
      <c r="LXZ29" s="343"/>
      <c r="LYA29" s="343"/>
      <c r="LYB29" s="343"/>
      <c r="LYC29" s="343"/>
      <c r="LYD29" s="343"/>
      <c r="LYE29" s="343"/>
      <c r="LYF29" s="343"/>
      <c r="LYG29" s="343"/>
      <c r="LYH29" s="343"/>
      <c r="LYI29" s="343"/>
      <c r="LYJ29" s="343"/>
      <c r="LYK29" s="343"/>
      <c r="LYL29" s="343"/>
      <c r="LYM29" s="343"/>
      <c r="LYN29" s="343"/>
      <c r="LYO29" s="343"/>
      <c r="LYP29" s="343"/>
      <c r="LYQ29" s="343"/>
      <c r="LYR29" s="343"/>
      <c r="LYS29" s="343"/>
      <c r="LYT29" s="343"/>
      <c r="LYU29" s="343"/>
      <c r="LYV29" s="343"/>
      <c r="LYW29" s="343"/>
      <c r="LYX29" s="343"/>
      <c r="LYY29" s="343"/>
      <c r="LYZ29" s="343"/>
      <c r="LZA29" s="343"/>
      <c r="LZB29" s="343"/>
      <c r="LZC29" s="343"/>
      <c r="LZD29" s="343"/>
      <c r="LZE29" s="343"/>
      <c r="LZF29" s="343"/>
      <c r="LZG29" s="343"/>
      <c r="LZH29" s="343"/>
      <c r="LZI29" s="343"/>
      <c r="LZJ29" s="343"/>
      <c r="LZK29" s="343"/>
      <c r="LZL29" s="343"/>
      <c r="LZM29" s="343"/>
      <c r="LZN29" s="343"/>
      <c r="LZO29" s="343"/>
      <c r="LZP29" s="343"/>
      <c r="LZQ29" s="343"/>
      <c r="LZR29" s="343"/>
      <c r="LZS29" s="343"/>
      <c r="LZT29" s="343"/>
      <c r="LZU29" s="343"/>
      <c r="LZV29" s="343"/>
      <c r="LZW29" s="343"/>
      <c r="LZX29" s="343"/>
      <c r="LZY29" s="343"/>
      <c r="LZZ29" s="343"/>
      <c r="MAA29" s="343"/>
      <c r="MAB29" s="343"/>
      <c r="MAC29" s="343"/>
      <c r="MAD29" s="343"/>
      <c r="MAE29" s="343"/>
      <c r="MAF29" s="343"/>
      <c r="MAG29" s="343"/>
      <c r="MAH29" s="343"/>
      <c r="MAI29" s="343"/>
      <c r="MAJ29" s="343"/>
      <c r="MAK29" s="343"/>
      <c r="MAL29" s="343"/>
      <c r="MAM29" s="343"/>
      <c r="MAN29" s="343"/>
      <c r="MAO29" s="343"/>
      <c r="MAP29" s="343"/>
      <c r="MAQ29" s="343"/>
      <c r="MAR29" s="343"/>
      <c r="MAS29" s="343"/>
      <c r="MAT29" s="343"/>
      <c r="MAU29" s="343"/>
      <c r="MAV29" s="343"/>
      <c r="MAW29" s="343"/>
      <c r="MAX29" s="343"/>
      <c r="MAY29" s="343"/>
      <c r="MAZ29" s="343"/>
      <c r="MBA29" s="343"/>
      <c r="MBB29" s="343"/>
      <c r="MBC29" s="343"/>
      <c r="MBD29" s="343"/>
      <c r="MBE29" s="343"/>
      <c r="MBF29" s="343"/>
      <c r="MBG29" s="343"/>
      <c r="MBH29" s="343"/>
      <c r="MBI29" s="343"/>
      <c r="MBJ29" s="343"/>
      <c r="MBK29" s="343"/>
      <c r="MBL29" s="343"/>
      <c r="MBM29" s="343"/>
      <c r="MBN29" s="343"/>
      <c r="MBO29" s="343"/>
      <c r="MBP29" s="343"/>
      <c r="MBQ29" s="343"/>
      <c r="MBR29" s="343"/>
      <c r="MBS29" s="343"/>
      <c r="MBT29" s="343"/>
      <c r="MBU29" s="343"/>
      <c r="MBV29" s="343"/>
      <c r="MBW29" s="343"/>
      <c r="MBX29" s="343"/>
      <c r="MBY29" s="343"/>
      <c r="MBZ29" s="343"/>
      <c r="MCA29" s="343"/>
      <c r="MCB29" s="343"/>
      <c r="MCC29" s="343"/>
      <c r="MCD29" s="343"/>
      <c r="MCE29" s="343"/>
      <c r="MCF29" s="343"/>
      <c r="MCG29" s="343"/>
      <c r="MCH29" s="343"/>
      <c r="MCI29" s="343"/>
      <c r="MCJ29" s="343"/>
      <c r="MCK29" s="343"/>
      <c r="MCL29" s="343"/>
      <c r="MCM29" s="343"/>
      <c r="MCN29" s="343"/>
      <c r="MCO29" s="343"/>
      <c r="MCP29" s="343"/>
      <c r="MCQ29" s="343"/>
      <c r="MCR29" s="343"/>
      <c r="MCS29" s="343"/>
      <c r="MCT29" s="343"/>
      <c r="MCU29" s="343"/>
      <c r="MCV29" s="343"/>
      <c r="MCW29" s="343"/>
      <c r="MCX29" s="343"/>
      <c r="MCY29" s="343"/>
      <c r="MCZ29" s="343"/>
      <c r="MDA29" s="343"/>
      <c r="MDB29" s="343"/>
      <c r="MDC29" s="343"/>
      <c r="MDD29" s="343"/>
      <c r="MDE29" s="343"/>
      <c r="MDF29" s="343"/>
      <c r="MDG29" s="343"/>
      <c r="MDH29" s="343"/>
      <c r="MDI29" s="343"/>
      <c r="MDJ29" s="343"/>
      <c r="MDK29" s="343"/>
      <c r="MDL29" s="343"/>
      <c r="MDM29" s="343"/>
      <c r="MDN29" s="343"/>
      <c r="MDO29" s="343"/>
      <c r="MDP29" s="343"/>
      <c r="MDQ29" s="343"/>
      <c r="MDR29" s="343"/>
      <c r="MDS29" s="343"/>
      <c r="MDT29" s="343"/>
      <c r="MDU29" s="343"/>
      <c r="MDV29" s="343"/>
      <c r="MDW29" s="343"/>
      <c r="MDX29" s="343"/>
      <c r="MDY29" s="343"/>
      <c r="MDZ29" s="343"/>
      <c r="MEA29" s="343"/>
      <c r="MEB29" s="343"/>
      <c r="MEC29" s="343"/>
      <c r="MED29" s="343"/>
      <c r="MEE29" s="343"/>
      <c r="MEF29" s="343"/>
      <c r="MEG29" s="343"/>
      <c r="MEH29" s="343"/>
      <c r="MEI29" s="343"/>
      <c r="MEJ29" s="343"/>
      <c r="MEK29" s="343"/>
      <c r="MEL29" s="343"/>
      <c r="MEM29" s="343"/>
      <c r="MEN29" s="343"/>
      <c r="MEO29" s="343"/>
      <c r="MEP29" s="343"/>
      <c r="MEQ29" s="343"/>
      <c r="MER29" s="343"/>
      <c r="MES29" s="343"/>
      <c r="MET29" s="343"/>
      <c r="MEU29" s="343"/>
      <c r="MEV29" s="343"/>
      <c r="MEW29" s="343"/>
      <c r="MEX29" s="343"/>
      <c r="MEY29" s="343"/>
      <c r="MEZ29" s="343"/>
      <c r="MFA29" s="343"/>
      <c r="MFB29" s="343"/>
      <c r="MFC29" s="343"/>
      <c r="MFD29" s="343"/>
      <c r="MFE29" s="343"/>
      <c r="MFF29" s="343"/>
      <c r="MFG29" s="343"/>
      <c r="MFH29" s="343"/>
      <c r="MFI29" s="343"/>
      <c r="MFJ29" s="343"/>
      <c r="MFK29" s="343"/>
      <c r="MFL29" s="343"/>
      <c r="MFM29" s="343"/>
      <c r="MFN29" s="343"/>
      <c r="MFO29" s="343"/>
      <c r="MFP29" s="343"/>
      <c r="MFQ29" s="343"/>
      <c r="MFR29" s="343"/>
      <c r="MFS29" s="343"/>
      <c r="MFT29" s="343"/>
      <c r="MFU29" s="343"/>
      <c r="MFV29" s="343"/>
      <c r="MFW29" s="343"/>
      <c r="MFX29" s="343"/>
      <c r="MFY29" s="343"/>
      <c r="MFZ29" s="343"/>
      <c r="MGA29" s="343"/>
      <c r="MGB29" s="343"/>
      <c r="MGC29" s="343"/>
      <c r="MGD29" s="343"/>
      <c r="MGE29" s="343"/>
      <c r="MGF29" s="343"/>
      <c r="MGG29" s="343"/>
      <c r="MGH29" s="343"/>
      <c r="MGI29" s="343"/>
      <c r="MGJ29" s="343"/>
      <c r="MGK29" s="343"/>
      <c r="MGL29" s="343"/>
      <c r="MGM29" s="343"/>
      <c r="MGN29" s="343"/>
      <c r="MGO29" s="343"/>
      <c r="MGP29" s="343"/>
      <c r="MGQ29" s="343"/>
      <c r="MGR29" s="343"/>
      <c r="MGS29" s="343"/>
      <c r="MGT29" s="343"/>
      <c r="MGU29" s="343"/>
      <c r="MGV29" s="343"/>
      <c r="MGW29" s="343"/>
      <c r="MGX29" s="343"/>
      <c r="MGY29" s="343"/>
      <c r="MGZ29" s="343"/>
      <c r="MHA29" s="343"/>
      <c r="MHB29" s="343"/>
      <c r="MHC29" s="343"/>
      <c r="MHD29" s="343"/>
      <c r="MHE29" s="343"/>
      <c r="MHF29" s="343"/>
      <c r="MHG29" s="343"/>
      <c r="MHH29" s="343"/>
      <c r="MHI29" s="343"/>
      <c r="MHJ29" s="343"/>
      <c r="MHK29" s="343"/>
      <c r="MHL29" s="343"/>
      <c r="MHM29" s="343"/>
      <c r="MHN29" s="343"/>
      <c r="MHO29" s="343"/>
      <c r="MHP29" s="343"/>
      <c r="MHQ29" s="343"/>
      <c r="MHR29" s="343"/>
      <c r="MHS29" s="343"/>
      <c r="MHT29" s="343"/>
      <c r="MHU29" s="343"/>
      <c r="MHV29" s="343"/>
      <c r="MHW29" s="343"/>
      <c r="MHX29" s="343"/>
      <c r="MHY29" s="343"/>
      <c r="MHZ29" s="343"/>
      <c r="MIA29" s="343"/>
      <c r="MIB29" s="343"/>
      <c r="MIC29" s="343"/>
      <c r="MID29" s="343"/>
      <c r="MIE29" s="343"/>
      <c r="MIF29" s="343"/>
      <c r="MIG29" s="343"/>
      <c r="MIH29" s="343"/>
      <c r="MII29" s="343"/>
      <c r="MIJ29" s="343"/>
      <c r="MIK29" s="343"/>
      <c r="MIL29" s="343"/>
      <c r="MIM29" s="343"/>
      <c r="MIN29" s="343"/>
      <c r="MIO29" s="343"/>
      <c r="MIP29" s="343"/>
      <c r="MIQ29" s="343"/>
      <c r="MIR29" s="343"/>
      <c r="MIS29" s="343"/>
      <c r="MIT29" s="343"/>
      <c r="MIU29" s="343"/>
      <c r="MIV29" s="343"/>
      <c r="MIW29" s="343"/>
      <c r="MIX29" s="343"/>
      <c r="MIY29" s="343"/>
      <c r="MIZ29" s="343"/>
      <c r="MJA29" s="343"/>
      <c r="MJB29" s="343"/>
      <c r="MJC29" s="343"/>
      <c r="MJD29" s="343"/>
      <c r="MJE29" s="343"/>
      <c r="MJF29" s="343"/>
      <c r="MJG29" s="343"/>
      <c r="MJH29" s="343"/>
      <c r="MJI29" s="343"/>
      <c r="MJJ29" s="343"/>
      <c r="MJK29" s="343"/>
      <c r="MJL29" s="343"/>
      <c r="MJM29" s="343"/>
      <c r="MJN29" s="343"/>
      <c r="MJO29" s="343"/>
      <c r="MJP29" s="343"/>
      <c r="MJQ29" s="343"/>
      <c r="MJR29" s="343"/>
      <c r="MJS29" s="343"/>
      <c r="MJT29" s="343"/>
      <c r="MJU29" s="343"/>
      <c r="MJV29" s="343"/>
      <c r="MJW29" s="343"/>
      <c r="MJX29" s="343"/>
      <c r="MJY29" s="343"/>
      <c r="MJZ29" s="343"/>
      <c r="MKA29" s="343"/>
      <c r="MKB29" s="343"/>
      <c r="MKC29" s="343"/>
      <c r="MKD29" s="343"/>
      <c r="MKE29" s="343"/>
      <c r="MKF29" s="343"/>
      <c r="MKG29" s="343"/>
      <c r="MKH29" s="343"/>
      <c r="MKI29" s="343"/>
      <c r="MKJ29" s="343"/>
      <c r="MKK29" s="343"/>
      <c r="MKL29" s="343"/>
      <c r="MKM29" s="343"/>
      <c r="MKN29" s="343"/>
      <c r="MKO29" s="343"/>
      <c r="MKP29" s="343"/>
      <c r="MKQ29" s="343"/>
      <c r="MKR29" s="343"/>
      <c r="MKS29" s="343"/>
      <c r="MKT29" s="343"/>
      <c r="MKU29" s="343"/>
      <c r="MKV29" s="343"/>
      <c r="MKW29" s="343"/>
      <c r="MKX29" s="343"/>
      <c r="MKY29" s="343"/>
      <c r="MKZ29" s="343"/>
      <c r="MLA29" s="343"/>
      <c r="MLB29" s="343"/>
      <c r="MLC29" s="343"/>
      <c r="MLD29" s="343"/>
      <c r="MLE29" s="343"/>
      <c r="MLF29" s="343"/>
      <c r="MLG29" s="343"/>
      <c r="MLH29" s="343"/>
      <c r="MLI29" s="343"/>
      <c r="MLJ29" s="343"/>
      <c r="MLK29" s="343"/>
      <c r="MLL29" s="343"/>
      <c r="MLM29" s="343"/>
      <c r="MLN29" s="343"/>
      <c r="MLO29" s="343"/>
      <c r="MLP29" s="343"/>
      <c r="MLQ29" s="343"/>
      <c r="MLR29" s="343"/>
      <c r="MLS29" s="343"/>
      <c r="MLT29" s="343"/>
      <c r="MLU29" s="343"/>
      <c r="MLV29" s="343"/>
      <c r="MLW29" s="343"/>
      <c r="MLX29" s="343"/>
      <c r="MLY29" s="343"/>
      <c r="MLZ29" s="343"/>
      <c r="MMA29" s="343"/>
      <c r="MMB29" s="343"/>
      <c r="MMC29" s="343"/>
      <c r="MMD29" s="343"/>
      <c r="MME29" s="343"/>
      <c r="MMF29" s="343"/>
      <c r="MMG29" s="343"/>
      <c r="MMH29" s="343"/>
      <c r="MMI29" s="343"/>
      <c r="MMJ29" s="343"/>
      <c r="MMK29" s="343"/>
      <c r="MML29" s="343"/>
      <c r="MMM29" s="343"/>
      <c r="MMN29" s="343"/>
      <c r="MMO29" s="343"/>
      <c r="MMP29" s="343"/>
      <c r="MMQ29" s="343"/>
      <c r="MMR29" s="343"/>
      <c r="MMS29" s="343"/>
      <c r="MMT29" s="343"/>
      <c r="MMU29" s="343"/>
      <c r="MMV29" s="343"/>
      <c r="MMW29" s="343"/>
      <c r="MMX29" s="343"/>
      <c r="MMY29" s="343"/>
      <c r="MMZ29" s="343"/>
      <c r="MNA29" s="343"/>
      <c r="MNB29" s="343"/>
      <c r="MNC29" s="343"/>
      <c r="MND29" s="343"/>
      <c r="MNE29" s="343"/>
      <c r="MNF29" s="343"/>
      <c r="MNG29" s="343"/>
      <c r="MNH29" s="343"/>
      <c r="MNI29" s="343"/>
      <c r="MNJ29" s="343"/>
      <c r="MNK29" s="343"/>
      <c r="MNL29" s="343"/>
      <c r="MNM29" s="343"/>
      <c r="MNN29" s="343"/>
      <c r="MNO29" s="343"/>
      <c r="MNP29" s="343"/>
      <c r="MNQ29" s="343"/>
      <c r="MNR29" s="343"/>
      <c r="MNS29" s="343"/>
      <c r="MNT29" s="343"/>
      <c r="MNU29" s="343"/>
      <c r="MNV29" s="343"/>
      <c r="MNW29" s="343"/>
      <c r="MNX29" s="343"/>
      <c r="MNY29" s="343"/>
      <c r="MNZ29" s="343"/>
      <c r="MOA29" s="343"/>
      <c r="MOB29" s="343"/>
      <c r="MOC29" s="343"/>
      <c r="MOD29" s="343"/>
      <c r="MOE29" s="343"/>
      <c r="MOF29" s="343"/>
      <c r="MOG29" s="343"/>
      <c r="MOH29" s="343"/>
      <c r="MOI29" s="343"/>
      <c r="MOJ29" s="343"/>
      <c r="MOK29" s="343"/>
      <c r="MOL29" s="343"/>
      <c r="MOM29" s="343"/>
      <c r="MON29" s="343"/>
      <c r="MOO29" s="343"/>
      <c r="MOP29" s="343"/>
      <c r="MOQ29" s="343"/>
      <c r="MOR29" s="343"/>
      <c r="MOS29" s="343"/>
      <c r="MOT29" s="343"/>
      <c r="MOU29" s="343"/>
      <c r="MOV29" s="343"/>
      <c r="MOW29" s="343"/>
      <c r="MOX29" s="343"/>
      <c r="MOY29" s="343"/>
      <c r="MOZ29" s="343"/>
      <c r="MPA29" s="343"/>
      <c r="MPB29" s="343"/>
      <c r="MPC29" s="343"/>
      <c r="MPD29" s="343"/>
      <c r="MPE29" s="343"/>
      <c r="MPF29" s="343"/>
      <c r="MPG29" s="343"/>
      <c r="MPH29" s="343"/>
      <c r="MPI29" s="343"/>
      <c r="MPJ29" s="343"/>
      <c r="MPK29" s="343"/>
      <c r="MPL29" s="343"/>
      <c r="MPM29" s="343"/>
      <c r="MPN29" s="343"/>
      <c r="MPO29" s="343"/>
      <c r="MPP29" s="343"/>
      <c r="MPQ29" s="343"/>
      <c r="MPR29" s="343"/>
      <c r="MPS29" s="343"/>
      <c r="MPT29" s="343"/>
      <c r="MPU29" s="343"/>
      <c r="MPV29" s="343"/>
      <c r="MPW29" s="343"/>
      <c r="MPX29" s="343"/>
      <c r="MPY29" s="343"/>
      <c r="MPZ29" s="343"/>
      <c r="MQA29" s="343"/>
      <c r="MQB29" s="343"/>
      <c r="MQC29" s="343"/>
      <c r="MQD29" s="343"/>
      <c r="MQE29" s="343"/>
      <c r="MQF29" s="343"/>
      <c r="MQG29" s="343"/>
      <c r="MQH29" s="343"/>
      <c r="MQI29" s="343"/>
      <c r="MQJ29" s="343"/>
      <c r="MQK29" s="343"/>
      <c r="MQL29" s="343"/>
      <c r="MQM29" s="343"/>
      <c r="MQN29" s="343"/>
      <c r="MQO29" s="343"/>
      <c r="MQP29" s="343"/>
      <c r="MQQ29" s="343"/>
      <c r="MQR29" s="343"/>
      <c r="MQS29" s="343"/>
      <c r="MQT29" s="343"/>
      <c r="MQU29" s="343"/>
      <c r="MQV29" s="343"/>
      <c r="MQW29" s="343"/>
      <c r="MQX29" s="343"/>
      <c r="MQY29" s="343"/>
      <c r="MQZ29" s="343"/>
      <c r="MRA29" s="343"/>
      <c r="MRB29" s="343"/>
      <c r="MRC29" s="343"/>
      <c r="MRD29" s="343"/>
      <c r="MRE29" s="343"/>
      <c r="MRF29" s="343"/>
      <c r="MRG29" s="343"/>
      <c r="MRH29" s="343"/>
      <c r="MRI29" s="343"/>
      <c r="MRJ29" s="343"/>
      <c r="MRK29" s="343"/>
      <c r="MRL29" s="343"/>
      <c r="MRM29" s="343"/>
      <c r="MRN29" s="343"/>
      <c r="MRO29" s="343"/>
      <c r="MRP29" s="343"/>
      <c r="MRQ29" s="343"/>
      <c r="MRR29" s="343"/>
      <c r="MRS29" s="343"/>
      <c r="MRT29" s="343"/>
      <c r="MRU29" s="343"/>
      <c r="MRV29" s="343"/>
      <c r="MRW29" s="343"/>
      <c r="MRX29" s="343"/>
      <c r="MRY29" s="343"/>
      <c r="MRZ29" s="343"/>
      <c r="MSA29" s="343"/>
      <c r="MSB29" s="343"/>
      <c r="MSC29" s="343"/>
      <c r="MSD29" s="343"/>
      <c r="MSE29" s="343"/>
      <c r="MSF29" s="343"/>
      <c r="MSG29" s="343"/>
      <c r="MSH29" s="343"/>
      <c r="MSI29" s="343"/>
      <c r="MSJ29" s="343"/>
      <c r="MSK29" s="343"/>
      <c r="MSL29" s="343"/>
      <c r="MSM29" s="343"/>
      <c r="MSN29" s="343"/>
      <c r="MSO29" s="343"/>
      <c r="MSP29" s="343"/>
      <c r="MSQ29" s="343"/>
      <c r="MSR29" s="343"/>
      <c r="MSS29" s="343"/>
      <c r="MST29" s="343"/>
      <c r="MSU29" s="343"/>
      <c r="MSV29" s="343"/>
      <c r="MSW29" s="343"/>
      <c r="MSX29" s="343"/>
      <c r="MSY29" s="343"/>
      <c r="MSZ29" s="343"/>
      <c r="MTA29" s="343"/>
      <c r="MTB29" s="343"/>
      <c r="MTC29" s="343"/>
      <c r="MTD29" s="343"/>
      <c r="MTE29" s="343"/>
      <c r="MTF29" s="343"/>
      <c r="MTG29" s="343"/>
      <c r="MTH29" s="343"/>
      <c r="MTI29" s="343"/>
      <c r="MTJ29" s="343"/>
      <c r="MTK29" s="343"/>
      <c r="MTL29" s="343"/>
      <c r="MTM29" s="343"/>
      <c r="MTN29" s="343"/>
      <c r="MTO29" s="343"/>
      <c r="MTP29" s="343"/>
      <c r="MTQ29" s="343"/>
      <c r="MTR29" s="343"/>
      <c r="MTS29" s="343"/>
      <c r="MTT29" s="343"/>
      <c r="MTU29" s="343"/>
      <c r="MTV29" s="343"/>
      <c r="MTW29" s="343"/>
      <c r="MTX29" s="343"/>
      <c r="MTY29" s="343"/>
      <c r="MTZ29" s="343"/>
      <c r="MUA29" s="343"/>
      <c r="MUB29" s="343"/>
      <c r="MUC29" s="343"/>
      <c r="MUD29" s="343"/>
      <c r="MUE29" s="343"/>
      <c r="MUF29" s="343"/>
      <c r="MUG29" s="343"/>
      <c r="MUH29" s="343"/>
      <c r="MUI29" s="343"/>
      <c r="MUJ29" s="343"/>
      <c r="MUK29" s="343"/>
      <c r="MUL29" s="343"/>
      <c r="MUM29" s="343"/>
      <c r="MUN29" s="343"/>
      <c r="MUO29" s="343"/>
      <c r="MUP29" s="343"/>
      <c r="MUQ29" s="343"/>
      <c r="MUR29" s="343"/>
      <c r="MUS29" s="343"/>
      <c r="MUT29" s="343"/>
      <c r="MUU29" s="343"/>
      <c r="MUV29" s="343"/>
      <c r="MUW29" s="343"/>
      <c r="MUX29" s="343"/>
      <c r="MUY29" s="343"/>
      <c r="MUZ29" s="343"/>
      <c r="MVA29" s="343"/>
      <c r="MVB29" s="343"/>
      <c r="MVC29" s="343"/>
      <c r="MVD29" s="343"/>
      <c r="MVE29" s="343"/>
      <c r="MVF29" s="343"/>
      <c r="MVG29" s="343"/>
      <c r="MVH29" s="343"/>
      <c r="MVI29" s="343"/>
      <c r="MVJ29" s="343"/>
      <c r="MVK29" s="343"/>
      <c r="MVL29" s="343"/>
      <c r="MVM29" s="343"/>
      <c r="MVN29" s="343"/>
      <c r="MVO29" s="343"/>
      <c r="MVP29" s="343"/>
      <c r="MVQ29" s="343"/>
      <c r="MVR29" s="343"/>
      <c r="MVS29" s="343"/>
      <c r="MVT29" s="343"/>
      <c r="MVU29" s="343"/>
      <c r="MVV29" s="343"/>
      <c r="MVW29" s="343"/>
      <c r="MVX29" s="343"/>
      <c r="MVY29" s="343"/>
      <c r="MVZ29" s="343"/>
      <c r="MWA29" s="343"/>
      <c r="MWB29" s="343"/>
      <c r="MWC29" s="343"/>
      <c r="MWD29" s="343"/>
      <c r="MWE29" s="343"/>
      <c r="MWF29" s="343"/>
      <c r="MWG29" s="343"/>
      <c r="MWH29" s="343"/>
      <c r="MWI29" s="343"/>
      <c r="MWJ29" s="343"/>
      <c r="MWK29" s="343"/>
      <c r="MWL29" s="343"/>
      <c r="MWM29" s="343"/>
      <c r="MWN29" s="343"/>
      <c r="MWO29" s="343"/>
      <c r="MWP29" s="343"/>
      <c r="MWQ29" s="343"/>
      <c r="MWR29" s="343"/>
      <c r="MWS29" s="343"/>
      <c r="MWT29" s="343"/>
      <c r="MWU29" s="343"/>
      <c r="MWV29" s="343"/>
      <c r="MWW29" s="343"/>
      <c r="MWX29" s="343"/>
      <c r="MWY29" s="343"/>
      <c r="MWZ29" s="343"/>
      <c r="MXA29" s="343"/>
      <c r="MXB29" s="343"/>
      <c r="MXC29" s="343"/>
      <c r="MXD29" s="343"/>
      <c r="MXE29" s="343"/>
      <c r="MXF29" s="343"/>
      <c r="MXG29" s="343"/>
      <c r="MXH29" s="343"/>
      <c r="MXI29" s="343"/>
      <c r="MXJ29" s="343"/>
      <c r="MXK29" s="343"/>
      <c r="MXL29" s="343"/>
      <c r="MXM29" s="343"/>
      <c r="MXN29" s="343"/>
      <c r="MXO29" s="343"/>
      <c r="MXP29" s="343"/>
      <c r="MXQ29" s="343"/>
      <c r="MXR29" s="343"/>
      <c r="MXS29" s="343"/>
      <c r="MXT29" s="343"/>
      <c r="MXU29" s="343"/>
      <c r="MXV29" s="343"/>
      <c r="MXW29" s="343"/>
      <c r="MXX29" s="343"/>
      <c r="MXY29" s="343"/>
      <c r="MXZ29" s="343"/>
      <c r="MYA29" s="343"/>
      <c r="MYB29" s="343"/>
      <c r="MYC29" s="343"/>
      <c r="MYD29" s="343"/>
      <c r="MYE29" s="343"/>
      <c r="MYF29" s="343"/>
      <c r="MYG29" s="343"/>
      <c r="MYH29" s="343"/>
      <c r="MYI29" s="343"/>
      <c r="MYJ29" s="343"/>
      <c r="MYK29" s="343"/>
      <c r="MYL29" s="343"/>
      <c r="MYM29" s="343"/>
      <c r="MYN29" s="343"/>
      <c r="MYO29" s="343"/>
      <c r="MYP29" s="343"/>
      <c r="MYQ29" s="343"/>
      <c r="MYR29" s="343"/>
      <c r="MYS29" s="343"/>
      <c r="MYT29" s="343"/>
      <c r="MYU29" s="343"/>
      <c r="MYV29" s="343"/>
      <c r="MYW29" s="343"/>
      <c r="MYX29" s="343"/>
      <c r="MYY29" s="343"/>
      <c r="MYZ29" s="343"/>
      <c r="MZA29" s="343"/>
      <c r="MZB29" s="343"/>
      <c r="MZC29" s="343"/>
      <c r="MZD29" s="343"/>
      <c r="MZE29" s="343"/>
      <c r="MZF29" s="343"/>
      <c r="MZG29" s="343"/>
      <c r="MZH29" s="343"/>
      <c r="MZI29" s="343"/>
      <c r="MZJ29" s="343"/>
      <c r="MZK29" s="343"/>
      <c r="MZL29" s="343"/>
      <c r="MZM29" s="343"/>
      <c r="MZN29" s="343"/>
      <c r="MZO29" s="343"/>
      <c r="MZP29" s="343"/>
      <c r="MZQ29" s="343"/>
      <c r="MZR29" s="343"/>
      <c r="MZS29" s="343"/>
      <c r="MZT29" s="343"/>
      <c r="MZU29" s="343"/>
      <c r="MZV29" s="343"/>
      <c r="MZW29" s="343"/>
      <c r="MZX29" s="343"/>
      <c r="MZY29" s="343"/>
      <c r="MZZ29" s="343"/>
      <c r="NAA29" s="343"/>
      <c r="NAB29" s="343"/>
      <c r="NAC29" s="343"/>
      <c r="NAD29" s="343"/>
      <c r="NAE29" s="343"/>
      <c r="NAF29" s="343"/>
      <c r="NAG29" s="343"/>
      <c r="NAH29" s="343"/>
      <c r="NAI29" s="343"/>
      <c r="NAJ29" s="343"/>
      <c r="NAK29" s="343"/>
      <c r="NAL29" s="343"/>
      <c r="NAM29" s="343"/>
      <c r="NAN29" s="343"/>
      <c r="NAO29" s="343"/>
      <c r="NAP29" s="343"/>
      <c r="NAQ29" s="343"/>
      <c r="NAR29" s="343"/>
      <c r="NAS29" s="343"/>
      <c r="NAT29" s="343"/>
      <c r="NAU29" s="343"/>
      <c r="NAV29" s="343"/>
      <c r="NAW29" s="343"/>
      <c r="NAX29" s="343"/>
      <c r="NAY29" s="343"/>
      <c r="NAZ29" s="343"/>
      <c r="NBA29" s="343"/>
      <c r="NBB29" s="343"/>
      <c r="NBC29" s="343"/>
      <c r="NBD29" s="343"/>
      <c r="NBE29" s="343"/>
      <c r="NBF29" s="343"/>
      <c r="NBG29" s="343"/>
      <c r="NBH29" s="343"/>
      <c r="NBI29" s="343"/>
      <c r="NBJ29" s="343"/>
      <c r="NBK29" s="343"/>
      <c r="NBL29" s="343"/>
      <c r="NBM29" s="343"/>
      <c r="NBN29" s="343"/>
      <c r="NBO29" s="343"/>
      <c r="NBP29" s="343"/>
      <c r="NBQ29" s="343"/>
      <c r="NBR29" s="343"/>
      <c r="NBS29" s="343"/>
      <c r="NBT29" s="343"/>
      <c r="NBU29" s="343"/>
      <c r="NBV29" s="343"/>
      <c r="NBW29" s="343"/>
      <c r="NBX29" s="343"/>
      <c r="NBY29" s="343"/>
      <c r="NBZ29" s="343"/>
      <c r="NCA29" s="343"/>
      <c r="NCB29" s="343"/>
      <c r="NCC29" s="343"/>
      <c r="NCD29" s="343"/>
      <c r="NCE29" s="343"/>
      <c r="NCF29" s="343"/>
      <c r="NCG29" s="343"/>
      <c r="NCH29" s="343"/>
      <c r="NCI29" s="343"/>
      <c r="NCJ29" s="343"/>
      <c r="NCK29" s="343"/>
      <c r="NCL29" s="343"/>
      <c r="NCM29" s="343"/>
      <c r="NCN29" s="343"/>
      <c r="NCO29" s="343"/>
      <c r="NCP29" s="343"/>
      <c r="NCQ29" s="343"/>
      <c r="NCR29" s="343"/>
      <c r="NCS29" s="343"/>
      <c r="NCT29" s="343"/>
      <c r="NCU29" s="343"/>
      <c r="NCV29" s="343"/>
      <c r="NCW29" s="343"/>
      <c r="NCX29" s="343"/>
      <c r="NCY29" s="343"/>
      <c r="NCZ29" s="343"/>
      <c r="NDA29" s="343"/>
      <c r="NDB29" s="343"/>
      <c r="NDC29" s="343"/>
      <c r="NDD29" s="343"/>
      <c r="NDE29" s="343"/>
      <c r="NDF29" s="343"/>
      <c r="NDG29" s="343"/>
      <c r="NDH29" s="343"/>
      <c r="NDI29" s="343"/>
      <c r="NDJ29" s="343"/>
      <c r="NDK29" s="343"/>
      <c r="NDL29" s="343"/>
      <c r="NDM29" s="343"/>
      <c r="NDN29" s="343"/>
      <c r="NDO29" s="343"/>
      <c r="NDP29" s="343"/>
      <c r="NDQ29" s="343"/>
      <c r="NDR29" s="343"/>
      <c r="NDS29" s="343"/>
      <c r="NDT29" s="343"/>
      <c r="NDU29" s="343"/>
      <c r="NDV29" s="343"/>
      <c r="NDW29" s="343"/>
      <c r="NDX29" s="343"/>
      <c r="NDY29" s="343"/>
      <c r="NDZ29" s="343"/>
      <c r="NEA29" s="343"/>
      <c r="NEB29" s="343"/>
      <c r="NEC29" s="343"/>
      <c r="NED29" s="343"/>
      <c r="NEE29" s="343"/>
      <c r="NEF29" s="343"/>
      <c r="NEG29" s="343"/>
      <c r="NEH29" s="343"/>
      <c r="NEI29" s="343"/>
      <c r="NEJ29" s="343"/>
      <c r="NEK29" s="343"/>
      <c r="NEL29" s="343"/>
      <c r="NEM29" s="343"/>
      <c r="NEN29" s="343"/>
      <c r="NEO29" s="343"/>
      <c r="NEP29" s="343"/>
      <c r="NEQ29" s="343"/>
      <c r="NER29" s="343"/>
      <c r="NES29" s="343"/>
      <c r="NET29" s="343"/>
      <c r="NEU29" s="343"/>
      <c r="NEV29" s="343"/>
      <c r="NEW29" s="343"/>
      <c r="NEX29" s="343"/>
      <c r="NEY29" s="343"/>
      <c r="NEZ29" s="343"/>
      <c r="NFA29" s="343"/>
      <c r="NFB29" s="343"/>
      <c r="NFC29" s="343"/>
      <c r="NFD29" s="343"/>
      <c r="NFE29" s="343"/>
      <c r="NFF29" s="343"/>
      <c r="NFG29" s="343"/>
      <c r="NFH29" s="343"/>
      <c r="NFI29" s="343"/>
      <c r="NFJ29" s="343"/>
      <c r="NFK29" s="343"/>
      <c r="NFL29" s="343"/>
      <c r="NFM29" s="343"/>
      <c r="NFN29" s="343"/>
      <c r="NFO29" s="343"/>
      <c r="NFP29" s="343"/>
      <c r="NFQ29" s="343"/>
      <c r="NFR29" s="343"/>
      <c r="NFS29" s="343"/>
      <c r="NFT29" s="343"/>
      <c r="NFU29" s="343"/>
      <c r="NFV29" s="343"/>
      <c r="NFW29" s="343"/>
      <c r="NFX29" s="343"/>
      <c r="NFY29" s="343"/>
      <c r="NFZ29" s="343"/>
      <c r="NGA29" s="343"/>
      <c r="NGB29" s="343"/>
      <c r="NGC29" s="343"/>
      <c r="NGD29" s="343"/>
      <c r="NGE29" s="343"/>
      <c r="NGF29" s="343"/>
      <c r="NGG29" s="343"/>
      <c r="NGH29" s="343"/>
      <c r="NGI29" s="343"/>
      <c r="NGJ29" s="343"/>
      <c r="NGK29" s="343"/>
      <c r="NGL29" s="343"/>
      <c r="NGM29" s="343"/>
      <c r="NGN29" s="343"/>
      <c r="NGO29" s="343"/>
      <c r="NGP29" s="343"/>
      <c r="NGQ29" s="343"/>
      <c r="NGR29" s="343"/>
      <c r="NGS29" s="343"/>
      <c r="NGT29" s="343"/>
      <c r="NGU29" s="343"/>
      <c r="NGV29" s="343"/>
      <c r="NGW29" s="343"/>
      <c r="NGX29" s="343"/>
      <c r="NGY29" s="343"/>
      <c r="NGZ29" s="343"/>
      <c r="NHA29" s="343"/>
      <c r="NHB29" s="343"/>
      <c r="NHC29" s="343"/>
      <c r="NHD29" s="343"/>
      <c r="NHE29" s="343"/>
      <c r="NHF29" s="343"/>
      <c r="NHG29" s="343"/>
      <c r="NHH29" s="343"/>
      <c r="NHI29" s="343"/>
      <c r="NHJ29" s="343"/>
      <c r="NHK29" s="343"/>
      <c r="NHL29" s="343"/>
      <c r="NHM29" s="343"/>
      <c r="NHN29" s="343"/>
      <c r="NHO29" s="343"/>
      <c r="NHP29" s="343"/>
      <c r="NHQ29" s="343"/>
      <c r="NHR29" s="343"/>
      <c r="NHS29" s="343"/>
      <c r="NHT29" s="343"/>
      <c r="NHU29" s="343"/>
      <c r="NHV29" s="343"/>
      <c r="NHW29" s="343"/>
      <c r="NHX29" s="343"/>
      <c r="NHY29" s="343"/>
      <c r="NHZ29" s="343"/>
      <c r="NIA29" s="343"/>
      <c r="NIB29" s="343"/>
      <c r="NIC29" s="343"/>
      <c r="NID29" s="343"/>
      <c r="NIE29" s="343"/>
      <c r="NIF29" s="343"/>
      <c r="NIG29" s="343"/>
      <c r="NIH29" s="343"/>
      <c r="NII29" s="343"/>
      <c r="NIJ29" s="343"/>
      <c r="NIK29" s="343"/>
      <c r="NIL29" s="343"/>
      <c r="NIM29" s="343"/>
      <c r="NIN29" s="343"/>
      <c r="NIO29" s="343"/>
      <c r="NIP29" s="343"/>
      <c r="NIQ29" s="343"/>
      <c r="NIR29" s="343"/>
      <c r="NIS29" s="343"/>
      <c r="NIT29" s="343"/>
      <c r="NIU29" s="343"/>
      <c r="NIV29" s="343"/>
      <c r="NIW29" s="343"/>
      <c r="NIX29" s="343"/>
      <c r="NIY29" s="343"/>
      <c r="NIZ29" s="343"/>
      <c r="NJA29" s="343"/>
      <c r="NJB29" s="343"/>
      <c r="NJC29" s="343"/>
      <c r="NJD29" s="343"/>
      <c r="NJE29" s="343"/>
      <c r="NJF29" s="343"/>
      <c r="NJG29" s="343"/>
      <c r="NJH29" s="343"/>
      <c r="NJI29" s="343"/>
      <c r="NJJ29" s="343"/>
      <c r="NJK29" s="343"/>
      <c r="NJL29" s="343"/>
      <c r="NJM29" s="343"/>
      <c r="NJN29" s="343"/>
      <c r="NJO29" s="343"/>
      <c r="NJP29" s="343"/>
      <c r="NJQ29" s="343"/>
      <c r="NJR29" s="343"/>
      <c r="NJS29" s="343"/>
      <c r="NJT29" s="343"/>
      <c r="NJU29" s="343"/>
      <c r="NJV29" s="343"/>
      <c r="NJW29" s="343"/>
      <c r="NJX29" s="343"/>
      <c r="NJY29" s="343"/>
      <c r="NJZ29" s="343"/>
      <c r="NKA29" s="343"/>
      <c r="NKB29" s="343"/>
      <c r="NKC29" s="343"/>
      <c r="NKD29" s="343"/>
      <c r="NKE29" s="343"/>
      <c r="NKF29" s="343"/>
      <c r="NKG29" s="343"/>
      <c r="NKH29" s="343"/>
      <c r="NKI29" s="343"/>
      <c r="NKJ29" s="343"/>
      <c r="NKK29" s="343"/>
      <c r="NKL29" s="343"/>
      <c r="NKM29" s="343"/>
      <c r="NKN29" s="343"/>
      <c r="NKO29" s="343"/>
      <c r="NKP29" s="343"/>
      <c r="NKQ29" s="343"/>
      <c r="NKR29" s="343"/>
      <c r="NKS29" s="343"/>
      <c r="NKT29" s="343"/>
      <c r="NKU29" s="343"/>
      <c r="NKV29" s="343"/>
      <c r="NKW29" s="343"/>
      <c r="NKX29" s="343"/>
      <c r="NKY29" s="343"/>
      <c r="NKZ29" s="343"/>
      <c r="NLA29" s="343"/>
      <c r="NLB29" s="343"/>
      <c r="NLC29" s="343"/>
      <c r="NLD29" s="343"/>
      <c r="NLE29" s="343"/>
      <c r="NLF29" s="343"/>
      <c r="NLG29" s="343"/>
      <c r="NLH29" s="343"/>
      <c r="NLI29" s="343"/>
      <c r="NLJ29" s="343"/>
      <c r="NLK29" s="343"/>
      <c r="NLL29" s="343"/>
      <c r="NLM29" s="343"/>
      <c r="NLN29" s="343"/>
      <c r="NLO29" s="343"/>
      <c r="NLP29" s="343"/>
      <c r="NLQ29" s="343"/>
      <c r="NLR29" s="343"/>
      <c r="NLS29" s="343"/>
      <c r="NLT29" s="343"/>
      <c r="NLU29" s="343"/>
      <c r="NLV29" s="343"/>
      <c r="NLW29" s="343"/>
      <c r="NLX29" s="343"/>
      <c r="NLY29" s="343"/>
      <c r="NLZ29" s="343"/>
      <c r="NMA29" s="343"/>
      <c r="NMB29" s="343"/>
      <c r="NMC29" s="343"/>
      <c r="NMD29" s="343"/>
      <c r="NME29" s="343"/>
      <c r="NMF29" s="343"/>
      <c r="NMG29" s="343"/>
      <c r="NMH29" s="343"/>
      <c r="NMI29" s="343"/>
      <c r="NMJ29" s="343"/>
      <c r="NMK29" s="343"/>
      <c r="NML29" s="343"/>
      <c r="NMM29" s="343"/>
      <c r="NMN29" s="343"/>
      <c r="NMO29" s="343"/>
      <c r="NMP29" s="343"/>
      <c r="NMQ29" s="343"/>
      <c r="NMR29" s="343"/>
      <c r="NMS29" s="343"/>
      <c r="NMT29" s="343"/>
      <c r="NMU29" s="343"/>
      <c r="NMV29" s="343"/>
      <c r="NMW29" s="343"/>
      <c r="NMX29" s="343"/>
      <c r="NMY29" s="343"/>
      <c r="NMZ29" s="343"/>
      <c r="NNA29" s="343"/>
      <c r="NNB29" s="343"/>
      <c r="NNC29" s="343"/>
      <c r="NND29" s="343"/>
      <c r="NNE29" s="343"/>
      <c r="NNF29" s="343"/>
      <c r="NNG29" s="343"/>
      <c r="NNH29" s="343"/>
      <c r="NNI29" s="343"/>
      <c r="NNJ29" s="343"/>
      <c r="NNK29" s="343"/>
      <c r="NNL29" s="343"/>
      <c r="NNM29" s="343"/>
      <c r="NNN29" s="343"/>
      <c r="NNO29" s="343"/>
      <c r="NNP29" s="343"/>
      <c r="NNQ29" s="343"/>
      <c r="NNR29" s="343"/>
      <c r="NNS29" s="343"/>
      <c r="NNT29" s="343"/>
      <c r="NNU29" s="343"/>
      <c r="NNV29" s="343"/>
      <c r="NNW29" s="343"/>
      <c r="NNX29" s="343"/>
      <c r="NNY29" s="343"/>
      <c r="NNZ29" s="343"/>
      <c r="NOA29" s="343"/>
      <c r="NOB29" s="343"/>
      <c r="NOC29" s="343"/>
      <c r="NOD29" s="343"/>
      <c r="NOE29" s="343"/>
      <c r="NOF29" s="343"/>
      <c r="NOG29" s="343"/>
      <c r="NOH29" s="343"/>
      <c r="NOI29" s="343"/>
      <c r="NOJ29" s="343"/>
      <c r="NOK29" s="343"/>
      <c r="NOL29" s="343"/>
      <c r="NOM29" s="343"/>
      <c r="NON29" s="343"/>
      <c r="NOO29" s="343"/>
      <c r="NOP29" s="343"/>
      <c r="NOQ29" s="343"/>
      <c r="NOR29" s="343"/>
      <c r="NOS29" s="343"/>
      <c r="NOT29" s="343"/>
      <c r="NOU29" s="343"/>
      <c r="NOV29" s="343"/>
      <c r="NOW29" s="343"/>
      <c r="NOX29" s="343"/>
      <c r="NOY29" s="343"/>
      <c r="NOZ29" s="343"/>
      <c r="NPA29" s="343"/>
      <c r="NPB29" s="343"/>
      <c r="NPC29" s="343"/>
      <c r="NPD29" s="343"/>
      <c r="NPE29" s="343"/>
      <c r="NPF29" s="343"/>
      <c r="NPG29" s="343"/>
      <c r="NPH29" s="343"/>
      <c r="NPI29" s="343"/>
      <c r="NPJ29" s="343"/>
      <c r="NPK29" s="343"/>
      <c r="NPL29" s="343"/>
      <c r="NPM29" s="343"/>
      <c r="NPN29" s="343"/>
      <c r="NPO29" s="343"/>
      <c r="NPP29" s="343"/>
      <c r="NPQ29" s="343"/>
      <c r="NPR29" s="343"/>
      <c r="NPS29" s="343"/>
      <c r="NPT29" s="343"/>
      <c r="NPU29" s="343"/>
      <c r="NPV29" s="343"/>
      <c r="NPW29" s="343"/>
      <c r="NPX29" s="343"/>
      <c r="NPY29" s="343"/>
      <c r="NPZ29" s="343"/>
      <c r="NQA29" s="343"/>
      <c r="NQB29" s="343"/>
      <c r="NQC29" s="343"/>
      <c r="NQD29" s="343"/>
      <c r="NQE29" s="343"/>
      <c r="NQF29" s="343"/>
      <c r="NQG29" s="343"/>
      <c r="NQH29" s="343"/>
      <c r="NQI29" s="343"/>
      <c r="NQJ29" s="343"/>
      <c r="NQK29" s="343"/>
      <c r="NQL29" s="343"/>
      <c r="NQM29" s="343"/>
      <c r="NQN29" s="343"/>
      <c r="NQO29" s="343"/>
      <c r="NQP29" s="343"/>
      <c r="NQQ29" s="343"/>
      <c r="NQR29" s="343"/>
      <c r="NQS29" s="343"/>
      <c r="NQT29" s="343"/>
      <c r="NQU29" s="343"/>
      <c r="NQV29" s="343"/>
      <c r="NQW29" s="343"/>
      <c r="NQX29" s="343"/>
      <c r="NQY29" s="343"/>
      <c r="NQZ29" s="343"/>
      <c r="NRA29" s="343"/>
      <c r="NRB29" s="343"/>
      <c r="NRC29" s="343"/>
      <c r="NRD29" s="343"/>
      <c r="NRE29" s="343"/>
      <c r="NRF29" s="343"/>
      <c r="NRG29" s="343"/>
      <c r="NRH29" s="343"/>
      <c r="NRI29" s="343"/>
      <c r="NRJ29" s="343"/>
      <c r="NRK29" s="343"/>
      <c r="NRL29" s="343"/>
      <c r="NRM29" s="343"/>
      <c r="NRN29" s="343"/>
      <c r="NRO29" s="343"/>
      <c r="NRP29" s="343"/>
      <c r="NRQ29" s="343"/>
      <c r="NRR29" s="343"/>
      <c r="NRS29" s="343"/>
      <c r="NRT29" s="343"/>
      <c r="NRU29" s="343"/>
      <c r="NRV29" s="343"/>
      <c r="NRW29" s="343"/>
      <c r="NRX29" s="343"/>
      <c r="NRY29" s="343"/>
      <c r="NRZ29" s="343"/>
      <c r="NSA29" s="343"/>
      <c r="NSB29" s="343"/>
      <c r="NSC29" s="343"/>
      <c r="NSD29" s="343"/>
      <c r="NSE29" s="343"/>
      <c r="NSF29" s="343"/>
      <c r="NSG29" s="343"/>
      <c r="NSH29" s="343"/>
      <c r="NSI29" s="343"/>
      <c r="NSJ29" s="343"/>
      <c r="NSK29" s="343"/>
      <c r="NSL29" s="343"/>
      <c r="NSM29" s="343"/>
      <c r="NSN29" s="343"/>
      <c r="NSO29" s="343"/>
      <c r="NSP29" s="343"/>
      <c r="NSQ29" s="343"/>
      <c r="NSR29" s="343"/>
      <c r="NSS29" s="343"/>
      <c r="NST29" s="343"/>
      <c r="NSU29" s="343"/>
      <c r="NSV29" s="343"/>
      <c r="NSW29" s="343"/>
      <c r="NSX29" s="343"/>
      <c r="NSY29" s="343"/>
      <c r="NSZ29" s="343"/>
      <c r="NTA29" s="343"/>
      <c r="NTB29" s="343"/>
      <c r="NTC29" s="343"/>
      <c r="NTD29" s="343"/>
      <c r="NTE29" s="343"/>
      <c r="NTF29" s="343"/>
      <c r="NTG29" s="343"/>
      <c r="NTH29" s="343"/>
      <c r="NTI29" s="343"/>
      <c r="NTJ29" s="343"/>
      <c r="NTK29" s="343"/>
      <c r="NTL29" s="343"/>
      <c r="NTM29" s="343"/>
      <c r="NTN29" s="343"/>
      <c r="NTO29" s="343"/>
      <c r="NTP29" s="343"/>
      <c r="NTQ29" s="343"/>
      <c r="NTR29" s="343"/>
      <c r="NTS29" s="343"/>
      <c r="NTT29" s="343"/>
      <c r="NTU29" s="343"/>
      <c r="NTV29" s="343"/>
      <c r="NTW29" s="343"/>
      <c r="NTX29" s="343"/>
      <c r="NTY29" s="343"/>
      <c r="NTZ29" s="343"/>
      <c r="NUA29" s="343"/>
      <c r="NUB29" s="343"/>
      <c r="NUC29" s="343"/>
      <c r="NUD29" s="343"/>
      <c r="NUE29" s="343"/>
      <c r="NUF29" s="343"/>
      <c r="NUG29" s="343"/>
      <c r="NUH29" s="343"/>
      <c r="NUI29" s="343"/>
      <c r="NUJ29" s="343"/>
      <c r="NUK29" s="343"/>
      <c r="NUL29" s="343"/>
      <c r="NUM29" s="343"/>
      <c r="NUN29" s="343"/>
      <c r="NUO29" s="343"/>
      <c r="NUP29" s="343"/>
      <c r="NUQ29" s="343"/>
      <c r="NUR29" s="343"/>
      <c r="NUS29" s="343"/>
      <c r="NUT29" s="343"/>
      <c r="NUU29" s="343"/>
      <c r="NUV29" s="343"/>
      <c r="NUW29" s="343"/>
      <c r="NUX29" s="343"/>
      <c r="NUY29" s="343"/>
      <c r="NUZ29" s="343"/>
      <c r="NVA29" s="343"/>
      <c r="NVB29" s="343"/>
      <c r="NVC29" s="343"/>
      <c r="NVD29" s="343"/>
      <c r="NVE29" s="343"/>
      <c r="NVF29" s="343"/>
      <c r="NVG29" s="343"/>
      <c r="NVH29" s="343"/>
      <c r="NVI29" s="343"/>
      <c r="NVJ29" s="343"/>
      <c r="NVK29" s="343"/>
      <c r="NVL29" s="343"/>
      <c r="NVM29" s="343"/>
      <c r="NVN29" s="343"/>
      <c r="NVO29" s="343"/>
      <c r="NVP29" s="343"/>
      <c r="NVQ29" s="343"/>
      <c r="NVR29" s="343"/>
      <c r="NVS29" s="343"/>
      <c r="NVT29" s="343"/>
      <c r="NVU29" s="343"/>
      <c r="NVV29" s="343"/>
      <c r="NVW29" s="343"/>
      <c r="NVX29" s="343"/>
      <c r="NVY29" s="343"/>
      <c r="NVZ29" s="343"/>
      <c r="NWA29" s="343"/>
      <c r="NWB29" s="343"/>
      <c r="NWC29" s="343"/>
      <c r="NWD29" s="343"/>
      <c r="NWE29" s="343"/>
      <c r="NWF29" s="343"/>
      <c r="NWG29" s="343"/>
      <c r="NWH29" s="343"/>
      <c r="NWI29" s="343"/>
      <c r="NWJ29" s="343"/>
      <c r="NWK29" s="343"/>
      <c r="NWL29" s="343"/>
      <c r="NWM29" s="343"/>
      <c r="NWN29" s="343"/>
      <c r="NWO29" s="343"/>
      <c r="NWP29" s="343"/>
      <c r="NWQ29" s="343"/>
      <c r="NWR29" s="343"/>
      <c r="NWS29" s="343"/>
      <c r="NWT29" s="343"/>
      <c r="NWU29" s="343"/>
      <c r="NWV29" s="343"/>
      <c r="NWW29" s="343"/>
      <c r="NWX29" s="343"/>
      <c r="NWY29" s="343"/>
      <c r="NWZ29" s="343"/>
      <c r="NXA29" s="343"/>
      <c r="NXB29" s="343"/>
      <c r="NXC29" s="343"/>
      <c r="NXD29" s="343"/>
      <c r="NXE29" s="343"/>
      <c r="NXF29" s="343"/>
      <c r="NXG29" s="343"/>
      <c r="NXH29" s="343"/>
      <c r="NXI29" s="343"/>
      <c r="NXJ29" s="343"/>
      <c r="NXK29" s="343"/>
      <c r="NXL29" s="343"/>
      <c r="NXM29" s="343"/>
      <c r="NXN29" s="343"/>
      <c r="NXO29" s="343"/>
      <c r="NXP29" s="343"/>
      <c r="NXQ29" s="343"/>
      <c r="NXR29" s="343"/>
      <c r="NXS29" s="343"/>
      <c r="NXT29" s="343"/>
      <c r="NXU29" s="343"/>
      <c r="NXV29" s="343"/>
      <c r="NXW29" s="343"/>
      <c r="NXX29" s="343"/>
      <c r="NXY29" s="343"/>
      <c r="NXZ29" s="343"/>
      <c r="NYA29" s="343"/>
      <c r="NYB29" s="343"/>
      <c r="NYC29" s="343"/>
      <c r="NYD29" s="343"/>
      <c r="NYE29" s="343"/>
      <c r="NYF29" s="343"/>
      <c r="NYG29" s="343"/>
      <c r="NYH29" s="343"/>
      <c r="NYI29" s="343"/>
      <c r="NYJ29" s="343"/>
      <c r="NYK29" s="343"/>
      <c r="NYL29" s="343"/>
      <c r="NYM29" s="343"/>
      <c r="NYN29" s="343"/>
      <c r="NYO29" s="343"/>
      <c r="NYP29" s="343"/>
      <c r="NYQ29" s="343"/>
      <c r="NYR29" s="343"/>
      <c r="NYS29" s="343"/>
      <c r="NYT29" s="343"/>
      <c r="NYU29" s="343"/>
      <c r="NYV29" s="343"/>
      <c r="NYW29" s="343"/>
      <c r="NYX29" s="343"/>
      <c r="NYY29" s="343"/>
      <c r="NYZ29" s="343"/>
      <c r="NZA29" s="343"/>
      <c r="NZB29" s="343"/>
      <c r="NZC29" s="343"/>
      <c r="NZD29" s="343"/>
      <c r="NZE29" s="343"/>
      <c r="NZF29" s="343"/>
      <c r="NZG29" s="343"/>
      <c r="NZH29" s="343"/>
      <c r="NZI29" s="343"/>
      <c r="NZJ29" s="343"/>
      <c r="NZK29" s="343"/>
      <c r="NZL29" s="343"/>
      <c r="NZM29" s="343"/>
      <c r="NZN29" s="343"/>
      <c r="NZO29" s="343"/>
      <c r="NZP29" s="343"/>
      <c r="NZQ29" s="343"/>
      <c r="NZR29" s="343"/>
      <c r="NZS29" s="343"/>
      <c r="NZT29" s="343"/>
      <c r="NZU29" s="343"/>
      <c r="NZV29" s="343"/>
      <c r="NZW29" s="343"/>
      <c r="NZX29" s="343"/>
      <c r="NZY29" s="343"/>
      <c r="NZZ29" s="343"/>
      <c r="OAA29" s="343"/>
      <c r="OAB29" s="343"/>
      <c r="OAC29" s="343"/>
      <c r="OAD29" s="343"/>
      <c r="OAE29" s="343"/>
      <c r="OAF29" s="343"/>
      <c r="OAG29" s="343"/>
      <c r="OAH29" s="343"/>
      <c r="OAI29" s="343"/>
      <c r="OAJ29" s="343"/>
      <c r="OAK29" s="343"/>
      <c r="OAL29" s="343"/>
      <c r="OAM29" s="343"/>
      <c r="OAN29" s="343"/>
      <c r="OAO29" s="343"/>
      <c r="OAP29" s="343"/>
      <c r="OAQ29" s="343"/>
      <c r="OAR29" s="343"/>
      <c r="OAS29" s="343"/>
      <c r="OAT29" s="343"/>
      <c r="OAU29" s="343"/>
      <c r="OAV29" s="343"/>
      <c r="OAW29" s="343"/>
      <c r="OAX29" s="343"/>
      <c r="OAY29" s="343"/>
      <c r="OAZ29" s="343"/>
      <c r="OBA29" s="343"/>
      <c r="OBB29" s="343"/>
      <c r="OBC29" s="343"/>
      <c r="OBD29" s="343"/>
      <c r="OBE29" s="343"/>
      <c r="OBF29" s="343"/>
      <c r="OBG29" s="343"/>
      <c r="OBH29" s="343"/>
      <c r="OBI29" s="343"/>
      <c r="OBJ29" s="343"/>
      <c r="OBK29" s="343"/>
      <c r="OBL29" s="343"/>
      <c r="OBM29" s="343"/>
      <c r="OBN29" s="343"/>
      <c r="OBO29" s="343"/>
      <c r="OBP29" s="343"/>
      <c r="OBQ29" s="343"/>
      <c r="OBR29" s="343"/>
      <c r="OBS29" s="343"/>
      <c r="OBT29" s="343"/>
      <c r="OBU29" s="343"/>
      <c r="OBV29" s="343"/>
      <c r="OBW29" s="343"/>
      <c r="OBX29" s="343"/>
      <c r="OBY29" s="343"/>
      <c r="OBZ29" s="343"/>
      <c r="OCA29" s="343"/>
      <c r="OCB29" s="343"/>
      <c r="OCC29" s="343"/>
      <c r="OCD29" s="343"/>
      <c r="OCE29" s="343"/>
      <c r="OCF29" s="343"/>
      <c r="OCG29" s="343"/>
      <c r="OCH29" s="343"/>
      <c r="OCI29" s="343"/>
      <c r="OCJ29" s="343"/>
      <c r="OCK29" s="343"/>
      <c r="OCL29" s="343"/>
      <c r="OCM29" s="343"/>
      <c r="OCN29" s="343"/>
      <c r="OCO29" s="343"/>
      <c r="OCP29" s="343"/>
      <c r="OCQ29" s="343"/>
      <c r="OCR29" s="343"/>
      <c r="OCS29" s="343"/>
      <c r="OCT29" s="343"/>
      <c r="OCU29" s="343"/>
      <c r="OCV29" s="343"/>
      <c r="OCW29" s="343"/>
      <c r="OCX29" s="343"/>
      <c r="OCY29" s="343"/>
      <c r="OCZ29" s="343"/>
      <c r="ODA29" s="343"/>
      <c r="ODB29" s="343"/>
      <c r="ODC29" s="343"/>
      <c r="ODD29" s="343"/>
      <c r="ODE29" s="343"/>
      <c r="ODF29" s="343"/>
      <c r="ODG29" s="343"/>
      <c r="ODH29" s="343"/>
      <c r="ODI29" s="343"/>
      <c r="ODJ29" s="343"/>
      <c r="ODK29" s="343"/>
      <c r="ODL29" s="343"/>
      <c r="ODM29" s="343"/>
      <c r="ODN29" s="343"/>
      <c r="ODO29" s="343"/>
      <c r="ODP29" s="343"/>
      <c r="ODQ29" s="343"/>
      <c r="ODR29" s="343"/>
      <c r="ODS29" s="343"/>
      <c r="ODT29" s="343"/>
      <c r="ODU29" s="343"/>
      <c r="ODV29" s="343"/>
      <c r="ODW29" s="343"/>
      <c r="ODX29" s="343"/>
      <c r="ODY29" s="343"/>
      <c r="ODZ29" s="343"/>
      <c r="OEA29" s="343"/>
      <c r="OEB29" s="343"/>
      <c r="OEC29" s="343"/>
      <c r="OED29" s="343"/>
      <c r="OEE29" s="343"/>
      <c r="OEF29" s="343"/>
      <c r="OEG29" s="343"/>
      <c r="OEH29" s="343"/>
      <c r="OEI29" s="343"/>
      <c r="OEJ29" s="343"/>
      <c r="OEK29" s="343"/>
      <c r="OEL29" s="343"/>
      <c r="OEM29" s="343"/>
      <c r="OEN29" s="343"/>
      <c r="OEO29" s="343"/>
      <c r="OEP29" s="343"/>
      <c r="OEQ29" s="343"/>
      <c r="OER29" s="343"/>
      <c r="OES29" s="343"/>
      <c r="OET29" s="343"/>
      <c r="OEU29" s="343"/>
      <c r="OEV29" s="343"/>
      <c r="OEW29" s="343"/>
      <c r="OEX29" s="343"/>
      <c r="OEY29" s="343"/>
      <c r="OEZ29" s="343"/>
      <c r="OFA29" s="343"/>
      <c r="OFB29" s="343"/>
      <c r="OFC29" s="343"/>
      <c r="OFD29" s="343"/>
      <c r="OFE29" s="343"/>
      <c r="OFF29" s="343"/>
      <c r="OFG29" s="343"/>
      <c r="OFH29" s="343"/>
      <c r="OFI29" s="343"/>
      <c r="OFJ29" s="343"/>
      <c r="OFK29" s="343"/>
      <c r="OFL29" s="343"/>
      <c r="OFM29" s="343"/>
      <c r="OFN29" s="343"/>
      <c r="OFO29" s="343"/>
      <c r="OFP29" s="343"/>
      <c r="OFQ29" s="343"/>
      <c r="OFR29" s="343"/>
      <c r="OFS29" s="343"/>
      <c r="OFT29" s="343"/>
      <c r="OFU29" s="343"/>
      <c r="OFV29" s="343"/>
      <c r="OFW29" s="343"/>
      <c r="OFX29" s="343"/>
      <c r="OFY29" s="343"/>
      <c r="OFZ29" s="343"/>
      <c r="OGA29" s="343"/>
      <c r="OGB29" s="343"/>
      <c r="OGC29" s="343"/>
      <c r="OGD29" s="343"/>
      <c r="OGE29" s="343"/>
      <c r="OGF29" s="343"/>
      <c r="OGG29" s="343"/>
      <c r="OGH29" s="343"/>
      <c r="OGI29" s="343"/>
      <c r="OGJ29" s="343"/>
      <c r="OGK29" s="343"/>
      <c r="OGL29" s="343"/>
      <c r="OGM29" s="343"/>
      <c r="OGN29" s="343"/>
      <c r="OGO29" s="343"/>
      <c r="OGP29" s="343"/>
      <c r="OGQ29" s="343"/>
      <c r="OGR29" s="343"/>
      <c r="OGS29" s="343"/>
      <c r="OGT29" s="343"/>
      <c r="OGU29" s="343"/>
      <c r="OGV29" s="343"/>
      <c r="OGW29" s="343"/>
      <c r="OGX29" s="343"/>
      <c r="OGY29" s="343"/>
      <c r="OGZ29" s="343"/>
      <c r="OHA29" s="343"/>
      <c r="OHB29" s="343"/>
      <c r="OHC29" s="343"/>
      <c r="OHD29" s="343"/>
      <c r="OHE29" s="343"/>
      <c r="OHF29" s="343"/>
      <c r="OHG29" s="343"/>
      <c r="OHH29" s="343"/>
      <c r="OHI29" s="343"/>
      <c r="OHJ29" s="343"/>
      <c r="OHK29" s="343"/>
      <c r="OHL29" s="343"/>
      <c r="OHM29" s="343"/>
      <c r="OHN29" s="343"/>
      <c r="OHO29" s="343"/>
      <c r="OHP29" s="343"/>
      <c r="OHQ29" s="343"/>
      <c r="OHR29" s="343"/>
      <c r="OHS29" s="343"/>
      <c r="OHT29" s="343"/>
      <c r="OHU29" s="343"/>
      <c r="OHV29" s="343"/>
      <c r="OHW29" s="343"/>
      <c r="OHX29" s="343"/>
      <c r="OHY29" s="343"/>
      <c r="OHZ29" s="343"/>
      <c r="OIA29" s="343"/>
      <c r="OIB29" s="343"/>
      <c r="OIC29" s="343"/>
      <c r="OID29" s="343"/>
      <c r="OIE29" s="343"/>
      <c r="OIF29" s="343"/>
      <c r="OIG29" s="343"/>
      <c r="OIH29" s="343"/>
      <c r="OII29" s="343"/>
      <c r="OIJ29" s="343"/>
      <c r="OIK29" s="343"/>
      <c r="OIL29" s="343"/>
      <c r="OIM29" s="343"/>
      <c r="OIN29" s="343"/>
      <c r="OIO29" s="343"/>
      <c r="OIP29" s="343"/>
      <c r="OIQ29" s="343"/>
      <c r="OIR29" s="343"/>
      <c r="OIS29" s="343"/>
      <c r="OIT29" s="343"/>
      <c r="OIU29" s="343"/>
      <c r="OIV29" s="343"/>
      <c r="OIW29" s="343"/>
      <c r="OIX29" s="343"/>
      <c r="OIY29" s="343"/>
      <c r="OIZ29" s="343"/>
      <c r="OJA29" s="343"/>
      <c r="OJB29" s="343"/>
      <c r="OJC29" s="343"/>
      <c r="OJD29" s="343"/>
      <c r="OJE29" s="343"/>
      <c r="OJF29" s="343"/>
      <c r="OJG29" s="343"/>
      <c r="OJH29" s="343"/>
      <c r="OJI29" s="343"/>
      <c r="OJJ29" s="343"/>
      <c r="OJK29" s="343"/>
      <c r="OJL29" s="343"/>
      <c r="OJM29" s="343"/>
      <c r="OJN29" s="343"/>
      <c r="OJO29" s="343"/>
      <c r="OJP29" s="343"/>
      <c r="OJQ29" s="343"/>
      <c r="OJR29" s="343"/>
      <c r="OJS29" s="343"/>
      <c r="OJT29" s="343"/>
      <c r="OJU29" s="343"/>
      <c r="OJV29" s="343"/>
      <c r="OJW29" s="343"/>
      <c r="OJX29" s="343"/>
      <c r="OJY29" s="343"/>
      <c r="OJZ29" s="343"/>
      <c r="OKA29" s="343"/>
      <c r="OKB29" s="343"/>
      <c r="OKC29" s="343"/>
      <c r="OKD29" s="343"/>
      <c r="OKE29" s="343"/>
      <c r="OKF29" s="343"/>
      <c r="OKG29" s="343"/>
      <c r="OKH29" s="343"/>
      <c r="OKI29" s="343"/>
      <c r="OKJ29" s="343"/>
      <c r="OKK29" s="343"/>
      <c r="OKL29" s="343"/>
      <c r="OKM29" s="343"/>
      <c r="OKN29" s="343"/>
      <c r="OKO29" s="343"/>
      <c r="OKP29" s="343"/>
      <c r="OKQ29" s="343"/>
      <c r="OKR29" s="343"/>
      <c r="OKS29" s="343"/>
      <c r="OKT29" s="343"/>
      <c r="OKU29" s="343"/>
      <c r="OKV29" s="343"/>
      <c r="OKW29" s="343"/>
      <c r="OKX29" s="343"/>
      <c r="OKY29" s="343"/>
      <c r="OKZ29" s="343"/>
      <c r="OLA29" s="343"/>
      <c r="OLB29" s="343"/>
      <c r="OLC29" s="343"/>
      <c r="OLD29" s="343"/>
      <c r="OLE29" s="343"/>
      <c r="OLF29" s="343"/>
      <c r="OLG29" s="343"/>
      <c r="OLH29" s="343"/>
      <c r="OLI29" s="343"/>
      <c r="OLJ29" s="343"/>
      <c r="OLK29" s="343"/>
      <c r="OLL29" s="343"/>
      <c r="OLM29" s="343"/>
      <c r="OLN29" s="343"/>
      <c r="OLO29" s="343"/>
      <c r="OLP29" s="343"/>
      <c r="OLQ29" s="343"/>
      <c r="OLR29" s="343"/>
      <c r="OLS29" s="343"/>
      <c r="OLT29" s="343"/>
      <c r="OLU29" s="343"/>
      <c r="OLV29" s="343"/>
      <c r="OLW29" s="343"/>
      <c r="OLX29" s="343"/>
      <c r="OLY29" s="343"/>
      <c r="OLZ29" s="343"/>
      <c r="OMA29" s="343"/>
      <c r="OMB29" s="343"/>
      <c r="OMC29" s="343"/>
      <c r="OMD29" s="343"/>
      <c r="OME29" s="343"/>
      <c r="OMF29" s="343"/>
      <c r="OMG29" s="343"/>
      <c r="OMH29" s="343"/>
      <c r="OMI29" s="343"/>
      <c r="OMJ29" s="343"/>
      <c r="OMK29" s="343"/>
      <c r="OML29" s="343"/>
      <c r="OMM29" s="343"/>
      <c r="OMN29" s="343"/>
      <c r="OMO29" s="343"/>
      <c r="OMP29" s="343"/>
      <c r="OMQ29" s="343"/>
      <c r="OMR29" s="343"/>
      <c r="OMS29" s="343"/>
      <c r="OMT29" s="343"/>
      <c r="OMU29" s="343"/>
      <c r="OMV29" s="343"/>
      <c r="OMW29" s="343"/>
      <c r="OMX29" s="343"/>
      <c r="OMY29" s="343"/>
      <c r="OMZ29" s="343"/>
      <c r="ONA29" s="343"/>
      <c r="ONB29" s="343"/>
      <c r="ONC29" s="343"/>
      <c r="OND29" s="343"/>
      <c r="ONE29" s="343"/>
      <c r="ONF29" s="343"/>
      <c r="ONG29" s="343"/>
      <c r="ONH29" s="343"/>
      <c r="ONI29" s="343"/>
      <c r="ONJ29" s="343"/>
      <c r="ONK29" s="343"/>
      <c r="ONL29" s="343"/>
      <c r="ONM29" s="343"/>
      <c r="ONN29" s="343"/>
      <c r="ONO29" s="343"/>
      <c r="ONP29" s="343"/>
      <c r="ONQ29" s="343"/>
      <c r="ONR29" s="343"/>
      <c r="ONS29" s="343"/>
      <c r="ONT29" s="343"/>
      <c r="ONU29" s="343"/>
      <c r="ONV29" s="343"/>
      <c r="ONW29" s="343"/>
      <c r="ONX29" s="343"/>
      <c r="ONY29" s="343"/>
      <c r="ONZ29" s="343"/>
      <c r="OOA29" s="343"/>
      <c r="OOB29" s="343"/>
      <c r="OOC29" s="343"/>
      <c r="OOD29" s="343"/>
      <c r="OOE29" s="343"/>
      <c r="OOF29" s="343"/>
      <c r="OOG29" s="343"/>
      <c r="OOH29" s="343"/>
      <c r="OOI29" s="343"/>
      <c r="OOJ29" s="343"/>
      <c r="OOK29" s="343"/>
      <c r="OOL29" s="343"/>
      <c r="OOM29" s="343"/>
      <c r="OON29" s="343"/>
      <c r="OOO29" s="343"/>
      <c r="OOP29" s="343"/>
      <c r="OOQ29" s="343"/>
      <c r="OOR29" s="343"/>
      <c r="OOS29" s="343"/>
      <c r="OOT29" s="343"/>
      <c r="OOU29" s="343"/>
      <c r="OOV29" s="343"/>
      <c r="OOW29" s="343"/>
      <c r="OOX29" s="343"/>
      <c r="OOY29" s="343"/>
      <c r="OOZ29" s="343"/>
      <c r="OPA29" s="343"/>
      <c r="OPB29" s="343"/>
      <c r="OPC29" s="343"/>
      <c r="OPD29" s="343"/>
      <c r="OPE29" s="343"/>
      <c r="OPF29" s="343"/>
      <c r="OPG29" s="343"/>
      <c r="OPH29" s="343"/>
      <c r="OPI29" s="343"/>
      <c r="OPJ29" s="343"/>
      <c r="OPK29" s="343"/>
      <c r="OPL29" s="343"/>
      <c r="OPM29" s="343"/>
      <c r="OPN29" s="343"/>
      <c r="OPO29" s="343"/>
      <c r="OPP29" s="343"/>
      <c r="OPQ29" s="343"/>
      <c r="OPR29" s="343"/>
      <c r="OPS29" s="343"/>
      <c r="OPT29" s="343"/>
      <c r="OPU29" s="343"/>
      <c r="OPV29" s="343"/>
      <c r="OPW29" s="343"/>
      <c r="OPX29" s="343"/>
      <c r="OPY29" s="343"/>
      <c r="OPZ29" s="343"/>
      <c r="OQA29" s="343"/>
      <c r="OQB29" s="343"/>
      <c r="OQC29" s="343"/>
      <c r="OQD29" s="343"/>
      <c r="OQE29" s="343"/>
      <c r="OQF29" s="343"/>
      <c r="OQG29" s="343"/>
      <c r="OQH29" s="343"/>
      <c r="OQI29" s="343"/>
      <c r="OQJ29" s="343"/>
      <c r="OQK29" s="343"/>
      <c r="OQL29" s="343"/>
      <c r="OQM29" s="343"/>
      <c r="OQN29" s="343"/>
      <c r="OQO29" s="343"/>
      <c r="OQP29" s="343"/>
      <c r="OQQ29" s="343"/>
      <c r="OQR29" s="343"/>
      <c r="OQS29" s="343"/>
      <c r="OQT29" s="343"/>
      <c r="OQU29" s="343"/>
      <c r="OQV29" s="343"/>
      <c r="OQW29" s="343"/>
      <c r="OQX29" s="343"/>
      <c r="OQY29" s="343"/>
      <c r="OQZ29" s="343"/>
      <c r="ORA29" s="343"/>
      <c r="ORB29" s="343"/>
      <c r="ORC29" s="343"/>
      <c r="ORD29" s="343"/>
      <c r="ORE29" s="343"/>
      <c r="ORF29" s="343"/>
      <c r="ORG29" s="343"/>
      <c r="ORH29" s="343"/>
      <c r="ORI29" s="343"/>
      <c r="ORJ29" s="343"/>
      <c r="ORK29" s="343"/>
      <c r="ORL29" s="343"/>
      <c r="ORM29" s="343"/>
      <c r="ORN29" s="343"/>
      <c r="ORO29" s="343"/>
      <c r="ORP29" s="343"/>
      <c r="ORQ29" s="343"/>
      <c r="ORR29" s="343"/>
      <c r="ORS29" s="343"/>
      <c r="ORT29" s="343"/>
      <c r="ORU29" s="343"/>
      <c r="ORV29" s="343"/>
      <c r="ORW29" s="343"/>
      <c r="ORX29" s="343"/>
      <c r="ORY29" s="343"/>
      <c r="ORZ29" s="343"/>
      <c r="OSA29" s="343"/>
      <c r="OSB29" s="343"/>
      <c r="OSC29" s="343"/>
      <c r="OSD29" s="343"/>
      <c r="OSE29" s="343"/>
      <c r="OSF29" s="343"/>
      <c r="OSG29" s="343"/>
      <c r="OSH29" s="343"/>
      <c r="OSI29" s="343"/>
      <c r="OSJ29" s="343"/>
      <c r="OSK29" s="343"/>
      <c r="OSL29" s="343"/>
      <c r="OSM29" s="343"/>
      <c r="OSN29" s="343"/>
      <c r="OSO29" s="343"/>
      <c r="OSP29" s="343"/>
      <c r="OSQ29" s="343"/>
      <c r="OSR29" s="343"/>
      <c r="OSS29" s="343"/>
      <c r="OST29" s="343"/>
      <c r="OSU29" s="343"/>
      <c r="OSV29" s="343"/>
      <c r="OSW29" s="343"/>
      <c r="OSX29" s="343"/>
      <c r="OSY29" s="343"/>
      <c r="OSZ29" s="343"/>
      <c r="OTA29" s="343"/>
      <c r="OTB29" s="343"/>
      <c r="OTC29" s="343"/>
      <c r="OTD29" s="343"/>
      <c r="OTE29" s="343"/>
      <c r="OTF29" s="343"/>
      <c r="OTG29" s="343"/>
      <c r="OTH29" s="343"/>
      <c r="OTI29" s="343"/>
      <c r="OTJ29" s="343"/>
      <c r="OTK29" s="343"/>
      <c r="OTL29" s="343"/>
      <c r="OTM29" s="343"/>
      <c r="OTN29" s="343"/>
      <c r="OTO29" s="343"/>
      <c r="OTP29" s="343"/>
      <c r="OTQ29" s="343"/>
      <c r="OTR29" s="343"/>
      <c r="OTS29" s="343"/>
      <c r="OTT29" s="343"/>
      <c r="OTU29" s="343"/>
      <c r="OTV29" s="343"/>
      <c r="OTW29" s="343"/>
      <c r="OTX29" s="343"/>
      <c r="OTY29" s="343"/>
      <c r="OTZ29" s="343"/>
      <c r="OUA29" s="343"/>
      <c r="OUB29" s="343"/>
      <c r="OUC29" s="343"/>
      <c r="OUD29" s="343"/>
      <c r="OUE29" s="343"/>
      <c r="OUF29" s="343"/>
      <c r="OUG29" s="343"/>
      <c r="OUH29" s="343"/>
      <c r="OUI29" s="343"/>
      <c r="OUJ29" s="343"/>
      <c r="OUK29" s="343"/>
      <c r="OUL29" s="343"/>
      <c r="OUM29" s="343"/>
      <c r="OUN29" s="343"/>
      <c r="OUO29" s="343"/>
      <c r="OUP29" s="343"/>
      <c r="OUQ29" s="343"/>
      <c r="OUR29" s="343"/>
      <c r="OUS29" s="343"/>
      <c r="OUT29" s="343"/>
      <c r="OUU29" s="343"/>
      <c r="OUV29" s="343"/>
      <c r="OUW29" s="343"/>
      <c r="OUX29" s="343"/>
      <c r="OUY29" s="343"/>
      <c r="OUZ29" s="343"/>
      <c r="OVA29" s="343"/>
      <c r="OVB29" s="343"/>
      <c r="OVC29" s="343"/>
      <c r="OVD29" s="343"/>
      <c r="OVE29" s="343"/>
      <c r="OVF29" s="343"/>
      <c r="OVG29" s="343"/>
      <c r="OVH29" s="343"/>
      <c r="OVI29" s="343"/>
      <c r="OVJ29" s="343"/>
      <c r="OVK29" s="343"/>
      <c r="OVL29" s="343"/>
      <c r="OVM29" s="343"/>
      <c r="OVN29" s="343"/>
      <c r="OVO29" s="343"/>
      <c r="OVP29" s="343"/>
      <c r="OVQ29" s="343"/>
      <c r="OVR29" s="343"/>
      <c r="OVS29" s="343"/>
      <c r="OVT29" s="343"/>
      <c r="OVU29" s="343"/>
      <c r="OVV29" s="343"/>
      <c r="OVW29" s="343"/>
      <c r="OVX29" s="343"/>
      <c r="OVY29" s="343"/>
      <c r="OVZ29" s="343"/>
      <c r="OWA29" s="343"/>
      <c r="OWB29" s="343"/>
      <c r="OWC29" s="343"/>
      <c r="OWD29" s="343"/>
      <c r="OWE29" s="343"/>
      <c r="OWF29" s="343"/>
      <c r="OWG29" s="343"/>
      <c r="OWH29" s="343"/>
      <c r="OWI29" s="343"/>
      <c r="OWJ29" s="343"/>
      <c r="OWK29" s="343"/>
      <c r="OWL29" s="343"/>
      <c r="OWM29" s="343"/>
      <c r="OWN29" s="343"/>
      <c r="OWO29" s="343"/>
      <c r="OWP29" s="343"/>
      <c r="OWQ29" s="343"/>
      <c r="OWR29" s="343"/>
      <c r="OWS29" s="343"/>
      <c r="OWT29" s="343"/>
      <c r="OWU29" s="343"/>
      <c r="OWV29" s="343"/>
      <c r="OWW29" s="343"/>
      <c r="OWX29" s="343"/>
      <c r="OWY29" s="343"/>
      <c r="OWZ29" s="343"/>
      <c r="OXA29" s="343"/>
      <c r="OXB29" s="343"/>
      <c r="OXC29" s="343"/>
      <c r="OXD29" s="343"/>
      <c r="OXE29" s="343"/>
      <c r="OXF29" s="343"/>
      <c r="OXG29" s="343"/>
      <c r="OXH29" s="343"/>
      <c r="OXI29" s="343"/>
      <c r="OXJ29" s="343"/>
      <c r="OXK29" s="343"/>
      <c r="OXL29" s="343"/>
      <c r="OXM29" s="343"/>
      <c r="OXN29" s="343"/>
      <c r="OXO29" s="343"/>
      <c r="OXP29" s="343"/>
      <c r="OXQ29" s="343"/>
      <c r="OXR29" s="343"/>
      <c r="OXS29" s="343"/>
      <c r="OXT29" s="343"/>
      <c r="OXU29" s="343"/>
      <c r="OXV29" s="343"/>
      <c r="OXW29" s="343"/>
      <c r="OXX29" s="343"/>
      <c r="OXY29" s="343"/>
      <c r="OXZ29" s="343"/>
      <c r="OYA29" s="343"/>
      <c r="OYB29" s="343"/>
      <c r="OYC29" s="343"/>
      <c r="OYD29" s="343"/>
      <c r="OYE29" s="343"/>
      <c r="OYF29" s="343"/>
      <c r="OYG29" s="343"/>
      <c r="OYH29" s="343"/>
      <c r="OYI29" s="343"/>
      <c r="OYJ29" s="343"/>
      <c r="OYK29" s="343"/>
      <c r="OYL29" s="343"/>
      <c r="OYM29" s="343"/>
      <c r="OYN29" s="343"/>
      <c r="OYO29" s="343"/>
      <c r="OYP29" s="343"/>
      <c r="OYQ29" s="343"/>
      <c r="OYR29" s="343"/>
      <c r="OYS29" s="343"/>
      <c r="OYT29" s="343"/>
      <c r="OYU29" s="343"/>
      <c r="OYV29" s="343"/>
      <c r="OYW29" s="343"/>
      <c r="OYX29" s="343"/>
      <c r="OYY29" s="343"/>
      <c r="OYZ29" s="343"/>
      <c r="OZA29" s="343"/>
      <c r="OZB29" s="343"/>
      <c r="OZC29" s="343"/>
      <c r="OZD29" s="343"/>
      <c r="OZE29" s="343"/>
      <c r="OZF29" s="343"/>
      <c r="OZG29" s="343"/>
      <c r="OZH29" s="343"/>
      <c r="OZI29" s="343"/>
      <c r="OZJ29" s="343"/>
      <c r="OZK29" s="343"/>
      <c r="OZL29" s="343"/>
      <c r="OZM29" s="343"/>
      <c r="OZN29" s="343"/>
      <c r="OZO29" s="343"/>
      <c r="OZP29" s="343"/>
      <c r="OZQ29" s="343"/>
      <c r="OZR29" s="343"/>
      <c r="OZS29" s="343"/>
      <c r="OZT29" s="343"/>
      <c r="OZU29" s="343"/>
      <c r="OZV29" s="343"/>
      <c r="OZW29" s="343"/>
      <c r="OZX29" s="343"/>
      <c r="OZY29" s="343"/>
      <c r="OZZ29" s="343"/>
      <c r="PAA29" s="343"/>
      <c r="PAB29" s="343"/>
      <c r="PAC29" s="343"/>
      <c r="PAD29" s="343"/>
      <c r="PAE29" s="343"/>
      <c r="PAF29" s="343"/>
      <c r="PAG29" s="343"/>
      <c r="PAH29" s="343"/>
      <c r="PAI29" s="343"/>
      <c r="PAJ29" s="343"/>
      <c r="PAK29" s="343"/>
      <c r="PAL29" s="343"/>
      <c r="PAM29" s="343"/>
      <c r="PAN29" s="343"/>
      <c r="PAO29" s="343"/>
      <c r="PAP29" s="343"/>
      <c r="PAQ29" s="343"/>
      <c r="PAR29" s="343"/>
      <c r="PAS29" s="343"/>
      <c r="PAT29" s="343"/>
      <c r="PAU29" s="343"/>
      <c r="PAV29" s="343"/>
      <c r="PAW29" s="343"/>
      <c r="PAX29" s="343"/>
      <c r="PAY29" s="343"/>
      <c r="PAZ29" s="343"/>
      <c r="PBA29" s="343"/>
      <c r="PBB29" s="343"/>
      <c r="PBC29" s="343"/>
      <c r="PBD29" s="343"/>
      <c r="PBE29" s="343"/>
      <c r="PBF29" s="343"/>
      <c r="PBG29" s="343"/>
      <c r="PBH29" s="343"/>
      <c r="PBI29" s="343"/>
      <c r="PBJ29" s="343"/>
      <c r="PBK29" s="343"/>
      <c r="PBL29" s="343"/>
      <c r="PBM29" s="343"/>
      <c r="PBN29" s="343"/>
      <c r="PBO29" s="343"/>
      <c r="PBP29" s="343"/>
      <c r="PBQ29" s="343"/>
      <c r="PBR29" s="343"/>
      <c r="PBS29" s="343"/>
      <c r="PBT29" s="343"/>
      <c r="PBU29" s="343"/>
      <c r="PBV29" s="343"/>
      <c r="PBW29" s="343"/>
      <c r="PBX29" s="343"/>
      <c r="PBY29" s="343"/>
      <c r="PBZ29" s="343"/>
      <c r="PCA29" s="343"/>
      <c r="PCB29" s="343"/>
      <c r="PCC29" s="343"/>
      <c r="PCD29" s="343"/>
      <c r="PCE29" s="343"/>
      <c r="PCF29" s="343"/>
      <c r="PCG29" s="343"/>
      <c r="PCH29" s="343"/>
      <c r="PCI29" s="343"/>
      <c r="PCJ29" s="343"/>
      <c r="PCK29" s="343"/>
      <c r="PCL29" s="343"/>
      <c r="PCM29" s="343"/>
      <c r="PCN29" s="343"/>
      <c r="PCO29" s="343"/>
      <c r="PCP29" s="343"/>
      <c r="PCQ29" s="343"/>
      <c r="PCR29" s="343"/>
      <c r="PCS29" s="343"/>
      <c r="PCT29" s="343"/>
      <c r="PCU29" s="343"/>
      <c r="PCV29" s="343"/>
      <c r="PCW29" s="343"/>
      <c r="PCX29" s="343"/>
      <c r="PCY29" s="343"/>
      <c r="PCZ29" s="343"/>
      <c r="PDA29" s="343"/>
      <c r="PDB29" s="343"/>
      <c r="PDC29" s="343"/>
      <c r="PDD29" s="343"/>
      <c r="PDE29" s="343"/>
      <c r="PDF29" s="343"/>
      <c r="PDG29" s="343"/>
      <c r="PDH29" s="343"/>
      <c r="PDI29" s="343"/>
      <c r="PDJ29" s="343"/>
      <c r="PDK29" s="343"/>
      <c r="PDL29" s="343"/>
      <c r="PDM29" s="343"/>
      <c r="PDN29" s="343"/>
      <c r="PDO29" s="343"/>
      <c r="PDP29" s="343"/>
      <c r="PDQ29" s="343"/>
      <c r="PDR29" s="343"/>
      <c r="PDS29" s="343"/>
      <c r="PDT29" s="343"/>
      <c r="PDU29" s="343"/>
      <c r="PDV29" s="343"/>
      <c r="PDW29" s="343"/>
      <c r="PDX29" s="343"/>
      <c r="PDY29" s="343"/>
      <c r="PDZ29" s="343"/>
      <c r="PEA29" s="343"/>
      <c r="PEB29" s="343"/>
      <c r="PEC29" s="343"/>
      <c r="PED29" s="343"/>
      <c r="PEE29" s="343"/>
      <c r="PEF29" s="343"/>
      <c r="PEG29" s="343"/>
      <c r="PEH29" s="343"/>
      <c r="PEI29" s="343"/>
      <c r="PEJ29" s="343"/>
      <c r="PEK29" s="343"/>
      <c r="PEL29" s="343"/>
      <c r="PEM29" s="343"/>
      <c r="PEN29" s="343"/>
      <c r="PEO29" s="343"/>
      <c r="PEP29" s="343"/>
      <c r="PEQ29" s="343"/>
      <c r="PER29" s="343"/>
      <c r="PES29" s="343"/>
      <c r="PET29" s="343"/>
      <c r="PEU29" s="343"/>
      <c r="PEV29" s="343"/>
      <c r="PEW29" s="343"/>
      <c r="PEX29" s="343"/>
      <c r="PEY29" s="343"/>
      <c r="PEZ29" s="343"/>
      <c r="PFA29" s="343"/>
      <c r="PFB29" s="343"/>
      <c r="PFC29" s="343"/>
      <c r="PFD29" s="343"/>
      <c r="PFE29" s="343"/>
      <c r="PFF29" s="343"/>
      <c r="PFG29" s="343"/>
      <c r="PFH29" s="343"/>
      <c r="PFI29" s="343"/>
      <c r="PFJ29" s="343"/>
      <c r="PFK29" s="343"/>
      <c r="PFL29" s="343"/>
      <c r="PFM29" s="343"/>
      <c r="PFN29" s="343"/>
      <c r="PFO29" s="343"/>
      <c r="PFP29" s="343"/>
      <c r="PFQ29" s="343"/>
      <c r="PFR29" s="343"/>
      <c r="PFS29" s="343"/>
      <c r="PFT29" s="343"/>
      <c r="PFU29" s="343"/>
      <c r="PFV29" s="343"/>
      <c r="PFW29" s="343"/>
      <c r="PFX29" s="343"/>
      <c r="PFY29" s="343"/>
      <c r="PFZ29" s="343"/>
      <c r="PGA29" s="343"/>
      <c r="PGB29" s="343"/>
      <c r="PGC29" s="343"/>
      <c r="PGD29" s="343"/>
      <c r="PGE29" s="343"/>
      <c r="PGF29" s="343"/>
      <c r="PGG29" s="343"/>
      <c r="PGH29" s="343"/>
      <c r="PGI29" s="343"/>
      <c r="PGJ29" s="343"/>
      <c r="PGK29" s="343"/>
      <c r="PGL29" s="343"/>
      <c r="PGM29" s="343"/>
      <c r="PGN29" s="343"/>
      <c r="PGO29" s="343"/>
      <c r="PGP29" s="343"/>
      <c r="PGQ29" s="343"/>
      <c r="PGR29" s="343"/>
      <c r="PGS29" s="343"/>
      <c r="PGT29" s="343"/>
      <c r="PGU29" s="343"/>
      <c r="PGV29" s="343"/>
      <c r="PGW29" s="343"/>
      <c r="PGX29" s="343"/>
      <c r="PGY29" s="343"/>
      <c r="PGZ29" s="343"/>
      <c r="PHA29" s="343"/>
      <c r="PHB29" s="343"/>
      <c r="PHC29" s="343"/>
      <c r="PHD29" s="343"/>
      <c r="PHE29" s="343"/>
      <c r="PHF29" s="343"/>
      <c r="PHG29" s="343"/>
      <c r="PHH29" s="343"/>
      <c r="PHI29" s="343"/>
      <c r="PHJ29" s="343"/>
      <c r="PHK29" s="343"/>
      <c r="PHL29" s="343"/>
      <c r="PHM29" s="343"/>
      <c r="PHN29" s="343"/>
      <c r="PHO29" s="343"/>
      <c r="PHP29" s="343"/>
      <c r="PHQ29" s="343"/>
      <c r="PHR29" s="343"/>
      <c r="PHS29" s="343"/>
      <c r="PHT29" s="343"/>
      <c r="PHU29" s="343"/>
      <c r="PHV29" s="343"/>
      <c r="PHW29" s="343"/>
      <c r="PHX29" s="343"/>
      <c r="PHY29" s="343"/>
      <c r="PHZ29" s="343"/>
      <c r="PIA29" s="343"/>
      <c r="PIB29" s="343"/>
      <c r="PIC29" s="343"/>
      <c r="PID29" s="343"/>
      <c r="PIE29" s="343"/>
      <c r="PIF29" s="343"/>
      <c r="PIG29" s="343"/>
      <c r="PIH29" s="343"/>
      <c r="PII29" s="343"/>
      <c r="PIJ29" s="343"/>
      <c r="PIK29" s="343"/>
      <c r="PIL29" s="343"/>
      <c r="PIM29" s="343"/>
      <c r="PIN29" s="343"/>
      <c r="PIO29" s="343"/>
      <c r="PIP29" s="343"/>
      <c r="PIQ29" s="343"/>
      <c r="PIR29" s="343"/>
      <c r="PIS29" s="343"/>
      <c r="PIT29" s="343"/>
      <c r="PIU29" s="343"/>
      <c r="PIV29" s="343"/>
      <c r="PIW29" s="343"/>
      <c r="PIX29" s="343"/>
      <c r="PIY29" s="343"/>
      <c r="PIZ29" s="343"/>
      <c r="PJA29" s="343"/>
      <c r="PJB29" s="343"/>
      <c r="PJC29" s="343"/>
      <c r="PJD29" s="343"/>
      <c r="PJE29" s="343"/>
      <c r="PJF29" s="343"/>
      <c r="PJG29" s="343"/>
      <c r="PJH29" s="343"/>
      <c r="PJI29" s="343"/>
      <c r="PJJ29" s="343"/>
      <c r="PJK29" s="343"/>
      <c r="PJL29" s="343"/>
      <c r="PJM29" s="343"/>
      <c r="PJN29" s="343"/>
      <c r="PJO29" s="343"/>
      <c r="PJP29" s="343"/>
      <c r="PJQ29" s="343"/>
      <c r="PJR29" s="343"/>
      <c r="PJS29" s="343"/>
      <c r="PJT29" s="343"/>
      <c r="PJU29" s="343"/>
      <c r="PJV29" s="343"/>
      <c r="PJW29" s="343"/>
      <c r="PJX29" s="343"/>
      <c r="PJY29" s="343"/>
      <c r="PJZ29" s="343"/>
      <c r="PKA29" s="343"/>
      <c r="PKB29" s="343"/>
      <c r="PKC29" s="343"/>
      <c r="PKD29" s="343"/>
      <c r="PKE29" s="343"/>
      <c r="PKF29" s="343"/>
      <c r="PKG29" s="343"/>
      <c r="PKH29" s="343"/>
      <c r="PKI29" s="343"/>
      <c r="PKJ29" s="343"/>
      <c r="PKK29" s="343"/>
      <c r="PKL29" s="343"/>
      <c r="PKM29" s="343"/>
      <c r="PKN29" s="343"/>
      <c r="PKO29" s="343"/>
      <c r="PKP29" s="343"/>
      <c r="PKQ29" s="343"/>
      <c r="PKR29" s="343"/>
      <c r="PKS29" s="343"/>
      <c r="PKT29" s="343"/>
      <c r="PKU29" s="343"/>
      <c r="PKV29" s="343"/>
      <c r="PKW29" s="343"/>
      <c r="PKX29" s="343"/>
      <c r="PKY29" s="343"/>
      <c r="PKZ29" s="343"/>
      <c r="PLA29" s="343"/>
      <c r="PLB29" s="343"/>
      <c r="PLC29" s="343"/>
      <c r="PLD29" s="343"/>
      <c r="PLE29" s="343"/>
      <c r="PLF29" s="343"/>
      <c r="PLG29" s="343"/>
      <c r="PLH29" s="343"/>
      <c r="PLI29" s="343"/>
      <c r="PLJ29" s="343"/>
      <c r="PLK29" s="343"/>
      <c r="PLL29" s="343"/>
      <c r="PLM29" s="343"/>
      <c r="PLN29" s="343"/>
      <c r="PLO29" s="343"/>
      <c r="PLP29" s="343"/>
      <c r="PLQ29" s="343"/>
      <c r="PLR29" s="343"/>
      <c r="PLS29" s="343"/>
      <c r="PLT29" s="343"/>
      <c r="PLU29" s="343"/>
      <c r="PLV29" s="343"/>
      <c r="PLW29" s="343"/>
      <c r="PLX29" s="343"/>
      <c r="PLY29" s="343"/>
      <c r="PLZ29" s="343"/>
      <c r="PMA29" s="343"/>
      <c r="PMB29" s="343"/>
      <c r="PMC29" s="343"/>
      <c r="PMD29" s="343"/>
      <c r="PME29" s="343"/>
      <c r="PMF29" s="343"/>
      <c r="PMG29" s="343"/>
      <c r="PMH29" s="343"/>
      <c r="PMI29" s="343"/>
      <c r="PMJ29" s="343"/>
      <c r="PMK29" s="343"/>
      <c r="PML29" s="343"/>
      <c r="PMM29" s="343"/>
      <c r="PMN29" s="343"/>
      <c r="PMO29" s="343"/>
      <c r="PMP29" s="343"/>
      <c r="PMQ29" s="343"/>
      <c r="PMR29" s="343"/>
      <c r="PMS29" s="343"/>
      <c r="PMT29" s="343"/>
      <c r="PMU29" s="343"/>
      <c r="PMV29" s="343"/>
      <c r="PMW29" s="343"/>
      <c r="PMX29" s="343"/>
      <c r="PMY29" s="343"/>
      <c r="PMZ29" s="343"/>
      <c r="PNA29" s="343"/>
      <c r="PNB29" s="343"/>
      <c r="PNC29" s="343"/>
      <c r="PND29" s="343"/>
      <c r="PNE29" s="343"/>
      <c r="PNF29" s="343"/>
      <c r="PNG29" s="343"/>
      <c r="PNH29" s="343"/>
      <c r="PNI29" s="343"/>
      <c r="PNJ29" s="343"/>
      <c r="PNK29" s="343"/>
      <c r="PNL29" s="343"/>
      <c r="PNM29" s="343"/>
      <c r="PNN29" s="343"/>
      <c r="PNO29" s="343"/>
      <c r="PNP29" s="343"/>
      <c r="PNQ29" s="343"/>
      <c r="PNR29" s="343"/>
      <c r="PNS29" s="343"/>
      <c r="PNT29" s="343"/>
      <c r="PNU29" s="343"/>
      <c r="PNV29" s="343"/>
      <c r="PNW29" s="343"/>
      <c r="PNX29" s="343"/>
      <c r="PNY29" s="343"/>
      <c r="PNZ29" s="343"/>
      <c r="POA29" s="343"/>
      <c r="POB29" s="343"/>
      <c r="POC29" s="343"/>
      <c r="POD29" s="343"/>
      <c r="POE29" s="343"/>
      <c r="POF29" s="343"/>
      <c r="POG29" s="343"/>
      <c r="POH29" s="343"/>
      <c r="POI29" s="343"/>
      <c r="POJ29" s="343"/>
      <c r="POK29" s="343"/>
      <c r="POL29" s="343"/>
      <c r="POM29" s="343"/>
      <c r="PON29" s="343"/>
      <c r="POO29" s="343"/>
      <c r="POP29" s="343"/>
      <c r="POQ29" s="343"/>
      <c r="POR29" s="343"/>
      <c r="POS29" s="343"/>
      <c r="POT29" s="343"/>
      <c r="POU29" s="343"/>
      <c r="POV29" s="343"/>
      <c r="POW29" s="343"/>
      <c r="POX29" s="343"/>
      <c r="POY29" s="343"/>
      <c r="POZ29" s="343"/>
      <c r="PPA29" s="343"/>
      <c r="PPB29" s="343"/>
      <c r="PPC29" s="343"/>
      <c r="PPD29" s="343"/>
      <c r="PPE29" s="343"/>
      <c r="PPF29" s="343"/>
      <c r="PPG29" s="343"/>
      <c r="PPH29" s="343"/>
      <c r="PPI29" s="343"/>
      <c r="PPJ29" s="343"/>
      <c r="PPK29" s="343"/>
      <c r="PPL29" s="343"/>
      <c r="PPM29" s="343"/>
      <c r="PPN29" s="343"/>
      <c r="PPO29" s="343"/>
      <c r="PPP29" s="343"/>
      <c r="PPQ29" s="343"/>
      <c r="PPR29" s="343"/>
      <c r="PPS29" s="343"/>
      <c r="PPT29" s="343"/>
      <c r="PPU29" s="343"/>
      <c r="PPV29" s="343"/>
      <c r="PPW29" s="343"/>
      <c r="PPX29" s="343"/>
      <c r="PPY29" s="343"/>
      <c r="PPZ29" s="343"/>
      <c r="PQA29" s="343"/>
      <c r="PQB29" s="343"/>
      <c r="PQC29" s="343"/>
      <c r="PQD29" s="343"/>
      <c r="PQE29" s="343"/>
      <c r="PQF29" s="343"/>
      <c r="PQG29" s="343"/>
      <c r="PQH29" s="343"/>
      <c r="PQI29" s="343"/>
      <c r="PQJ29" s="343"/>
      <c r="PQK29" s="343"/>
      <c r="PQL29" s="343"/>
      <c r="PQM29" s="343"/>
      <c r="PQN29" s="343"/>
      <c r="PQO29" s="343"/>
      <c r="PQP29" s="343"/>
      <c r="PQQ29" s="343"/>
      <c r="PQR29" s="343"/>
      <c r="PQS29" s="343"/>
      <c r="PQT29" s="343"/>
      <c r="PQU29" s="343"/>
      <c r="PQV29" s="343"/>
      <c r="PQW29" s="343"/>
      <c r="PQX29" s="343"/>
      <c r="PQY29" s="343"/>
      <c r="PQZ29" s="343"/>
      <c r="PRA29" s="343"/>
      <c r="PRB29" s="343"/>
      <c r="PRC29" s="343"/>
      <c r="PRD29" s="343"/>
      <c r="PRE29" s="343"/>
      <c r="PRF29" s="343"/>
      <c r="PRG29" s="343"/>
      <c r="PRH29" s="343"/>
      <c r="PRI29" s="343"/>
      <c r="PRJ29" s="343"/>
      <c r="PRK29" s="343"/>
      <c r="PRL29" s="343"/>
      <c r="PRM29" s="343"/>
      <c r="PRN29" s="343"/>
      <c r="PRO29" s="343"/>
      <c r="PRP29" s="343"/>
      <c r="PRQ29" s="343"/>
      <c r="PRR29" s="343"/>
      <c r="PRS29" s="343"/>
      <c r="PRT29" s="343"/>
      <c r="PRU29" s="343"/>
      <c r="PRV29" s="343"/>
      <c r="PRW29" s="343"/>
      <c r="PRX29" s="343"/>
      <c r="PRY29" s="343"/>
      <c r="PRZ29" s="343"/>
      <c r="PSA29" s="343"/>
      <c r="PSB29" s="343"/>
      <c r="PSC29" s="343"/>
      <c r="PSD29" s="343"/>
      <c r="PSE29" s="343"/>
      <c r="PSF29" s="343"/>
      <c r="PSG29" s="343"/>
      <c r="PSH29" s="343"/>
      <c r="PSI29" s="343"/>
      <c r="PSJ29" s="343"/>
      <c r="PSK29" s="343"/>
      <c r="PSL29" s="343"/>
      <c r="PSM29" s="343"/>
      <c r="PSN29" s="343"/>
      <c r="PSO29" s="343"/>
      <c r="PSP29" s="343"/>
      <c r="PSQ29" s="343"/>
      <c r="PSR29" s="343"/>
      <c r="PSS29" s="343"/>
      <c r="PST29" s="343"/>
      <c r="PSU29" s="343"/>
      <c r="PSV29" s="343"/>
      <c r="PSW29" s="343"/>
      <c r="PSX29" s="343"/>
      <c r="PSY29" s="343"/>
      <c r="PSZ29" s="343"/>
      <c r="PTA29" s="343"/>
      <c r="PTB29" s="343"/>
      <c r="PTC29" s="343"/>
      <c r="PTD29" s="343"/>
      <c r="PTE29" s="343"/>
      <c r="PTF29" s="343"/>
      <c r="PTG29" s="343"/>
      <c r="PTH29" s="343"/>
      <c r="PTI29" s="343"/>
      <c r="PTJ29" s="343"/>
      <c r="PTK29" s="343"/>
      <c r="PTL29" s="343"/>
      <c r="PTM29" s="343"/>
      <c r="PTN29" s="343"/>
      <c r="PTO29" s="343"/>
      <c r="PTP29" s="343"/>
      <c r="PTQ29" s="343"/>
      <c r="PTR29" s="343"/>
      <c r="PTS29" s="343"/>
      <c r="PTT29" s="343"/>
      <c r="PTU29" s="343"/>
      <c r="PTV29" s="343"/>
      <c r="PTW29" s="343"/>
      <c r="PTX29" s="343"/>
      <c r="PTY29" s="343"/>
      <c r="PTZ29" s="343"/>
      <c r="PUA29" s="343"/>
      <c r="PUB29" s="343"/>
      <c r="PUC29" s="343"/>
      <c r="PUD29" s="343"/>
      <c r="PUE29" s="343"/>
      <c r="PUF29" s="343"/>
      <c r="PUG29" s="343"/>
      <c r="PUH29" s="343"/>
      <c r="PUI29" s="343"/>
      <c r="PUJ29" s="343"/>
      <c r="PUK29" s="343"/>
      <c r="PUL29" s="343"/>
      <c r="PUM29" s="343"/>
      <c r="PUN29" s="343"/>
      <c r="PUO29" s="343"/>
      <c r="PUP29" s="343"/>
      <c r="PUQ29" s="343"/>
      <c r="PUR29" s="343"/>
      <c r="PUS29" s="343"/>
      <c r="PUT29" s="343"/>
      <c r="PUU29" s="343"/>
      <c r="PUV29" s="343"/>
      <c r="PUW29" s="343"/>
      <c r="PUX29" s="343"/>
      <c r="PUY29" s="343"/>
      <c r="PUZ29" s="343"/>
      <c r="PVA29" s="343"/>
      <c r="PVB29" s="343"/>
      <c r="PVC29" s="343"/>
      <c r="PVD29" s="343"/>
      <c r="PVE29" s="343"/>
      <c r="PVF29" s="343"/>
      <c r="PVG29" s="343"/>
      <c r="PVH29" s="343"/>
      <c r="PVI29" s="343"/>
      <c r="PVJ29" s="343"/>
      <c r="PVK29" s="343"/>
      <c r="PVL29" s="343"/>
      <c r="PVM29" s="343"/>
      <c r="PVN29" s="343"/>
      <c r="PVO29" s="343"/>
      <c r="PVP29" s="343"/>
      <c r="PVQ29" s="343"/>
      <c r="PVR29" s="343"/>
      <c r="PVS29" s="343"/>
      <c r="PVT29" s="343"/>
      <c r="PVU29" s="343"/>
      <c r="PVV29" s="343"/>
      <c r="PVW29" s="343"/>
      <c r="PVX29" s="343"/>
      <c r="PVY29" s="343"/>
      <c r="PVZ29" s="343"/>
      <c r="PWA29" s="343"/>
      <c r="PWB29" s="343"/>
      <c r="PWC29" s="343"/>
      <c r="PWD29" s="343"/>
      <c r="PWE29" s="343"/>
      <c r="PWF29" s="343"/>
      <c r="PWG29" s="343"/>
      <c r="PWH29" s="343"/>
      <c r="PWI29" s="343"/>
      <c r="PWJ29" s="343"/>
      <c r="PWK29" s="343"/>
      <c r="PWL29" s="343"/>
      <c r="PWM29" s="343"/>
      <c r="PWN29" s="343"/>
      <c r="PWO29" s="343"/>
      <c r="PWP29" s="343"/>
      <c r="PWQ29" s="343"/>
      <c r="PWR29" s="343"/>
      <c r="PWS29" s="343"/>
      <c r="PWT29" s="343"/>
      <c r="PWU29" s="343"/>
      <c r="PWV29" s="343"/>
      <c r="PWW29" s="343"/>
      <c r="PWX29" s="343"/>
      <c r="PWY29" s="343"/>
      <c r="PWZ29" s="343"/>
      <c r="PXA29" s="343"/>
      <c r="PXB29" s="343"/>
      <c r="PXC29" s="343"/>
      <c r="PXD29" s="343"/>
      <c r="PXE29" s="343"/>
      <c r="PXF29" s="343"/>
      <c r="PXG29" s="343"/>
      <c r="PXH29" s="343"/>
      <c r="PXI29" s="343"/>
      <c r="PXJ29" s="343"/>
      <c r="PXK29" s="343"/>
      <c r="PXL29" s="343"/>
      <c r="PXM29" s="343"/>
      <c r="PXN29" s="343"/>
      <c r="PXO29" s="343"/>
      <c r="PXP29" s="343"/>
      <c r="PXQ29" s="343"/>
      <c r="PXR29" s="343"/>
      <c r="PXS29" s="343"/>
      <c r="PXT29" s="343"/>
      <c r="PXU29" s="343"/>
      <c r="PXV29" s="343"/>
      <c r="PXW29" s="343"/>
      <c r="PXX29" s="343"/>
      <c r="PXY29" s="343"/>
      <c r="PXZ29" s="343"/>
      <c r="PYA29" s="343"/>
      <c r="PYB29" s="343"/>
      <c r="PYC29" s="343"/>
      <c r="PYD29" s="343"/>
      <c r="PYE29" s="343"/>
      <c r="PYF29" s="343"/>
      <c r="PYG29" s="343"/>
      <c r="PYH29" s="343"/>
      <c r="PYI29" s="343"/>
      <c r="PYJ29" s="343"/>
      <c r="PYK29" s="343"/>
      <c r="PYL29" s="343"/>
      <c r="PYM29" s="343"/>
      <c r="PYN29" s="343"/>
      <c r="PYO29" s="343"/>
      <c r="PYP29" s="343"/>
      <c r="PYQ29" s="343"/>
      <c r="PYR29" s="343"/>
      <c r="PYS29" s="343"/>
      <c r="PYT29" s="343"/>
      <c r="PYU29" s="343"/>
      <c r="PYV29" s="343"/>
      <c r="PYW29" s="343"/>
      <c r="PYX29" s="343"/>
      <c r="PYY29" s="343"/>
      <c r="PYZ29" s="343"/>
      <c r="PZA29" s="343"/>
      <c r="PZB29" s="343"/>
      <c r="PZC29" s="343"/>
      <c r="PZD29" s="343"/>
      <c r="PZE29" s="343"/>
      <c r="PZF29" s="343"/>
      <c r="PZG29" s="343"/>
      <c r="PZH29" s="343"/>
      <c r="PZI29" s="343"/>
      <c r="PZJ29" s="343"/>
      <c r="PZK29" s="343"/>
      <c r="PZL29" s="343"/>
      <c r="PZM29" s="343"/>
      <c r="PZN29" s="343"/>
      <c r="PZO29" s="343"/>
      <c r="PZP29" s="343"/>
      <c r="PZQ29" s="343"/>
      <c r="PZR29" s="343"/>
      <c r="PZS29" s="343"/>
      <c r="PZT29" s="343"/>
      <c r="PZU29" s="343"/>
      <c r="PZV29" s="343"/>
      <c r="PZW29" s="343"/>
      <c r="PZX29" s="343"/>
      <c r="PZY29" s="343"/>
      <c r="PZZ29" s="343"/>
      <c r="QAA29" s="343"/>
      <c r="QAB29" s="343"/>
      <c r="QAC29" s="343"/>
      <c r="QAD29" s="343"/>
      <c r="QAE29" s="343"/>
      <c r="QAF29" s="343"/>
      <c r="QAG29" s="343"/>
      <c r="QAH29" s="343"/>
      <c r="QAI29" s="343"/>
      <c r="QAJ29" s="343"/>
      <c r="QAK29" s="343"/>
      <c r="QAL29" s="343"/>
      <c r="QAM29" s="343"/>
      <c r="QAN29" s="343"/>
      <c r="QAO29" s="343"/>
      <c r="QAP29" s="343"/>
      <c r="QAQ29" s="343"/>
      <c r="QAR29" s="343"/>
      <c r="QAS29" s="343"/>
      <c r="QAT29" s="343"/>
      <c r="QAU29" s="343"/>
      <c r="QAV29" s="343"/>
      <c r="QAW29" s="343"/>
      <c r="QAX29" s="343"/>
      <c r="QAY29" s="343"/>
      <c r="QAZ29" s="343"/>
      <c r="QBA29" s="343"/>
      <c r="QBB29" s="343"/>
      <c r="QBC29" s="343"/>
      <c r="QBD29" s="343"/>
      <c r="QBE29" s="343"/>
      <c r="QBF29" s="343"/>
      <c r="QBG29" s="343"/>
      <c r="QBH29" s="343"/>
      <c r="QBI29" s="343"/>
      <c r="QBJ29" s="343"/>
      <c r="QBK29" s="343"/>
      <c r="QBL29" s="343"/>
      <c r="QBM29" s="343"/>
      <c r="QBN29" s="343"/>
      <c r="QBO29" s="343"/>
      <c r="QBP29" s="343"/>
      <c r="QBQ29" s="343"/>
      <c r="QBR29" s="343"/>
      <c r="QBS29" s="343"/>
      <c r="QBT29" s="343"/>
      <c r="QBU29" s="343"/>
      <c r="QBV29" s="343"/>
      <c r="QBW29" s="343"/>
      <c r="QBX29" s="343"/>
      <c r="QBY29" s="343"/>
      <c r="QBZ29" s="343"/>
      <c r="QCA29" s="343"/>
      <c r="QCB29" s="343"/>
      <c r="QCC29" s="343"/>
      <c r="QCD29" s="343"/>
      <c r="QCE29" s="343"/>
      <c r="QCF29" s="343"/>
      <c r="QCG29" s="343"/>
      <c r="QCH29" s="343"/>
      <c r="QCI29" s="343"/>
      <c r="QCJ29" s="343"/>
      <c r="QCK29" s="343"/>
      <c r="QCL29" s="343"/>
      <c r="QCM29" s="343"/>
      <c r="QCN29" s="343"/>
      <c r="QCO29" s="343"/>
      <c r="QCP29" s="343"/>
      <c r="QCQ29" s="343"/>
      <c r="QCR29" s="343"/>
      <c r="QCS29" s="343"/>
      <c r="QCT29" s="343"/>
      <c r="QCU29" s="343"/>
      <c r="QCV29" s="343"/>
      <c r="QCW29" s="343"/>
      <c r="QCX29" s="343"/>
      <c r="QCY29" s="343"/>
      <c r="QCZ29" s="343"/>
      <c r="QDA29" s="343"/>
      <c r="QDB29" s="343"/>
      <c r="QDC29" s="343"/>
      <c r="QDD29" s="343"/>
      <c r="QDE29" s="343"/>
      <c r="QDF29" s="343"/>
      <c r="QDG29" s="343"/>
      <c r="QDH29" s="343"/>
      <c r="QDI29" s="343"/>
      <c r="QDJ29" s="343"/>
      <c r="QDK29" s="343"/>
      <c r="QDL29" s="343"/>
      <c r="QDM29" s="343"/>
      <c r="QDN29" s="343"/>
      <c r="QDO29" s="343"/>
      <c r="QDP29" s="343"/>
      <c r="QDQ29" s="343"/>
      <c r="QDR29" s="343"/>
      <c r="QDS29" s="343"/>
      <c r="QDT29" s="343"/>
      <c r="QDU29" s="343"/>
      <c r="QDV29" s="343"/>
      <c r="QDW29" s="343"/>
      <c r="QDX29" s="343"/>
      <c r="QDY29" s="343"/>
      <c r="QDZ29" s="343"/>
      <c r="QEA29" s="343"/>
      <c r="QEB29" s="343"/>
      <c r="QEC29" s="343"/>
      <c r="QED29" s="343"/>
      <c r="QEE29" s="343"/>
      <c r="QEF29" s="343"/>
      <c r="QEG29" s="343"/>
      <c r="QEH29" s="343"/>
      <c r="QEI29" s="343"/>
      <c r="QEJ29" s="343"/>
      <c r="QEK29" s="343"/>
      <c r="QEL29" s="343"/>
      <c r="QEM29" s="343"/>
      <c r="QEN29" s="343"/>
      <c r="QEO29" s="343"/>
      <c r="QEP29" s="343"/>
      <c r="QEQ29" s="343"/>
      <c r="QER29" s="343"/>
      <c r="QES29" s="343"/>
      <c r="QET29" s="343"/>
      <c r="QEU29" s="343"/>
      <c r="QEV29" s="343"/>
      <c r="QEW29" s="343"/>
      <c r="QEX29" s="343"/>
      <c r="QEY29" s="343"/>
      <c r="QEZ29" s="343"/>
      <c r="QFA29" s="343"/>
      <c r="QFB29" s="343"/>
      <c r="QFC29" s="343"/>
      <c r="QFD29" s="343"/>
      <c r="QFE29" s="343"/>
      <c r="QFF29" s="343"/>
      <c r="QFG29" s="343"/>
      <c r="QFH29" s="343"/>
      <c r="QFI29" s="343"/>
      <c r="QFJ29" s="343"/>
      <c r="QFK29" s="343"/>
      <c r="QFL29" s="343"/>
      <c r="QFM29" s="343"/>
      <c r="QFN29" s="343"/>
      <c r="QFO29" s="343"/>
      <c r="QFP29" s="343"/>
      <c r="QFQ29" s="343"/>
      <c r="QFR29" s="343"/>
      <c r="QFS29" s="343"/>
      <c r="QFT29" s="343"/>
      <c r="QFU29" s="343"/>
      <c r="QFV29" s="343"/>
      <c r="QFW29" s="343"/>
      <c r="QFX29" s="343"/>
      <c r="QFY29" s="343"/>
      <c r="QFZ29" s="343"/>
      <c r="QGA29" s="343"/>
      <c r="QGB29" s="343"/>
      <c r="QGC29" s="343"/>
      <c r="QGD29" s="343"/>
      <c r="QGE29" s="343"/>
      <c r="QGF29" s="343"/>
      <c r="QGG29" s="343"/>
      <c r="QGH29" s="343"/>
      <c r="QGI29" s="343"/>
      <c r="QGJ29" s="343"/>
      <c r="QGK29" s="343"/>
      <c r="QGL29" s="343"/>
      <c r="QGM29" s="343"/>
      <c r="QGN29" s="343"/>
      <c r="QGO29" s="343"/>
      <c r="QGP29" s="343"/>
      <c r="QGQ29" s="343"/>
      <c r="QGR29" s="343"/>
      <c r="QGS29" s="343"/>
      <c r="QGT29" s="343"/>
      <c r="QGU29" s="343"/>
      <c r="QGV29" s="343"/>
      <c r="QGW29" s="343"/>
      <c r="QGX29" s="343"/>
      <c r="QGY29" s="343"/>
      <c r="QGZ29" s="343"/>
      <c r="QHA29" s="343"/>
      <c r="QHB29" s="343"/>
      <c r="QHC29" s="343"/>
      <c r="QHD29" s="343"/>
      <c r="QHE29" s="343"/>
      <c r="QHF29" s="343"/>
      <c r="QHG29" s="343"/>
      <c r="QHH29" s="343"/>
      <c r="QHI29" s="343"/>
      <c r="QHJ29" s="343"/>
      <c r="QHK29" s="343"/>
      <c r="QHL29" s="343"/>
      <c r="QHM29" s="343"/>
      <c r="QHN29" s="343"/>
      <c r="QHO29" s="343"/>
      <c r="QHP29" s="343"/>
      <c r="QHQ29" s="343"/>
      <c r="QHR29" s="343"/>
      <c r="QHS29" s="343"/>
      <c r="QHT29" s="343"/>
      <c r="QHU29" s="343"/>
      <c r="QHV29" s="343"/>
      <c r="QHW29" s="343"/>
      <c r="QHX29" s="343"/>
      <c r="QHY29" s="343"/>
      <c r="QHZ29" s="343"/>
      <c r="QIA29" s="343"/>
      <c r="QIB29" s="343"/>
      <c r="QIC29" s="343"/>
      <c r="QID29" s="343"/>
      <c r="QIE29" s="343"/>
      <c r="QIF29" s="343"/>
      <c r="QIG29" s="343"/>
      <c r="QIH29" s="343"/>
      <c r="QII29" s="343"/>
      <c r="QIJ29" s="343"/>
      <c r="QIK29" s="343"/>
      <c r="QIL29" s="343"/>
      <c r="QIM29" s="343"/>
      <c r="QIN29" s="343"/>
      <c r="QIO29" s="343"/>
      <c r="QIP29" s="343"/>
      <c r="QIQ29" s="343"/>
      <c r="QIR29" s="343"/>
      <c r="QIS29" s="343"/>
      <c r="QIT29" s="343"/>
      <c r="QIU29" s="343"/>
      <c r="QIV29" s="343"/>
      <c r="QIW29" s="343"/>
      <c r="QIX29" s="343"/>
      <c r="QIY29" s="343"/>
      <c r="QIZ29" s="343"/>
      <c r="QJA29" s="343"/>
      <c r="QJB29" s="343"/>
      <c r="QJC29" s="343"/>
      <c r="QJD29" s="343"/>
      <c r="QJE29" s="343"/>
      <c r="QJF29" s="343"/>
      <c r="QJG29" s="343"/>
      <c r="QJH29" s="343"/>
      <c r="QJI29" s="343"/>
      <c r="QJJ29" s="343"/>
      <c r="QJK29" s="343"/>
      <c r="QJL29" s="343"/>
      <c r="QJM29" s="343"/>
      <c r="QJN29" s="343"/>
      <c r="QJO29" s="343"/>
      <c r="QJP29" s="343"/>
      <c r="QJQ29" s="343"/>
      <c r="QJR29" s="343"/>
      <c r="QJS29" s="343"/>
      <c r="QJT29" s="343"/>
      <c r="QJU29" s="343"/>
      <c r="QJV29" s="343"/>
      <c r="QJW29" s="343"/>
      <c r="QJX29" s="343"/>
      <c r="QJY29" s="343"/>
      <c r="QJZ29" s="343"/>
      <c r="QKA29" s="343"/>
      <c r="QKB29" s="343"/>
      <c r="QKC29" s="343"/>
      <c r="QKD29" s="343"/>
      <c r="QKE29" s="343"/>
      <c r="QKF29" s="343"/>
      <c r="QKG29" s="343"/>
      <c r="QKH29" s="343"/>
      <c r="QKI29" s="343"/>
      <c r="QKJ29" s="343"/>
      <c r="QKK29" s="343"/>
      <c r="QKL29" s="343"/>
      <c r="QKM29" s="343"/>
      <c r="QKN29" s="343"/>
      <c r="QKO29" s="343"/>
      <c r="QKP29" s="343"/>
      <c r="QKQ29" s="343"/>
      <c r="QKR29" s="343"/>
      <c r="QKS29" s="343"/>
      <c r="QKT29" s="343"/>
      <c r="QKU29" s="343"/>
      <c r="QKV29" s="343"/>
      <c r="QKW29" s="343"/>
      <c r="QKX29" s="343"/>
      <c r="QKY29" s="343"/>
      <c r="QKZ29" s="343"/>
      <c r="QLA29" s="343"/>
      <c r="QLB29" s="343"/>
      <c r="QLC29" s="343"/>
      <c r="QLD29" s="343"/>
      <c r="QLE29" s="343"/>
      <c r="QLF29" s="343"/>
      <c r="QLG29" s="343"/>
      <c r="QLH29" s="343"/>
      <c r="QLI29" s="343"/>
      <c r="QLJ29" s="343"/>
      <c r="QLK29" s="343"/>
      <c r="QLL29" s="343"/>
      <c r="QLM29" s="343"/>
      <c r="QLN29" s="343"/>
      <c r="QLO29" s="343"/>
      <c r="QLP29" s="343"/>
      <c r="QLQ29" s="343"/>
      <c r="QLR29" s="343"/>
      <c r="QLS29" s="343"/>
      <c r="QLT29" s="343"/>
      <c r="QLU29" s="343"/>
      <c r="QLV29" s="343"/>
      <c r="QLW29" s="343"/>
      <c r="QLX29" s="343"/>
      <c r="QLY29" s="343"/>
      <c r="QLZ29" s="343"/>
      <c r="QMA29" s="343"/>
      <c r="QMB29" s="343"/>
      <c r="QMC29" s="343"/>
      <c r="QMD29" s="343"/>
      <c r="QME29" s="343"/>
      <c r="QMF29" s="343"/>
      <c r="QMG29" s="343"/>
      <c r="QMH29" s="343"/>
      <c r="QMI29" s="343"/>
      <c r="QMJ29" s="343"/>
      <c r="QMK29" s="343"/>
      <c r="QML29" s="343"/>
      <c r="QMM29" s="343"/>
      <c r="QMN29" s="343"/>
      <c r="QMO29" s="343"/>
      <c r="QMP29" s="343"/>
      <c r="QMQ29" s="343"/>
      <c r="QMR29" s="343"/>
      <c r="QMS29" s="343"/>
      <c r="QMT29" s="343"/>
      <c r="QMU29" s="343"/>
      <c r="QMV29" s="343"/>
      <c r="QMW29" s="343"/>
      <c r="QMX29" s="343"/>
      <c r="QMY29" s="343"/>
      <c r="QMZ29" s="343"/>
      <c r="QNA29" s="343"/>
      <c r="QNB29" s="343"/>
      <c r="QNC29" s="343"/>
      <c r="QND29" s="343"/>
      <c r="QNE29" s="343"/>
      <c r="QNF29" s="343"/>
      <c r="QNG29" s="343"/>
      <c r="QNH29" s="343"/>
      <c r="QNI29" s="343"/>
      <c r="QNJ29" s="343"/>
      <c r="QNK29" s="343"/>
      <c r="QNL29" s="343"/>
      <c r="QNM29" s="343"/>
      <c r="QNN29" s="343"/>
      <c r="QNO29" s="343"/>
      <c r="QNP29" s="343"/>
      <c r="QNQ29" s="343"/>
      <c r="QNR29" s="343"/>
      <c r="QNS29" s="343"/>
      <c r="QNT29" s="343"/>
      <c r="QNU29" s="343"/>
      <c r="QNV29" s="343"/>
      <c r="QNW29" s="343"/>
      <c r="QNX29" s="343"/>
      <c r="QNY29" s="343"/>
      <c r="QNZ29" s="343"/>
      <c r="QOA29" s="343"/>
      <c r="QOB29" s="343"/>
      <c r="QOC29" s="343"/>
      <c r="QOD29" s="343"/>
      <c r="QOE29" s="343"/>
      <c r="QOF29" s="343"/>
      <c r="QOG29" s="343"/>
      <c r="QOH29" s="343"/>
      <c r="QOI29" s="343"/>
      <c r="QOJ29" s="343"/>
      <c r="QOK29" s="343"/>
      <c r="QOL29" s="343"/>
      <c r="QOM29" s="343"/>
      <c r="QON29" s="343"/>
      <c r="QOO29" s="343"/>
      <c r="QOP29" s="343"/>
      <c r="QOQ29" s="343"/>
      <c r="QOR29" s="343"/>
      <c r="QOS29" s="343"/>
      <c r="QOT29" s="343"/>
      <c r="QOU29" s="343"/>
      <c r="QOV29" s="343"/>
      <c r="QOW29" s="343"/>
      <c r="QOX29" s="343"/>
      <c r="QOY29" s="343"/>
      <c r="QOZ29" s="343"/>
      <c r="QPA29" s="343"/>
      <c r="QPB29" s="343"/>
      <c r="QPC29" s="343"/>
      <c r="QPD29" s="343"/>
      <c r="QPE29" s="343"/>
      <c r="QPF29" s="343"/>
      <c r="QPG29" s="343"/>
      <c r="QPH29" s="343"/>
      <c r="QPI29" s="343"/>
      <c r="QPJ29" s="343"/>
      <c r="QPK29" s="343"/>
      <c r="QPL29" s="343"/>
      <c r="QPM29" s="343"/>
      <c r="QPN29" s="343"/>
      <c r="QPO29" s="343"/>
      <c r="QPP29" s="343"/>
      <c r="QPQ29" s="343"/>
      <c r="QPR29" s="343"/>
      <c r="QPS29" s="343"/>
      <c r="QPT29" s="343"/>
      <c r="QPU29" s="343"/>
      <c r="QPV29" s="343"/>
      <c r="QPW29" s="343"/>
      <c r="QPX29" s="343"/>
      <c r="QPY29" s="343"/>
      <c r="QPZ29" s="343"/>
      <c r="QQA29" s="343"/>
      <c r="QQB29" s="343"/>
      <c r="QQC29" s="343"/>
      <c r="QQD29" s="343"/>
      <c r="QQE29" s="343"/>
      <c r="QQF29" s="343"/>
      <c r="QQG29" s="343"/>
      <c r="QQH29" s="343"/>
      <c r="QQI29" s="343"/>
      <c r="QQJ29" s="343"/>
      <c r="QQK29" s="343"/>
      <c r="QQL29" s="343"/>
      <c r="QQM29" s="343"/>
      <c r="QQN29" s="343"/>
      <c r="QQO29" s="343"/>
      <c r="QQP29" s="343"/>
      <c r="QQQ29" s="343"/>
      <c r="QQR29" s="343"/>
      <c r="QQS29" s="343"/>
      <c r="QQT29" s="343"/>
      <c r="QQU29" s="343"/>
      <c r="QQV29" s="343"/>
      <c r="QQW29" s="343"/>
      <c r="QQX29" s="343"/>
      <c r="QQY29" s="343"/>
      <c r="QQZ29" s="343"/>
      <c r="QRA29" s="343"/>
      <c r="QRB29" s="343"/>
      <c r="QRC29" s="343"/>
      <c r="QRD29" s="343"/>
      <c r="QRE29" s="343"/>
      <c r="QRF29" s="343"/>
      <c r="QRG29" s="343"/>
      <c r="QRH29" s="343"/>
      <c r="QRI29" s="343"/>
      <c r="QRJ29" s="343"/>
      <c r="QRK29" s="343"/>
      <c r="QRL29" s="343"/>
      <c r="QRM29" s="343"/>
      <c r="QRN29" s="343"/>
      <c r="QRO29" s="343"/>
      <c r="QRP29" s="343"/>
      <c r="QRQ29" s="343"/>
      <c r="QRR29" s="343"/>
      <c r="QRS29" s="343"/>
      <c r="QRT29" s="343"/>
      <c r="QRU29" s="343"/>
      <c r="QRV29" s="343"/>
      <c r="QRW29" s="343"/>
      <c r="QRX29" s="343"/>
      <c r="QRY29" s="343"/>
      <c r="QRZ29" s="343"/>
      <c r="QSA29" s="343"/>
      <c r="QSB29" s="343"/>
      <c r="QSC29" s="343"/>
      <c r="QSD29" s="343"/>
      <c r="QSE29" s="343"/>
      <c r="QSF29" s="343"/>
      <c r="QSG29" s="343"/>
      <c r="QSH29" s="343"/>
      <c r="QSI29" s="343"/>
      <c r="QSJ29" s="343"/>
      <c r="QSK29" s="343"/>
      <c r="QSL29" s="343"/>
      <c r="QSM29" s="343"/>
      <c r="QSN29" s="343"/>
      <c r="QSO29" s="343"/>
      <c r="QSP29" s="343"/>
      <c r="QSQ29" s="343"/>
      <c r="QSR29" s="343"/>
      <c r="QSS29" s="343"/>
      <c r="QST29" s="343"/>
      <c r="QSU29" s="343"/>
      <c r="QSV29" s="343"/>
      <c r="QSW29" s="343"/>
      <c r="QSX29" s="343"/>
      <c r="QSY29" s="343"/>
      <c r="QSZ29" s="343"/>
      <c r="QTA29" s="343"/>
      <c r="QTB29" s="343"/>
      <c r="QTC29" s="343"/>
      <c r="QTD29" s="343"/>
      <c r="QTE29" s="343"/>
      <c r="QTF29" s="343"/>
      <c r="QTG29" s="343"/>
      <c r="QTH29" s="343"/>
      <c r="QTI29" s="343"/>
      <c r="QTJ29" s="343"/>
      <c r="QTK29" s="343"/>
      <c r="QTL29" s="343"/>
      <c r="QTM29" s="343"/>
      <c r="QTN29" s="343"/>
      <c r="QTO29" s="343"/>
      <c r="QTP29" s="343"/>
      <c r="QTQ29" s="343"/>
      <c r="QTR29" s="343"/>
      <c r="QTS29" s="343"/>
      <c r="QTT29" s="343"/>
      <c r="QTU29" s="343"/>
      <c r="QTV29" s="343"/>
      <c r="QTW29" s="343"/>
      <c r="QTX29" s="343"/>
      <c r="QTY29" s="343"/>
      <c r="QTZ29" s="343"/>
      <c r="QUA29" s="343"/>
      <c r="QUB29" s="343"/>
      <c r="QUC29" s="343"/>
      <c r="QUD29" s="343"/>
      <c r="QUE29" s="343"/>
      <c r="QUF29" s="343"/>
      <c r="QUG29" s="343"/>
      <c r="QUH29" s="343"/>
      <c r="QUI29" s="343"/>
      <c r="QUJ29" s="343"/>
      <c r="QUK29" s="343"/>
      <c r="QUL29" s="343"/>
      <c r="QUM29" s="343"/>
      <c r="QUN29" s="343"/>
      <c r="QUO29" s="343"/>
      <c r="QUP29" s="343"/>
      <c r="QUQ29" s="343"/>
      <c r="QUR29" s="343"/>
      <c r="QUS29" s="343"/>
      <c r="QUT29" s="343"/>
      <c r="QUU29" s="343"/>
      <c r="QUV29" s="343"/>
      <c r="QUW29" s="343"/>
      <c r="QUX29" s="343"/>
      <c r="QUY29" s="343"/>
      <c r="QUZ29" s="343"/>
      <c r="QVA29" s="343"/>
      <c r="QVB29" s="343"/>
      <c r="QVC29" s="343"/>
      <c r="QVD29" s="343"/>
      <c r="QVE29" s="343"/>
      <c r="QVF29" s="343"/>
      <c r="QVG29" s="343"/>
      <c r="QVH29" s="343"/>
      <c r="QVI29" s="343"/>
      <c r="QVJ29" s="343"/>
      <c r="QVK29" s="343"/>
      <c r="QVL29" s="343"/>
      <c r="QVM29" s="343"/>
      <c r="QVN29" s="343"/>
      <c r="QVO29" s="343"/>
      <c r="QVP29" s="343"/>
      <c r="QVQ29" s="343"/>
      <c r="QVR29" s="343"/>
      <c r="QVS29" s="343"/>
      <c r="QVT29" s="343"/>
      <c r="QVU29" s="343"/>
      <c r="QVV29" s="343"/>
      <c r="QVW29" s="343"/>
      <c r="QVX29" s="343"/>
      <c r="QVY29" s="343"/>
      <c r="QVZ29" s="343"/>
      <c r="QWA29" s="343"/>
      <c r="QWB29" s="343"/>
      <c r="QWC29" s="343"/>
      <c r="QWD29" s="343"/>
      <c r="QWE29" s="343"/>
      <c r="QWF29" s="343"/>
      <c r="QWG29" s="343"/>
      <c r="QWH29" s="343"/>
      <c r="QWI29" s="343"/>
      <c r="QWJ29" s="343"/>
      <c r="QWK29" s="343"/>
      <c r="QWL29" s="343"/>
      <c r="QWM29" s="343"/>
      <c r="QWN29" s="343"/>
      <c r="QWO29" s="343"/>
      <c r="QWP29" s="343"/>
      <c r="QWQ29" s="343"/>
      <c r="QWR29" s="343"/>
      <c r="QWS29" s="343"/>
      <c r="QWT29" s="343"/>
      <c r="QWU29" s="343"/>
      <c r="QWV29" s="343"/>
      <c r="QWW29" s="343"/>
      <c r="QWX29" s="343"/>
      <c r="QWY29" s="343"/>
      <c r="QWZ29" s="343"/>
      <c r="QXA29" s="343"/>
      <c r="QXB29" s="343"/>
      <c r="QXC29" s="343"/>
      <c r="QXD29" s="343"/>
      <c r="QXE29" s="343"/>
      <c r="QXF29" s="343"/>
      <c r="QXG29" s="343"/>
      <c r="QXH29" s="343"/>
      <c r="QXI29" s="343"/>
      <c r="QXJ29" s="343"/>
      <c r="QXK29" s="343"/>
      <c r="QXL29" s="343"/>
      <c r="QXM29" s="343"/>
      <c r="QXN29" s="343"/>
      <c r="QXO29" s="343"/>
      <c r="QXP29" s="343"/>
      <c r="QXQ29" s="343"/>
      <c r="QXR29" s="343"/>
      <c r="QXS29" s="343"/>
      <c r="QXT29" s="343"/>
      <c r="QXU29" s="343"/>
      <c r="QXV29" s="343"/>
      <c r="QXW29" s="343"/>
      <c r="QXX29" s="343"/>
      <c r="QXY29" s="343"/>
      <c r="QXZ29" s="343"/>
      <c r="QYA29" s="343"/>
      <c r="QYB29" s="343"/>
      <c r="QYC29" s="343"/>
      <c r="QYD29" s="343"/>
      <c r="QYE29" s="343"/>
      <c r="QYF29" s="343"/>
      <c r="QYG29" s="343"/>
      <c r="QYH29" s="343"/>
      <c r="QYI29" s="343"/>
      <c r="QYJ29" s="343"/>
      <c r="QYK29" s="343"/>
      <c r="QYL29" s="343"/>
      <c r="QYM29" s="343"/>
      <c r="QYN29" s="343"/>
      <c r="QYO29" s="343"/>
      <c r="QYP29" s="343"/>
      <c r="QYQ29" s="343"/>
      <c r="QYR29" s="343"/>
      <c r="QYS29" s="343"/>
      <c r="QYT29" s="343"/>
      <c r="QYU29" s="343"/>
      <c r="QYV29" s="343"/>
      <c r="QYW29" s="343"/>
      <c r="QYX29" s="343"/>
      <c r="QYY29" s="343"/>
      <c r="QYZ29" s="343"/>
      <c r="QZA29" s="343"/>
      <c r="QZB29" s="343"/>
      <c r="QZC29" s="343"/>
      <c r="QZD29" s="343"/>
      <c r="QZE29" s="343"/>
      <c r="QZF29" s="343"/>
      <c r="QZG29" s="343"/>
      <c r="QZH29" s="343"/>
      <c r="QZI29" s="343"/>
      <c r="QZJ29" s="343"/>
      <c r="QZK29" s="343"/>
      <c r="QZL29" s="343"/>
      <c r="QZM29" s="343"/>
      <c r="QZN29" s="343"/>
      <c r="QZO29" s="343"/>
      <c r="QZP29" s="343"/>
      <c r="QZQ29" s="343"/>
      <c r="QZR29" s="343"/>
      <c r="QZS29" s="343"/>
      <c r="QZT29" s="343"/>
      <c r="QZU29" s="343"/>
      <c r="QZV29" s="343"/>
      <c r="QZW29" s="343"/>
      <c r="QZX29" s="343"/>
      <c r="QZY29" s="343"/>
      <c r="QZZ29" s="343"/>
      <c r="RAA29" s="343"/>
      <c r="RAB29" s="343"/>
      <c r="RAC29" s="343"/>
      <c r="RAD29" s="343"/>
      <c r="RAE29" s="343"/>
      <c r="RAF29" s="343"/>
      <c r="RAG29" s="343"/>
      <c r="RAH29" s="343"/>
      <c r="RAI29" s="343"/>
      <c r="RAJ29" s="343"/>
      <c r="RAK29" s="343"/>
      <c r="RAL29" s="343"/>
      <c r="RAM29" s="343"/>
      <c r="RAN29" s="343"/>
      <c r="RAO29" s="343"/>
      <c r="RAP29" s="343"/>
      <c r="RAQ29" s="343"/>
      <c r="RAR29" s="343"/>
      <c r="RAS29" s="343"/>
      <c r="RAT29" s="343"/>
      <c r="RAU29" s="343"/>
      <c r="RAV29" s="343"/>
      <c r="RAW29" s="343"/>
      <c r="RAX29" s="343"/>
      <c r="RAY29" s="343"/>
      <c r="RAZ29" s="343"/>
      <c r="RBA29" s="343"/>
      <c r="RBB29" s="343"/>
      <c r="RBC29" s="343"/>
      <c r="RBD29" s="343"/>
      <c r="RBE29" s="343"/>
      <c r="RBF29" s="343"/>
      <c r="RBG29" s="343"/>
      <c r="RBH29" s="343"/>
      <c r="RBI29" s="343"/>
      <c r="RBJ29" s="343"/>
      <c r="RBK29" s="343"/>
      <c r="RBL29" s="343"/>
      <c r="RBM29" s="343"/>
      <c r="RBN29" s="343"/>
      <c r="RBO29" s="343"/>
      <c r="RBP29" s="343"/>
      <c r="RBQ29" s="343"/>
      <c r="RBR29" s="343"/>
      <c r="RBS29" s="343"/>
      <c r="RBT29" s="343"/>
      <c r="RBU29" s="343"/>
      <c r="RBV29" s="343"/>
      <c r="RBW29" s="343"/>
      <c r="RBX29" s="343"/>
      <c r="RBY29" s="343"/>
      <c r="RBZ29" s="343"/>
      <c r="RCA29" s="343"/>
      <c r="RCB29" s="343"/>
      <c r="RCC29" s="343"/>
      <c r="RCD29" s="343"/>
      <c r="RCE29" s="343"/>
      <c r="RCF29" s="343"/>
      <c r="RCG29" s="343"/>
      <c r="RCH29" s="343"/>
      <c r="RCI29" s="343"/>
      <c r="RCJ29" s="343"/>
      <c r="RCK29" s="343"/>
      <c r="RCL29" s="343"/>
      <c r="RCM29" s="343"/>
      <c r="RCN29" s="343"/>
      <c r="RCO29" s="343"/>
      <c r="RCP29" s="343"/>
      <c r="RCQ29" s="343"/>
      <c r="RCR29" s="343"/>
      <c r="RCS29" s="343"/>
      <c r="RCT29" s="343"/>
      <c r="RCU29" s="343"/>
      <c r="RCV29" s="343"/>
      <c r="RCW29" s="343"/>
      <c r="RCX29" s="343"/>
      <c r="RCY29" s="343"/>
      <c r="RCZ29" s="343"/>
      <c r="RDA29" s="343"/>
      <c r="RDB29" s="343"/>
      <c r="RDC29" s="343"/>
      <c r="RDD29" s="343"/>
      <c r="RDE29" s="343"/>
      <c r="RDF29" s="343"/>
      <c r="RDG29" s="343"/>
      <c r="RDH29" s="343"/>
      <c r="RDI29" s="343"/>
      <c r="RDJ29" s="343"/>
      <c r="RDK29" s="343"/>
      <c r="RDL29" s="343"/>
      <c r="RDM29" s="343"/>
      <c r="RDN29" s="343"/>
      <c r="RDO29" s="343"/>
      <c r="RDP29" s="343"/>
      <c r="RDQ29" s="343"/>
      <c r="RDR29" s="343"/>
      <c r="RDS29" s="343"/>
      <c r="RDT29" s="343"/>
      <c r="RDU29" s="343"/>
      <c r="RDV29" s="343"/>
      <c r="RDW29" s="343"/>
      <c r="RDX29" s="343"/>
      <c r="RDY29" s="343"/>
      <c r="RDZ29" s="343"/>
      <c r="REA29" s="343"/>
      <c r="REB29" s="343"/>
      <c r="REC29" s="343"/>
      <c r="RED29" s="343"/>
      <c r="REE29" s="343"/>
      <c r="REF29" s="343"/>
      <c r="REG29" s="343"/>
      <c r="REH29" s="343"/>
      <c r="REI29" s="343"/>
      <c r="REJ29" s="343"/>
      <c r="REK29" s="343"/>
      <c r="REL29" s="343"/>
      <c r="REM29" s="343"/>
      <c r="REN29" s="343"/>
      <c r="REO29" s="343"/>
      <c r="REP29" s="343"/>
      <c r="REQ29" s="343"/>
      <c r="RER29" s="343"/>
      <c r="RES29" s="343"/>
      <c r="RET29" s="343"/>
      <c r="REU29" s="343"/>
      <c r="REV29" s="343"/>
      <c r="REW29" s="343"/>
      <c r="REX29" s="343"/>
      <c r="REY29" s="343"/>
      <c r="REZ29" s="343"/>
      <c r="RFA29" s="343"/>
      <c r="RFB29" s="343"/>
      <c r="RFC29" s="343"/>
      <c r="RFD29" s="343"/>
      <c r="RFE29" s="343"/>
      <c r="RFF29" s="343"/>
      <c r="RFG29" s="343"/>
      <c r="RFH29" s="343"/>
      <c r="RFI29" s="343"/>
      <c r="RFJ29" s="343"/>
      <c r="RFK29" s="343"/>
      <c r="RFL29" s="343"/>
      <c r="RFM29" s="343"/>
      <c r="RFN29" s="343"/>
      <c r="RFO29" s="343"/>
      <c r="RFP29" s="343"/>
      <c r="RFQ29" s="343"/>
      <c r="RFR29" s="343"/>
      <c r="RFS29" s="343"/>
      <c r="RFT29" s="343"/>
      <c r="RFU29" s="343"/>
      <c r="RFV29" s="343"/>
      <c r="RFW29" s="343"/>
      <c r="RFX29" s="343"/>
      <c r="RFY29" s="343"/>
      <c r="RFZ29" s="343"/>
      <c r="RGA29" s="343"/>
      <c r="RGB29" s="343"/>
      <c r="RGC29" s="343"/>
      <c r="RGD29" s="343"/>
      <c r="RGE29" s="343"/>
      <c r="RGF29" s="343"/>
      <c r="RGG29" s="343"/>
      <c r="RGH29" s="343"/>
      <c r="RGI29" s="343"/>
      <c r="RGJ29" s="343"/>
      <c r="RGK29" s="343"/>
      <c r="RGL29" s="343"/>
      <c r="RGM29" s="343"/>
      <c r="RGN29" s="343"/>
      <c r="RGO29" s="343"/>
      <c r="RGP29" s="343"/>
      <c r="RGQ29" s="343"/>
      <c r="RGR29" s="343"/>
      <c r="RGS29" s="343"/>
      <c r="RGT29" s="343"/>
      <c r="RGU29" s="343"/>
      <c r="RGV29" s="343"/>
      <c r="RGW29" s="343"/>
      <c r="RGX29" s="343"/>
      <c r="RGY29" s="343"/>
      <c r="RGZ29" s="343"/>
      <c r="RHA29" s="343"/>
      <c r="RHB29" s="343"/>
      <c r="RHC29" s="343"/>
      <c r="RHD29" s="343"/>
      <c r="RHE29" s="343"/>
      <c r="RHF29" s="343"/>
      <c r="RHG29" s="343"/>
      <c r="RHH29" s="343"/>
      <c r="RHI29" s="343"/>
      <c r="RHJ29" s="343"/>
      <c r="RHK29" s="343"/>
      <c r="RHL29" s="343"/>
      <c r="RHM29" s="343"/>
      <c r="RHN29" s="343"/>
      <c r="RHO29" s="343"/>
      <c r="RHP29" s="343"/>
      <c r="RHQ29" s="343"/>
      <c r="RHR29" s="343"/>
      <c r="RHS29" s="343"/>
      <c r="RHT29" s="343"/>
      <c r="RHU29" s="343"/>
      <c r="RHV29" s="343"/>
      <c r="RHW29" s="343"/>
      <c r="RHX29" s="343"/>
      <c r="RHY29" s="343"/>
      <c r="RHZ29" s="343"/>
      <c r="RIA29" s="343"/>
      <c r="RIB29" s="343"/>
      <c r="RIC29" s="343"/>
      <c r="RID29" s="343"/>
      <c r="RIE29" s="343"/>
      <c r="RIF29" s="343"/>
      <c r="RIG29" s="343"/>
      <c r="RIH29" s="343"/>
      <c r="RII29" s="343"/>
      <c r="RIJ29" s="343"/>
      <c r="RIK29" s="343"/>
      <c r="RIL29" s="343"/>
      <c r="RIM29" s="343"/>
      <c r="RIN29" s="343"/>
      <c r="RIO29" s="343"/>
      <c r="RIP29" s="343"/>
      <c r="RIQ29" s="343"/>
      <c r="RIR29" s="343"/>
      <c r="RIS29" s="343"/>
      <c r="RIT29" s="343"/>
      <c r="RIU29" s="343"/>
      <c r="RIV29" s="343"/>
      <c r="RIW29" s="343"/>
      <c r="RIX29" s="343"/>
      <c r="RIY29" s="343"/>
      <c r="RIZ29" s="343"/>
      <c r="RJA29" s="343"/>
      <c r="RJB29" s="343"/>
      <c r="RJC29" s="343"/>
      <c r="RJD29" s="343"/>
      <c r="RJE29" s="343"/>
      <c r="RJF29" s="343"/>
      <c r="RJG29" s="343"/>
      <c r="RJH29" s="343"/>
      <c r="RJI29" s="343"/>
      <c r="RJJ29" s="343"/>
      <c r="RJK29" s="343"/>
      <c r="RJL29" s="343"/>
      <c r="RJM29" s="343"/>
      <c r="RJN29" s="343"/>
      <c r="RJO29" s="343"/>
      <c r="RJP29" s="343"/>
      <c r="RJQ29" s="343"/>
      <c r="RJR29" s="343"/>
      <c r="RJS29" s="343"/>
      <c r="RJT29" s="343"/>
      <c r="RJU29" s="343"/>
      <c r="RJV29" s="343"/>
      <c r="RJW29" s="343"/>
      <c r="RJX29" s="343"/>
      <c r="RJY29" s="343"/>
      <c r="RJZ29" s="343"/>
      <c r="RKA29" s="343"/>
      <c r="RKB29" s="343"/>
      <c r="RKC29" s="343"/>
      <c r="RKD29" s="343"/>
      <c r="RKE29" s="343"/>
      <c r="RKF29" s="343"/>
      <c r="RKG29" s="343"/>
      <c r="RKH29" s="343"/>
      <c r="RKI29" s="343"/>
      <c r="RKJ29" s="343"/>
      <c r="RKK29" s="343"/>
      <c r="RKL29" s="343"/>
      <c r="RKM29" s="343"/>
      <c r="RKN29" s="343"/>
      <c r="RKO29" s="343"/>
      <c r="RKP29" s="343"/>
      <c r="RKQ29" s="343"/>
      <c r="RKR29" s="343"/>
      <c r="RKS29" s="343"/>
      <c r="RKT29" s="343"/>
      <c r="RKU29" s="343"/>
      <c r="RKV29" s="343"/>
      <c r="RKW29" s="343"/>
      <c r="RKX29" s="343"/>
      <c r="RKY29" s="343"/>
      <c r="RKZ29" s="343"/>
      <c r="RLA29" s="343"/>
      <c r="RLB29" s="343"/>
      <c r="RLC29" s="343"/>
      <c r="RLD29" s="343"/>
      <c r="RLE29" s="343"/>
      <c r="RLF29" s="343"/>
      <c r="RLG29" s="343"/>
      <c r="RLH29" s="343"/>
      <c r="RLI29" s="343"/>
      <c r="RLJ29" s="343"/>
      <c r="RLK29" s="343"/>
      <c r="RLL29" s="343"/>
      <c r="RLM29" s="343"/>
      <c r="RLN29" s="343"/>
      <c r="RLO29" s="343"/>
      <c r="RLP29" s="343"/>
      <c r="RLQ29" s="343"/>
      <c r="RLR29" s="343"/>
      <c r="RLS29" s="343"/>
      <c r="RLT29" s="343"/>
      <c r="RLU29" s="343"/>
      <c r="RLV29" s="343"/>
      <c r="RLW29" s="343"/>
      <c r="RLX29" s="343"/>
      <c r="RLY29" s="343"/>
      <c r="RLZ29" s="343"/>
      <c r="RMA29" s="343"/>
      <c r="RMB29" s="343"/>
      <c r="RMC29" s="343"/>
      <c r="RMD29" s="343"/>
      <c r="RME29" s="343"/>
      <c r="RMF29" s="343"/>
      <c r="RMG29" s="343"/>
      <c r="RMH29" s="343"/>
      <c r="RMI29" s="343"/>
      <c r="RMJ29" s="343"/>
      <c r="RMK29" s="343"/>
      <c r="RML29" s="343"/>
      <c r="RMM29" s="343"/>
      <c r="RMN29" s="343"/>
      <c r="RMO29" s="343"/>
      <c r="RMP29" s="343"/>
      <c r="RMQ29" s="343"/>
      <c r="RMR29" s="343"/>
      <c r="RMS29" s="343"/>
      <c r="RMT29" s="343"/>
      <c r="RMU29" s="343"/>
      <c r="RMV29" s="343"/>
      <c r="RMW29" s="343"/>
      <c r="RMX29" s="343"/>
      <c r="RMY29" s="343"/>
      <c r="RMZ29" s="343"/>
      <c r="RNA29" s="343"/>
      <c r="RNB29" s="343"/>
      <c r="RNC29" s="343"/>
      <c r="RND29" s="343"/>
      <c r="RNE29" s="343"/>
      <c r="RNF29" s="343"/>
      <c r="RNG29" s="343"/>
      <c r="RNH29" s="343"/>
      <c r="RNI29" s="343"/>
      <c r="RNJ29" s="343"/>
      <c r="RNK29" s="343"/>
      <c r="RNL29" s="343"/>
      <c r="RNM29" s="343"/>
      <c r="RNN29" s="343"/>
      <c r="RNO29" s="343"/>
      <c r="RNP29" s="343"/>
      <c r="RNQ29" s="343"/>
      <c r="RNR29" s="343"/>
      <c r="RNS29" s="343"/>
      <c r="RNT29" s="343"/>
      <c r="RNU29" s="343"/>
      <c r="RNV29" s="343"/>
      <c r="RNW29" s="343"/>
      <c r="RNX29" s="343"/>
      <c r="RNY29" s="343"/>
      <c r="RNZ29" s="343"/>
      <c r="ROA29" s="343"/>
      <c r="ROB29" s="343"/>
      <c r="ROC29" s="343"/>
      <c r="ROD29" s="343"/>
      <c r="ROE29" s="343"/>
      <c r="ROF29" s="343"/>
      <c r="ROG29" s="343"/>
      <c r="ROH29" s="343"/>
      <c r="ROI29" s="343"/>
      <c r="ROJ29" s="343"/>
      <c r="ROK29" s="343"/>
      <c r="ROL29" s="343"/>
      <c r="ROM29" s="343"/>
      <c r="RON29" s="343"/>
      <c r="ROO29" s="343"/>
      <c r="ROP29" s="343"/>
      <c r="ROQ29" s="343"/>
      <c r="ROR29" s="343"/>
      <c r="ROS29" s="343"/>
      <c r="ROT29" s="343"/>
      <c r="ROU29" s="343"/>
      <c r="ROV29" s="343"/>
      <c r="ROW29" s="343"/>
      <c r="ROX29" s="343"/>
      <c r="ROY29" s="343"/>
      <c r="ROZ29" s="343"/>
      <c r="RPA29" s="343"/>
      <c r="RPB29" s="343"/>
      <c r="RPC29" s="343"/>
      <c r="RPD29" s="343"/>
      <c r="RPE29" s="343"/>
      <c r="RPF29" s="343"/>
      <c r="RPG29" s="343"/>
      <c r="RPH29" s="343"/>
      <c r="RPI29" s="343"/>
      <c r="RPJ29" s="343"/>
      <c r="RPK29" s="343"/>
      <c r="RPL29" s="343"/>
      <c r="RPM29" s="343"/>
      <c r="RPN29" s="343"/>
      <c r="RPO29" s="343"/>
      <c r="RPP29" s="343"/>
      <c r="RPQ29" s="343"/>
      <c r="RPR29" s="343"/>
      <c r="RPS29" s="343"/>
      <c r="RPT29" s="343"/>
      <c r="RPU29" s="343"/>
      <c r="RPV29" s="343"/>
      <c r="RPW29" s="343"/>
      <c r="RPX29" s="343"/>
      <c r="RPY29" s="343"/>
      <c r="RPZ29" s="343"/>
      <c r="RQA29" s="343"/>
      <c r="RQB29" s="343"/>
      <c r="RQC29" s="343"/>
      <c r="RQD29" s="343"/>
      <c r="RQE29" s="343"/>
      <c r="RQF29" s="343"/>
      <c r="RQG29" s="343"/>
      <c r="RQH29" s="343"/>
      <c r="RQI29" s="343"/>
      <c r="RQJ29" s="343"/>
      <c r="RQK29" s="343"/>
      <c r="RQL29" s="343"/>
      <c r="RQM29" s="343"/>
      <c r="RQN29" s="343"/>
      <c r="RQO29" s="343"/>
      <c r="RQP29" s="343"/>
      <c r="RQQ29" s="343"/>
      <c r="RQR29" s="343"/>
      <c r="RQS29" s="343"/>
      <c r="RQT29" s="343"/>
      <c r="RQU29" s="343"/>
      <c r="RQV29" s="343"/>
      <c r="RQW29" s="343"/>
      <c r="RQX29" s="343"/>
      <c r="RQY29" s="343"/>
      <c r="RQZ29" s="343"/>
      <c r="RRA29" s="343"/>
      <c r="RRB29" s="343"/>
      <c r="RRC29" s="343"/>
      <c r="RRD29" s="343"/>
      <c r="RRE29" s="343"/>
      <c r="RRF29" s="343"/>
      <c r="RRG29" s="343"/>
      <c r="RRH29" s="343"/>
      <c r="RRI29" s="343"/>
      <c r="RRJ29" s="343"/>
      <c r="RRK29" s="343"/>
      <c r="RRL29" s="343"/>
      <c r="RRM29" s="343"/>
      <c r="RRN29" s="343"/>
      <c r="RRO29" s="343"/>
      <c r="RRP29" s="343"/>
      <c r="RRQ29" s="343"/>
      <c r="RRR29" s="343"/>
      <c r="RRS29" s="343"/>
      <c r="RRT29" s="343"/>
      <c r="RRU29" s="343"/>
      <c r="RRV29" s="343"/>
      <c r="RRW29" s="343"/>
      <c r="RRX29" s="343"/>
      <c r="RRY29" s="343"/>
      <c r="RRZ29" s="343"/>
      <c r="RSA29" s="343"/>
      <c r="RSB29" s="343"/>
      <c r="RSC29" s="343"/>
      <c r="RSD29" s="343"/>
      <c r="RSE29" s="343"/>
      <c r="RSF29" s="343"/>
      <c r="RSG29" s="343"/>
      <c r="RSH29" s="343"/>
      <c r="RSI29" s="343"/>
      <c r="RSJ29" s="343"/>
      <c r="RSK29" s="343"/>
      <c r="RSL29" s="343"/>
      <c r="RSM29" s="343"/>
      <c r="RSN29" s="343"/>
      <c r="RSO29" s="343"/>
      <c r="RSP29" s="343"/>
      <c r="RSQ29" s="343"/>
      <c r="RSR29" s="343"/>
      <c r="RSS29" s="343"/>
      <c r="RST29" s="343"/>
      <c r="RSU29" s="343"/>
      <c r="RSV29" s="343"/>
      <c r="RSW29" s="343"/>
      <c r="RSX29" s="343"/>
      <c r="RSY29" s="343"/>
      <c r="RSZ29" s="343"/>
      <c r="RTA29" s="343"/>
      <c r="RTB29" s="343"/>
      <c r="RTC29" s="343"/>
      <c r="RTD29" s="343"/>
      <c r="RTE29" s="343"/>
      <c r="RTF29" s="343"/>
      <c r="RTG29" s="343"/>
      <c r="RTH29" s="343"/>
      <c r="RTI29" s="343"/>
      <c r="RTJ29" s="343"/>
      <c r="RTK29" s="343"/>
      <c r="RTL29" s="343"/>
      <c r="RTM29" s="343"/>
      <c r="RTN29" s="343"/>
      <c r="RTO29" s="343"/>
      <c r="RTP29" s="343"/>
      <c r="RTQ29" s="343"/>
      <c r="RTR29" s="343"/>
      <c r="RTS29" s="343"/>
      <c r="RTT29" s="343"/>
      <c r="RTU29" s="343"/>
      <c r="RTV29" s="343"/>
      <c r="RTW29" s="343"/>
      <c r="RTX29" s="343"/>
      <c r="RTY29" s="343"/>
      <c r="RTZ29" s="343"/>
      <c r="RUA29" s="343"/>
      <c r="RUB29" s="343"/>
      <c r="RUC29" s="343"/>
      <c r="RUD29" s="343"/>
      <c r="RUE29" s="343"/>
      <c r="RUF29" s="343"/>
      <c r="RUG29" s="343"/>
      <c r="RUH29" s="343"/>
      <c r="RUI29" s="343"/>
      <c r="RUJ29" s="343"/>
      <c r="RUK29" s="343"/>
      <c r="RUL29" s="343"/>
      <c r="RUM29" s="343"/>
      <c r="RUN29" s="343"/>
      <c r="RUO29" s="343"/>
      <c r="RUP29" s="343"/>
      <c r="RUQ29" s="343"/>
      <c r="RUR29" s="343"/>
      <c r="RUS29" s="343"/>
      <c r="RUT29" s="343"/>
      <c r="RUU29" s="343"/>
      <c r="RUV29" s="343"/>
      <c r="RUW29" s="343"/>
      <c r="RUX29" s="343"/>
      <c r="RUY29" s="343"/>
      <c r="RUZ29" s="343"/>
      <c r="RVA29" s="343"/>
      <c r="RVB29" s="343"/>
      <c r="RVC29" s="343"/>
      <c r="RVD29" s="343"/>
      <c r="RVE29" s="343"/>
      <c r="RVF29" s="343"/>
      <c r="RVG29" s="343"/>
      <c r="RVH29" s="343"/>
      <c r="RVI29" s="343"/>
      <c r="RVJ29" s="343"/>
      <c r="RVK29" s="343"/>
      <c r="RVL29" s="343"/>
      <c r="RVM29" s="343"/>
      <c r="RVN29" s="343"/>
      <c r="RVO29" s="343"/>
      <c r="RVP29" s="343"/>
      <c r="RVQ29" s="343"/>
      <c r="RVR29" s="343"/>
      <c r="RVS29" s="343"/>
      <c r="RVT29" s="343"/>
      <c r="RVU29" s="343"/>
      <c r="RVV29" s="343"/>
      <c r="RVW29" s="343"/>
      <c r="RVX29" s="343"/>
      <c r="RVY29" s="343"/>
      <c r="RVZ29" s="343"/>
      <c r="RWA29" s="343"/>
      <c r="RWB29" s="343"/>
      <c r="RWC29" s="343"/>
      <c r="RWD29" s="343"/>
      <c r="RWE29" s="343"/>
      <c r="RWF29" s="343"/>
      <c r="RWG29" s="343"/>
      <c r="RWH29" s="343"/>
      <c r="RWI29" s="343"/>
      <c r="RWJ29" s="343"/>
      <c r="RWK29" s="343"/>
      <c r="RWL29" s="343"/>
      <c r="RWM29" s="343"/>
      <c r="RWN29" s="343"/>
      <c r="RWO29" s="343"/>
      <c r="RWP29" s="343"/>
      <c r="RWQ29" s="343"/>
      <c r="RWR29" s="343"/>
      <c r="RWS29" s="343"/>
      <c r="RWT29" s="343"/>
      <c r="RWU29" s="343"/>
      <c r="RWV29" s="343"/>
      <c r="RWW29" s="343"/>
      <c r="RWX29" s="343"/>
      <c r="RWY29" s="343"/>
      <c r="RWZ29" s="343"/>
      <c r="RXA29" s="343"/>
      <c r="RXB29" s="343"/>
      <c r="RXC29" s="343"/>
      <c r="RXD29" s="343"/>
      <c r="RXE29" s="343"/>
      <c r="RXF29" s="343"/>
      <c r="RXG29" s="343"/>
      <c r="RXH29" s="343"/>
      <c r="RXI29" s="343"/>
      <c r="RXJ29" s="343"/>
      <c r="RXK29" s="343"/>
      <c r="RXL29" s="343"/>
      <c r="RXM29" s="343"/>
      <c r="RXN29" s="343"/>
      <c r="RXO29" s="343"/>
      <c r="RXP29" s="343"/>
      <c r="RXQ29" s="343"/>
      <c r="RXR29" s="343"/>
      <c r="RXS29" s="343"/>
      <c r="RXT29" s="343"/>
      <c r="RXU29" s="343"/>
      <c r="RXV29" s="343"/>
      <c r="RXW29" s="343"/>
      <c r="RXX29" s="343"/>
      <c r="RXY29" s="343"/>
      <c r="RXZ29" s="343"/>
      <c r="RYA29" s="343"/>
      <c r="RYB29" s="343"/>
      <c r="RYC29" s="343"/>
      <c r="RYD29" s="343"/>
      <c r="RYE29" s="343"/>
      <c r="RYF29" s="343"/>
      <c r="RYG29" s="343"/>
      <c r="RYH29" s="343"/>
      <c r="RYI29" s="343"/>
      <c r="RYJ29" s="343"/>
      <c r="RYK29" s="343"/>
      <c r="RYL29" s="343"/>
      <c r="RYM29" s="343"/>
      <c r="RYN29" s="343"/>
      <c r="RYO29" s="343"/>
      <c r="RYP29" s="343"/>
      <c r="RYQ29" s="343"/>
      <c r="RYR29" s="343"/>
      <c r="RYS29" s="343"/>
      <c r="RYT29" s="343"/>
      <c r="RYU29" s="343"/>
      <c r="RYV29" s="343"/>
      <c r="RYW29" s="343"/>
      <c r="RYX29" s="343"/>
      <c r="RYY29" s="343"/>
      <c r="RYZ29" s="343"/>
      <c r="RZA29" s="343"/>
      <c r="RZB29" s="343"/>
      <c r="RZC29" s="343"/>
      <c r="RZD29" s="343"/>
      <c r="RZE29" s="343"/>
      <c r="RZF29" s="343"/>
      <c r="RZG29" s="343"/>
      <c r="RZH29" s="343"/>
      <c r="RZI29" s="343"/>
      <c r="RZJ29" s="343"/>
      <c r="RZK29" s="343"/>
      <c r="RZL29" s="343"/>
      <c r="RZM29" s="343"/>
      <c r="RZN29" s="343"/>
      <c r="RZO29" s="343"/>
      <c r="RZP29" s="343"/>
      <c r="RZQ29" s="343"/>
      <c r="RZR29" s="343"/>
      <c r="RZS29" s="343"/>
      <c r="RZT29" s="343"/>
      <c r="RZU29" s="343"/>
      <c r="RZV29" s="343"/>
      <c r="RZW29" s="343"/>
      <c r="RZX29" s="343"/>
      <c r="RZY29" s="343"/>
      <c r="RZZ29" s="343"/>
      <c r="SAA29" s="343"/>
      <c r="SAB29" s="343"/>
      <c r="SAC29" s="343"/>
      <c r="SAD29" s="343"/>
      <c r="SAE29" s="343"/>
      <c r="SAF29" s="343"/>
      <c r="SAG29" s="343"/>
      <c r="SAH29" s="343"/>
      <c r="SAI29" s="343"/>
      <c r="SAJ29" s="343"/>
      <c r="SAK29" s="343"/>
      <c r="SAL29" s="343"/>
      <c r="SAM29" s="343"/>
      <c r="SAN29" s="343"/>
      <c r="SAO29" s="343"/>
      <c r="SAP29" s="343"/>
      <c r="SAQ29" s="343"/>
      <c r="SAR29" s="343"/>
      <c r="SAS29" s="343"/>
      <c r="SAT29" s="343"/>
      <c r="SAU29" s="343"/>
      <c r="SAV29" s="343"/>
      <c r="SAW29" s="343"/>
      <c r="SAX29" s="343"/>
      <c r="SAY29" s="343"/>
      <c r="SAZ29" s="343"/>
      <c r="SBA29" s="343"/>
      <c r="SBB29" s="343"/>
      <c r="SBC29" s="343"/>
      <c r="SBD29" s="343"/>
      <c r="SBE29" s="343"/>
      <c r="SBF29" s="343"/>
      <c r="SBG29" s="343"/>
      <c r="SBH29" s="343"/>
      <c r="SBI29" s="343"/>
      <c r="SBJ29" s="343"/>
      <c r="SBK29" s="343"/>
      <c r="SBL29" s="343"/>
      <c r="SBM29" s="343"/>
      <c r="SBN29" s="343"/>
      <c r="SBO29" s="343"/>
      <c r="SBP29" s="343"/>
      <c r="SBQ29" s="343"/>
      <c r="SBR29" s="343"/>
      <c r="SBS29" s="343"/>
      <c r="SBT29" s="343"/>
      <c r="SBU29" s="343"/>
      <c r="SBV29" s="343"/>
      <c r="SBW29" s="343"/>
      <c r="SBX29" s="343"/>
      <c r="SBY29" s="343"/>
      <c r="SBZ29" s="343"/>
      <c r="SCA29" s="343"/>
      <c r="SCB29" s="343"/>
      <c r="SCC29" s="343"/>
      <c r="SCD29" s="343"/>
      <c r="SCE29" s="343"/>
      <c r="SCF29" s="343"/>
      <c r="SCG29" s="343"/>
      <c r="SCH29" s="343"/>
      <c r="SCI29" s="343"/>
      <c r="SCJ29" s="343"/>
      <c r="SCK29" s="343"/>
      <c r="SCL29" s="343"/>
      <c r="SCM29" s="343"/>
      <c r="SCN29" s="343"/>
      <c r="SCO29" s="343"/>
      <c r="SCP29" s="343"/>
      <c r="SCQ29" s="343"/>
      <c r="SCR29" s="343"/>
      <c r="SCS29" s="343"/>
      <c r="SCT29" s="343"/>
      <c r="SCU29" s="343"/>
      <c r="SCV29" s="343"/>
      <c r="SCW29" s="343"/>
      <c r="SCX29" s="343"/>
      <c r="SCY29" s="343"/>
      <c r="SCZ29" s="343"/>
      <c r="SDA29" s="343"/>
      <c r="SDB29" s="343"/>
      <c r="SDC29" s="343"/>
      <c r="SDD29" s="343"/>
      <c r="SDE29" s="343"/>
      <c r="SDF29" s="343"/>
      <c r="SDG29" s="343"/>
      <c r="SDH29" s="343"/>
      <c r="SDI29" s="343"/>
      <c r="SDJ29" s="343"/>
      <c r="SDK29" s="343"/>
      <c r="SDL29" s="343"/>
      <c r="SDM29" s="343"/>
      <c r="SDN29" s="343"/>
      <c r="SDO29" s="343"/>
      <c r="SDP29" s="343"/>
      <c r="SDQ29" s="343"/>
      <c r="SDR29" s="343"/>
      <c r="SDS29" s="343"/>
      <c r="SDT29" s="343"/>
      <c r="SDU29" s="343"/>
      <c r="SDV29" s="343"/>
      <c r="SDW29" s="343"/>
      <c r="SDX29" s="343"/>
      <c r="SDY29" s="343"/>
      <c r="SDZ29" s="343"/>
      <c r="SEA29" s="343"/>
      <c r="SEB29" s="343"/>
      <c r="SEC29" s="343"/>
      <c r="SED29" s="343"/>
      <c r="SEE29" s="343"/>
      <c r="SEF29" s="343"/>
      <c r="SEG29" s="343"/>
      <c r="SEH29" s="343"/>
      <c r="SEI29" s="343"/>
      <c r="SEJ29" s="343"/>
      <c r="SEK29" s="343"/>
      <c r="SEL29" s="343"/>
      <c r="SEM29" s="343"/>
      <c r="SEN29" s="343"/>
      <c r="SEO29" s="343"/>
      <c r="SEP29" s="343"/>
      <c r="SEQ29" s="343"/>
      <c r="SER29" s="343"/>
      <c r="SES29" s="343"/>
      <c r="SET29" s="343"/>
      <c r="SEU29" s="343"/>
      <c r="SEV29" s="343"/>
      <c r="SEW29" s="343"/>
      <c r="SEX29" s="343"/>
      <c r="SEY29" s="343"/>
      <c r="SEZ29" s="343"/>
      <c r="SFA29" s="343"/>
      <c r="SFB29" s="343"/>
      <c r="SFC29" s="343"/>
      <c r="SFD29" s="343"/>
      <c r="SFE29" s="343"/>
      <c r="SFF29" s="343"/>
      <c r="SFG29" s="343"/>
      <c r="SFH29" s="343"/>
      <c r="SFI29" s="343"/>
      <c r="SFJ29" s="343"/>
      <c r="SFK29" s="343"/>
      <c r="SFL29" s="343"/>
      <c r="SFM29" s="343"/>
      <c r="SFN29" s="343"/>
      <c r="SFO29" s="343"/>
      <c r="SFP29" s="343"/>
      <c r="SFQ29" s="343"/>
      <c r="SFR29" s="343"/>
      <c r="SFS29" s="343"/>
      <c r="SFT29" s="343"/>
      <c r="SFU29" s="343"/>
      <c r="SFV29" s="343"/>
      <c r="SFW29" s="343"/>
      <c r="SFX29" s="343"/>
      <c r="SFY29" s="343"/>
      <c r="SFZ29" s="343"/>
      <c r="SGA29" s="343"/>
      <c r="SGB29" s="343"/>
      <c r="SGC29" s="343"/>
      <c r="SGD29" s="343"/>
      <c r="SGE29" s="343"/>
      <c r="SGF29" s="343"/>
      <c r="SGG29" s="343"/>
      <c r="SGH29" s="343"/>
      <c r="SGI29" s="343"/>
      <c r="SGJ29" s="343"/>
      <c r="SGK29" s="343"/>
      <c r="SGL29" s="343"/>
      <c r="SGM29" s="343"/>
      <c r="SGN29" s="343"/>
      <c r="SGO29" s="343"/>
      <c r="SGP29" s="343"/>
      <c r="SGQ29" s="343"/>
      <c r="SGR29" s="343"/>
      <c r="SGS29" s="343"/>
      <c r="SGT29" s="343"/>
      <c r="SGU29" s="343"/>
      <c r="SGV29" s="343"/>
      <c r="SGW29" s="343"/>
      <c r="SGX29" s="343"/>
      <c r="SGY29" s="343"/>
      <c r="SGZ29" s="343"/>
      <c r="SHA29" s="343"/>
      <c r="SHB29" s="343"/>
      <c r="SHC29" s="343"/>
      <c r="SHD29" s="343"/>
      <c r="SHE29" s="343"/>
      <c r="SHF29" s="343"/>
      <c r="SHG29" s="343"/>
      <c r="SHH29" s="343"/>
      <c r="SHI29" s="343"/>
      <c r="SHJ29" s="343"/>
      <c r="SHK29" s="343"/>
      <c r="SHL29" s="343"/>
      <c r="SHM29" s="343"/>
      <c r="SHN29" s="343"/>
      <c r="SHO29" s="343"/>
      <c r="SHP29" s="343"/>
      <c r="SHQ29" s="343"/>
      <c r="SHR29" s="343"/>
      <c r="SHS29" s="343"/>
      <c r="SHT29" s="343"/>
      <c r="SHU29" s="343"/>
      <c r="SHV29" s="343"/>
      <c r="SHW29" s="343"/>
      <c r="SHX29" s="343"/>
      <c r="SHY29" s="343"/>
      <c r="SHZ29" s="343"/>
      <c r="SIA29" s="343"/>
      <c r="SIB29" s="343"/>
      <c r="SIC29" s="343"/>
      <c r="SID29" s="343"/>
      <c r="SIE29" s="343"/>
      <c r="SIF29" s="343"/>
      <c r="SIG29" s="343"/>
      <c r="SIH29" s="343"/>
      <c r="SII29" s="343"/>
      <c r="SIJ29" s="343"/>
      <c r="SIK29" s="343"/>
      <c r="SIL29" s="343"/>
      <c r="SIM29" s="343"/>
      <c r="SIN29" s="343"/>
      <c r="SIO29" s="343"/>
      <c r="SIP29" s="343"/>
      <c r="SIQ29" s="343"/>
      <c r="SIR29" s="343"/>
      <c r="SIS29" s="343"/>
      <c r="SIT29" s="343"/>
      <c r="SIU29" s="343"/>
      <c r="SIV29" s="343"/>
      <c r="SIW29" s="343"/>
      <c r="SIX29" s="343"/>
      <c r="SIY29" s="343"/>
      <c r="SIZ29" s="343"/>
      <c r="SJA29" s="343"/>
      <c r="SJB29" s="343"/>
      <c r="SJC29" s="343"/>
      <c r="SJD29" s="343"/>
      <c r="SJE29" s="343"/>
      <c r="SJF29" s="343"/>
      <c r="SJG29" s="343"/>
      <c r="SJH29" s="343"/>
      <c r="SJI29" s="343"/>
      <c r="SJJ29" s="343"/>
      <c r="SJK29" s="343"/>
      <c r="SJL29" s="343"/>
      <c r="SJM29" s="343"/>
      <c r="SJN29" s="343"/>
      <c r="SJO29" s="343"/>
      <c r="SJP29" s="343"/>
      <c r="SJQ29" s="343"/>
      <c r="SJR29" s="343"/>
      <c r="SJS29" s="343"/>
      <c r="SJT29" s="343"/>
      <c r="SJU29" s="343"/>
      <c r="SJV29" s="343"/>
      <c r="SJW29" s="343"/>
      <c r="SJX29" s="343"/>
      <c r="SJY29" s="343"/>
      <c r="SJZ29" s="343"/>
      <c r="SKA29" s="343"/>
      <c r="SKB29" s="343"/>
      <c r="SKC29" s="343"/>
      <c r="SKD29" s="343"/>
      <c r="SKE29" s="343"/>
      <c r="SKF29" s="343"/>
      <c r="SKG29" s="343"/>
      <c r="SKH29" s="343"/>
      <c r="SKI29" s="343"/>
      <c r="SKJ29" s="343"/>
      <c r="SKK29" s="343"/>
      <c r="SKL29" s="343"/>
      <c r="SKM29" s="343"/>
      <c r="SKN29" s="343"/>
      <c r="SKO29" s="343"/>
      <c r="SKP29" s="343"/>
      <c r="SKQ29" s="343"/>
      <c r="SKR29" s="343"/>
      <c r="SKS29" s="343"/>
      <c r="SKT29" s="343"/>
      <c r="SKU29" s="343"/>
      <c r="SKV29" s="343"/>
      <c r="SKW29" s="343"/>
      <c r="SKX29" s="343"/>
      <c r="SKY29" s="343"/>
      <c r="SKZ29" s="343"/>
      <c r="SLA29" s="343"/>
      <c r="SLB29" s="343"/>
      <c r="SLC29" s="343"/>
      <c r="SLD29" s="343"/>
      <c r="SLE29" s="343"/>
      <c r="SLF29" s="343"/>
      <c r="SLG29" s="343"/>
      <c r="SLH29" s="343"/>
      <c r="SLI29" s="343"/>
      <c r="SLJ29" s="343"/>
      <c r="SLK29" s="343"/>
      <c r="SLL29" s="343"/>
      <c r="SLM29" s="343"/>
      <c r="SLN29" s="343"/>
      <c r="SLO29" s="343"/>
      <c r="SLP29" s="343"/>
      <c r="SLQ29" s="343"/>
      <c r="SLR29" s="343"/>
      <c r="SLS29" s="343"/>
      <c r="SLT29" s="343"/>
      <c r="SLU29" s="343"/>
      <c r="SLV29" s="343"/>
      <c r="SLW29" s="343"/>
      <c r="SLX29" s="343"/>
      <c r="SLY29" s="343"/>
      <c r="SLZ29" s="343"/>
      <c r="SMA29" s="343"/>
      <c r="SMB29" s="343"/>
      <c r="SMC29" s="343"/>
      <c r="SMD29" s="343"/>
      <c r="SME29" s="343"/>
      <c r="SMF29" s="343"/>
      <c r="SMG29" s="343"/>
      <c r="SMH29" s="343"/>
      <c r="SMI29" s="343"/>
      <c r="SMJ29" s="343"/>
      <c r="SMK29" s="343"/>
      <c r="SML29" s="343"/>
      <c r="SMM29" s="343"/>
      <c r="SMN29" s="343"/>
      <c r="SMO29" s="343"/>
      <c r="SMP29" s="343"/>
      <c r="SMQ29" s="343"/>
      <c r="SMR29" s="343"/>
      <c r="SMS29" s="343"/>
      <c r="SMT29" s="343"/>
      <c r="SMU29" s="343"/>
      <c r="SMV29" s="343"/>
      <c r="SMW29" s="343"/>
      <c r="SMX29" s="343"/>
      <c r="SMY29" s="343"/>
      <c r="SMZ29" s="343"/>
      <c r="SNA29" s="343"/>
      <c r="SNB29" s="343"/>
      <c r="SNC29" s="343"/>
      <c r="SND29" s="343"/>
      <c r="SNE29" s="343"/>
      <c r="SNF29" s="343"/>
      <c r="SNG29" s="343"/>
      <c r="SNH29" s="343"/>
      <c r="SNI29" s="343"/>
      <c r="SNJ29" s="343"/>
      <c r="SNK29" s="343"/>
      <c r="SNL29" s="343"/>
      <c r="SNM29" s="343"/>
      <c r="SNN29" s="343"/>
      <c r="SNO29" s="343"/>
      <c r="SNP29" s="343"/>
      <c r="SNQ29" s="343"/>
      <c r="SNR29" s="343"/>
      <c r="SNS29" s="343"/>
      <c r="SNT29" s="343"/>
      <c r="SNU29" s="343"/>
      <c r="SNV29" s="343"/>
      <c r="SNW29" s="343"/>
      <c r="SNX29" s="343"/>
      <c r="SNY29" s="343"/>
      <c r="SNZ29" s="343"/>
      <c r="SOA29" s="343"/>
      <c r="SOB29" s="343"/>
      <c r="SOC29" s="343"/>
      <c r="SOD29" s="343"/>
      <c r="SOE29" s="343"/>
      <c r="SOF29" s="343"/>
      <c r="SOG29" s="343"/>
      <c r="SOH29" s="343"/>
      <c r="SOI29" s="343"/>
      <c r="SOJ29" s="343"/>
      <c r="SOK29" s="343"/>
      <c r="SOL29" s="343"/>
      <c r="SOM29" s="343"/>
      <c r="SON29" s="343"/>
      <c r="SOO29" s="343"/>
      <c r="SOP29" s="343"/>
      <c r="SOQ29" s="343"/>
      <c r="SOR29" s="343"/>
      <c r="SOS29" s="343"/>
      <c r="SOT29" s="343"/>
      <c r="SOU29" s="343"/>
      <c r="SOV29" s="343"/>
      <c r="SOW29" s="343"/>
      <c r="SOX29" s="343"/>
      <c r="SOY29" s="343"/>
      <c r="SOZ29" s="343"/>
      <c r="SPA29" s="343"/>
      <c r="SPB29" s="343"/>
      <c r="SPC29" s="343"/>
      <c r="SPD29" s="343"/>
      <c r="SPE29" s="343"/>
      <c r="SPF29" s="343"/>
      <c r="SPG29" s="343"/>
      <c r="SPH29" s="343"/>
      <c r="SPI29" s="343"/>
      <c r="SPJ29" s="343"/>
      <c r="SPK29" s="343"/>
      <c r="SPL29" s="343"/>
      <c r="SPM29" s="343"/>
      <c r="SPN29" s="343"/>
      <c r="SPO29" s="343"/>
      <c r="SPP29" s="343"/>
      <c r="SPQ29" s="343"/>
      <c r="SPR29" s="343"/>
      <c r="SPS29" s="343"/>
      <c r="SPT29" s="343"/>
      <c r="SPU29" s="343"/>
      <c r="SPV29" s="343"/>
      <c r="SPW29" s="343"/>
      <c r="SPX29" s="343"/>
      <c r="SPY29" s="343"/>
      <c r="SPZ29" s="343"/>
      <c r="SQA29" s="343"/>
      <c r="SQB29" s="343"/>
      <c r="SQC29" s="343"/>
      <c r="SQD29" s="343"/>
      <c r="SQE29" s="343"/>
      <c r="SQF29" s="343"/>
      <c r="SQG29" s="343"/>
      <c r="SQH29" s="343"/>
      <c r="SQI29" s="343"/>
      <c r="SQJ29" s="343"/>
      <c r="SQK29" s="343"/>
      <c r="SQL29" s="343"/>
      <c r="SQM29" s="343"/>
      <c r="SQN29" s="343"/>
      <c r="SQO29" s="343"/>
      <c r="SQP29" s="343"/>
      <c r="SQQ29" s="343"/>
      <c r="SQR29" s="343"/>
      <c r="SQS29" s="343"/>
      <c r="SQT29" s="343"/>
      <c r="SQU29" s="343"/>
      <c r="SQV29" s="343"/>
      <c r="SQW29" s="343"/>
      <c r="SQX29" s="343"/>
      <c r="SQY29" s="343"/>
      <c r="SQZ29" s="343"/>
      <c r="SRA29" s="343"/>
      <c r="SRB29" s="343"/>
      <c r="SRC29" s="343"/>
      <c r="SRD29" s="343"/>
      <c r="SRE29" s="343"/>
      <c r="SRF29" s="343"/>
      <c r="SRG29" s="343"/>
      <c r="SRH29" s="343"/>
      <c r="SRI29" s="343"/>
      <c r="SRJ29" s="343"/>
      <c r="SRK29" s="343"/>
      <c r="SRL29" s="343"/>
      <c r="SRM29" s="343"/>
      <c r="SRN29" s="343"/>
      <c r="SRO29" s="343"/>
      <c r="SRP29" s="343"/>
      <c r="SRQ29" s="343"/>
      <c r="SRR29" s="343"/>
      <c r="SRS29" s="343"/>
      <c r="SRT29" s="343"/>
      <c r="SRU29" s="343"/>
      <c r="SRV29" s="343"/>
      <c r="SRW29" s="343"/>
      <c r="SRX29" s="343"/>
      <c r="SRY29" s="343"/>
      <c r="SRZ29" s="343"/>
      <c r="SSA29" s="343"/>
      <c r="SSB29" s="343"/>
      <c r="SSC29" s="343"/>
      <c r="SSD29" s="343"/>
      <c r="SSE29" s="343"/>
      <c r="SSF29" s="343"/>
      <c r="SSG29" s="343"/>
      <c r="SSH29" s="343"/>
      <c r="SSI29" s="343"/>
      <c r="SSJ29" s="343"/>
      <c r="SSK29" s="343"/>
      <c r="SSL29" s="343"/>
      <c r="SSM29" s="343"/>
      <c r="SSN29" s="343"/>
      <c r="SSO29" s="343"/>
      <c r="SSP29" s="343"/>
      <c r="SSQ29" s="343"/>
      <c r="SSR29" s="343"/>
      <c r="SSS29" s="343"/>
      <c r="SST29" s="343"/>
      <c r="SSU29" s="343"/>
      <c r="SSV29" s="343"/>
      <c r="SSW29" s="343"/>
      <c r="SSX29" s="343"/>
      <c r="SSY29" s="343"/>
      <c r="SSZ29" s="343"/>
      <c r="STA29" s="343"/>
      <c r="STB29" s="343"/>
      <c r="STC29" s="343"/>
      <c r="STD29" s="343"/>
      <c r="STE29" s="343"/>
      <c r="STF29" s="343"/>
      <c r="STG29" s="343"/>
      <c r="STH29" s="343"/>
      <c r="STI29" s="343"/>
      <c r="STJ29" s="343"/>
      <c r="STK29" s="343"/>
      <c r="STL29" s="343"/>
      <c r="STM29" s="343"/>
      <c r="STN29" s="343"/>
      <c r="STO29" s="343"/>
      <c r="STP29" s="343"/>
      <c r="STQ29" s="343"/>
      <c r="STR29" s="343"/>
      <c r="STS29" s="343"/>
      <c r="STT29" s="343"/>
      <c r="STU29" s="343"/>
      <c r="STV29" s="343"/>
      <c r="STW29" s="343"/>
      <c r="STX29" s="343"/>
      <c r="STY29" s="343"/>
      <c r="STZ29" s="343"/>
      <c r="SUA29" s="343"/>
      <c r="SUB29" s="343"/>
      <c r="SUC29" s="343"/>
      <c r="SUD29" s="343"/>
      <c r="SUE29" s="343"/>
      <c r="SUF29" s="343"/>
      <c r="SUG29" s="343"/>
      <c r="SUH29" s="343"/>
      <c r="SUI29" s="343"/>
      <c r="SUJ29" s="343"/>
      <c r="SUK29" s="343"/>
      <c r="SUL29" s="343"/>
      <c r="SUM29" s="343"/>
      <c r="SUN29" s="343"/>
      <c r="SUO29" s="343"/>
      <c r="SUP29" s="343"/>
      <c r="SUQ29" s="343"/>
      <c r="SUR29" s="343"/>
      <c r="SUS29" s="343"/>
      <c r="SUT29" s="343"/>
      <c r="SUU29" s="343"/>
      <c r="SUV29" s="343"/>
      <c r="SUW29" s="343"/>
      <c r="SUX29" s="343"/>
      <c r="SUY29" s="343"/>
      <c r="SUZ29" s="343"/>
      <c r="SVA29" s="343"/>
      <c r="SVB29" s="343"/>
      <c r="SVC29" s="343"/>
      <c r="SVD29" s="343"/>
      <c r="SVE29" s="343"/>
      <c r="SVF29" s="343"/>
      <c r="SVG29" s="343"/>
      <c r="SVH29" s="343"/>
      <c r="SVI29" s="343"/>
      <c r="SVJ29" s="343"/>
      <c r="SVK29" s="343"/>
      <c r="SVL29" s="343"/>
      <c r="SVM29" s="343"/>
      <c r="SVN29" s="343"/>
      <c r="SVO29" s="343"/>
      <c r="SVP29" s="343"/>
      <c r="SVQ29" s="343"/>
      <c r="SVR29" s="343"/>
      <c r="SVS29" s="343"/>
      <c r="SVT29" s="343"/>
      <c r="SVU29" s="343"/>
      <c r="SVV29" s="343"/>
      <c r="SVW29" s="343"/>
      <c r="SVX29" s="343"/>
      <c r="SVY29" s="343"/>
      <c r="SVZ29" s="343"/>
      <c r="SWA29" s="343"/>
      <c r="SWB29" s="343"/>
      <c r="SWC29" s="343"/>
      <c r="SWD29" s="343"/>
      <c r="SWE29" s="343"/>
      <c r="SWF29" s="343"/>
      <c r="SWG29" s="343"/>
      <c r="SWH29" s="343"/>
      <c r="SWI29" s="343"/>
      <c r="SWJ29" s="343"/>
      <c r="SWK29" s="343"/>
      <c r="SWL29" s="343"/>
      <c r="SWM29" s="343"/>
      <c r="SWN29" s="343"/>
      <c r="SWO29" s="343"/>
      <c r="SWP29" s="343"/>
      <c r="SWQ29" s="343"/>
      <c r="SWR29" s="343"/>
      <c r="SWS29" s="343"/>
      <c r="SWT29" s="343"/>
      <c r="SWU29" s="343"/>
      <c r="SWV29" s="343"/>
      <c r="SWW29" s="343"/>
      <c r="SWX29" s="343"/>
      <c r="SWY29" s="343"/>
      <c r="SWZ29" s="343"/>
      <c r="SXA29" s="343"/>
      <c r="SXB29" s="343"/>
      <c r="SXC29" s="343"/>
      <c r="SXD29" s="343"/>
      <c r="SXE29" s="343"/>
      <c r="SXF29" s="343"/>
      <c r="SXG29" s="343"/>
      <c r="SXH29" s="343"/>
      <c r="SXI29" s="343"/>
      <c r="SXJ29" s="343"/>
      <c r="SXK29" s="343"/>
      <c r="SXL29" s="343"/>
      <c r="SXM29" s="343"/>
      <c r="SXN29" s="343"/>
      <c r="SXO29" s="343"/>
      <c r="SXP29" s="343"/>
      <c r="SXQ29" s="343"/>
      <c r="SXR29" s="343"/>
      <c r="SXS29" s="343"/>
      <c r="SXT29" s="343"/>
      <c r="SXU29" s="343"/>
      <c r="SXV29" s="343"/>
      <c r="SXW29" s="343"/>
      <c r="SXX29" s="343"/>
      <c r="SXY29" s="343"/>
      <c r="SXZ29" s="343"/>
      <c r="SYA29" s="343"/>
      <c r="SYB29" s="343"/>
      <c r="SYC29" s="343"/>
      <c r="SYD29" s="343"/>
      <c r="SYE29" s="343"/>
      <c r="SYF29" s="343"/>
      <c r="SYG29" s="343"/>
      <c r="SYH29" s="343"/>
      <c r="SYI29" s="343"/>
      <c r="SYJ29" s="343"/>
      <c r="SYK29" s="343"/>
      <c r="SYL29" s="343"/>
      <c r="SYM29" s="343"/>
      <c r="SYN29" s="343"/>
      <c r="SYO29" s="343"/>
      <c r="SYP29" s="343"/>
      <c r="SYQ29" s="343"/>
      <c r="SYR29" s="343"/>
      <c r="SYS29" s="343"/>
      <c r="SYT29" s="343"/>
      <c r="SYU29" s="343"/>
      <c r="SYV29" s="343"/>
      <c r="SYW29" s="343"/>
      <c r="SYX29" s="343"/>
      <c r="SYY29" s="343"/>
      <c r="SYZ29" s="343"/>
      <c r="SZA29" s="343"/>
      <c r="SZB29" s="343"/>
      <c r="SZC29" s="343"/>
      <c r="SZD29" s="343"/>
      <c r="SZE29" s="343"/>
      <c r="SZF29" s="343"/>
      <c r="SZG29" s="343"/>
      <c r="SZH29" s="343"/>
      <c r="SZI29" s="343"/>
      <c r="SZJ29" s="343"/>
      <c r="SZK29" s="343"/>
      <c r="SZL29" s="343"/>
      <c r="SZM29" s="343"/>
      <c r="SZN29" s="343"/>
      <c r="SZO29" s="343"/>
      <c r="SZP29" s="343"/>
      <c r="SZQ29" s="343"/>
      <c r="SZR29" s="343"/>
      <c r="SZS29" s="343"/>
      <c r="SZT29" s="343"/>
      <c r="SZU29" s="343"/>
      <c r="SZV29" s="343"/>
      <c r="SZW29" s="343"/>
      <c r="SZX29" s="343"/>
      <c r="SZY29" s="343"/>
      <c r="SZZ29" s="343"/>
      <c r="TAA29" s="343"/>
      <c r="TAB29" s="343"/>
      <c r="TAC29" s="343"/>
      <c r="TAD29" s="343"/>
      <c r="TAE29" s="343"/>
      <c r="TAF29" s="343"/>
      <c r="TAG29" s="343"/>
      <c r="TAH29" s="343"/>
      <c r="TAI29" s="343"/>
      <c r="TAJ29" s="343"/>
      <c r="TAK29" s="343"/>
      <c r="TAL29" s="343"/>
      <c r="TAM29" s="343"/>
      <c r="TAN29" s="343"/>
      <c r="TAO29" s="343"/>
      <c r="TAP29" s="343"/>
      <c r="TAQ29" s="343"/>
      <c r="TAR29" s="343"/>
      <c r="TAS29" s="343"/>
      <c r="TAT29" s="343"/>
      <c r="TAU29" s="343"/>
      <c r="TAV29" s="343"/>
      <c r="TAW29" s="343"/>
      <c r="TAX29" s="343"/>
      <c r="TAY29" s="343"/>
      <c r="TAZ29" s="343"/>
      <c r="TBA29" s="343"/>
      <c r="TBB29" s="343"/>
      <c r="TBC29" s="343"/>
      <c r="TBD29" s="343"/>
      <c r="TBE29" s="343"/>
      <c r="TBF29" s="343"/>
      <c r="TBG29" s="343"/>
      <c r="TBH29" s="343"/>
      <c r="TBI29" s="343"/>
      <c r="TBJ29" s="343"/>
      <c r="TBK29" s="343"/>
      <c r="TBL29" s="343"/>
      <c r="TBM29" s="343"/>
      <c r="TBN29" s="343"/>
      <c r="TBO29" s="343"/>
      <c r="TBP29" s="343"/>
      <c r="TBQ29" s="343"/>
      <c r="TBR29" s="343"/>
      <c r="TBS29" s="343"/>
      <c r="TBT29" s="343"/>
      <c r="TBU29" s="343"/>
      <c r="TBV29" s="343"/>
      <c r="TBW29" s="343"/>
      <c r="TBX29" s="343"/>
      <c r="TBY29" s="343"/>
      <c r="TBZ29" s="343"/>
      <c r="TCA29" s="343"/>
      <c r="TCB29" s="343"/>
      <c r="TCC29" s="343"/>
      <c r="TCD29" s="343"/>
      <c r="TCE29" s="343"/>
      <c r="TCF29" s="343"/>
      <c r="TCG29" s="343"/>
      <c r="TCH29" s="343"/>
      <c r="TCI29" s="343"/>
      <c r="TCJ29" s="343"/>
      <c r="TCK29" s="343"/>
      <c r="TCL29" s="343"/>
      <c r="TCM29" s="343"/>
      <c r="TCN29" s="343"/>
      <c r="TCO29" s="343"/>
      <c r="TCP29" s="343"/>
      <c r="TCQ29" s="343"/>
      <c r="TCR29" s="343"/>
      <c r="TCS29" s="343"/>
      <c r="TCT29" s="343"/>
      <c r="TCU29" s="343"/>
      <c r="TCV29" s="343"/>
      <c r="TCW29" s="343"/>
      <c r="TCX29" s="343"/>
      <c r="TCY29" s="343"/>
      <c r="TCZ29" s="343"/>
      <c r="TDA29" s="343"/>
      <c r="TDB29" s="343"/>
      <c r="TDC29" s="343"/>
      <c r="TDD29" s="343"/>
      <c r="TDE29" s="343"/>
      <c r="TDF29" s="343"/>
      <c r="TDG29" s="343"/>
      <c r="TDH29" s="343"/>
      <c r="TDI29" s="343"/>
      <c r="TDJ29" s="343"/>
      <c r="TDK29" s="343"/>
      <c r="TDL29" s="343"/>
      <c r="TDM29" s="343"/>
      <c r="TDN29" s="343"/>
      <c r="TDO29" s="343"/>
      <c r="TDP29" s="343"/>
      <c r="TDQ29" s="343"/>
      <c r="TDR29" s="343"/>
      <c r="TDS29" s="343"/>
      <c r="TDT29" s="343"/>
      <c r="TDU29" s="343"/>
      <c r="TDV29" s="343"/>
      <c r="TDW29" s="343"/>
      <c r="TDX29" s="343"/>
      <c r="TDY29" s="343"/>
      <c r="TDZ29" s="343"/>
      <c r="TEA29" s="343"/>
      <c r="TEB29" s="343"/>
      <c r="TEC29" s="343"/>
      <c r="TED29" s="343"/>
      <c r="TEE29" s="343"/>
      <c r="TEF29" s="343"/>
      <c r="TEG29" s="343"/>
      <c r="TEH29" s="343"/>
      <c r="TEI29" s="343"/>
      <c r="TEJ29" s="343"/>
      <c r="TEK29" s="343"/>
      <c r="TEL29" s="343"/>
      <c r="TEM29" s="343"/>
      <c r="TEN29" s="343"/>
      <c r="TEO29" s="343"/>
      <c r="TEP29" s="343"/>
      <c r="TEQ29" s="343"/>
      <c r="TER29" s="343"/>
      <c r="TES29" s="343"/>
      <c r="TET29" s="343"/>
      <c r="TEU29" s="343"/>
      <c r="TEV29" s="343"/>
      <c r="TEW29" s="343"/>
      <c r="TEX29" s="343"/>
      <c r="TEY29" s="343"/>
      <c r="TEZ29" s="343"/>
      <c r="TFA29" s="343"/>
      <c r="TFB29" s="343"/>
      <c r="TFC29" s="343"/>
      <c r="TFD29" s="343"/>
      <c r="TFE29" s="343"/>
      <c r="TFF29" s="343"/>
      <c r="TFG29" s="343"/>
      <c r="TFH29" s="343"/>
      <c r="TFI29" s="343"/>
      <c r="TFJ29" s="343"/>
      <c r="TFK29" s="343"/>
      <c r="TFL29" s="343"/>
      <c r="TFM29" s="343"/>
      <c r="TFN29" s="343"/>
      <c r="TFO29" s="343"/>
      <c r="TFP29" s="343"/>
      <c r="TFQ29" s="343"/>
      <c r="TFR29" s="343"/>
      <c r="TFS29" s="343"/>
      <c r="TFT29" s="343"/>
      <c r="TFU29" s="343"/>
      <c r="TFV29" s="343"/>
      <c r="TFW29" s="343"/>
      <c r="TFX29" s="343"/>
      <c r="TFY29" s="343"/>
      <c r="TFZ29" s="343"/>
      <c r="TGA29" s="343"/>
      <c r="TGB29" s="343"/>
      <c r="TGC29" s="343"/>
      <c r="TGD29" s="343"/>
      <c r="TGE29" s="343"/>
      <c r="TGF29" s="343"/>
      <c r="TGG29" s="343"/>
      <c r="TGH29" s="343"/>
      <c r="TGI29" s="343"/>
      <c r="TGJ29" s="343"/>
      <c r="TGK29" s="343"/>
      <c r="TGL29" s="343"/>
      <c r="TGM29" s="343"/>
      <c r="TGN29" s="343"/>
      <c r="TGO29" s="343"/>
      <c r="TGP29" s="343"/>
      <c r="TGQ29" s="343"/>
      <c r="TGR29" s="343"/>
      <c r="TGS29" s="343"/>
      <c r="TGT29" s="343"/>
      <c r="TGU29" s="343"/>
      <c r="TGV29" s="343"/>
      <c r="TGW29" s="343"/>
      <c r="TGX29" s="343"/>
      <c r="TGY29" s="343"/>
      <c r="TGZ29" s="343"/>
      <c r="THA29" s="343"/>
      <c r="THB29" s="343"/>
      <c r="THC29" s="343"/>
      <c r="THD29" s="343"/>
      <c r="THE29" s="343"/>
      <c r="THF29" s="343"/>
      <c r="THG29" s="343"/>
      <c r="THH29" s="343"/>
      <c r="THI29" s="343"/>
      <c r="THJ29" s="343"/>
      <c r="THK29" s="343"/>
      <c r="THL29" s="343"/>
      <c r="THM29" s="343"/>
      <c r="THN29" s="343"/>
      <c r="THO29" s="343"/>
      <c r="THP29" s="343"/>
      <c r="THQ29" s="343"/>
      <c r="THR29" s="343"/>
      <c r="THS29" s="343"/>
      <c r="THT29" s="343"/>
      <c r="THU29" s="343"/>
      <c r="THV29" s="343"/>
      <c r="THW29" s="343"/>
      <c r="THX29" s="343"/>
      <c r="THY29" s="343"/>
      <c r="THZ29" s="343"/>
      <c r="TIA29" s="343"/>
      <c r="TIB29" s="343"/>
      <c r="TIC29" s="343"/>
      <c r="TID29" s="343"/>
      <c r="TIE29" s="343"/>
      <c r="TIF29" s="343"/>
      <c r="TIG29" s="343"/>
      <c r="TIH29" s="343"/>
      <c r="TII29" s="343"/>
      <c r="TIJ29" s="343"/>
      <c r="TIK29" s="343"/>
      <c r="TIL29" s="343"/>
      <c r="TIM29" s="343"/>
      <c r="TIN29" s="343"/>
      <c r="TIO29" s="343"/>
      <c r="TIP29" s="343"/>
      <c r="TIQ29" s="343"/>
      <c r="TIR29" s="343"/>
      <c r="TIS29" s="343"/>
      <c r="TIT29" s="343"/>
      <c r="TIU29" s="343"/>
      <c r="TIV29" s="343"/>
      <c r="TIW29" s="343"/>
      <c r="TIX29" s="343"/>
      <c r="TIY29" s="343"/>
      <c r="TIZ29" s="343"/>
      <c r="TJA29" s="343"/>
      <c r="TJB29" s="343"/>
      <c r="TJC29" s="343"/>
      <c r="TJD29" s="343"/>
      <c r="TJE29" s="343"/>
      <c r="TJF29" s="343"/>
      <c r="TJG29" s="343"/>
      <c r="TJH29" s="343"/>
      <c r="TJI29" s="343"/>
      <c r="TJJ29" s="343"/>
      <c r="TJK29" s="343"/>
      <c r="TJL29" s="343"/>
      <c r="TJM29" s="343"/>
      <c r="TJN29" s="343"/>
      <c r="TJO29" s="343"/>
      <c r="TJP29" s="343"/>
      <c r="TJQ29" s="343"/>
      <c r="TJR29" s="343"/>
      <c r="TJS29" s="343"/>
      <c r="TJT29" s="343"/>
      <c r="TJU29" s="343"/>
      <c r="TJV29" s="343"/>
      <c r="TJW29" s="343"/>
      <c r="TJX29" s="343"/>
      <c r="TJY29" s="343"/>
      <c r="TJZ29" s="343"/>
      <c r="TKA29" s="343"/>
      <c r="TKB29" s="343"/>
      <c r="TKC29" s="343"/>
      <c r="TKD29" s="343"/>
      <c r="TKE29" s="343"/>
      <c r="TKF29" s="343"/>
      <c r="TKG29" s="343"/>
      <c r="TKH29" s="343"/>
      <c r="TKI29" s="343"/>
      <c r="TKJ29" s="343"/>
      <c r="TKK29" s="343"/>
      <c r="TKL29" s="343"/>
      <c r="TKM29" s="343"/>
      <c r="TKN29" s="343"/>
      <c r="TKO29" s="343"/>
      <c r="TKP29" s="343"/>
      <c r="TKQ29" s="343"/>
      <c r="TKR29" s="343"/>
      <c r="TKS29" s="343"/>
      <c r="TKT29" s="343"/>
      <c r="TKU29" s="343"/>
      <c r="TKV29" s="343"/>
      <c r="TKW29" s="343"/>
      <c r="TKX29" s="343"/>
      <c r="TKY29" s="343"/>
      <c r="TKZ29" s="343"/>
      <c r="TLA29" s="343"/>
      <c r="TLB29" s="343"/>
      <c r="TLC29" s="343"/>
      <c r="TLD29" s="343"/>
      <c r="TLE29" s="343"/>
      <c r="TLF29" s="343"/>
      <c r="TLG29" s="343"/>
      <c r="TLH29" s="343"/>
      <c r="TLI29" s="343"/>
      <c r="TLJ29" s="343"/>
      <c r="TLK29" s="343"/>
      <c r="TLL29" s="343"/>
      <c r="TLM29" s="343"/>
      <c r="TLN29" s="343"/>
      <c r="TLO29" s="343"/>
      <c r="TLP29" s="343"/>
      <c r="TLQ29" s="343"/>
      <c r="TLR29" s="343"/>
      <c r="TLS29" s="343"/>
      <c r="TLT29" s="343"/>
      <c r="TLU29" s="343"/>
      <c r="TLV29" s="343"/>
      <c r="TLW29" s="343"/>
      <c r="TLX29" s="343"/>
      <c r="TLY29" s="343"/>
      <c r="TLZ29" s="343"/>
      <c r="TMA29" s="343"/>
      <c r="TMB29" s="343"/>
      <c r="TMC29" s="343"/>
      <c r="TMD29" s="343"/>
      <c r="TME29" s="343"/>
      <c r="TMF29" s="343"/>
      <c r="TMG29" s="343"/>
      <c r="TMH29" s="343"/>
      <c r="TMI29" s="343"/>
      <c r="TMJ29" s="343"/>
      <c r="TMK29" s="343"/>
      <c r="TML29" s="343"/>
      <c r="TMM29" s="343"/>
      <c r="TMN29" s="343"/>
      <c r="TMO29" s="343"/>
      <c r="TMP29" s="343"/>
      <c r="TMQ29" s="343"/>
      <c r="TMR29" s="343"/>
      <c r="TMS29" s="343"/>
      <c r="TMT29" s="343"/>
      <c r="TMU29" s="343"/>
      <c r="TMV29" s="343"/>
      <c r="TMW29" s="343"/>
      <c r="TMX29" s="343"/>
      <c r="TMY29" s="343"/>
      <c r="TMZ29" s="343"/>
      <c r="TNA29" s="343"/>
      <c r="TNB29" s="343"/>
      <c r="TNC29" s="343"/>
      <c r="TND29" s="343"/>
      <c r="TNE29" s="343"/>
      <c r="TNF29" s="343"/>
      <c r="TNG29" s="343"/>
      <c r="TNH29" s="343"/>
      <c r="TNI29" s="343"/>
      <c r="TNJ29" s="343"/>
      <c r="TNK29" s="343"/>
      <c r="TNL29" s="343"/>
      <c r="TNM29" s="343"/>
      <c r="TNN29" s="343"/>
      <c r="TNO29" s="343"/>
      <c r="TNP29" s="343"/>
      <c r="TNQ29" s="343"/>
      <c r="TNR29" s="343"/>
      <c r="TNS29" s="343"/>
      <c r="TNT29" s="343"/>
      <c r="TNU29" s="343"/>
      <c r="TNV29" s="343"/>
      <c r="TNW29" s="343"/>
      <c r="TNX29" s="343"/>
      <c r="TNY29" s="343"/>
      <c r="TNZ29" s="343"/>
      <c r="TOA29" s="343"/>
      <c r="TOB29" s="343"/>
      <c r="TOC29" s="343"/>
      <c r="TOD29" s="343"/>
      <c r="TOE29" s="343"/>
      <c r="TOF29" s="343"/>
      <c r="TOG29" s="343"/>
      <c r="TOH29" s="343"/>
      <c r="TOI29" s="343"/>
      <c r="TOJ29" s="343"/>
      <c r="TOK29" s="343"/>
      <c r="TOL29" s="343"/>
      <c r="TOM29" s="343"/>
      <c r="TON29" s="343"/>
      <c r="TOO29" s="343"/>
      <c r="TOP29" s="343"/>
      <c r="TOQ29" s="343"/>
      <c r="TOR29" s="343"/>
      <c r="TOS29" s="343"/>
      <c r="TOT29" s="343"/>
      <c r="TOU29" s="343"/>
      <c r="TOV29" s="343"/>
      <c r="TOW29" s="343"/>
      <c r="TOX29" s="343"/>
      <c r="TOY29" s="343"/>
      <c r="TOZ29" s="343"/>
      <c r="TPA29" s="343"/>
      <c r="TPB29" s="343"/>
      <c r="TPC29" s="343"/>
      <c r="TPD29" s="343"/>
      <c r="TPE29" s="343"/>
      <c r="TPF29" s="343"/>
      <c r="TPG29" s="343"/>
      <c r="TPH29" s="343"/>
      <c r="TPI29" s="343"/>
      <c r="TPJ29" s="343"/>
      <c r="TPK29" s="343"/>
      <c r="TPL29" s="343"/>
      <c r="TPM29" s="343"/>
      <c r="TPN29" s="343"/>
      <c r="TPO29" s="343"/>
      <c r="TPP29" s="343"/>
      <c r="TPQ29" s="343"/>
      <c r="TPR29" s="343"/>
      <c r="TPS29" s="343"/>
      <c r="TPT29" s="343"/>
      <c r="TPU29" s="343"/>
      <c r="TPV29" s="343"/>
      <c r="TPW29" s="343"/>
      <c r="TPX29" s="343"/>
      <c r="TPY29" s="343"/>
      <c r="TPZ29" s="343"/>
      <c r="TQA29" s="343"/>
      <c r="TQB29" s="343"/>
      <c r="TQC29" s="343"/>
      <c r="TQD29" s="343"/>
      <c r="TQE29" s="343"/>
      <c r="TQF29" s="343"/>
      <c r="TQG29" s="343"/>
      <c r="TQH29" s="343"/>
      <c r="TQI29" s="343"/>
      <c r="TQJ29" s="343"/>
      <c r="TQK29" s="343"/>
      <c r="TQL29" s="343"/>
      <c r="TQM29" s="343"/>
      <c r="TQN29" s="343"/>
      <c r="TQO29" s="343"/>
      <c r="TQP29" s="343"/>
      <c r="TQQ29" s="343"/>
      <c r="TQR29" s="343"/>
      <c r="TQS29" s="343"/>
      <c r="TQT29" s="343"/>
      <c r="TQU29" s="343"/>
      <c r="TQV29" s="343"/>
      <c r="TQW29" s="343"/>
      <c r="TQX29" s="343"/>
      <c r="TQY29" s="343"/>
      <c r="TQZ29" s="343"/>
      <c r="TRA29" s="343"/>
      <c r="TRB29" s="343"/>
      <c r="TRC29" s="343"/>
      <c r="TRD29" s="343"/>
      <c r="TRE29" s="343"/>
      <c r="TRF29" s="343"/>
      <c r="TRG29" s="343"/>
      <c r="TRH29" s="343"/>
      <c r="TRI29" s="343"/>
      <c r="TRJ29" s="343"/>
      <c r="TRK29" s="343"/>
      <c r="TRL29" s="343"/>
      <c r="TRM29" s="343"/>
      <c r="TRN29" s="343"/>
      <c r="TRO29" s="343"/>
      <c r="TRP29" s="343"/>
      <c r="TRQ29" s="343"/>
      <c r="TRR29" s="343"/>
      <c r="TRS29" s="343"/>
      <c r="TRT29" s="343"/>
      <c r="TRU29" s="343"/>
      <c r="TRV29" s="343"/>
      <c r="TRW29" s="343"/>
      <c r="TRX29" s="343"/>
      <c r="TRY29" s="343"/>
      <c r="TRZ29" s="343"/>
      <c r="TSA29" s="343"/>
      <c r="TSB29" s="343"/>
      <c r="TSC29" s="343"/>
      <c r="TSD29" s="343"/>
      <c r="TSE29" s="343"/>
      <c r="TSF29" s="343"/>
      <c r="TSG29" s="343"/>
      <c r="TSH29" s="343"/>
      <c r="TSI29" s="343"/>
      <c r="TSJ29" s="343"/>
      <c r="TSK29" s="343"/>
      <c r="TSL29" s="343"/>
      <c r="TSM29" s="343"/>
      <c r="TSN29" s="343"/>
      <c r="TSO29" s="343"/>
      <c r="TSP29" s="343"/>
      <c r="TSQ29" s="343"/>
      <c r="TSR29" s="343"/>
      <c r="TSS29" s="343"/>
      <c r="TST29" s="343"/>
      <c r="TSU29" s="343"/>
      <c r="TSV29" s="343"/>
      <c r="TSW29" s="343"/>
      <c r="TSX29" s="343"/>
      <c r="TSY29" s="343"/>
      <c r="TSZ29" s="343"/>
      <c r="TTA29" s="343"/>
      <c r="TTB29" s="343"/>
      <c r="TTC29" s="343"/>
      <c r="TTD29" s="343"/>
      <c r="TTE29" s="343"/>
      <c r="TTF29" s="343"/>
      <c r="TTG29" s="343"/>
      <c r="TTH29" s="343"/>
      <c r="TTI29" s="343"/>
      <c r="TTJ29" s="343"/>
      <c r="TTK29" s="343"/>
      <c r="TTL29" s="343"/>
      <c r="TTM29" s="343"/>
      <c r="TTN29" s="343"/>
      <c r="TTO29" s="343"/>
      <c r="TTP29" s="343"/>
      <c r="TTQ29" s="343"/>
      <c r="TTR29" s="343"/>
      <c r="TTS29" s="343"/>
      <c r="TTT29" s="343"/>
      <c r="TTU29" s="343"/>
      <c r="TTV29" s="343"/>
      <c r="TTW29" s="343"/>
      <c r="TTX29" s="343"/>
      <c r="TTY29" s="343"/>
      <c r="TTZ29" s="343"/>
      <c r="TUA29" s="343"/>
      <c r="TUB29" s="343"/>
      <c r="TUC29" s="343"/>
      <c r="TUD29" s="343"/>
      <c r="TUE29" s="343"/>
      <c r="TUF29" s="343"/>
      <c r="TUG29" s="343"/>
      <c r="TUH29" s="343"/>
      <c r="TUI29" s="343"/>
      <c r="TUJ29" s="343"/>
      <c r="TUK29" s="343"/>
      <c r="TUL29" s="343"/>
      <c r="TUM29" s="343"/>
      <c r="TUN29" s="343"/>
      <c r="TUO29" s="343"/>
      <c r="TUP29" s="343"/>
      <c r="TUQ29" s="343"/>
      <c r="TUR29" s="343"/>
      <c r="TUS29" s="343"/>
      <c r="TUT29" s="343"/>
      <c r="TUU29" s="343"/>
      <c r="TUV29" s="343"/>
      <c r="TUW29" s="343"/>
      <c r="TUX29" s="343"/>
      <c r="TUY29" s="343"/>
      <c r="TUZ29" s="343"/>
      <c r="TVA29" s="343"/>
      <c r="TVB29" s="343"/>
      <c r="TVC29" s="343"/>
      <c r="TVD29" s="343"/>
      <c r="TVE29" s="343"/>
      <c r="TVF29" s="343"/>
      <c r="TVG29" s="343"/>
      <c r="TVH29" s="343"/>
      <c r="TVI29" s="343"/>
      <c r="TVJ29" s="343"/>
      <c r="TVK29" s="343"/>
      <c r="TVL29" s="343"/>
      <c r="TVM29" s="343"/>
      <c r="TVN29" s="343"/>
      <c r="TVO29" s="343"/>
      <c r="TVP29" s="343"/>
      <c r="TVQ29" s="343"/>
      <c r="TVR29" s="343"/>
      <c r="TVS29" s="343"/>
      <c r="TVT29" s="343"/>
      <c r="TVU29" s="343"/>
      <c r="TVV29" s="343"/>
      <c r="TVW29" s="343"/>
      <c r="TVX29" s="343"/>
      <c r="TVY29" s="343"/>
      <c r="TVZ29" s="343"/>
      <c r="TWA29" s="343"/>
      <c r="TWB29" s="343"/>
      <c r="TWC29" s="343"/>
      <c r="TWD29" s="343"/>
      <c r="TWE29" s="343"/>
      <c r="TWF29" s="343"/>
      <c r="TWG29" s="343"/>
      <c r="TWH29" s="343"/>
      <c r="TWI29" s="343"/>
      <c r="TWJ29" s="343"/>
      <c r="TWK29" s="343"/>
      <c r="TWL29" s="343"/>
      <c r="TWM29" s="343"/>
      <c r="TWN29" s="343"/>
      <c r="TWO29" s="343"/>
      <c r="TWP29" s="343"/>
      <c r="TWQ29" s="343"/>
      <c r="TWR29" s="343"/>
      <c r="TWS29" s="343"/>
      <c r="TWT29" s="343"/>
      <c r="TWU29" s="343"/>
      <c r="TWV29" s="343"/>
      <c r="TWW29" s="343"/>
      <c r="TWX29" s="343"/>
      <c r="TWY29" s="343"/>
      <c r="TWZ29" s="343"/>
      <c r="TXA29" s="343"/>
      <c r="TXB29" s="343"/>
      <c r="TXC29" s="343"/>
      <c r="TXD29" s="343"/>
      <c r="TXE29" s="343"/>
      <c r="TXF29" s="343"/>
      <c r="TXG29" s="343"/>
      <c r="TXH29" s="343"/>
      <c r="TXI29" s="343"/>
      <c r="TXJ29" s="343"/>
      <c r="TXK29" s="343"/>
      <c r="TXL29" s="343"/>
      <c r="TXM29" s="343"/>
      <c r="TXN29" s="343"/>
      <c r="TXO29" s="343"/>
      <c r="TXP29" s="343"/>
      <c r="TXQ29" s="343"/>
      <c r="TXR29" s="343"/>
      <c r="TXS29" s="343"/>
      <c r="TXT29" s="343"/>
      <c r="TXU29" s="343"/>
      <c r="TXV29" s="343"/>
      <c r="TXW29" s="343"/>
      <c r="TXX29" s="343"/>
      <c r="TXY29" s="343"/>
      <c r="TXZ29" s="343"/>
      <c r="TYA29" s="343"/>
      <c r="TYB29" s="343"/>
      <c r="TYC29" s="343"/>
      <c r="TYD29" s="343"/>
      <c r="TYE29" s="343"/>
      <c r="TYF29" s="343"/>
      <c r="TYG29" s="343"/>
      <c r="TYH29" s="343"/>
      <c r="TYI29" s="343"/>
      <c r="TYJ29" s="343"/>
      <c r="TYK29" s="343"/>
      <c r="TYL29" s="343"/>
      <c r="TYM29" s="343"/>
      <c r="TYN29" s="343"/>
      <c r="TYO29" s="343"/>
      <c r="TYP29" s="343"/>
      <c r="TYQ29" s="343"/>
      <c r="TYR29" s="343"/>
      <c r="TYS29" s="343"/>
      <c r="TYT29" s="343"/>
      <c r="TYU29" s="343"/>
      <c r="TYV29" s="343"/>
      <c r="TYW29" s="343"/>
      <c r="TYX29" s="343"/>
      <c r="TYY29" s="343"/>
      <c r="TYZ29" s="343"/>
      <c r="TZA29" s="343"/>
      <c r="TZB29" s="343"/>
      <c r="TZC29" s="343"/>
      <c r="TZD29" s="343"/>
      <c r="TZE29" s="343"/>
      <c r="TZF29" s="343"/>
      <c r="TZG29" s="343"/>
      <c r="TZH29" s="343"/>
      <c r="TZI29" s="343"/>
      <c r="TZJ29" s="343"/>
      <c r="TZK29" s="343"/>
      <c r="TZL29" s="343"/>
      <c r="TZM29" s="343"/>
      <c r="TZN29" s="343"/>
      <c r="TZO29" s="343"/>
      <c r="TZP29" s="343"/>
      <c r="TZQ29" s="343"/>
      <c r="TZR29" s="343"/>
      <c r="TZS29" s="343"/>
      <c r="TZT29" s="343"/>
      <c r="TZU29" s="343"/>
      <c r="TZV29" s="343"/>
      <c r="TZW29" s="343"/>
      <c r="TZX29" s="343"/>
      <c r="TZY29" s="343"/>
      <c r="TZZ29" s="343"/>
      <c r="UAA29" s="343"/>
      <c r="UAB29" s="343"/>
      <c r="UAC29" s="343"/>
      <c r="UAD29" s="343"/>
      <c r="UAE29" s="343"/>
      <c r="UAF29" s="343"/>
      <c r="UAG29" s="343"/>
      <c r="UAH29" s="343"/>
      <c r="UAI29" s="343"/>
      <c r="UAJ29" s="343"/>
      <c r="UAK29" s="343"/>
      <c r="UAL29" s="343"/>
      <c r="UAM29" s="343"/>
      <c r="UAN29" s="343"/>
      <c r="UAO29" s="343"/>
      <c r="UAP29" s="343"/>
      <c r="UAQ29" s="343"/>
      <c r="UAR29" s="343"/>
      <c r="UAS29" s="343"/>
      <c r="UAT29" s="343"/>
      <c r="UAU29" s="343"/>
      <c r="UAV29" s="343"/>
      <c r="UAW29" s="343"/>
      <c r="UAX29" s="343"/>
      <c r="UAY29" s="343"/>
      <c r="UAZ29" s="343"/>
      <c r="UBA29" s="343"/>
      <c r="UBB29" s="343"/>
      <c r="UBC29" s="343"/>
      <c r="UBD29" s="343"/>
      <c r="UBE29" s="343"/>
      <c r="UBF29" s="343"/>
      <c r="UBG29" s="343"/>
      <c r="UBH29" s="343"/>
      <c r="UBI29" s="343"/>
      <c r="UBJ29" s="343"/>
      <c r="UBK29" s="343"/>
      <c r="UBL29" s="343"/>
      <c r="UBM29" s="343"/>
      <c r="UBN29" s="343"/>
      <c r="UBO29" s="343"/>
      <c r="UBP29" s="343"/>
      <c r="UBQ29" s="343"/>
      <c r="UBR29" s="343"/>
      <c r="UBS29" s="343"/>
      <c r="UBT29" s="343"/>
      <c r="UBU29" s="343"/>
      <c r="UBV29" s="343"/>
      <c r="UBW29" s="343"/>
      <c r="UBX29" s="343"/>
      <c r="UBY29" s="343"/>
      <c r="UBZ29" s="343"/>
      <c r="UCA29" s="343"/>
      <c r="UCB29" s="343"/>
      <c r="UCC29" s="343"/>
      <c r="UCD29" s="343"/>
      <c r="UCE29" s="343"/>
      <c r="UCF29" s="343"/>
      <c r="UCG29" s="343"/>
      <c r="UCH29" s="343"/>
      <c r="UCI29" s="343"/>
      <c r="UCJ29" s="343"/>
      <c r="UCK29" s="343"/>
      <c r="UCL29" s="343"/>
      <c r="UCM29" s="343"/>
      <c r="UCN29" s="343"/>
      <c r="UCO29" s="343"/>
      <c r="UCP29" s="343"/>
      <c r="UCQ29" s="343"/>
      <c r="UCR29" s="343"/>
      <c r="UCS29" s="343"/>
      <c r="UCT29" s="343"/>
      <c r="UCU29" s="343"/>
      <c r="UCV29" s="343"/>
      <c r="UCW29" s="343"/>
      <c r="UCX29" s="343"/>
      <c r="UCY29" s="343"/>
      <c r="UCZ29" s="343"/>
      <c r="UDA29" s="343"/>
      <c r="UDB29" s="343"/>
      <c r="UDC29" s="343"/>
      <c r="UDD29" s="343"/>
      <c r="UDE29" s="343"/>
      <c r="UDF29" s="343"/>
      <c r="UDG29" s="343"/>
      <c r="UDH29" s="343"/>
      <c r="UDI29" s="343"/>
      <c r="UDJ29" s="343"/>
      <c r="UDK29" s="343"/>
      <c r="UDL29" s="343"/>
      <c r="UDM29" s="343"/>
      <c r="UDN29" s="343"/>
      <c r="UDO29" s="343"/>
      <c r="UDP29" s="343"/>
      <c r="UDQ29" s="343"/>
      <c r="UDR29" s="343"/>
      <c r="UDS29" s="343"/>
      <c r="UDT29" s="343"/>
      <c r="UDU29" s="343"/>
      <c r="UDV29" s="343"/>
      <c r="UDW29" s="343"/>
      <c r="UDX29" s="343"/>
      <c r="UDY29" s="343"/>
      <c r="UDZ29" s="343"/>
      <c r="UEA29" s="343"/>
      <c r="UEB29" s="343"/>
      <c r="UEC29" s="343"/>
      <c r="UED29" s="343"/>
      <c r="UEE29" s="343"/>
      <c r="UEF29" s="343"/>
      <c r="UEG29" s="343"/>
      <c r="UEH29" s="343"/>
      <c r="UEI29" s="343"/>
      <c r="UEJ29" s="343"/>
      <c r="UEK29" s="343"/>
      <c r="UEL29" s="343"/>
      <c r="UEM29" s="343"/>
      <c r="UEN29" s="343"/>
      <c r="UEO29" s="343"/>
      <c r="UEP29" s="343"/>
      <c r="UEQ29" s="343"/>
      <c r="UER29" s="343"/>
      <c r="UES29" s="343"/>
      <c r="UET29" s="343"/>
      <c r="UEU29" s="343"/>
      <c r="UEV29" s="343"/>
      <c r="UEW29" s="343"/>
      <c r="UEX29" s="343"/>
      <c r="UEY29" s="343"/>
      <c r="UEZ29" s="343"/>
      <c r="UFA29" s="343"/>
      <c r="UFB29" s="343"/>
      <c r="UFC29" s="343"/>
      <c r="UFD29" s="343"/>
      <c r="UFE29" s="343"/>
      <c r="UFF29" s="343"/>
      <c r="UFG29" s="343"/>
      <c r="UFH29" s="343"/>
      <c r="UFI29" s="343"/>
      <c r="UFJ29" s="343"/>
      <c r="UFK29" s="343"/>
      <c r="UFL29" s="343"/>
      <c r="UFM29" s="343"/>
      <c r="UFN29" s="343"/>
      <c r="UFO29" s="343"/>
      <c r="UFP29" s="343"/>
      <c r="UFQ29" s="343"/>
      <c r="UFR29" s="343"/>
      <c r="UFS29" s="343"/>
      <c r="UFT29" s="343"/>
      <c r="UFU29" s="343"/>
      <c r="UFV29" s="343"/>
      <c r="UFW29" s="343"/>
      <c r="UFX29" s="343"/>
      <c r="UFY29" s="343"/>
      <c r="UFZ29" s="343"/>
      <c r="UGA29" s="343"/>
      <c r="UGB29" s="343"/>
      <c r="UGC29" s="343"/>
      <c r="UGD29" s="343"/>
      <c r="UGE29" s="343"/>
      <c r="UGF29" s="343"/>
      <c r="UGG29" s="343"/>
      <c r="UGH29" s="343"/>
      <c r="UGI29" s="343"/>
      <c r="UGJ29" s="343"/>
      <c r="UGK29" s="343"/>
      <c r="UGL29" s="343"/>
      <c r="UGM29" s="343"/>
      <c r="UGN29" s="343"/>
      <c r="UGO29" s="343"/>
      <c r="UGP29" s="343"/>
      <c r="UGQ29" s="343"/>
      <c r="UGR29" s="343"/>
      <c r="UGS29" s="343"/>
      <c r="UGT29" s="343"/>
      <c r="UGU29" s="343"/>
      <c r="UGV29" s="343"/>
      <c r="UGW29" s="343"/>
      <c r="UGX29" s="343"/>
      <c r="UGY29" s="343"/>
      <c r="UGZ29" s="343"/>
      <c r="UHA29" s="343"/>
      <c r="UHB29" s="343"/>
      <c r="UHC29" s="343"/>
      <c r="UHD29" s="343"/>
      <c r="UHE29" s="343"/>
      <c r="UHF29" s="343"/>
      <c r="UHG29" s="343"/>
      <c r="UHH29" s="343"/>
      <c r="UHI29" s="343"/>
      <c r="UHJ29" s="343"/>
      <c r="UHK29" s="343"/>
      <c r="UHL29" s="343"/>
      <c r="UHM29" s="343"/>
      <c r="UHN29" s="343"/>
      <c r="UHO29" s="343"/>
      <c r="UHP29" s="343"/>
      <c r="UHQ29" s="343"/>
      <c r="UHR29" s="343"/>
      <c r="UHS29" s="343"/>
      <c r="UHT29" s="343"/>
      <c r="UHU29" s="343"/>
      <c r="UHV29" s="343"/>
      <c r="UHW29" s="343"/>
      <c r="UHX29" s="343"/>
      <c r="UHY29" s="343"/>
      <c r="UHZ29" s="343"/>
      <c r="UIA29" s="343"/>
      <c r="UIB29" s="343"/>
      <c r="UIC29" s="343"/>
      <c r="UID29" s="343"/>
      <c r="UIE29" s="343"/>
      <c r="UIF29" s="343"/>
      <c r="UIG29" s="343"/>
      <c r="UIH29" s="343"/>
      <c r="UII29" s="343"/>
      <c r="UIJ29" s="343"/>
      <c r="UIK29" s="343"/>
      <c r="UIL29" s="343"/>
      <c r="UIM29" s="343"/>
      <c r="UIN29" s="343"/>
      <c r="UIO29" s="343"/>
      <c r="UIP29" s="343"/>
      <c r="UIQ29" s="343"/>
      <c r="UIR29" s="343"/>
      <c r="UIS29" s="343"/>
      <c r="UIT29" s="343"/>
      <c r="UIU29" s="343"/>
      <c r="UIV29" s="343"/>
      <c r="UIW29" s="343"/>
      <c r="UIX29" s="343"/>
      <c r="UIY29" s="343"/>
      <c r="UIZ29" s="343"/>
      <c r="UJA29" s="343"/>
      <c r="UJB29" s="343"/>
      <c r="UJC29" s="343"/>
      <c r="UJD29" s="343"/>
      <c r="UJE29" s="343"/>
      <c r="UJF29" s="343"/>
      <c r="UJG29" s="343"/>
      <c r="UJH29" s="343"/>
      <c r="UJI29" s="343"/>
      <c r="UJJ29" s="343"/>
      <c r="UJK29" s="343"/>
      <c r="UJL29" s="343"/>
      <c r="UJM29" s="343"/>
      <c r="UJN29" s="343"/>
      <c r="UJO29" s="343"/>
      <c r="UJP29" s="343"/>
      <c r="UJQ29" s="343"/>
      <c r="UJR29" s="343"/>
      <c r="UJS29" s="343"/>
      <c r="UJT29" s="343"/>
      <c r="UJU29" s="343"/>
      <c r="UJV29" s="343"/>
      <c r="UJW29" s="343"/>
      <c r="UJX29" s="343"/>
      <c r="UJY29" s="343"/>
      <c r="UJZ29" s="343"/>
      <c r="UKA29" s="343"/>
      <c r="UKB29" s="343"/>
      <c r="UKC29" s="343"/>
      <c r="UKD29" s="343"/>
      <c r="UKE29" s="343"/>
      <c r="UKF29" s="343"/>
      <c r="UKG29" s="343"/>
      <c r="UKH29" s="343"/>
      <c r="UKI29" s="343"/>
      <c r="UKJ29" s="343"/>
      <c r="UKK29" s="343"/>
      <c r="UKL29" s="343"/>
      <c r="UKM29" s="343"/>
      <c r="UKN29" s="343"/>
      <c r="UKO29" s="343"/>
      <c r="UKP29" s="343"/>
      <c r="UKQ29" s="343"/>
      <c r="UKR29" s="343"/>
      <c r="UKS29" s="343"/>
      <c r="UKT29" s="343"/>
      <c r="UKU29" s="343"/>
      <c r="UKV29" s="343"/>
      <c r="UKW29" s="343"/>
      <c r="UKX29" s="343"/>
      <c r="UKY29" s="343"/>
      <c r="UKZ29" s="343"/>
      <c r="ULA29" s="343"/>
      <c r="ULB29" s="343"/>
      <c r="ULC29" s="343"/>
      <c r="ULD29" s="343"/>
      <c r="ULE29" s="343"/>
      <c r="ULF29" s="343"/>
      <c r="ULG29" s="343"/>
      <c r="ULH29" s="343"/>
      <c r="ULI29" s="343"/>
      <c r="ULJ29" s="343"/>
      <c r="ULK29" s="343"/>
      <c r="ULL29" s="343"/>
      <c r="ULM29" s="343"/>
      <c r="ULN29" s="343"/>
      <c r="ULO29" s="343"/>
      <c r="ULP29" s="343"/>
      <c r="ULQ29" s="343"/>
      <c r="ULR29" s="343"/>
      <c r="ULS29" s="343"/>
      <c r="ULT29" s="343"/>
      <c r="ULU29" s="343"/>
      <c r="ULV29" s="343"/>
      <c r="ULW29" s="343"/>
      <c r="ULX29" s="343"/>
      <c r="ULY29" s="343"/>
      <c r="ULZ29" s="343"/>
      <c r="UMA29" s="343"/>
      <c r="UMB29" s="343"/>
      <c r="UMC29" s="343"/>
      <c r="UMD29" s="343"/>
      <c r="UME29" s="343"/>
      <c r="UMF29" s="343"/>
      <c r="UMG29" s="343"/>
      <c r="UMH29" s="343"/>
      <c r="UMI29" s="343"/>
      <c r="UMJ29" s="343"/>
      <c r="UMK29" s="343"/>
      <c r="UML29" s="343"/>
      <c r="UMM29" s="343"/>
      <c r="UMN29" s="343"/>
      <c r="UMO29" s="343"/>
      <c r="UMP29" s="343"/>
      <c r="UMQ29" s="343"/>
      <c r="UMR29" s="343"/>
      <c r="UMS29" s="343"/>
      <c r="UMT29" s="343"/>
      <c r="UMU29" s="343"/>
      <c r="UMV29" s="343"/>
      <c r="UMW29" s="343"/>
      <c r="UMX29" s="343"/>
      <c r="UMY29" s="343"/>
      <c r="UMZ29" s="343"/>
      <c r="UNA29" s="343"/>
      <c r="UNB29" s="343"/>
      <c r="UNC29" s="343"/>
      <c r="UND29" s="343"/>
      <c r="UNE29" s="343"/>
      <c r="UNF29" s="343"/>
      <c r="UNG29" s="343"/>
      <c r="UNH29" s="343"/>
      <c r="UNI29" s="343"/>
      <c r="UNJ29" s="343"/>
      <c r="UNK29" s="343"/>
      <c r="UNL29" s="343"/>
      <c r="UNM29" s="343"/>
      <c r="UNN29" s="343"/>
      <c r="UNO29" s="343"/>
      <c r="UNP29" s="343"/>
      <c r="UNQ29" s="343"/>
      <c r="UNR29" s="343"/>
      <c r="UNS29" s="343"/>
      <c r="UNT29" s="343"/>
      <c r="UNU29" s="343"/>
      <c r="UNV29" s="343"/>
      <c r="UNW29" s="343"/>
      <c r="UNX29" s="343"/>
      <c r="UNY29" s="343"/>
      <c r="UNZ29" s="343"/>
      <c r="UOA29" s="343"/>
      <c r="UOB29" s="343"/>
      <c r="UOC29" s="343"/>
      <c r="UOD29" s="343"/>
      <c r="UOE29" s="343"/>
      <c r="UOF29" s="343"/>
      <c r="UOG29" s="343"/>
      <c r="UOH29" s="343"/>
      <c r="UOI29" s="343"/>
      <c r="UOJ29" s="343"/>
      <c r="UOK29" s="343"/>
      <c r="UOL29" s="343"/>
      <c r="UOM29" s="343"/>
      <c r="UON29" s="343"/>
      <c r="UOO29" s="343"/>
      <c r="UOP29" s="343"/>
      <c r="UOQ29" s="343"/>
      <c r="UOR29" s="343"/>
      <c r="UOS29" s="343"/>
      <c r="UOT29" s="343"/>
      <c r="UOU29" s="343"/>
      <c r="UOV29" s="343"/>
      <c r="UOW29" s="343"/>
      <c r="UOX29" s="343"/>
      <c r="UOY29" s="343"/>
      <c r="UOZ29" s="343"/>
      <c r="UPA29" s="343"/>
      <c r="UPB29" s="343"/>
      <c r="UPC29" s="343"/>
      <c r="UPD29" s="343"/>
      <c r="UPE29" s="343"/>
      <c r="UPF29" s="343"/>
      <c r="UPG29" s="343"/>
      <c r="UPH29" s="343"/>
      <c r="UPI29" s="343"/>
      <c r="UPJ29" s="343"/>
      <c r="UPK29" s="343"/>
      <c r="UPL29" s="343"/>
      <c r="UPM29" s="343"/>
      <c r="UPN29" s="343"/>
      <c r="UPO29" s="343"/>
      <c r="UPP29" s="343"/>
      <c r="UPQ29" s="343"/>
      <c r="UPR29" s="343"/>
      <c r="UPS29" s="343"/>
      <c r="UPT29" s="343"/>
      <c r="UPU29" s="343"/>
      <c r="UPV29" s="343"/>
      <c r="UPW29" s="343"/>
      <c r="UPX29" s="343"/>
      <c r="UPY29" s="343"/>
      <c r="UPZ29" s="343"/>
      <c r="UQA29" s="343"/>
      <c r="UQB29" s="343"/>
      <c r="UQC29" s="343"/>
      <c r="UQD29" s="343"/>
      <c r="UQE29" s="343"/>
      <c r="UQF29" s="343"/>
      <c r="UQG29" s="343"/>
      <c r="UQH29" s="343"/>
      <c r="UQI29" s="343"/>
      <c r="UQJ29" s="343"/>
      <c r="UQK29" s="343"/>
      <c r="UQL29" s="343"/>
      <c r="UQM29" s="343"/>
      <c r="UQN29" s="343"/>
      <c r="UQO29" s="343"/>
      <c r="UQP29" s="343"/>
      <c r="UQQ29" s="343"/>
      <c r="UQR29" s="343"/>
      <c r="UQS29" s="343"/>
      <c r="UQT29" s="343"/>
      <c r="UQU29" s="343"/>
      <c r="UQV29" s="343"/>
      <c r="UQW29" s="343"/>
      <c r="UQX29" s="343"/>
      <c r="UQY29" s="343"/>
      <c r="UQZ29" s="343"/>
      <c r="URA29" s="343"/>
      <c r="URB29" s="343"/>
      <c r="URC29" s="343"/>
      <c r="URD29" s="343"/>
      <c r="URE29" s="343"/>
      <c r="URF29" s="343"/>
      <c r="URG29" s="343"/>
      <c r="URH29" s="343"/>
      <c r="URI29" s="343"/>
      <c r="URJ29" s="343"/>
      <c r="URK29" s="343"/>
      <c r="URL29" s="343"/>
      <c r="URM29" s="343"/>
      <c r="URN29" s="343"/>
      <c r="URO29" s="343"/>
      <c r="URP29" s="343"/>
      <c r="URQ29" s="343"/>
      <c r="URR29" s="343"/>
      <c r="URS29" s="343"/>
      <c r="URT29" s="343"/>
      <c r="URU29" s="343"/>
      <c r="URV29" s="343"/>
      <c r="URW29" s="343"/>
      <c r="URX29" s="343"/>
      <c r="URY29" s="343"/>
      <c r="URZ29" s="343"/>
      <c r="USA29" s="343"/>
      <c r="USB29" s="343"/>
      <c r="USC29" s="343"/>
      <c r="USD29" s="343"/>
      <c r="USE29" s="343"/>
      <c r="USF29" s="343"/>
      <c r="USG29" s="343"/>
      <c r="USH29" s="343"/>
      <c r="USI29" s="343"/>
      <c r="USJ29" s="343"/>
      <c r="USK29" s="343"/>
      <c r="USL29" s="343"/>
      <c r="USM29" s="343"/>
      <c r="USN29" s="343"/>
      <c r="USO29" s="343"/>
      <c r="USP29" s="343"/>
      <c r="USQ29" s="343"/>
      <c r="USR29" s="343"/>
      <c r="USS29" s="343"/>
      <c r="UST29" s="343"/>
      <c r="USU29" s="343"/>
      <c r="USV29" s="343"/>
      <c r="USW29" s="343"/>
      <c r="USX29" s="343"/>
      <c r="USY29" s="343"/>
      <c r="USZ29" s="343"/>
      <c r="UTA29" s="343"/>
      <c r="UTB29" s="343"/>
      <c r="UTC29" s="343"/>
      <c r="UTD29" s="343"/>
      <c r="UTE29" s="343"/>
      <c r="UTF29" s="343"/>
      <c r="UTG29" s="343"/>
      <c r="UTH29" s="343"/>
      <c r="UTI29" s="343"/>
      <c r="UTJ29" s="343"/>
      <c r="UTK29" s="343"/>
      <c r="UTL29" s="343"/>
      <c r="UTM29" s="343"/>
      <c r="UTN29" s="343"/>
      <c r="UTO29" s="343"/>
      <c r="UTP29" s="343"/>
      <c r="UTQ29" s="343"/>
      <c r="UTR29" s="343"/>
      <c r="UTS29" s="343"/>
      <c r="UTT29" s="343"/>
      <c r="UTU29" s="343"/>
      <c r="UTV29" s="343"/>
      <c r="UTW29" s="343"/>
      <c r="UTX29" s="343"/>
      <c r="UTY29" s="343"/>
      <c r="UTZ29" s="343"/>
      <c r="UUA29" s="343"/>
      <c r="UUB29" s="343"/>
      <c r="UUC29" s="343"/>
      <c r="UUD29" s="343"/>
      <c r="UUE29" s="343"/>
      <c r="UUF29" s="343"/>
      <c r="UUG29" s="343"/>
      <c r="UUH29" s="343"/>
      <c r="UUI29" s="343"/>
      <c r="UUJ29" s="343"/>
      <c r="UUK29" s="343"/>
      <c r="UUL29" s="343"/>
      <c r="UUM29" s="343"/>
      <c r="UUN29" s="343"/>
      <c r="UUO29" s="343"/>
      <c r="UUP29" s="343"/>
      <c r="UUQ29" s="343"/>
      <c r="UUR29" s="343"/>
      <c r="UUS29" s="343"/>
      <c r="UUT29" s="343"/>
      <c r="UUU29" s="343"/>
      <c r="UUV29" s="343"/>
      <c r="UUW29" s="343"/>
      <c r="UUX29" s="343"/>
      <c r="UUY29" s="343"/>
      <c r="UUZ29" s="343"/>
      <c r="UVA29" s="343"/>
      <c r="UVB29" s="343"/>
      <c r="UVC29" s="343"/>
      <c r="UVD29" s="343"/>
      <c r="UVE29" s="343"/>
      <c r="UVF29" s="343"/>
      <c r="UVG29" s="343"/>
      <c r="UVH29" s="343"/>
      <c r="UVI29" s="343"/>
      <c r="UVJ29" s="343"/>
      <c r="UVK29" s="343"/>
      <c r="UVL29" s="343"/>
      <c r="UVM29" s="343"/>
      <c r="UVN29" s="343"/>
      <c r="UVO29" s="343"/>
      <c r="UVP29" s="343"/>
      <c r="UVQ29" s="343"/>
      <c r="UVR29" s="343"/>
      <c r="UVS29" s="343"/>
      <c r="UVT29" s="343"/>
      <c r="UVU29" s="343"/>
      <c r="UVV29" s="343"/>
      <c r="UVW29" s="343"/>
      <c r="UVX29" s="343"/>
      <c r="UVY29" s="343"/>
      <c r="UVZ29" s="343"/>
      <c r="UWA29" s="343"/>
      <c r="UWB29" s="343"/>
      <c r="UWC29" s="343"/>
      <c r="UWD29" s="343"/>
      <c r="UWE29" s="343"/>
      <c r="UWF29" s="343"/>
      <c r="UWG29" s="343"/>
      <c r="UWH29" s="343"/>
      <c r="UWI29" s="343"/>
      <c r="UWJ29" s="343"/>
      <c r="UWK29" s="343"/>
      <c r="UWL29" s="343"/>
      <c r="UWM29" s="343"/>
      <c r="UWN29" s="343"/>
      <c r="UWO29" s="343"/>
      <c r="UWP29" s="343"/>
      <c r="UWQ29" s="343"/>
      <c r="UWR29" s="343"/>
      <c r="UWS29" s="343"/>
      <c r="UWT29" s="343"/>
      <c r="UWU29" s="343"/>
      <c r="UWV29" s="343"/>
      <c r="UWW29" s="343"/>
      <c r="UWX29" s="343"/>
      <c r="UWY29" s="343"/>
      <c r="UWZ29" s="343"/>
      <c r="UXA29" s="343"/>
      <c r="UXB29" s="343"/>
      <c r="UXC29" s="343"/>
      <c r="UXD29" s="343"/>
      <c r="UXE29" s="343"/>
      <c r="UXF29" s="343"/>
      <c r="UXG29" s="343"/>
      <c r="UXH29" s="343"/>
      <c r="UXI29" s="343"/>
      <c r="UXJ29" s="343"/>
      <c r="UXK29" s="343"/>
      <c r="UXL29" s="343"/>
      <c r="UXM29" s="343"/>
      <c r="UXN29" s="343"/>
      <c r="UXO29" s="343"/>
      <c r="UXP29" s="343"/>
      <c r="UXQ29" s="343"/>
      <c r="UXR29" s="343"/>
      <c r="UXS29" s="343"/>
      <c r="UXT29" s="343"/>
      <c r="UXU29" s="343"/>
      <c r="UXV29" s="343"/>
      <c r="UXW29" s="343"/>
      <c r="UXX29" s="343"/>
      <c r="UXY29" s="343"/>
      <c r="UXZ29" s="343"/>
      <c r="UYA29" s="343"/>
      <c r="UYB29" s="343"/>
      <c r="UYC29" s="343"/>
      <c r="UYD29" s="343"/>
      <c r="UYE29" s="343"/>
      <c r="UYF29" s="343"/>
      <c r="UYG29" s="343"/>
      <c r="UYH29" s="343"/>
      <c r="UYI29" s="343"/>
      <c r="UYJ29" s="343"/>
      <c r="UYK29" s="343"/>
      <c r="UYL29" s="343"/>
      <c r="UYM29" s="343"/>
      <c r="UYN29" s="343"/>
      <c r="UYO29" s="343"/>
      <c r="UYP29" s="343"/>
      <c r="UYQ29" s="343"/>
      <c r="UYR29" s="343"/>
      <c r="UYS29" s="343"/>
      <c r="UYT29" s="343"/>
      <c r="UYU29" s="343"/>
      <c r="UYV29" s="343"/>
      <c r="UYW29" s="343"/>
      <c r="UYX29" s="343"/>
      <c r="UYY29" s="343"/>
      <c r="UYZ29" s="343"/>
      <c r="UZA29" s="343"/>
      <c r="UZB29" s="343"/>
      <c r="UZC29" s="343"/>
      <c r="UZD29" s="343"/>
      <c r="UZE29" s="343"/>
      <c r="UZF29" s="343"/>
      <c r="UZG29" s="343"/>
      <c r="UZH29" s="343"/>
      <c r="UZI29" s="343"/>
      <c r="UZJ29" s="343"/>
      <c r="UZK29" s="343"/>
      <c r="UZL29" s="343"/>
      <c r="UZM29" s="343"/>
      <c r="UZN29" s="343"/>
      <c r="UZO29" s="343"/>
      <c r="UZP29" s="343"/>
      <c r="UZQ29" s="343"/>
      <c r="UZR29" s="343"/>
      <c r="UZS29" s="343"/>
      <c r="UZT29" s="343"/>
      <c r="UZU29" s="343"/>
      <c r="UZV29" s="343"/>
      <c r="UZW29" s="343"/>
      <c r="UZX29" s="343"/>
      <c r="UZY29" s="343"/>
      <c r="UZZ29" s="343"/>
      <c r="VAA29" s="343"/>
      <c r="VAB29" s="343"/>
      <c r="VAC29" s="343"/>
      <c r="VAD29" s="343"/>
      <c r="VAE29" s="343"/>
      <c r="VAF29" s="343"/>
      <c r="VAG29" s="343"/>
      <c r="VAH29" s="343"/>
      <c r="VAI29" s="343"/>
      <c r="VAJ29" s="343"/>
      <c r="VAK29" s="343"/>
      <c r="VAL29" s="343"/>
      <c r="VAM29" s="343"/>
      <c r="VAN29" s="343"/>
      <c r="VAO29" s="343"/>
      <c r="VAP29" s="343"/>
      <c r="VAQ29" s="343"/>
      <c r="VAR29" s="343"/>
      <c r="VAS29" s="343"/>
      <c r="VAT29" s="343"/>
      <c r="VAU29" s="343"/>
      <c r="VAV29" s="343"/>
      <c r="VAW29" s="343"/>
      <c r="VAX29" s="343"/>
      <c r="VAY29" s="343"/>
      <c r="VAZ29" s="343"/>
      <c r="VBA29" s="343"/>
      <c r="VBB29" s="343"/>
      <c r="VBC29" s="343"/>
      <c r="VBD29" s="343"/>
      <c r="VBE29" s="343"/>
      <c r="VBF29" s="343"/>
      <c r="VBG29" s="343"/>
      <c r="VBH29" s="343"/>
      <c r="VBI29" s="343"/>
      <c r="VBJ29" s="343"/>
      <c r="VBK29" s="343"/>
      <c r="VBL29" s="343"/>
      <c r="VBM29" s="343"/>
      <c r="VBN29" s="343"/>
      <c r="VBO29" s="343"/>
      <c r="VBP29" s="343"/>
      <c r="VBQ29" s="343"/>
      <c r="VBR29" s="343"/>
      <c r="VBS29" s="343"/>
      <c r="VBT29" s="343"/>
      <c r="VBU29" s="343"/>
      <c r="VBV29" s="343"/>
      <c r="VBW29" s="343"/>
      <c r="VBX29" s="343"/>
      <c r="VBY29" s="343"/>
      <c r="VBZ29" s="343"/>
      <c r="VCA29" s="343"/>
      <c r="VCB29" s="343"/>
      <c r="VCC29" s="343"/>
      <c r="VCD29" s="343"/>
      <c r="VCE29" s="343"/>
      <c r="VCF29" s="343"/>
      <c r="VCG29" s="343"/>
      <c r="VCH29" s="343"/>
      <c r="VCI29" s="343"/>
      <c r="VCJ29" s="343"/>
      <c r="VCK29" s="343"/>
      <c r="VCL29" s="343"/>
      <c r="VCM29" s="343"/>
      <c r="VCN29" s="343"/>
      <c r="VCO29" s="343"/>
      <c r="VCP29" s="343"/>
      <c r="VCQ29" s="343"/>
      <c r="VCR29" s="343"/>
      <c r="VCS29" s="343"/>
      <c r="VCT29" s="343"/>
      <c r="VCU29" s="343"/>
      <c r="VCV29" s="343"/>
      <c r="VCW29" s="343"/>
      <c r="VCX29" s="343"/>
      <c r="VCY29" s="343"/>
      <c r="VCZ29" s="343"/>
      <c r="VDA29" s="343"/>
      <c r="VDB29" s="343"/>
      <c r="VDC29" s="343"/>
      <c r="VDD29" s="343"/>
      <c r="VDE29" s="343"/>
      <c r="VDF29" s="343"/>
      <c r="VDG29" s="343"/>
      <c r="VDH29" s="343"/>
      <c r="VDI29" s="343"/>
      <c r="VDJ29" s="343"/>
      <c r="VDK29" s="343"/>
      <c r="VDL29" s="343"/>
      <c r="VDM29" s="343"/>
      <c r="VDN29" s="343"/>
      <c r="VDO29" s="343"/>
      <c r="VDP29" s="343"/>
      <c r="VDQ29" s="343"/>
      <c r="VDR29" s="343"/>
      <c r="VDS29" s="343"/>
      <c r="VDT29" s="343"/>
      <c r="VDU29" s="343"/>
      <c r="VDV29" s="343"/>
      <c r="VDW29" s="343"/>
      <c r="VDX29" s="343"/>
      <c r="VDY29" s="343"/>
      <c r="VDZ29" s="343"/>
      <c r="VEA29" s="343"/>
      <c r="VEB29" s="343"/>
      <c r="VEC29" s="343"/>
      <c r="VED29" s="343"/>
      <c r="VEE29" s="343"/>
      <c r="VEF29" s="343"/>
      <c r="VEG29" s="343"/>
      <c r="VEH29" s="343"/>
      <c r="VEI29" s="343"/>
      <c r="VEJ29" s="343"/>
      <c r="VEK29" s="343"/>
      <c r="VEL29" s="343"/>
      <c r="VEM29" s="343"/>
      <c r="VEN29" s="343"/>
      <c r="VEO29" s="343"/>
      <c r="VEP29" s="343"/>
      <c r="VEQ29" s="343"/>
      <c r="VER29" s="343"/>
      <c r="VES29" s="343"/>
      <c r="VET29" s="343"/>
      <c r="VEU29" s="343"/>
      <c r="VEV29" s="343"/>
      <c r="VEW29" s="343"/>
      <c r="VEX29" s="343"/>
      <c r="VEY29" s="343"/>
      <c r="VEZ29" s="343"/>
      <c r="VFA29" s="343"/>
      <c r="VFB29" s="343"/>
      <c r="VFC29" s="343"/>
      <c r="VFD29" s="343"/>
      <c r="VFE29" s="343"/>
      <c r="VFF29" s="343"/>
      <c r="VFG29" s="343"/>
      <c r="VFH29" s="343"/>
      <c r="VFI29" s="343"/>
      <c r="VFJ29" s="343"/>
      <c r="VFK29" s="343"/>
      <c r="VFL29" s="343"/>
      <c r="VFM29" s="343"/>
      <c r="VFN29" s="343"/>
      <c r="VFO29" s="343"/>
      <c r="VFP29" s="343"/>
      <c r="VFQ29" s="343"/>
      <c r="VFR29" s="343"/>
      <c r="VFS29" s="343"/>
      <c r="VFT29" s="343"/>
      <c r="VFU29" s="343"/>
      <c r="VFV29" s="343"/>
      <c r="VFW29" s="343"/>
      <c r="VFX29" s="343"/>
      <c r="VFY29" s="343"/>
      <c r="VFZ29" s="343"/>
      <c r="VGA29" s="343"/>
      <c r="VGB29" s="343"/>
      <c r="VGC29" s="343"/>
      <c r="VGD29" s="343"/>
      <c r="VGE29" s="343"/>
      <c r="VGF29" s="343"/>
      <c r="VGG29" s="343"/>
      <c r="VGH29" s="343"/>
      <c r="VGI29" s="343"/>
      <c r="VGJ29" s="343"/>
      <c r="VGK29" s="343"/>
      <c r="VGL29" s="343"/>
      <c r="VGM29" s="343"/>
      <c r="VGN29" s="343"/>
      <c r="VGO29" s="343"/>
      <c r="VGP29" s="343"/>
      <c r="VGQ29" s="343"/>
      <c r="VGR29" s="343"/>
      <c r="VGS29" s="343"/>
      <c r="VGT29" s="343"/>
      <c r="VGU29" s="343"/>
      <c r="VGV29" s="343"/>
      <c r="VGW29" s="343"/>
      <c r="VGX29" s="343"/>
      <c r="VGY29" s="343"/>
      <c r="VGZ29" s="343"/>
      <c r="VHA29" s="343"/>
      <c r="VHB29" s="343"/>
      <c r="VHC29" s="343"/>
      <c r="VHD29" s="343"/>
      <c r="VHE29" s="343"/>
      <c r="VHF29" s="343"/>
      <c r="VHG29" s="343"/>
      <c r="VHH29" s="343"/>
      <c r="VHI29" s="343"/>
      <c r="VHJ29" s="343"/>
      <c r="VHK29" s="343"/>
      <c r="VHL29" s="343"/>
      <c r="VHM29" s="343"/>
      <c r="VHN29" s="343"/>
      <c r="VHO29" s="343"/>
      <c r="VHP29" s="343"/>
      <c r="VHQ29" s="343"/>
      <c r="VHR29" s="343"/>
      <c r="VHS29" s="343"/>
      <c r="VHT29" s="343"/>
      <c r="VHU29" s="343"/>
      <c r="VHV29" s="343"/>
      <c r="VHW29" s="343"/>
      <c r="VHX29" s="343"/>
      <c r="VHY29" s="343"/>
      <c r="VHZ29" s="343"/>
      <c r="VIA29" s="343"/>
      <c r="VIB29" s="343"/>
      <c r="VIC29" s="343"/>
      <c r="VID29" s="343"/>
      <c r="VIE29" s="343"/>
      <c r="VIF29" s="343"/>
      <c r="VIG29" s="343"/>
      <c r="VIH29" s="343"/>
      <c r="VII29" s="343"/>
      <c r="VIJ29" s="343"/>
      <c r="VIK29" s="343"/>
      <c r="VIL29" s="343"/>
      <c r="VIM29" s="343"/>
      <c r="VIN29" s="343"/>
      <c r="VIO29" s="343"/>
      <c r="VIP29" s="343"/>
      <c r="VIQ29" s="343"/>
      <c r="VIR29" s="343"/>
      <c r="VIS29" s="343"/>
      <c r="VIT29" s="343"/>
      <c r="VIU29" s="343"/>
      <c r="VIV29" s="343"/>
      <c r="VIW29" s="343"/>
      <c r="VIX29" s="343"/>
      <c r="VIY29" s="343"/>
      <c r="VIZ29" s="343"/>
      <c r="VJA29" s="343"/>
      <c r="VJB29" s="343"/>
      <c r="VJC29" s="343"/>
      <c r="VJD29" s="343"/>
      <c r="VJE29" s="343"/>
      <c r="VJF29" s="343"/>
      <c r="VJG29" s="343"/>
      <c r="VJH29" s="343"/>
      <c r="VJI29" s="343"/>
      <c r="VJJ29" s="343"/>
      <c r="VJK29" s="343"/>
      <c r="VJL29" s="343"/>
      <c r="VJM29" s="343"/>
      <c r="VJN29" s="343"/>
      <c r="VJO29" s="343"/>
      <c r="VJP29" s="343"/>
      <c r="VJQ29" s="343"/>
      <c r="VJR29" s="343"/>
      <c r="VJS29" s="343"/>
      <c r="VJT29" s="343"/>
      <c r="VJU29" s="343"/>
      <c r="VJV29" s="343"/>
      <c r="VJW29" s="343"/>
      <c r="VJX29" s="343"/>
      <c r="VJY29" s="343"/>
      <c r="VJZ29" s="343"/>
      <c r="VKA29" s="343"/>
      <c r="VKB29" s="343"/>
      <c r="VKC29" s="343"/>
      <c r="VKD29" s="343"/>
      <c r="VKE29" s="343"/>
      <c r="VKF29" s="343"/>
      <c r="VKG29" s="343"/>
      <c r="VKH29" s="343"/>
      <c r="VKI29" s="343"/>
      <c r="VKJ29" s="343"/>
      <c r="VKK29" s="343"/>
      <c r="VKL29" s="343"/>
      <c r="VKM29" s="343"/>
      <c r="VKN29" s="343"/>
      <c r="VKO29" s="343"/>
      <c r="VKP29" s="343"/>
      <c r="VKQ29" s="343"/>
      <c r="VKR29" s="343"/>
      <c r="VKS29" s="343"/>
      <c r="VKT29" s="343"/>
      <c r="VKU29" s="343"/>
      <c r="VKV29" s="343"/>
      <c r="VKW29" s="343"/>
      <c r="VKX29" s="343"/>
      <c r="VKY29" s="343"/>
      <c r="VKZ29" s="343"/>
      <c r="VLA29" s="343"/>
      <c r="VLB29" s="343"/>
      <c r="VLC29" s="343"/>
      <c r="VLD29" s="343"/>
      <c r="VLE29" s="343"/>
      <c r="VLF29" s="343"/>
      <c r="VLG29" s="343"/>
      <c r="VLH29" s="343"/>
      <c r="VLI29" s="343"/>
      <c r="VLJ29" s="343"/>
      <c r="VLK29" s="343"/>
      <c r="VLL29" s="343"/>
      <c r="VLM29" s="343"/>
      <c r="VLN29" s="343"/>
      <c r="VLO29" s="343"/>
      <c r="VLP29" s="343"/>
      <c r="VLQ29" s="343"/>
      <c r="VLR29" s="343"/>
      <c r="VLS29" s="343"/>
      <c r="VLT29" s="343"/>
      <c r="VLU29" s="343"/>
      <c r="VLV29" s="343"/>
      <c r="VLW29" s="343"/>
      <c r="VLX29" s="343"/>
      <c r="VLY29" s="343"/>
      <c r="VLZ29" s="343"/>
      <c r="VMA29" s="343"/>
      <c r="VMB29" s="343"/>
      <c r="VMC29" s="343"/>
      <c r="VMD29" s="343"/>
      <c r="VME29" s="343"/>
      <c r="VMF29" s="343"/>
      <c r="VMG29" s="343"/>
      <c r="VMH29" s="343"/>
      <c r="VMI29" s="343"/>
      <c r="VMJ29" s="343"/>
      <c r="VMK29" s="343"/>
      <c r="VML29" s="343"/>
      <c r="VMM29" s="343"/>
      <c r="VMN29" s="343"/>
      <c r="VMO29" s="343"/>
      <c r="VMP29" s="343"/>
      <c r="VMQ29" s="343"/>
      <c r="VMR29" s="343"/>
      <c r="VMS29" s="343"/>
      <c r="VMT29" s="343"/>
      <c r="VMU29" s="343"/>
      <c r="VMV29" s="343"/>
      <c r="VMW29" s="343"/>
      <c r="VMX29" s="343"/>
      <c r="VMY29" s="343"/>
      <c r="VMZ29" s="343"/>
      <c r="VNA29" s="343"/>
      <c r="VNB29" s="343"/>
      <c r="VNC29" s="343"/>
      <c r="VND29" s="343"/>
      <c r="VNE29" s="343"/>
      <c r="VNF29" s="343"/>
      <c r="VNG29" s="343"/>
      <c r="VNH29" s="343"/>
      <c r="VNI29" s="343"/>
      <c r="VNJ29" s="343"/>
      <c r="VNK29" s="343"/>
      <c r="VNL29" s="343"/>
      <c r="VNM29" s="343"/>
      <c r="VNN29" s="343"/>
      <c r="VNO29" s="343"/>
      <c r="VNP29" s="343"/>
      <c r="VNQ29" s="343"/>
      <c r="VNR29" s="343"/>
      <c r="VNS29" s="343"/>
      <c r="VNT29" s="343"/>
      <c r="VNU29" s="343"/>
      <c r="VNV29" s="343"/>
      <c r="VNW29" s="343"/>
      <c r="VNX29" s="343"/>
      <c r="VNY29" s="343"/>
      <c r="VNZ29" s="343"/>
      <c r="VOA29" s="343"/>
      <c r="VOB29" s="343"/>
      <c r="VOC29" s="343"/>
      <c r="VOD29" s="343"/>
      <c r="VOE29" s="343"/>
      <c r="VOF29" s="343"/>
      <c r="VOG29" s="343"/>
      <c r="VOH29" s="343"/>
      <c r="VOI29" s="343"/>
      <c r="VOJ29" s="343"/>
      <c r="VOK29" s="343"/>
      <c r="VOL29" s="343"/>
      <c r="VOM29" s="343"/>
      <c r="VON29" s="343"/>
      <c r="VOO29" s="343"/>
      <c r="VOP29" s="343"/>
      <c r="VOQ29" s="343"/>
      <c r="VOR29" s="343"/>
      <c r="VOS29" s="343"/>
      <c r="VOT29" s="343"/>
      <c r="VOU29" s="343"/>
      <c r="VOV29" s="343"/>
      <c r="VOW29" s="343"/>
      <c r="VOX29" s="343"/>
      <c r="VOY29" s="343"/>
      <c r="VOZ29" s="343"/>
      <c r="VPA29" s="343"/>
      <c r="VPB29" s="343"/>
      <c r="VPC29" s="343"/>
      <c r="VPD29" s="343"/>
      <c r="VPE29" s="343"/>
      <c r="VPF29" s="343"/>
      <c r="VPG29" s="343"/>
      <c r="VPH29" s="343"/>
      <c r="VPI29" s="343"/>
      <c r="VPJ29" s="343"/>
      <c r="VPK29" s="343"/>
      <c r="VPL29" s="343"/>
      <c r="VPM29" s="343"/>
      <c r="VPN29" s="343"/>
      <c r="VPO29" s="343"/>
      <c r="VPP29" s="343"/>
      <c r="VPQ29" s="343"/>
      <c r="VPR29" s="343"/>
      <c r="VPS29" s="343"/>
      <c r="VPT29" s="343"/>
      <c r="VPU29" s="343"/>
      <c r="VPV29" s="343"/>
      <c r="VPW29" s="343"/>
      <c r="VPX29" s="343"/>
      <c r="VPY29" s="343"/>
      <c r="VPZ29" s="343"/>
      <c r="VQA29" s="343"/>
      <c r="VQB29" s="343"/>
      <c r="VQC29" s="343"/>
      <c r="VQD29" s="343"/>
      <c r="VQE29" s="343"/>
      <c r="VQF29" s="343"/>
      <c r="VQG29" s="343"/>
      <c r="VQH29" s="343"/>
      <c r="VQI29" s="343"/>
      <c r="VQJ29" s="343"/>
      <c r="VQK29" s="343"/>
      <c r="VQL29" s="343"/>
      <c r="VQM29" s="343"/>
      <c r="VQN29" s="343"/>
      <c r="VQO29" s="343"/>
      <c r="VQP29" s="343"/>
      <c r="VQQ29" s="343"/>
      <c r="VQR29" s="343"/>
      <c r="VQS29" s="343"/>
      <c r="VQT29" s="343"/>
      <c r="VQU29" s="343"/>
      <c r="VQV29" s="343"/>
      <c r="VQW29" s="343"/>
      <c r="VQX29" s="343"/>
      <c r="VQY29" s="343"/>
      <c r="VQZ29" s="343"/>
      <c r="VRA29" s="343"/>
      <c r="VRB29" s="343"/>
      <c r="VRC29" s="343"/>
      <c r="VRD29" s="343"/>
      <c r="VRE29" s="343"/>
      <c r="VRF29" s="343"/>
      <c r="VRG29" s="343"/>
      <c r="VRH29" s="343"/>
      <c r="VRI29" s="343"/>
      <c r="VRJ29" s="343"/>
      <c r="VRK29" s="343"/>
      <c r="VRL29" s="343"/>
      <c r="VRM29" s="343"/>
      <c r="VRN29" s="343"/>
      <c r="VRO29" s="343"/>
      <c r="VRP29" s="343"/>
      <c r="VRQ29" s="343"/>
      <c r="VRR29" s="343"/>
      <c r="VRS29" s="343"/>
      <c r="VRT29" s="343"/>
      <c r="VRU29" s="343"/>
      <c r="VRV29" s="343"/>
      <c r="VRW29" s="343"/>
      <c r="VRX29" s="343"/>
      <c r="VRY29" s="343"/>
      <c r="VRZ29" s="343"/>
      <c r="VSA29" s="343"/>
      <c r="VSB29" s="343"/>
      <c r="VSC29" s="343"/>
      <c r="VSD29" s="343"/>
      <c r="VSE29" s="343"/>
      <c r="VSF29" s="343"/>
      <c r="VSG29" s="343"/>
      <c r="VSH29" s="343"/>
      <c r="VSI29" s="343"/>
      <c r="VSJ29" s="343"/>
      <c r="VSK29" s="343"/>
      <c r="VSL29" s="343"/>
      <c r="VSM29" s="343"/>
      <c r="VSN29" s="343"/>
      <c r="VSO29" s="343"/>
      <c r="VSP29" s="343"/>
      <c r="VSQ29" s="343"/>
      <c r="VSR29" s="343"/>
      <c r="VSS29" s="343"/>
      <c r="VST29" s="343"/>
      <c r="VSU29" s="343"/>
      <c r="VSV29" s="343"/>
      <c r="VSW29" s="343"/>
      <c r="VSX29" s="343"/>
      <c r="VSY29" s="343"/>
      <c r="VSZ29" s="343"/>
      <c r="VTA29" s="343"/>
      <c r="VTB29" s="343"/>
      <c r="VTC29" s="343"/>
      <c r="VTD29" s="343"/>
      <c r="VTE29" s="343"/>
      <c r="VTF29" s="343"/>
      <c r="VTG29" s="343"/>
      <c r="VTH29" s="343"/>
      <c r="VTI29" s="343"/>
      <c r="VTJ29" s="343"/>
      <c r="VTK29" s="343"/>
      <c r="VTL29" s="343"/>
      <c r="VTM29" s="343"/>
      <c r="VTN29" s="343"/>
      <c r="VTO29" s="343"/>
      <c r="VTP29" s="343"/>
      <c r="VTQ29" s="343"/>
      <c r="VTR29" s="343"/>
      <c r="VTS29" s="343"/>
      <c r="VTT29" s="343"/>
      <c r="VTU29" s="343"/>
      <c r="VTV29" s="343"/>
      <c r="VTW29" s="343"/>
      <c r="VTX29" s="343"/>
      <c r="VTY29" s="343"/>
      <c r="VTZ29" s="343"/>
      <c r="VUA29" s="343"/>
      <c r="VUB29" s="343"/>
      <c r="VUC29" s="343"/>
      <c r="VUD29" s="343"/>
      <c r="VUE29" s="343"/>
      <c r="VUF29" s="343"/>
      <c r="VUG29" s="343"/>
      <c r="VUH29" s="343"/>
      <c r="VUI29" s="343"/>
      <c r="VUJ29" s="343"/>
      <c r="VUK29" s="343"/>
      <c r="VUL29" s="343"/>
      <c r="VUM29" s="343"/>
      <c r="VUN29" s="343"/>
      <c r="VUO29" s="343"/>
      <c r="VUP29" s="343"/>
      <c r="VUQ29" s="343"/>
      <c r="VUR29" s="343"/>
      <c r="VUS29" s="343"/>
      <c r="VUT29" s="343"/>
      <c r="VUU29" s="343"/>
      <c r="VUV29" s="343"/>
      <c r="VUW29" s="343"/>
      <c r="VUX29" s="343"/>
      <c r="VUY29" s="343"/>
      <c r="VUZ29" s="343"/>
      <c r="VVA29" s="343"/>
      <c r="VVB29" s="343"/>
      <c r="VVC29" s="343"/>
      <c r="VVD29" s="343"/>
      <c r="VVE29" s="343"/>
      <c r="VVF29" s="343"/>
      <c r="VVG29" s="343"/>
      <c r="VVH29" s="343"/>
      <c r="VVI29" s="343"/>
      <c r="VVJ29" s="343"/>
      <c r="VVK29" s="343"/>
      <c r="VVL29" s="343"/>
      <c r="VVM29" s="343"/>
      <c r="VVN29" s="343"/>
      <c r="VVO29" s="343"/>
      <c r="VVP29" s="343"/>
      <c r="VVQ29" s="343"/>
      <c r="VVR29" s="343"/>
      <c r="VVS29" s="343"/>
      <c r="VVT29" s="343"/>
      <c r="VVU29" s="343"/>
      <c r="VVV29" s="343"/>
      <c r="VVW29" s="343"/>
      <c r="VVX29" s="343"/>
      <c r="VVY29" s="343"/>
      <c r="VVZ29" s="343"/>
      <c r="VWA29" s="343"/>
      <c r="VWB29" s="343"/>
      <c r="VWC29" s="343"/>
      <c r="VWD29" s="343"/>
      <c r="VWE29" s="343"/>
      <c r="VWF29" s="343"/>
      <c r="VWG29" s="343"/>
      <c r="VWH29" s="343"/>
      <c r="VWI29" s="343"/>
      <c r="VWJ29" s="343"/>
      <c r="VWK29" s="343"/>
      <c r="VWL29" s="343"/>
      <c r="VWM29" s="343"/>
      <c r="VWN29" s="343"/>
      <c r="VWO29" s="343"/>
      <c r="VWP29" s="343"/>
      <c r="VWQ29" s="343"/>
      <c r="VWR29" s="343"/>
      <c r="VWS29" s="343"/>
      <c r="VWT29" s="343"/>
      <c r="VWU29" s="343"/>
      <c r="VWV29" s="343"/>
      <c r="VWW29" s="343"/>
      <c r="VWX29" s="343"/>
      <c r="VWY29" s="343"/>
      <c r="VWZ29" s="343"/>
      <c r="VXA29" s="343"/>
      <c r="VXB29" s="343"/>
      <c r="VXC29" s="343"/>
      <c r="VXD29" s="343"/>
      <c r="VXE29" s="343"/>
      <c r="VXF29" s="343"/>
      <c r="VXG29" s="343"/>
      <c r="VXH29" s="343"/>
      <c r="VXI29" s="343"/>
      <c r="VXJ29" s="343"/>
      <c r="VXK29" s="343"/>
      <c r="VXL29" s="343"/>
      <c r="VXM29" s="343"/>
      <c r="VXN29" s="343"/>
      <c r="VXO29" s="343"/>
      <c r="VXP29" s="343"/>
      <c r="VXQ29" s="343"/>
      <c r="VXR29" s="343"/>
      <c r="VXS29" s="343"/>
      <c r="VXT29" s="343"/>
      <c r="VXU29" s="343"/>
      <c r="VXV29" s="343"/>
      <c r="VXW29" s="343"/>
      <c r="VXX29" s="343"/>
      <c r="VXY29" s="343"/>
      <c r="VXZ29" s="343"/>
      <c r="VYA29" s="343"/>
      <c r="VYB29" s="343"/>
      <c r="VYC29" s="343"/>
      <c r="VYD29" s="343"/>
      <c r="VYE29" s="343"/>
      <c r="VYF29" s="343"/>
      <c r="VYG29" s="343"/>
      <c r="VYH29" s="343"/>
      <c r="VYI29" s="343"/>
      <c r="VYJ29" s="343"/>
      <c r="VYK29" s="343"/>
      <c r="VYL29" s="343"/>
      <c r="VYM29" s="343"/>
      <c r="VYN29" s="343"/>
      <c r="VYO29" s="343"/>
      <c r="VYP29" s="343"/>
      <c r="VYQ29" s="343"/>
      <c r="VYR29" s="343"/>
      <c r="VYS29" s="343"/>
      <c r="VYT29" s="343"/>
      <c r="VYU29" s="343"/>
      <c r="VYV29" s="343"/>
      <c r="VYW29" s="343"/>
      <c r="VYX29" s="343"/>
      <c r="VYY29" s="343"/>
      <c r="VYZ29" s="343"/>
      <c r="VZA29" s="343"/>
      <c r="VZB29" s="343"/>
      <c r="VZC29" s="343"/>
      <c r="VZD29" s="343"/>
      <c r="VZE29" s="343"/>
      <c r="VZF29" s="343"/>
      <c r="VZG29" s="343"/>
      <c r="VZH29" s="343"/>
      <c r="VZI29" s="343"/>
      <c r="VZJ29" s="343"/>
      <c r="VZK29" s="343"/>
      <c r="VZL29" s="343"/>
      <c r="VZM29" s="343"/>
      <c r="VZN29" s="343"/>
      <c r="VZO29" s="343"/>
      <c r="VZP29" s="343"/>
      <c r="VZQ29" s="343"/>
      <c r="VZR29" s="343"/>
      <c r="VZS29" s="343"/>
      <c r="VZT29" s="343"/>
      <c r="VZU29" s="343"/>
      <c r="VZV29" s="343"/>
      <c r="VZW29" s="343"/>
      <c r="VZX29" s="343"/>
      <c r="VZY29" s="343"/>
      <c r="VZZ29" s="343"/>
      <c r="WAA29" s="343"/>
      <c r="WAB29" s="343"/>
      <c r="WAC29" s="343"/>
      <c r="WAD29" s="343"/>
      <c r="WAE29" s="343"/>
      <c r="WAF29" s="343"/>
      <c r="WAG29" s="343"/>
      <c r="WAH29" s="343"/>
      <c r="WAI29" s="343"/>
      <c r="WAJ29" s="343"/>
      <c r="WAK29" s="343"/>
      <c r="WAL29" s="343"/>
      <c r="WAM29" s="343"/>
      <c r="WAN29" s="343"/>
      <c r="WAO29" s="343"/>
      <c r="WAP29" s="343"/>
      <c r="WAQ29" s="343"/>
      <c r="WAR29" s="343"/>
      <c r="WAS29" s="343"/>
      <c r="WAT29" s="343"/>
      <c r="WAU29" s="343"/>
      <c r="WAV29" s="343"/>
      <c r="WAW29" s="343"/>
      <c r="WAX29" s="343"/>
      <c r="WAY29" s="343"/>
      <c r="WAZ29" s="343"/>
      <c r="WBA29" s="343"/>
      <c r="WBB29" s="343"/>
      <c r="WBC29" s="343"/>
      <c r="WBD29" s="343"/>
      <c r="WBE29" s="343"/>
      <c r="WBF29" s="343"/>
      <c r="WBG29" s="343"/>
      <c r="WBH29" s="343"/>
      <c r="WBI29" s="343"/>
      <c r="WBJ29" s="343"/>
      <c r="WBK29" s="343"/>
      <c r="WBL29" s="343"/>
      <c r="WBM29" s="343"/>
      <c r="WBN29" s="343"/>
      <c r="WBO29" s="343"/>
      <c r="WBP29" s="343"/>
      <c r="WBQ29" s="343"/>
      <c r="WBR29" s="343"/>
      <c r="WBS29" s="343"/>
      <c r="WBT29" s="343"/>
      <c r="WBU29" s="343"/>
      <c r="WBV29" s="343"/>
      <c r="WBW29" s="343"/>
      <c r="WBX29" s="343"/>
      <c r="WBY29" s="343"/>
      <c r="WBZ29" s="343"/>
      <c r="WCA29" s="343"/>
      <c r="WCB29" s="343"/>
      <c r="WCC29" s="343"/>
      <c r="WCD29" s="343"/>
      <c r="WCE29" s="343"/>
      <c r="WCF29" s="343"/>
      <c r="WCG29" s="343"/>
      <c r="WCH29" s="343"/>
      <c r="WCI29" s="343"/>
      <c r="WCJ29" s="343"/>
      <c r="WCK29" s="343"/>
      <c r="WCL29" s="343"/>
      <c r="WCM29" s="343"/>
      <c r="WCN29" s="343"/>
      <c r="WCO29" s="343"/>
      <c r="WCP29" s="343"/>
      <c r="WCQ29" s="343"/>
      <c r="WCR29" s="343"/>
      <c r="WCS29" s="343"/>
      <c r="WCT29" s="343"/>
      <c r="WCU29" s="343"/>
      <c r="WCV29" s="343"/>
      <c r="WCW29" s="343"/>
      <c r="WCX29" s="343"/>
      <c r="WCY29" s="343"/>
      <c r="WCZ29" s="343"/>
      <c r="WDA29" s="343"/>
      <c r="WDB29" s="343"/>
      <c r="WDC29" s="343"/>
      <c r="WDD29" s="343"/>
      <c r="WDE29" s="343"/>
      <c r="WDF29" s="343"/>
      <c r="WDG29" s="343"/>
      <c r="WDH29" s="343"/>
      <c r="WDI29" s="343"/>
      <c r="WDJ29" s="343"/>
      <c r="WDK29" s="343"/>
      <c r="WDL29" s="343"/>
      <c r="WDM29" s="343"/>
      <c r="WDN29" s="343"/>
      <c r="WDO29" s="343"/>
      <c r="WDP29" s="343"/>
      <c r="WDQ29" s="343"/>
      <c r="WDR29" s="343"/>
      <c r="WDS29" s="343"/>
      <c r="WDT29" s="343"/>
      <c r="WDU29" s="343"/>
      <c r="WDV29" s="343"/>
      <c r="WDW29" s="343"/>
      <c r="WDX29" s="343"/>
      <c r="WDY29" s="343"/>
      <c r="WDZ29" s="343"/>
      <c r="WEA29" s="343"/>
      <c r="WEB29" s="343"/>
      <c r="WEC29" s="343"/>
      <c r="WED29" s="343"/>
      <c r="WEE29" s="343"/>
      <c r="WEF29" s="343"/>
      <c r="WEG29" s="343"/>
      <c r="WEH29" s="343"/>
      <c r="WEI29" s="343"/>
      <c r="WEJ29" s="343"/>
      <c r="WEK29" s="343"/>
      <c r="WEL29" s="343"/>
      <c r="WEM29" s="343"/>
      <c r="WEN29" s="343"/>
      <c r="WEO29" s="343"/>
      <c r="WEP29" s="343"/>
      <c r="WEQ29" s="343"/>
      <c r="WER29" s="343"/>
      <c r="WES29" s="343"/>
      <c r="WET29" s="343"/>
      <c r="WEU29" s="343"/>
      <c r="WEV29" s="343"/>
      <c r="WEW29" s="343"/>
      <c r="WEX29" s="343"/>
      <c r="WEY29" s="343"/>
      <c r="WEZ29" s="343"/>
      <c r="WFA29" s="343"/>
      <c r="WFB29" s="343"/>
      <c r="WFC29" s="343"/>
      <c r="WFD29" s="343"/>
      <c r="WFE29" s="343"/>
      <c r="WFF29" s="343"/>
      <c r="WFG29" s="343"/>
      <c r="WFH29" s="343"/>
      <c r="WFI29" s="343"/>
      <c r="WFJ29" s="343"/>
      <c r="WFK29" s="343"/>
      <c r="WFL29" s="343"/>
      <c r="WFM29" s="343"/>
      <c r="WFN29" s="343"/>
      <c r="WFO29" s="343"/>
      <c r="WFP29" s="343"/>
      <c r="WFQ29" s="343"/>
      <c r="WFR29" s="343"/>
      <c r="WFS29" s="343"/>
      <c r="WFT29" s="343"/>
      <c r="WFU29" s="343"/>
      <c r="WFV29" s="343"/>
      <c r="WFW29" s="343"/>
      <c r="WFX29" s="343"/>
      <c r="WFY29" s="343"/>
      <c r="WFZ29" s="343"/>
      <c r="WGA29" s="343"/>
      <c r="WGB29" s="343"/>
      <c r="WGC29" s="343"/>
      <c r="WGD29" s="343"/>
      <c r="WGE29" s="343"/>
      <c r="WGF29" s="343"/>
      <c r="WGG29" s="343"/>
      <c r="WGH29" s="343"/>
      <c r="WGI29" s="343"/>
      <c r="WGJ29" s="343"/>
      <c r="WGK29" s="343"/>
      <c r="WGL29" s="343"/>
      <c r="WGM29" s="343"/>
      <c r="WGN29" s="343"/>
      <c r="WGO29" s="343"/>
      <c r="WGP29" s="343"/>
      <c r="WGQ29" s="343"/>
      <c r="WGR29" s="343"/>
      <c r="WGS29" s="343"/>
      <c r="WGT29" s="343"/>
      <c r="WGU29" s="343"/>
      <c r="WGV29" s="343"/>
      <c r="WGW29" s="343"/>
      <c r="WGX29" s="343"/>
      <c r="WGY29" s="343"/>
      <c r="WGZ29" s="343"/>
      <c r="WHA29" s="343"/>
      <c r="WHB29" s="343"/>
      <c r="WHC29" s="343"/>
      <c r="WHD29" s="343"/>
      <c r="WHE29" s="343"/>
      <c r="WHF29" s="343"/>
      <c r="WHG29" s="343"/>
      <c r="WHH29" s="343"/>
      <c r="WHI29" s="343"/>
      <c r="WHJ29" s="343"/>
      <c r="WHK29" s="343"/>
      <c r="WHL29" s="343"/>
      <c r="WHM29" s="343"/>
      <c r="WHN29" s="343"/>
      <c r="WHO29" s="343"/>
      <c r="WHP29" s="343"/>
      <c r="WHQ29" s="343"/>
      <c r="WHR29" s="343"/>
      <c r="WHS29" s="343"/>
      <c r="WHT29" s="343"/>
      <c r="WHU29" s="343"/>
      <c r="WHV29" s="343"/>
      <c r="WHW29" s="343"/>
      <c r="WHX29" s="343"/>
      <c r="WHY29" s="343"/>
      <c r="WHZ29" s="343"/>
      <c r="WIA29" s="343"/>
      <c r="WIB29" s="343"/>
      <c r="WIC29" s="343"/>
      <c r="WID29" s="343"/>
      <c r="WIE29" s="343"/>
      <c r="WIF29" s="343"/>
      <c r="WIG29" s="343"/>
      <c r="WIH29" s="343"/>
      <c r="WII29" s="343"/>
      <c r="WIJ29" s="343"/>
      <c r="WIK29" s="343"/>
      <c r="WIL29" s="343"/>
      <c r="WIM29" s="343"/>
      <c r="WIN29" s="343"/>
      <c r="WIO29" s="343"/>
      <c r="WIP29" s="343"/>
      <c r="WIQ29" s="343"/>
      <c r="WIR29" s="343"/>
      <c r="WIS29" s="343"/>
      <c r="WIT29" s="343"/>
      <c r="WIU29" s="343"/>
      <c r="WIV29" s="343"/>
      <c r="WIW29" s="343"/>
      <c r="WIX29" s="343"/>
      <c r="WIY29" s="343"/>
      <c r="WIZ29" s="343"/>
      <c r="WJA29" s="343"/>
      <c r="WJB29" s="343"/>
      <c r="WJC29" s="343"/>
      <c r="WJD29" s="343"/>
      <c r="WJE29" s="343"/>
      <c r="WJF29" s="343"/>
      <c r="WJG29" s="343"/>
      <c r="WJH29" s="343"/>
      <c r="WJI29" s="343"/>
      <c r="WJJ29" s="343"/>
      <c r="WJK29" s="343"/>
      <c r="WJL29" s="343"/>
      <c r="WJM29" s="343"/>
      <c r="WJN29" s="343"/>
      <c r="WJO29" s="343"/>
      <c r="WJP29" s="343"/>
      <c r="WJQ29" s="343"/>
      <c r="WJR29" s="343"/>
      <c r="WJS29" s="343"/>
      <c r="WJT29" s="343"/>
      <c r="WJU29" s="343"/>
      <c r="WJV29" s="343"/>
      <c r="WJW29" s="343"/>
      <c r="WJX29" s="343"/>
      <c r="WJY29" s="343"/>
      <c r="WJZ29" s="343"/>
      <c r="WKA29" s="343"/>
      <c r="WKB29" s="343"/>
      <c r="WKC29" s="343"/>
      <c r="WKD29" s="343"/>
      <c r="WKE29" s="343"/>
      <c r="WKF29" s="343"/>
      <c r="WKG29" s="343"/>
      <c r="WKH29" s="343"/>
      <c r="WKI29" s="343"/>
      <c r="WKJ29" s="343"/>
      <c r="WKK29" s="343"/>
      <c r="WKL29" s="343"/>
      <c r="WKM29" s="343"/>
      <c r="WKN29" s="343"/>
      <c r="WKO29" s="343"/>
      <c r="WKP29" s="343"/>
      <c r="WKQ29" s="343"/>
      <c r="WKR29" s="343"/>
      <c r="WKS29" s="343"/>
      <c r="WKT29" s="343"/>
      <c r="WKU29" s="343"/>
      <c r="WKV29" s="343"/>
      <c r="WKW29" s="343"/>
      <c r="WKX29" s="343"/>
      <c r="WKY29" s="343"/>
      <c r="WKZ29" s="343"/>
      <c r="WLA29" s="343"/>
      <c r="WLB29" s="343"/>
      <c r="WLC29" s="343"/>
      <c r="WLD29" s="343"/>
      <c r="WLE29" s="343"/>
      <c r="WLF29" s="343"/>
      <c r="WLG29" s="343"/>
      <c r="WLH29" s="343"/>
      <c r="WLI29" s="343"/>
      <c r="WLJ29" s="343"/>
      <c r="WLK29" s="343"/>
      <c r="WLL29" s="343"/>
      <c r="WLM29" s="343"/>
      <c r="WLN29" s="343"/>
      <c r="WLO29" s="343"/>
      <c r="WLP29" s="343"/>
      <c r="WLQ29" s="343"/>
      <c r="WLR29" s="343"/>
      <c r="WLS29" s="343"/>
      <c r="WLT29" s="343"/>
      <c r="WLU29" s="343"/>
      <c r="WLV29" s="343"/>
      <c r="WLW29" s="343"/>
      <c r="WLX29" s="343"/>
      <c r="WLY29" s="343"/>
      <c r="WLZ29" s="343"/>
      <c r="WMA29" s="343"/>
      <c r="WMB29" s="343"/>
      <c r="WMC29" s="343"/>
      <c r="WMD29" s="343"/>
      <c r="WME29" s="343"/>
      <c r="WMF29" s="343"/>
      <c r="WMG29" s="343"/>
      <c r="WMH29" s="343"/>
      <c r="WMI29" s="343"/>
      <c r="WMJ29" s="343"/>
      <c r="WMK29" s="343"/>
      <c r="WML29" s="343"/>
      <c r="WMM29" s="343"/>
      <c r="WMN29" s="343"/>
      <c r="WMO29" s="343"/>
      <c r="WMP29" s="343"/>
      <c r="WMQ29" s="343"/>
      <c r="WMR29" s="343"/>
      <c r="WMS29" s="343"/>
      <c r="WMT29" s="343"/>
      <c r="WMU29" s="343"/>
      <c r="WMV29" s="343"/>
      <c r="WMW29" s="343"/>
      <c r="WMX29" s="343"/>
      <c r="WMY29" s="343"/>
      <c r="WMZ29" s="343"/>
      <c r="WNA29" s="343"/>
      <c r="WNB29" s="343"/>
      <c r="WNC29" s="343"/>
      <c r="WND29" s="343"/>
      <c r="WNE29" s="343"/>
      <c r="WNF29" s="343"/>
      <c r="WNG29" s="343"/>
      <c r="WNH29" s="343"/>
      <c r="WNI29" s="343"/>
      <c r="WNJ29" s="343"/>
      <c r="WNK29" s="343"/>
      <c r="WNL29" s="343"/>
      <c r="WNM29" s="343"/>
      <c r="WNN29" s="343"/>
      <c r="WNO29" s="343"/>
      <c r="WNP29" s="343"/>
      <c r="WNQ29" s="343"/>
      <c r="WNR29" s="343"/>
      <c r="WNS29" s="343"/>
      <c r="WNT29" s="343"/>
      <c r="WNU29" s="343"/>
      <c r="WNV29" s="343"/>
      <c r="WNW29" s="343"/>
      <c r="WNX29" s="343"/>
      <c r="WNY29" s="343"/>
      <c r="WNZ29" s="343"/>
      <c r="WOA29" s="343"/>
      <c r="WOB29" s="343"/>
      <c r="WOC29" s="343"/>
      <c r="WOD29" s="343"/>
      <c r="WOE29" s="343"/>
      <c r="WOF29" s="343"/>
      <c r="WOG29" s="343"/>
      <c r="WOH29" s="343"/>
      <c r="WOI29" s="343"/>
      <c r="WOJ29" s="343"/>
      <c r="WOK29" s="343"/>
      <c r="WOL29" s="343"/>
      <c r="WOM29" s="343"/>
      <c r="WON29" s="343"/>
      <c r="WOO29" s="343"/>
      <c r="WOP29" s="343"/>
      <c r="WOQ29" s="343"/>
      <c r="WOR29" s="343"/>
      <c r="WOS29" s="343"/>
      <c r="WOT29" s="343"/>
      <c r="WOU29" s="343"/>
      <c r="WOV29" s="343"/>
      <c r="WOW29" s="343"/>
      <c r="WOX29" s="343"/>
      <c r="WOY29" s="343"/>
      <c r="WOZ29" s="343"/>
      <c r="WPA29" s="343"/>
      <c r="WPB29" s="343"/>
      <c r="WPC29" s="343"/>
      <c r="WPD29" s="343"/>
      <c r="WPE29" s="343"/>
      <c r="WPF29" s="343"/>
      <c r="WPG29" s="343"/>
      <c r="WPH29" s="343"/>
      <c r="WPI29" s="343"/>
      <c r="WPJ29" s="343"/>
      <c r="WPK29" s="343"/>
      <c r="WPL29" s="343"/>
      <c r="WPM29" s="343"/>
      <c r="WPN29" s="343"/>
      <c r="WPO29" s="343"/>
      <c r="WPP29" s="343"/>
      <c r="WPQ29" s="343"/>
      <c r="WPR29" s="343"/>
      <c r="WPS29" s="343"/>
      <c r="WPT29" s="343"/>
      <c r="WPU29" s="343"/>
      <c r="WPV29" s="343"/>
      <c r="WPW29" s="343"/>
      <c r="WPX29" s="343"/>
      <c r="WPY29" s="343"/>
      <c r="WPZ29" s="343"/>
      <c r="WQA29" s="343"/>
      <c r="WQB29" s="343"/>
      <c r="WQC29" s="343"/>
      <c r="WQD29" s="343"/>
      <c r="WQE29" s="343"/>
      <c r="WQF29" s="343"/>
      <c r="WQG29" s="343"/>
      <c r="WQH29" s="343"/>
      <c r="WQI29" s="343"/>
      <c r="WQJ29" s="343"/>
      <c r="WQK29" s="343"/>
      <c r="WQL29" s="343"/>
      <c r="WQM29" s="343"/>
      <c r="WQN29" s="343"/>
      <c r="WQO29" s="343"/>
      <c r="WQP29" s="343"/>
      <c r="WQQ29" s="343"/>
      <c r="WQR29" s="343"/>
      <c r="WQS29" s="343"/>
      <c r="WQT29" s="343"/>
      <c r="WQU29" s="343"/>
      <c r="WQV29" s="343"/>
      <c r="WQW29" s="343"/>
      <c r="WQX29" s="343"/>
      <c r="WQY29" s="343"/>
      <c r="WQZ29" s="343"/>
      <c r="WRA29" s="343"/>
      <c r="WRB29" s="343"/>
      <c r="WRC29" s="343"/>
      <c r="WRD29" s="343"/>
      <c r="WRE29" s="343"/>
      <c r="WRF29" s="343"/>
      <c r="WRG29" s="343"/>
      <c r="WRH29" s="343"/>
      <c r="WRI29" s="343"/>
      <c r="WRJ29" s="343"/>
      <c r="WRK29" s="343"/>
      <c r="WRL29" s="343"/>
      <c r="WRM29" s="343"/>
      <c r="WRN29" s="343"/>
      <c r="WRO29" s="343"/>
      <c r="WRP29" s="343"/>
      <c r="WRQ29" s="343"/>
      <c r="WRR29" s="343"/>
      <c r="WRS29" s="343"/>
      <c r="WRT29" s="343"/>
      <c r="WRU29" s="343"/>
      <c r="WRV29" s="343"/>
      <c r="WRW29" s="343"/>
      <c r="WRX29" s="343"/>
      <c r="WRY29" s="343"/>
      <c r="WRZ29" s="343"/>
      <c r="WSA29" s="343"/>
      <c r="WSB29" s="343"/>
      <c r="WSC29" s="343"/>
      <c r="WSD29" s="343"/>
      <c r="WSE29" s="343"/>
      <c r="WSF29" s="343"/>
      <c r="WSG29" s="343"/>
      <c r="WSH29" s="343"/>
      <c r="WSI29" s="343"/>
      <c r="WSJ29" s="343"/>
      <c r="WSK29" s="343"/>
      <c r="WSL29" s="343"/>
      <c r="WSM29" s="343"/>
      <c r="WSN29" s="343"/>
      <c r="WSO29" s="343"/>
      <c r="WSP29" s="343"/>
      <c r="WSQ29" s="343"/>
      <c r="WSR29" s="343"/>
      <c r="WSS29" s="343"/>
      <c r="WST29" s="343"/>
      <c r="WSU29" s="343"/>
      <c r="WSV29" s="343"/>
      <c r="WSW29" s="343"/>
      <c r="WSX29" s="343"/>
      <c r="WSY29" s="343"/>
      <c r="WSZ29" s="343"/>
      <c r="WTA29" s="343"/>
      <c r="WTB29" s="343"/>
      <c r="WTC29" s="343"/>
      <c r="WTD29" s="343"/>
      <c r="WTE29" s="343"/>
      <c r="WTF29" s="343"/>
      <c r="WTG29" s="343"/>
      <c r="WTH29" s="343"/>
      <c r="WTI29" s="343"/>
      <c r="WTJ29" s="343"/>
      <c r="WTK29" s="343"/>
      <c r="WTL29" s="343"/>
      <c r="WTM29" s="343"/>
      <c r="WTN29" s="343"/>
      <c r="WTO29" s="343"/>
      <c r="WTP29" s="343"/>
      <c r="WTQ29" s="343"/>
      <c r="WTR29" s="343"/>
      <c r="WTS29" s="343"/>
      <c r="WTT29" s="343"/>
      <c r="WTU29" s="343"/>
      <c r="WTV29" s="343"/>
      <c r="WTW29" s="343"/>
      <c r="WTX29" s="343"/>
      <c r="WTY29" s="343"/>
      <c r="WTZ29" s="343"/>
      <c r="WUA29" s="343"/>
      <c r="WUB29" s="343"/>
      <c r="WUC29" s="343"/>
      <c r="WUD29" s="343"/>
      <c r="WUE29" s="343"/>
      <c r="WUF29" s="343"/>
      <c r="WUG29" s="343"/>
      <c r="WUH29" s="343"/>
      <c r="WUI29" s="343"/>
      <c r="WUJ29" s="343"/>
      <c r="WUK29" s="343"/>
      <c r="WUL29" s="343"/>
      <c r="WUM29" s="343"/>
      <c r="WUN29" s="343"/>
      <c r="WUO29" s="343"/>
      <c r="WUP29" s="343"/>
      <c r="WUQ29" s="343"/>
      <c r="WUR29" s="343"/>
      <c r="WUS29" s="343"/>
      <c r="WUT29" s="343"/>
      <c r="WUU29" s="343"/>
      <c r="WUV29" s="343"/>
      <c r="WUW29" s="343"/>
      <c r="WUX29" s="343"/>
      <c r="WUY29" s="343"/>
      <c r="WUZ29" s="343"/>
      <c r="WVA29" s="343"/>
      <c r="WVB29" s="343"/>
      <c r="WVC29" s="343"/>
      <c r="WVD29" s="343"/>
      <c r="WVE29" s="343"/>
      <c r="WVF29" s="343"/>
      <c r="WVG29" s="343"/>
      <c r="WVH29" s="343"/>
      <c r="WVI29" s="343"/>
      <c r="WVJ29" s="343"/>
      <c r="WVK29" s="343"/>
      <c r="WVL29" s="343"/>
      <c r="WVM29" s="343"/>
      <c r="WVN29" s="343"/>
      <c r="WVO29" s="343"/>
      <c r="WVP29" s="343"/>
      <c r="WVQ29" s="343"/>
      <c r="WVR29" s="343"/>
      <c r="WVS29" s="343"/>
      <c r="WVT29" s="343"/>
      <c r="WVU29" s="343"/>
      <c r="WVV29" s="343"/>
      <c r="WVW29" s="343"/>
      <c r="WVX29" s="343"/>
      <c r="WVY29" s="343"/>
      <c r="WVZ29" s="343"/>
      <c r="WWA29" s="343"/>
      <c r="WWB29" s="343"/>
      <c r="WWC29" s="343"/>
      <c r="WWD29" s="343"/>
      <c r="WWE29" s="343"/>
      <c r="WWF29" s="343"/>
      <c r="WWG29" s="343"/>
      <c r="WWH29" s="343"/>
      <c r="WWI29" s="343"/>
      <c r="WWJ29" s="343"/>
      <c r="WWK29" s="343"/>
      <c r="WWL29" s="343"/>
      <c r="WWM29" s="343"/>
      <c r="WWN29" s="343"/>
      <c r="WWO29" s="343"/>
      <c r="WWP29" s="343"/>
      <c r="WWQ29" s="343"/>
      <c r="WWR29" s="343"/>
      <c r="WWS29" s="343"/>
      <c r="WWT29" s="343"/>
      <c r="WWU29" s="343"/>
      <c r="WWV29" s="343"/>
      <c r="WWW29" s="343"/>
      <c r="WWX29" s="343"/>
      <c r="WWY29" s="343"/>
      <c r="WWZ29" s="343"/>
      <c r="WXA29" s="343"/>
      <c r="WXB29" s="343"/>
      <c r="WXC29" s="343"/>
      <c r="WXD29" s="343"/>
      <c r="WXE29" s="343"/>
      <c r="WXF29" s="343"/>
      <c r="WXG29" s="343"/>
      <c r="WXH29" s="343"/>
      <c r="WXI29" s="343"/>
      <c r="WXJ29" s="343"/>
      <c r="WXK29" s="343"/>
      <c r="WXL29" s="343"/>
      <c r="WXM29" s="343"/>
      <c r="WXN29" s="343"/>
      <c r="WXO29" s="343"/>
      <c r="WXP29" s="343"/>
      <c r="WXQ29" s="343"/>
      <c r="WXR29" s="343"/>
      <c r="WXS29" s="343"/>
      <c r="WXT29" s="343"/>
      <c r="WXU29" s="343"/>
      <c r="WXV29" s="343"/>
      <c r="WXW29" s="343"/>
      <c r="WXX29" s="343"/>
      <c r="WXY29" s="343"/>
      <c r="WXZ29" s="343"/>
      <c r="WYA29" s="343"/>
      <c r="WYB29" s="343"/>
      <c r="WYC29" s="343"/>
      <c r="WYD29" s="343"/>
      <c r="WYE29" s="343"/>
      <c r="WYF29" s="343"/>
      <c r="WYG29" s="343"/>
      <c r="WYH29" s="343"/>
      <c r="WYI29" s="343"/>
      <c r="WYJ29" s="343"/>
      <c r="WYK29" s="343"/>
      <c r="WYL29" s="343"/>
      <c r="WYM29" s="343"/>
      <c r="WYN29" s="343"/>
      <c r="WYO29" s="343"/>
      <c r="WYP29" s="343"/>
      <c r="WYQ29" s="343"/>
      <c r="WYR29" s="343"/>
      <c r="WYS29" s="343"/>
      <c r="WYT29" s="343"/>
      <c r="WYU29" s="343"/>
      <c r="WYV29" s="343"/>
      <c r="WYW29" s="343"/>
      <c r="WYX29" s="343"/>
      <c r="WYY29" s="343"/>
      <c r="WYZ29" s="343"/>
      <c r="WZA29" s="343"/>
      <c r="WZB29" s="343"/>
      <c r="WZC29" s="343"/>
      <c r="WZD29" s="343"/>
      <c r="WZE29" s="343"/>
      <c r="WZF29" s="343"/>
      <c r="WZG29" s="343"/>
      <c r="WZH29" s="343"/>
      <c r="WZI29" s="343"/>
      <c r="WZJ29" s="343"/>
      <c r="WZK29" s="343"/>
      <c r="WZL29" s="343"/>
      <c r="WZM29" s="343"/>
      <c r="WZN29" s="343"/>
      <c r="WZO29" s="343"/>
      <c r="WZP29" s="343"/>
      <c r="WZQ29" s="343"/>
      <c r="WZR29" s="343"/>
      <c r="WZS29" s="343"/>
      <c r="WZT29" s="343"/>
      <c r="WZU29" s="343"/>
      <c r="WZV29" s="343"/>
      <c r="WZW29" s="343"/>
      <c r="WZX29" s="343"/>
      <c r="WZY29" s="343"/>
      <c r="WZZ29" s="343"/>
      <c r="XAA29" s="343"/>
      <c r="XAB29" s="343"/>
      <c r="XAC29" s="343"/>
      <c r="XAD29" s="343"/>
      <c r="XAE29" s="343"/>
      <c r="XAF29" s="343"/>
      <c r="XAG29" s="343"/>
      <c r="XAH29" s="343"/>
      <c r="XAI29" s="343"/>
      <c r="XAJ29" s="343"/>
      <c r="XAK29" s="343"/>
      <c r="XAL29" s="343"/>
      <c r="XAM29" s="343"/>
      <c r="XAN29" s="343"/>
      <c r="XAO29" s="343"/>
      <c r="XAP29" s="343"/>
      <c r="XAQ29" s="343"/>
      <c r="XAR29" s="343"/>
      <c r="XAS29" s="343"/>
      <c r="XAT29" s="343"/>
      <c r="XAU29" s="343"/>
      <c r="XAV29" s="343"/>
      <c r="XAW29" s="343"/>
      <c r="XAX29" s="343"/>
      <c r="XAY29" s="343"/>
      <c r="XAZ29" s="343"/>
      <c r="XBA29" s="343"/>
      <c r="XBB29" s="343"/>
      <c r="XBC29" s="343"/>
      <c r="XBD29" s="343"/>
      <c r="XBE29" s="343"/>
      <c r="XBF29" s="343"/>
      <c r="XBG29" s="343"/>
      <c r="XBH29" s="343"/>
      <c r="XBI29" s="343"/>
      <c r="XBJ29" s="343"/>
      <c r="XBK29" s="343"/>
      <c r="XBL29" s="343"/>
      <c r="XBM29" s="343"/>
      <c r="XBN29" s="343"/>
      <c r="XBO29" s="343"/>
      <c r="XBP29" s="343"/>
      <c r="XBQ29" s="343"/>
      <c r="XBR29" s="343"/>
      <c r="XBS29" s="343"/>
      <c r="XBT29" s="343"/>
      <c r="XBU29" s="343"/>
      <c r="XBV29" s="343"/>
      <c r="XBW29" s="343"/>
      <c r="XBX29" s="343"/>
      <c r="XBY29" s="343"/>
      <c r="XBZ29" s="343"/>
      <c r="XCA29" s="343"/>
      <c r="XCB29" s="343"/>
      <c r="XCC29" s="343"/>
      <c r="XCD29" s="343"/>
      <c r="XCE29" s="343"/>
      <c r="XCF29" s="343"/>
      <c r="XCG29" s="343"/>
      <c r="XCH29" s="343"/>
      <c r="XCI29" s="343"/>
      <c r="XCJ29" s="343"/>
      <c r="XCK29" s="343"/>
      <c r="XCL29" s="343"/>
      <c r="XCM29" s="343"/>
      <c r="XCN29" s="343"/>
      <c r="XCO29" s="343"/>
      <c r="XCP29" s="343"/>
      <c r="XCQ29" s="343"/>
      <c r="XCR29" s="343"/>
      <c r="XCS29" s="343"/>
      <c r="XCT29" s="343"/>
      <c r="XCU29" s="343"/>
      <c r="XCV29" s="343"/>
      <c r="XCW29" s="343"/>
      <c r="XCX29" s="343"/>
      <c r="XCY29" s="343"/>
      <c r="XCZ29" s="343"/>
      <c r="XDA29" s="343"/>
      <c r="XDB29" s="343"/>
      <c r="XDC29" s="343"/>
      <c r="XDD29" s="343"/>
      <c r="XDE29" s="343"/>
      <c r="XDF29" s="343"/>
      <c r="XDG29" s="343"/>
      <c r="XDH29" s="343"/>
      <c r="XDI29" s="343"/>
      <c r="XDJ29" s="343"/>
      <c r="XDK29" s="343"/>
      <c r="XDL29" s="343"/>
      <c r="XDM29" s="343"/>
      <c r="XDN29" s="343"/>
      <c r="XDO29" s="343"/>
      <c r="XDP29" s="343"/>
      <c r="XDQ29" s="343"/>
      <c r="XDR29" s="343"/>
      <c r="XDS29" s="343"/>
      <c r="XDT29" s="343"/>
      <c r="XDU29" s="343"/>
      <c r="XDV29" s="343"/>
      <c r="XDW29" s="343"/>
      <c r="XDX29" s="343"/>
      <c r="XDY29" s="343"/>
      <c r="XDZ29" s="343"/>
      <c r="XEA29" s="343"/>
      <c r="XEB29" s="343"/>
      <c r="XEC29" s="343"/>
      <c r="XED29" s="343"/>
      <c r="XEE29" s="343"/>
      <c r="XEF29" s="343"/>
      <c r="XEG29" s="343"/>
      <c r="XEH29" s="343"/>
      <c r="XEI29" s="343"/>
      <c r="XEJ29" s="343"/>
      <c r="XEK29" s="343"/>
      <c r="XEL29" s="343"/>
      <c r="XEM29" s="343"/>
      <c r="XEN29" s="343"/>
      <c r="XEO29" s="343"/>
      <c r="XEP29" s="343"/>
      <c r="XEQ29" s="343"/>
      <c r="XER29" s="343"/>
      <c r="XES29" s="343"/>
      <c r="XET29" s="343"/>
      <c r="XEU29" s="343"/>
      <c r="XEV29" s="343"/>
      <c r="XEW29" s="343"/>
      <c r="XEX29" s="343"/>
      <c r="XEY29" s="343"/>
      <c r="XEZ29" s="343"/>
      <c r="XFA29" s="343"/>
    </row>
    <row r="30" spans="1:16381" ht="28.5" customHeight="1" x14ac:dyDescent="0.2">
      <c r="A30" s="318" t="s">
        <v>29</v>
      </c>
      <c r="B30" s="326" t="s">
        <v>205</v>
      </c>
      <c r="C30" s="349" t="s">
        <v>30</v>
      </c>
      <c r="D30" s="315"/>
      <c r="E30" s="3" t="s">
        <v>166</v>
      </c>
      <c r="F30" s="54"/>
      <c r="G30" s="350" t="s">
        <v>167</v>
      </c>
      <c r="H30" s="350"/>
      <c r="I30" s="350"/>
    </row>
    <row r="31" spans="1:16381" x14ac:dyDescent="0.2">
      <c r="A31" s="318"/>
      <c r="B31" s="327"/>
      <c r="C31" s="318" t="s">
        <v>31</v>
      </c>
      <c r="D31" s="318"/>
      <c r="E31" s="318"/>
      <c r="F31" s="318"/>
      <c r="G31" s="318"/>
      <c r="H31" s="318"/>
      <c r="I31" s="318"/>
    </row>
    <row r="32" spans="1:16381" ht="40.5" customHeight="1" x14ac:dyDescent="0.2">
      <c r="A32" s="318"/>
      <c r="B32" s="328"/>
      <c r="C32" s="52" t="s">
        <v>32</v>
      </c>
      <c r="D32" s="52" t="s">
        <v>33</v>
      </c>
      <c r="E32" s="52" t="s">
        <v>196</v>
      </c>
      <c r="F32" s="154" t="s">
        <v>168</v>
      </c>
      <c r="G32" s="351" t="s">
        <v>157</v>
      </c>
      <c r="H32" s="351"/>
      <c r="I32" s="351"/>
    </row>
    <row r="33" spans="1:16381" ht="23.25" customHeight="1" x14ac:dyDescent="0.2">
      <c r="A33" s="318"/>
      <c r="B33" s="326" t="s">
        <v>206</v>
      </c>
      <c r="C33" s="352" t="s">
        <v>158</v>
      </c>
      <c r="D33" s="353"/>
      <c r="E33" s="52" t="s">
        <v>218</v>
      </c>
      <c r="F33" s="55"/>
      <c r="G33" s="354" t="s">
        <v>164</v>
      </c>
      <c r="H33" s="354"/>
      <c r="I33" s="354"/>
    </row>
    <row r="34" spans="1:16381" x14ac:dyDescent="0.2">
      <c r="A34" s="318"/>
      <c r="B34" s="327"/>
      <c r="C34" s="318" t="s">
        <v>31</v>
      </c>
      <c r="D34" s="318"/>
      <c r="E34" s="318"/>
      <c r="F34" s="318"/>
      <c r="G34" s="318"/>
      <c r="H34" s="318"/>
      <c r="I34" s="318"/>
    </row>
    <row r="35" spans="1:16381" ht="30" customHeight="1" x14ac:dyDescent="0.2">
      <c r="A35" s="318"/>
      <c r="B35" s="328"/>
      <c r="C35" s="3" t="s">
        <v>32</v>
      </c>
      <c r="D35" s="3" t="s">
        <v>33</v>
      </c>
      <c r="E35" s="4" t="s">
        <v>165</v>
      </c>
      <c r="F35" s="355" t="s">
        <v>159</v>
      </c>
      <c r="G35" s="356"/>
      <c r="H35" s="350" t="s">
        <v>160</v>
      </c>
      <c r="I35" s="350"/>
    </row>
    <row r="36" spans="1:16381" x14ac:dyDescent="0.2">
      <c r="A36" s="318"/>
      <c r="B36" s="318" t="s">
        <v>34</v>
      </c>
      <c r="C36" s="31" t="s">
        <v>35</v>
      </c>
      <c r="D36" s="3" t="s">
        <v>36</v>
      </c>
      <c r="E36" s="32" t="s">
        <v>37</v>
      </c>
      <c r="F36" s="349" t="s">
        <v>38</v>
      </c>
      <c r="G36" s="314"/>
      <c r="H36" s="314"/>
      <c r="I36" s="315"/>
    </row>
    <row r="37" spans="1:16381" x14ac:dyDescent="0.2">
      <c r="A37" s="318"/>
      <c r="B37" s="318"/>
      <c r="C37" s="319" t="s">
        <v>39</v>
      </c>
      <c r="D37" s="32" t="s">
        <v>40</v>
      </c>
      <c r="E37" s="153">
        <v>4057</v>
      </c>
      <c r="F37" s="312" t="s">
        <v>195</v>
      </c>
      <c r="G37" s="312"/>
      <c r="H37" s="312"/>
      <c r="I37" s="312"/>
    </row>
    <row r="38" spans="1:16381" x14ac:dyDescent="0.2">
      <c r="A38" s="318"/>
      <c r="B38" s="318"/>
      <c r="C38" s="319"/>
      <c r="D38" s="32" t="s">
        <v>42</v>
      </c>
      <c r="E38" s="153">
        <v>20403</v>
      </c>
      <c r="F38" s="312" t="s">
        <v>195</v>
      </c>
      <c r="G38" s="312"/>
      <c r="H38" s="312"/>
      <c r="I38" s="312"/>
    </row>
    <row r="39" spans="1:16381" x14ac:dyDescent="0.2">
      <c r="A39" s="318"/>
      <c r="B39" s="318"/>
      <c r="C39" s="319"/>
      <c r="D39" s="32" t="s">
        <v>161</v>
      </c>
      <c r="E39" s="153">
        <v>7943</v>
      </c>
      <c r="F39" s="312" t="s">
        <v>195</v>
      </c>
      <c r="G39" s="312"/>
      <c r="H39" s="312"/>
      <c r="I39" s="312"/>
    </row>
    <row r="40" spans="1:16381" ht="18" customHeight="1" x14ac:dyDescent="0.2">
      <c r="A40" s="318"/>
      <c r="B40" s="318"/>
      <c r="C40" s="319"/>
      <c r="D40" s="32" t="s">
        <v>162</v>
      </c>
      <c r="E40" s="153">
        <f>1325+1192</f>
        <v>2517</v>
      </c>
      <c r="F40" s="312" t="s">
        <v>217</v>
      </c>
      <c r="G40" s="312"/>
      <c r="H40" s="312"/>
      <c r="I40" s="312"/>
    </row>
    <row r="41" spans="1:16381" x14ac:dyDescent="0.2">
      <c r="A41" s="318"/>
      <c r="B41" s="318"/>
      <c r="C41" s="319"/>
      <c r="D41" s="32" t="s">
        <v>41</v>
      </c>
      <c r="E41" s="153">
        <f>36+81</f>
        <v>117</v>
      </c>
      <c r="F41" s="309" t="s">
        <v>219</v>
      </c>
      <c r="G41" s="310"/>
      <c r="H41" s="310"/>
      <c r="I41" s="311"/>
    </row>
    <row r="42" spans="1:16381" ht="35.25" customHeight="1" x14ac:dyDescent="0.2">
      <c r="A42" s="318"/>
      <c r="B42" s="318"/>
      <c r="C42" s="319" t="s">
        <v>43</v>
      </c>
      <c r="D42" s="32" t="s">
        <v>44</v>
      </c>
      <c r="E42" s="90">
        <f>17241+447</f>
        <v>17688</v>
      </c>
      <c r="F42" s="309" t="s">
        <v>215</v>
      </c>
      <c r="G42" s="310"/>
      <c r="H42" s="310"/>
      <c r="I42" s="311"/>
    </row>
    <row r="43" spans="1:16381" ht="27.75" customHeight="1" x14ac:dyDescent="0.2">
      <c r="A43" s="318"/>
      <c r="B43" s="318"/>
      <c r="C43" s="319"/>
      <c r="D43" s="32" t="s">
        <v>45</v>
      </c>
      <c r="E43" s="90">
        <f>16523+826</f>
        <v>17349</v>
      </c>
      <c r="F43" s="309" t="s">
        <v>216</v>
      </c>
      <c r="G43" s="310"/>
      <c r="H43" s="310"/>
      <c r="I43" s="311"/>
    </row>
    <row r="44" spans="1:16381" s="53" customFormat="1" x14ac:dyDescent="0.2">
      <c r="A44" s="329" t="s">
        <v>46</v>
      </c>
      <c r="B44" s="330"/>
      <c r="C44" s="330"/>
      <c r="D44" s="330"/>
      <c r="E44" s="330"/>
      <c r="F44" s="330"/>
      <c r="G44" s="330"/>
      <c r="H44" s="330"/>
      <c r="I44" s="331"/>
      <c r="J44" s="342"/>
      <c r="K44" s="342"/>
      <c r="L44" s="342"/>
      <c r="M44" s="342"/>
      <c r="N44" s="342"/>
      <c r="O44" s="342"/>
      <c r="P44" s="342"/>
      <c r="Q44" s="342"/>
      <c r="R44" s="342"/>
      <c r="S44" s="342"/>
      <c r="T44" s="342"/>
      <c r="U44" s="342"/>
      <c r="V44" s="343"/>
      <c r="W44" s="343"/>
      <c r="X44" s="343"/>
      <c r="Y44" s="343"/>
      <c r="Z44" s="343"/>
      <c r="AA44" s="343"/>
      <c r="AB44" s="343"/>
      <c r="AC44" s="343"/>
      <c r="AD44" s="343"/>
      <c r="AE44" s="343"/>
      <c r="AF44" s="343"/>
      <c r="AG44" s="343"/>
      <c r="AH44" s="343"/>
      <c r="AI44" s="343"/>
      <c r="AJ44" s="343"/>
      <c r="AK44" s="343"/>
      <c r="AL44" s="343"/>
      <c r="AM44" s="343"/>
      <c r="AN44" s="343"/>
      <c r="AO44" s="343"/>
      <c r="AP44" s="343"/>
      <c r="AQ44" s="343"/>
      <c r="AR44" s="343"/>
      <c r="AS44" s="343"/>
      <c r="AT44" s="343"/>
      <c r="AU44" s="343"/>
      <c r="AV44" s="343"/>
      <c r="AW44" s="343"/>
      <c r="AX44" s="343"/>
      <c r="AY44" s="343"/>
      <c r="AZ44" s="343"/>
      <c r="BA44" s="343"/>
      <c r="BB44" s="343"/>
      <c r="BC44" s="343"/>
      <c r="BD44" s="343"/>
      <c r="BE44" s="343"/>
      <c r="BF44" s="343"/>
      <c r="BG44" s="343"/>
      <c r="BH44" s="343"/>
      <c r="BI44" s="343"/>
      <c r="BJ44" s="343"/>
      <c r="BK44" s="343"/>
      <c r="BL44" s="343"/>
      <c r="BM44" s="343"/>
      <c r="BN44" s="343"/>
      <c r="BO44" s="343"/>
      <c r="BP44" s="343"/>
      <c r="BQ44" s="343"/>
      <c r="BR44" s="343"/>
      <c r="BS44" s="343"/>
      <c r="BT44" s="343"/>
      <c r="BU44" s="343"/>
      <c r="BV44" s="343"/>
      <c r="BW44" s="343"/>
      <c r="BX44" s="343"/>
      <c r="BY44" s="343"/>
      <c r="BZ44" s="343"/>
      <c r="CA44" s="343"/>
      <c r="CB44" s="343"/>
      <c r="CC44" s="343"/>
      <c r="CD44" s="343"/>
      <c r="CE44" s="343"/>
      <c r="CF44" s="343"/>
      <c r="CG44" s="343"/>
      <c r="CH44" s="343"/>
      <c r="CI44" s="343"/>
      <c r="CJ44" s="343"/>
      <c r="CK44" s="343"/>
      <c r="CL44" s="343"/>
      <c r="CM44" s="343"/>
      <c r="CN44" s="343"/>
      <c r="CO44" s="343"/>
      <c r="CP44" s="343"/>
      <c r="CQ44" s="343"/>
      <c r="CR44" s="343"/>
      <c r="CS44" s="343"/>
      <c r="CT44" s="343"/>
      <c r="CU44" s="343"/>
      <c r="CV44" s="343"/>
      <c r="CW44" s="343"/>
      <c r="CX44" s="343"/>
      <c r="CY44" s="343"/>
      <c r="CZ44" s="343"/>
      <c r="DA44" s="343"/>
      <c r="DB44" s="343"/>
      <c r="DC44" s="343"/>
      <c r="DD44" s="343"/>
      <c r="DE44" s="343"/>
      <c r="DF44" s="343"/>
      <c r="DG44" s="343"/>
      <c r="DH44" s="343"/>
      <c r="DI44" s="343"/>
      <c r="DJ44" s="343"/>
      <c r="DK44" s="343"/>
      <c r="DL44" s="343"/>
      <c r="DM44" s="343"/>
      <c r="DN44" s="343"/>
      <c r="DO44" s="343"/>
      <c r="DP44" s="343"/>
      <c r="DQ44" s="343"/>
      <c r="DR44" s="343"/>
      <c r="DS44" s="343"/>
      <c r="DT44" s="343"/>
      <c r="DU44" s="343"/>
      <c r="DV44" s="343"/>
      <c r="DW44" s="343"/>
      <c r="DX44" s="343"/>
      <c r="DY44" s="343"/>
      <c r="DZ44" s="343"/>
      <c r="EA44" s="343"/>
      <c r="EB44" s="343"/>
      <c r="EC44" s="343"/>
      <c r="ED44" s="343"/>
      <c r="EE44" s="343"/>
      <c r="EF44" s="343"/>
      <c r="EG44" s="343"/>
      <c r="EH44" s="343"/>
      <c r="EI44" s="343"/>
      <c r="EJ44" s="343"/>
      <c r="EK44" s="343"/>
      <c r="EL44" s="343"/>
      <c r="EM44" s="343"/>
      <c r="EN44" s="343"/>
      <c r="EO44" s="343"/>
      <c r="EP44" s="343"/>
      <c r="EQ44" s="343"/>
      <c r="ER44" s="343"/>
      <c r="ES44" s="343"/>
      <c r="ET44" s="343"/>
      <c r="EU44" s="343"/>
      <c r="EV44" s="343"/>
      <c r="EW44" s="343"/>
      <c r="EX44" s="343"/>
      <c r="EY44" s="343"/>
      <c r="EZ44" s="343"/>
      <c r="FA44" s="343"/>
      <c r="FB44" s="343"/>
      <c r="FC44" s="343"/>
      <c r="FD44" s="343"/>
      <c r="FE44" s="343"/>
      <c r="FF44" s="343"/>
      <c r="FG44" s="343"/>
      <c r="FH44" s="343"/>
      <c r="FI44" s="343"/>
      <c r="FJ44" s="343"/>
      <c r="FK44" s="343"/>
      <c r="FL44" s="343"/>
      <c r="FM44" s="343"/>
      <c r="FN44" s="343"/>
      <c r="FO44" s="343"/>
      <c r="FP44" s="343"/>
      <c r="FQ44" s="343"/>
      <c r="FR44" s="343"/>
      <c r="FS44" s="343"/>
      <c r="FT44" s="343"/>
      <c r="FU44" s="343"/>
      <c r="FV44" s="343"/>
      <c r="FW44" s="343"/>
      <c r="FX44" s="343"/>
      <c r="FY44" s="343"/>
      <c r="FZ44" s="343"/>
      <c r="GA44" s="343"/>
      <c r="GB44" s="343"/>
      <c r="GC44" s="343"/>
      <c r="GD44" s="343"/>
      <c r="GE44" s="343"/>
      <c r="GF44" s="343"/>
      <c r="GG44" s="343"/>
      <c r="GH44" s="343"/>
      <c r="GI44" s="343"/>
      <c r="GJ44" s="343"/>
      <c r="GK44" s="343"/>
      <c r="GL44" s="343"/>
      <c r="GM44" s="343"/>
      <c r="GN44" s="343"/>
      <c r="GO44" s="343"/>
      <c r="GP44" s="343"/>
      <c r="GQ44" s="343"/>
      <c r="GR44" s="343"/>
      <c r="GS44" s="343"/>
      <c r="GT44" s="343"/>
      <c r="GU44" s="343"/>
      <c r="GV44" s="343"/>
      <c r="GW44" s="343"/>
      <c r="GX44" s="343"/>
      <c r="GY44" s="343"/>
      <c r="GZ44" s="343"/>
      <c r="HA44" s="343"/>
      <c r="HB44" s="343"/>
      <c r="HC44" s="343"/>
      <c r="HD44" s="343"/>
      <c r="HE44" s="343"/>
      <c r="HF44" s="343"/>
      <c r="HG44" s="343"/>
      <c r="HH44" s="343"/>
      <c r="HI44" s="343"/>
      <c r="HJ44" s="343"/>
      <c r="HK44" s="343"/>
      <c r="HL44" s="343"/>
      <c r="HM44" s="343"/>
      <c r="HN44" s="343"/>
      <c r="HO44" s="343"/>
      <c r="HP44" s="343"/>
      <c r="HQ44" s="343"/>
      <c r="HR44" s="343"/>
      <c r="HS44" s="343"/>
      <c r="HT44" s="343"/>
      <c r="HU44" s="343"/>
      <c r="HV44" s="343"/>
      <c r="HW44" s="343"/>
      <c r="HX44" s="343"/>
      <c r="HY44" s="343"/>
      <c r="HZ44" s="343"/>
      <c r="IA44" s="343"/>
      <c r="IB44" s="343"/>
      <c r="IC44" s="343"/>
      <c r="ID44" s="343"/>
      <c r="IE44" s="343"/>
      <c r="IF44" s="343"/>
      <c r="IG44" s="343"/>
      <c r="IH44" s="343"/>
      <c r="II44" s="343"/>
      <c r="IJ44" s="343"/>
      <c r="IK44" s="343"/>
      <c r="IL44" s="343"/>
      <c r="IM44" s="343"/>
      <c r="IN44" s="343"/>
      <c r="IO44" s="343"/>
      <c r="IP44" s="343"/>
      <c r="IQ44" s="343"/>
      <c r="IR44" s="343"/>
      <c r="IS44" s="343"/>
      <c r="IT44" s="343"/>
      <c r="IU44" s="343"/>
      <c r="IV44" s="343"/>
      <c r="IW44" s="343"/>
      <c r="IX44" s="343"/>
      <c r="IY44" s="343"/>
      <c r="IZ44" s="343"/>
      <c r="JA44" s="343"/>
      <c r="JB44" s="343"/>
      <c r="JC44" s="343"/>
      <c r="JD44" s="343"/>
      <c r="JE44" s="343"/>
      <c r="JF44" s="343"/>
      <c r="JG44" s="343"/>
      <c r="JH44" s="343"/>
      <c r="JI44" s="343"/>
      <c r="JJ44" s="343"/>
      <c r="JK44" s="343"/>
      <c r="JL44" s="343"/>
      <c r="JM44" s="343"/>
      <c r="JN44" s="343"/>
      <c r="JO44" s="343"/>
      <c r="JP44" s="343"/>
      <c r="JQ44" s="343"/>
      <c r="JR44" s="343"/>
      <c r="JS44" s="343"/>
      <c r="JT44" s="343"/>
      <c r="JU44" s="343"/>
      <c r="JV44" s="343"/>
      <c r="JW44" s="343"/>
      <c r="JX44" s="343"/>
      <c r="JY44" s="343"/>
      <c r="JZ44" s="343"/>
      <c r="KA44" s="343"/>
      <c r="KB44" s="343"/>
      <c r="KC44" s="343"/>
      <c r="KD44" s="343"/>
      <c r="KE44" s="343"/>
      <c r="KF44" s="343"/>
      <c r="KG44" s="343"/>
      <c r="KH44" s="343"/>
      <c r="KI44" s="343"/>
      <c r="KJ44" s="343"/>
      <c r="KK44" s="343"/>
      <c r="KL44" s="343"/>
      <c r="KM44" s="343"/>
      <c r="KN44" s="343"/>
      <c r="KO44" s="343"/>
      <c r="KP44" s="343"/>
      <c r="KQ44" s="343"/>
      <c r="KR44" s="343"/>
      <c r="KS44" s="343"/>
      <c r="KT44" s="343"/>
      <c r="KU44" s="343"/>
      <c r="KV44" s="343"/>
      <c r="KW44" s="343"/>
      <c r="KX44" s="343"/>
      <c r="KY44" s="343"/>
      <c r="KZ44" s="343"/>
      <c r="LA44" s="343"/>
      <c r="LB44" s="343"/>
      <c r="LC44" s="343"/>
      <c r="LD44" s="343"/>
      <c r="LE44" s="343"/>
      <c r="LF44" s="343"/>
      <c r="LG44" s="343"/>
      <c r="LH44" s="343"/>
      <c r="LI44" s="343"/>
      <c r="LJ44" s="343"/>
      <c r="LK44" s="343"/>
      <c r="LL44" s="343"/>
      <c r="LM44" s="343"/>
      <c r="LN44" s="343"/>
      <c r="LO44" s="343"/>
      <c r="LP44" s="343"/>
      <c r="LQ44" s="343"/>
      <c r="LR44" s="343"/>
      <c r="LS44" s="343"/>
      <c r="LT44" s="343"/>
      <c r="LU44" s="343"/>
      <c r="LV44" s="343"/>
      <c r="LW44" s="343"/>
      <c r="LX44" s="343"/>
      <c r="LY44" s="343"/>
      <c r="LZ44" s="343"/>
      <c r="MA44" s="343"/>
      <c r="MB44" s="343"/>
      <c r="MC44" s="343"/>
      <c r="MD44" s="343"/>
      <c r="ME44" s="343"/>
      <c r="MF44" s="343"/>
      <c r="MG44" s="343"/>
      <c r="MH44" s="343"/>
      <c r="MI44" s="343"/>
      <c r="MJ44" s="343"/>
      <c r="MK44" s="343"/>
      <c r="ML44" s="343"/>
      <c r="MM44" s="343"/>
      <c r="MN44" s="343"/>
      <c r="MO44" s="343"/>
      <c r="MP44" s="343"/>
      <c r="MQ44" s="343"/>
      <c r="MR44" s="343"/>
      <c r="MS44" s="343"/>
      <c r="MT44" s="343"/>
      <c r="MU44" s="343"/>
      <c r="MV44" s="343"/>
      <c r="MW44" s="343"/>
      <c r="MX44" s="343"/>
      <c r="MY44" s="343"/>
      <c r="MZ44" s="343"/>
      <c r="NA44" s="343"/>
      <c r="NB44" s="343"/>
      <c r="NC44" s="343"/>
      <c r="ND44" s="343"/>
      <c r="NE44" s="343"/>
      <c r="NF44" s="343"/>
      <c r="NG44" s="343"/>
      <c r="NH44" s="343"/>
      <c r="NI44" s="343"/>
      <c r="NJ44" s="343"/>
      <c r="NK44" s="343"/>
      <c r="NL44" s="343"/>
      <c r="NM44" s="343"/>
      <c r="NN44" s="343"/>
      <c r="NO44" s="343"/>
      <c r="NP44" s="343"/>
      <c r="NQ44" s="343"/>
      <c r="NR44" s="343"/>
      <c r="NS44" s="343"/>
      <c r="NT44" s="343"/>
      <c r="NU44" s="343"/>
      <c r="NV44" s="343"/>
      <c r="NW44" s="343"/>
      <c r="NX44" s="343"/>
      <c r="NY44" s="343"/>
      <c r="NZ44" s="343"/>
      <c r="OA44" s="343"/>
      <c r="OB44" s="343"/>
      <c r="OC44" s="343"/>
      <c r="OD44" s="343"/>
      <c r="OE44" s="343"/>
      <c r="OF44" s="343"/>
      <c r="OG44" s="343"/>
      <c r="OH44" s="343"/>
      <c r="OI44" s="343"/>
      <c r="OJ44" s="343"/>
      <c r="OK44" s="343"/>
      <c r="OL44" s="343"/>
      <c r="OM44" s="343"/>
      <c r="ON44" s="343"/>
      <c r="OO44" s="343"/>
      <c r="OP44" s="343"/>
      <c r="OQ44" s="343"/>
      <c r="OR44" s="343"/>
      <c r="OS44" s="343"/>
      <c r="OT44" s="343"/>
      <c r="OU44" s="343"/>
      <c r="OV44" s="343"/>
      <c r="OW44" s="343"/>
      <c r="OX44" s="343"/>
      <c r="OY44" s="343"/>
      <c r="OZ44" s="343"/>
      <c r="PA44" s="343"/>
      <c r="PB44" s="343"/>
      <c r="PC44" s="343"/>
      <c r="PD44" s="343"/>
      <c r="PE44" s="343"/>
      <c r="PF44" s="343"/>
      <c r="PG44" s="343"/>
      <c r="PH44" s="343"/>
      <c r="PI44" s="343"/>
      <c r="PJ44" s="343"/>
      <c r="PK44" s="343"/>
      <c r="PL44" s="343"/>
      <c r="PM44" s="343"/>
      <c r="PN44" s="343"/>
      <c r="PO44" s="343"/>
      <c r="PP44" s="343"/>
      <c r="PQ44" s="343"/>
      <c r="PR44" s="343"/>
      <c r="PS44" s="343"/>
      <c r="PT44" s="343"/>
      <c r="PU44" s="343"/>
      <c r="PV44" s="343"/>
      <c r="PW44" s="343"/>
      <c r="PX44" s="343"/>
      <c r="PY44" s="343"/>
      <c r="PZ44" s="343"/>
      <c r="QA44" s="343"/>
      <c r="QB44" s="343"/>
      <c r="QC44" s="343"/>
      <c r="QD44" s="343"/>
      <c r="QE44" s="343"/>
      <c r="QF44" s="343"/>
      <c r="QG44" s="343"/>
      <c r="QH44" s="343"/>
      <c r="QI44" s="343"/>
      <c r="QJ44" s="343"/>
      <c r="QK44" s="343"/>
      <c r="QL44" s="343"/>
      <c r="QM44" s="343"/>
      <c r="QN44" s="343"/>
      <c r="QO44" s="343"/>
      <c r="QP44" s="343"/>
      <c r="QQ44" s="343"/>
      <c r="QR44" s="343"/>
      <c r="QS44" s="343"/>
      <c r="QT44" s="343"/>
      <c r="QU44" s="343"/>
      <c r="QV44" s="343"/>
      <c r="QW44" s="343"/>
      <c r="QX44" s="343"/>
      <c r="QY44" s="343"/>
      <c r="QZ44" s="343"/>
      <c r="RA44" s="343"/>
      <c r="RB44" s="343"/>
      <c r="RC44" s="343"/>
      <c r="RD44" s="343"/>
      <c r="RE44" s="343"/>
      <c r="RF44" s="343"/>
      <c r="RG44" s="343"/>
      <c r="RH44" s="343"/>
      <c r="RI44" s="343"/>
      <c r="RJ44" s="343"/>
      <c r="RK44" s="343"/>
      <c r="RL44" s="343"/>
      <c r="RM44" s="343"/>
      <c r="RN44" s="343"/>
      <c r="RO44" s="343"/>
      <c r="RP44" s="343"/>
      <c r="RQ44" s="343"/>
      <c r="RR44" s="343"/>
      <c r="RS44" s="343"/>
      <c r="RT44" s="343"/>
      <c r="RU44" s="343"/>
      <c r="RV44" s="343"/>
      <c r="RW44" s="343"/>
      <c r="RX44" s="343"/>
      <c r="RY44" s="343"/>
      <c r="RZ44" s="343"/>
      <c r="SA44" s="343"/>
      <c r="SB44" s="343"/>
      <c r="SC44" s="343"/>
      <c r="SD44" s="343"/>
      <c r="SE44" s="343"/>
      <c r="SF44" s="343"/>
      <c r="SG44" s="343"/>
      <c r="SH44" s="343"/>
      <c r="SI44" s="343"/>
      <c r="SJ44" s="343"/>
      <c r="SK44" s="343"/>
      <c r="SL44" s="343"/>
      <c r="SM44" s="343"/>
      <c r="SN44" s="343"/>
      <c r="SO44" s="343"/>
      <c r="SP44" s="343"/>
      <c r="SQ44" s="343"/>
      <c r="SR44" s="343"/>
      <c r="SS44" s="343"/>
      <c r="ST44" s="343"/>
      <c r="SU44" s="343"/>
      <c r="SV44" s="343"/>
      <c r="SW44" s="343"/>
      <c r="SX44" s="343"/>
      <c r="SY44" s="343"/>
      <c r="SZ44" s="343"/>
      <c r="TA44" s="343"/>
      <c r="TB44" s="343"/>
      <c r="TC44" s="343"/>
      <c r="TD44" s="343"/>
      <c r="TE44" s="343"/>
      <c r="TF44" s="343"/>
      <c r="TG44" s="343"/>
      <c r="TH44" s="343"/>
      <c r="TI44" s="343"/>
      <c r="TJ44" s="343"/>
      <c r="TK44" s="343"/>
      <c r="TL44" s="343"/>
      <c r="TM44" s="343"/>
      <c r="TN44" s="343"/>
      <c r="TO44" s="343"/>
      <c r="TP44" s="343"/>
      <c r="TQ44" s="343"/>
      <c r="TR44" s="343"/>
      <c r="TS44" s="343"/>
      <c r="TT44" s="343"/>
      <c r="TU44" s="343"/>
      <c r="TV44" s="343"/>
      <c r="TW44" s="343"/>
      <c r="TX44" s="343"/>
      <c r="TY44" s="343"/>
      <c r="TZ44" s="343"/>
      <c r="UA44" s="343"/>
      <c r="UB44" s="343"/>
      <c r="UC44" s="343"/>
      <c r="UD44" s="343"/>
      <c r="UE44" s="343"/>
      <c r="UF44" s="343"/>
      <c r="UG44" s="343"/>
      <c r="UH44" s="343"/>
      <c r="UI44" s="343"/>
      <c r="UJ44" s="343"/>
      <c r="UK44" s="343"/>
      <c r="UL44" s="343"/>
      <c r="UM44" s="343"/>
      <c r="UN44" s="343"/>
      <c r="UO44" s="343"/>
      <c r="UP44" s="343"/>
      <c r="UQ44" s="343"/>
      <c r="UR44" s="343"/>
      <c r="US44" s="343"/>
      <c r="UT44" s="343"/>
      <c r="UU44" s="343"/>
      <c r="UV44" s="343"/>
      <c r="UW44" s="343"/>
      <c r="UX44" s="343"/>
      <c r="UY44" s="343"/>
      <c r="UZ44" s="343"/>
      <c r="VA44" s="343"/>
      <c r="VB44" s="343"/>
      <c r="VC44" s="343"/>
      <c r="VD44" s="343"/>
      <c r="VE44" s="343"/>
      <c r="VF44" s="343"/>
      <c r="VG44" s="343"/>
      <c r="VH44" s="343"/>
      <c r="VI44" s="343"/>
      <c r="VJ44" s="343"/>
      <c r="VK44" s="343"/>
      <c r="VL44" s="343"/>
      <c r="VM44" s="343"/>
      <c r="VN44" s="343"/>
      <c r="VO44" s="343"/>
      <c r="VP44" s="343"/>
      <c r="VQ44" s="343"/>
      <c r="VR44" s="343"/>
      <c r="VS44" s="343"/>
      <c r="VT44" s="343"/>
      <c r="VU44" s="343"/>
      <c r="VV44" s="343"/>
      <c r="VW44" s="343"/>
      <c r="VX44" s="343"/>
      <c r="VY44" s="343"/>
      <c r="VZ44" s="343"/>
      <c r="WA44" s="343"/>
      <c r="WB44" s="343"/>
      <c r="WC44" s="343"/>
      <c r="WD44" s="343"/>
      <c r="WE44" s="343"/>
      <c r="WF44" s="343"/>
      <c r="WG44" s="343"/>
      <c r="WH44" s="343"/>
      <c r="WI44" s="343"/>
      <c r="WJ44" s="343"/>
      <c r="WK44" s="343"/>
      <c r="WL44" s="343"/>
      <c r="WM44" s="343"/>
      <c r="WN44" s="343"/>
      <c r="WO44" s="343"/>
      <c r="WP44" s="343"/>
      <c r="WQ44" s="343"/>
      <c r="WR44" s="343"/>
      <c r="WS44" s="343"/>
      <c r="WT44" s="343"/>
      <c r="WU44" s="343"/>
      <c r="WV44" s="343"/>
      <c r="WW44" s="343"/>
      <c r="WX44" s="343"/>
      <c r="WY44" s="343"/>
      <c r="WZ44" s="343"/>
      <c r="XA44" s="343"/>
      <c r="XB44" s="343"/>
      <c r="XC44" s="343"/>
      <c r="XD44" s="343"/>
      <c r="XE44" s="343"/>
      <c r="XF44" s="343"/>
      <c r="XG44" s="343"/>
      <c r="XH44" s="343"/>
      <c r="XI44" s="343"/>
      <c r="XJ44" s="343"/>
      <c r="XK44" s="343"/>
      <c r="XL44" s="343"/>
      <c r="XM44" s="343"/>
      <c r="XN44" s="343"/>
      <c r="XO44" s="343"/>
      <c r="XP44" s="343"/>
      <c r="XQ44" s="343"/>
      <c r="XR44" s="343"/>
      <c r="XS44" s="343"/>
      <c r="XT44" s="343"/>
      <c r="XU44" s="343"/>
      <c r="XV44" s="343"/>
      <c r="XW44" s="343"/>
      <c r="XX44" s="343"/>
      <c r="XY44" s="343"/>
      <c r="XZ44" s="343"/>
      <c r="YA44" s="343"/>
      <c r="YB44" s="343"/>
      <c r="YC44" s="343"/>
      <c r="YD44" s="343"/>
      <c r="YE44" s="343"/>
      <c r="YF44" s="343"/>
      <c r="YG44" s="343"/>
      <c r="YH44" s="343"/>
      <c r="YI44" s="343"/>
      <c r="YJ44" s="343"/>
      <c r="YK44" s="343"/>
      <c r="YL44" s="343"/>
      <c r="YM44" s="343"/>
      <c r="YN44" s="343"/>
      <c r="YO44" s="343"/>
      <c r="YP44" s="343"/>
      <c r="YQ44" s="343"/>
      <c r="YR44" s="343"/>
      <c r="YS44" s="343"/>
      <c r="YT44" s="343"/>
      <c r="YU44" s="343"/>
      <c r="YV44" s="343"/>
      <c r="YW44" s="343"/>
      <c r="YX44" s="343"/>
      <c r="YY44" s="343"/>
      <c r="YZ44" s="343"/>
      <c r="ZA44" s="343"/>
      <c r="ZB44" s="343"/>
      <c r="ZC44" s="343"/>
      <c r="ZD44" s="343"/>
      <c r="ZE44" s="343"/>
      <c r="ZF44" s="343"/>
      <c r="ZG44" s="343"/>
      <c r="ZH44" s="343"/>
      <c r="ZI44" s="343"/>
      <c r="ZJ44" s="343"/>
      <c r="ZK44" s="343"/>
      <c r="ZL44" s="343"/>
      <c r="ZM44" s="343"/>
      <c r="ZN44" s="343"/>
      <c r="ZO44" s="343"/>
      <c r="ZP44" s="343"/>
      <c r="ZQ44" s="343"/>
      <c r="ZR44" s="343"/>
      <c r="ZS44" s="343"/>
      <c r="ZT44" s="343"/>
      <c r="ZU44" s="343"/>
      <c r="ZV44" s="343"/>
      <c r="ZW44" s="343"/>
      <c r="ZX44" s="343"/>
      <c r="ZY44" s="343"/>
      <c r="ZZ44" s="343"/>
      <c r="AAA44" s="343"/>
      <c r="AAB44" s="343"/>
      <c r="AAC44" s="343"/>
      <c r="AAD44" s="343"/>
      <c r="AAE44" s="343"/>
      <c r="AAF44" s="343"/>
      <c r="AAG44" s="343"/>
      <c r="AAH44" s="343"/>
      <c r="AAI44" s="343"/>
      <c r="AAJ44" s="343"/>
      <c r="AAK44" s="343"/>
      <c r="AAL44" s="343"/>
      <c r="AAM44" s="343"/>
      <c r="AAN44" s="343"/>
      <c r="AAO44" s="343"/>
      <c r="AAP44" s="343"/>
      <c r="AAQ44" s="343"/>
      <c r="AAR44" s="343"/>
      <c r="AAS44" s="343"/>
      <c r="AAT44" s="343"/>
      <c r="AAU44" s="343"/>
      <c r="AAV44" s="343"/>
      <c r="AAW44" s="343"/>
      <c r="AAX44" s="343"/>
      <c r="AAY44" s="343"/>
      <c r="AAZ44" s="343"/>
      <c r="ABA44" s="343"/>
      <c r="ABB44" s="343"/>
      <c r="ABC44" s="343"/>
      <c r="ABD44" s="343"/>
      <c r="ABE44" s="343"/>
      <c r="ABF44" s="343"/>
      <c r="ABG44" s="343"/>
      <c r="ABH44" s="343"/>
      <c r="ABI44" s="343"/>
      <c r="ABJ44" s="343"/>
      <c r="ABK44" s="343"/>
      <c r="ABL44" s="343"/>
      <c r="ABM44" s="343"/>
      <c r="ABN44" s="343"/>
      <c r="ABO44" s="343"/>
      <c r="ABP44" s="343"/>
      <c r="ABQ44" s="343"/>
      <c r="ABR44" s="343"/>
      <c r="ABS44" s="343"/>
      <c r="ABT44" s="343"/>
      <c r="ABU44" s="343"/>
      <c r="ABV44" s="343"/>
      <c r="ABW44" s="343"/>
      <c r="ABX44" s="343"/>
      <c r="ABY44" s="343"/>
      <c r="ABZ44" s="343"/>
      <c r="ACA44" s="343"/>
      <c r="ACB44" s="343"/>
      <c r="ACC44" s="343"/>
      <c r="ACD44" s="343"/>
      <c r="ACE44" s="343"/>
      <c r="ACF44" s="343"/>
      <c r="ACG44" s="343"/>
      <c r="ACH44" s="343"/>
      <c r="ACI44" s="343"/>
      <c r="ACJ44" s="343"/>
      <c r="ACK44" s="343"/>
      <c r="ACL44" s="343"/>
      <c r="ACM44" s="343"/>
      <c r="ACN44" s="343"/>
      <c r="ACO44" s="343"/>
      <c r="ACP44" s="343"/>
      <c r="ACQ44" s="343"/>
      <c r="ACR44" s="343"/>
      <c r="ACS44" s="343"/>
      <c r="ACT44" s="343"/>
      <c r="ACU44" s="343"/>
      <c r="ACV44" s="343"/>
      <c r="ACW44" s="343"/>
      <c r="ACX44" s="343"/>
      <c r="ACY44" s="343"/>
      <c r="ACZ44" s="343"/>
      <c r="ADA44" s="343"/>
      <c r="ADB44" s="343"/>
      <c r="ADC44" s="343"/>
      <c r="ADD44" s="343"/>
      <c r="ADE44" s="343"/>
      <c r="ADF44" s="343"/>
      <c r="ADG44" s="343"/>
      <c r="ADH44" s="343"/>
      <c r="ADI44" s="343"/>
      <c r="ADJ44" s="343"/>
      <c r="ADK44" s="343"/>
      <c r="ADL44" s="343"/>
      <c r="ADM44" s="343"/>
      <c r="ADN44" s="343"/>
      <c r="ADO44" s="343"/>
      <c r="ADP44" s="343"/>
      <c r="ADQ44" s="343"/>
      <c r="ADR44" s="343"/>
      <c r="ADS44" s="343"/>
      <c r="ADT44" s="343"/>
      <c r="ADU44" s="343"/>
      <c r="ADV44" s="343"/>
      <c r="ADW44" s="343"/>
      <c r="ADX44" s="343"/>
      <c r="ADY44" s="343"/>
      <c r="ADZ44" s="343"/>
      <c r="AEA44" s="343"/>
      <c r="AEB44" s="343"/>
      <c r="AEC44" s="343"/>
      <c r="AED44" s="343"/>
      <c r="AEE44" s="343"/>
      <c r="AEF44" s="343"/>
      <c r="AEG44" s="343"/>
      <c r="AEH44" s="343"/>
      <c r="AEI44" s="343"/>
      <c r="AEJ44" s="343"/>
      <c r="AEK44" s="343"/>
      <c r="AEL44" s="343"/>
      <c r="AEM44" s="343"/>
      <c r="AEN44" s="343"/>
      <c r="AEO44" s="343"/>
      <c r="AEP44" s="343"/>
      <c r="AEQ44" s="343"/>
      <c r="AER44" s="343"/>
      <c r="AES44" s="343"/>
      <c r="AET44" s="343"/>
      <c r="AEU44" s="343"/>
      <c r="AEV44" s="343"/>
      <c r="AEW44" s="343"/>
      <c r="AEX44" s="343"/>
      <c r="AEY44" s="343"/>
      <c r="AEZ44" s="343"/>
      <c r="AFA44" s="343"/>
      <c r="AFB44" s="343"/>
      <c r="AFC44" s="343"/>
      <c r="AFD44" s="343"/>
      <c r="AFE44" s="343"/>
      <c r="AFF44" s="343"/>
      <c r="AFG44" s="343"/>
      <c r="AFH44" s="343"/>
      <c r="AFI44" s="343"/>
      <c r="AFJ44" s="343"/>
      <c r="AFK44" s="343"/>
      <c r="AFL44" s="343"/>
      <c r="AFM44" s="343"/>
      <c r="AFN44" s="343"/>
      <c r="AFO44" s="343"/>
      <c r="AFP44" s="343"/>
      <c r="AFQ44" s="343"/>
      <c r="AFR44" s="343"/>
      <c r="AFS44" s="343"/>
      <c r="AFT44" s="343"/>
      <c r="AFU44" s="343"/>
      <c r="AFV44" s="343"/>
      <c r="AFW44" s="343"/>
      <c r="AFX44" s="343"/>
      <c r="AFY44" s="343"/>
      <c r="AFZ44" s="343"/>
      <c r="AGA44" s="343"/>
      <c r="AGB44" s="343"/>
      <c r="AGC44" s="343"/>
      <c r="AGD44" s="343"/>
      <c r="AGE44" s="343"/>
      <c r="AGF44" s="343"/>
      <c r="AGG44" s="343"/>
      <c r="AGH44" s="343"/>
      <c r="AGI44" s="343"/>
      <c r="AGJ44" s="343"/>
      <c r="AGK44" s="343"/>
      <c r="AGL44" s="343"/>
      <c r="AGM44" s="343"/>
      <c r="AGN44" s="343"/>
      <c r="AGO44" s="343"/>
      <c r="AGP44" s="343"/>
      <c r="AGQ44" s="343"/>
      <c r="AGR44" s="343"/>
      <c r="AGS44" s="343"/>
      <c r="AGT44" s="343"/>
      <c r="AGU44" s="343"/>
      <c r="AGV44" s="343"/>
      <c r="AGW44" s="343"/>
      <c r="AGX44" s="343"/>
      <c r="AGY44" s="343"/>
      <c r="AGZ44" s="343"/>
      <c r="AHA44" s="343"/>
      <c r="AHB44" s="343"/>
      <c r="AHC44" s="343"/>
      <c r="AHD44" s="343"/>
      <c r="AHE44" s="343"/>
      <c r="AHF44" s="343"/>
      <c r="AHG44" s="343"/>
      <c r="AHH44" s="343"/>
      <c r="AHI44" s="343"/>
      <c r="AHJ44" s="343"/>
      <c r="AHK44" s="343"/>
      <c r="AHL44" s="343"/>
      <c r="AHM44" s="343"/>
      <c r="AHN44" s="343"/>
      <c r="AHO44" s="343"/>
      <c r="AHP44" s="343"/>
      <c r="AHQ44" s="343"/>
      <c r="AHR44" s="343"/>
      <c r="AHS44" s="343"/>
      <c r="AHT44" s="343"/>
      <c r="AHU44" s="343"/>
      <c r="AHV44" s="343"/>
      <c r="AHW44" s="343"/>
      <c r="AHX44" s="343"/>
      <c r="AHY44" s="343"/>
      <c r="AHZ44" s="343"/>
      <c r="AIA44" s="343"/>
      <c r="AIB44" s="343"/>
      <c r="AIC44" s="343"/>
      <c r="AID44" s="343"/>
      <c r="AIE44" s="343"/>
      <c r="AIF44" s="343"/>
      <c r="AIG44" s="343"/>
      <c r="AIH44" s="343"/>
      <c r="AII44" s="343"/>
      <c r="AIJ44" s="343"/>
      <c r="AIK44" s="343"/>
      <c r="AIL44" s="343"/>
      <c r="AIM44" s="343"/>
      <c r="AIN44" s="343"/>
      <c r="AIO44" s="343"/>
      <c r="AIP44" s="343"/>
      <c r="AIQ44" s="343"/>
      <c r="AIR44" s="343"/>
      <c r="AIS44" s="343"/>
      <c r="AIT44" s="343"/>
      <c r="AIU44" s="343"/>
      <c r="AIV44" s="343"/>
      <c r="AIW44" s="343"/>
      <c r="AIX44" s="343"/>
      <c r="AIY44" s="343"/>
      <c r="AIZ44" s="343"/>
      <c r="AJA44" s="343"/>
      <c r="AJB44" s="343"/>
      <c r="AJC44" s="343"/>
      <c r="AJD44" s="343"/>
      <c r="AJE44" s="343"/>
      <c r="AJF44" s="343"/>
      <c r="AJG44" s="343"/>
      <c r="AJH44" s="343"/>
      <c r="AJI44" s="343"/>
      <c r="AJJ44" s="343"/>
      <c r="AJK44" s="343"/>
      <c r="AJL44" s="343"/>
      <c r="AJM44" s="343"/>
      <c r="AJN44" s="343"/>
      <c r="AJO44" s="343"/>
      <c r="AJP44" s="343"/>
      <c r="AJQ44" s="343"/>
      <c r="AJR44" s="343"/>
      <c r="AJS44" s="343"/>
      <c r="AJT44" s="343"/>
      <c r="AJU44" s="343"/>
      <c r="AJV44" s="343"/>
      <c r="AJW44" s="343"/>
      <c r="AJX44" s="343"/>
      <c r="AJY44" s="343"/>
      <c r="AJZ44" s="343"/>
      <c r="AKA44" s="343"/>
      <c r="AKB44" s="343"/>
      <c r="AKC44" s="343"/>
      <c r="AKD44" s="343"/>
      <c r="AKE44" s="343"/>
      <c r="AKF44" s="343"/>
      <c r="AKG44" s="343"/>
      <c r="AKH44" s="343"/>
      <c r="AKI44" s="343"/>
      <c r="AKJ44" s="343"/>
      <c r="AKK44" s="343"/>
      <c r="AKL44" s="343"/>
      <c r="AKM44" s="343"/>
      <c r="AKN44" s="343"/>
      <c r="AKO44" s="343"/>
      <c r="AKP44" s="343"/>
      <c r="AKQ44" s="343"/>
      <c r="AKR44" s="343"/>
      <c r="AKS44" s="343"/>
      <c r="AKT44" s="343"/>
      <c r="AKU44" s="343"/>
      <c r="AKV44" s="343"/>
      <c r="AKW44" s="343"/>
      <c r="AKX44" s="343"/>
      <c r="AKY44" s="343"/>
      <c r="AKZ44" s="343"/>
      <c r="ALA44" s="343"/>
      <c r="ALB44" s="343"/>
      <c r="ALC44" s="343"/>
      <c r="ALD44" s="343"/>
      <c r="ALE44" s="343"/>
      <c r="ALF44" s="343"/>
      <c r="ALG44" s="343"/>
      <c r="ALH44" s="343"/>
      <c r="ALI44" s="343"/>
      <c r="ALJ44" s="343"/>
      <c r="ALK44" s="343"/>
      <c r="ALL44" s="343"/>
      <c r="ALM44" s="343"/>
      <c r="ALN44" s="343"/>
      <c r="ALO44" s="343"/>
      <c r="ALP44" s="343"/>
      <c r="ALQ44" s="343"/>
      <c r="ALR44" s="343"/>
      <c r="ALS44" s="343"/>
      <c r="ALT44" s="343"/>
      <c r="ALU44" s="343"/>
      <c r="ALV44" s="343"/>
      <c r="ALW44" s="343"/>
      <c r="ALX44" s="343"/>
      <c r="ALY44" s="343"/>
      <c r="ALZ44" s="343"/>
      <c r="AMA44" s="343"/>
      <c r="AMB44" s="343"/>
      <c r="AMC44" s="343"/>
      <c r="AMD44" s="343"/>
      <c r="AME44" s="343"/>
      <c r="AMF44" s="343"/>
      <c r="AMG44" s="343"/>
      <c r="AMH44" s="343"/>
      <c r="AMI44" s="343"/>
      <c r="AMJ44" s="343"/>
      <c r="AMK44" s="343"/>
      <c r="AML44" s="343"/>
      <c r="AMM44" s="343"/>
      <c r="AMN44" s="343"/>
      <c r="AMO44" s="343"/>
      <c r="AMP44" s="343"/>
      <c r="AMQ44" s="343"/>
      <c r="AMR44" s="343"/>
      <c r="AMS44" s="343"/>
      <c r="AMT44" s="343"/>
      <c r="AMU44" s="343"/>
      <c r="AMV44" s="343"/>
      <c r="AMW44" s="343"/>
      <c r="AMX44" s="343"/>
      <c r="AMY44" s="343"/>
      <c r="AMZ44" s="343"/>
      <c r="ANA44" s="343"/>
      <c r="ANB44" s="343"/>
      <c r="ANC44" s="343"/>
      <c r="AND44" s="343"/>
      <c r="ANE44" s="343"/>
      <c r="ANF44" s="343"/>
      <c r="ANG44" s="343"/>
      <c r="ANH44" s="343"/>
      <c r="ANI44" s="343"/>
      <c r="ANJ44" s="343"/>
      <c r="ANK44" s="343"/>
      <c r="ANL44" s="343"/>
      <c r="ANM44" s="343"/>
      <c r="ANN44" s="343"/>
      <c r="ANO44" s="343"/>
      <c r="ANP44" s="343"/>
      <c r="ANQ44" s="343"/>
      <c r="ANR44" s="343"/>
      <c r="ANS44" s="343"/>
      <c r="ANT44" s="343"/>
      <c r="ANU44" s="343"/>
      <c r="ANV44" s="343"/>
      <c r="ANW44" s="343"/>
      <c r="ANX44" s="343"/>
      <c r="ANY44" s="343"/>
      <c r="ANZ44" s="343"/>
      <c r="AOA44" s="343"/>
      <c r="AOB44" s="343"/>
      <c r="AOC44" s="343"/>
      <c r="AOD44" s="343"/>
      <c r="AOE44" s="343"/>
      <c r="AOF44" s="343"/>
      <c r="AOG44" s="343"/>
      <c r="AOH44" s="343"/>
      <c r="AOI44" s="343"/>
      <c r="AOJ44" s="343"/>
      <c r="AOK44" s="343"/>
      <c r="AOL44" s="343"/>
      <c r="AOM44" s="343"/>
      <c r="AON44" s="343"/>
      <c r="AOO44" s="343"/>
      <c r="AOP44" s="343"/>
      <c r="AOQ44" s="343"/>
      <c r="AOR44" s="343"/>
      <c r="AOS44" s="343"/>
      <c r="AOT44" s="343"/>
      <c r="AOU44" s="343"/>
      <c r="AOV44" s="343"/>
      <c r="AOW44" s="343"/>
      <c r="AOX44" s="343"/>
      <c r="AOY44" s="343"/>
      <c r="AOZ44" s="343"/>
      <c r="APA44" s="343"/>
      <c r="APB44" s="343"/>
      <c r="APC44" s="343"/>
      <c r="APD44" s="343"/>
      <c r="APE44" s="343"/>
      <c r="APF44" s="343"/>
      <c r="APG44" s="343"/>
      <c r="APH44" s="343"/>
      <c r="API44" s="343"/>
      <c r="APJ44" s="343"/>
      <c r="APK44" s="343"/>
      <c r="APL44" s="343"/>
      <c r="APM44" s="343"/>
      <c r="APN44" s="343"/>
      <c r="APO44" s="343"/>
      <c r="APP44" s="343"/>
      <c r="APQ44" s="343"/>
      <c r="APR44" s="343"/>
      <c r="APS44" s="343"/>
      <c r="APT44" s="343"/>
      <c r="APU44" s="343"/>
      <c r="APV44" s="343"/>
      <c r="APW44" s="343"/>
      <c r="APX44" s="343"/>
      <c r="APY44" s="343"/>
      <c r="APZ44" s="343"/>
      <c r="AQA44" s="343"/>
      <c r="AQB44" s="343"/>
      <c r="AQC44" s="343"/>
      <c r="AQD44" s="343"/>
      <c r="AQE44" s="343"/>
      <c r="AQF44" s="343"/>
      <c r="AQG44" s="343"/>
      <c r="AQH44" s="343"/>
      <c r="AQI44" s="343"/>
      <c r="AQJ44" s="343"/>
      <c r="AQK44" s="343"/>
      <c r="AQL44" s="343"/>
      <c r="AQM44" s="343"/>
      <c r="AQN44" s="343"/>
      <c r="AQO44" s="343"/>
      <c r="AQP44" s="343"/>
      <c r="AQQ44" s="343"/>
      <c r="AQR44" s="343"/>
      <c r="AQS44" s="343"/>
      <c r="AQT44" s="343"/>
      <c r="AQU44" s="343"/>
      <c r="AQV44" s="343"/>
      <c r="AQW44" s="343"/>
      <c r="AQX44" s="343"/>
      <c r="AQY44" s="343"/>
      <c r="AQZ44" s="343"/>
      <c r="ARA44" s="343"/>
      <c r="ARB44" s="343"/>
      <c r="ARC44" s="343"/>
      <c r="ARD44" s="343"/>
      <c r="ARE44" s="343"/>
      <c r="ARF44" s="343"/>
      <c r="ARG44" s="343"/>
      <c r="ARH44" s="343"/>
      <c r="ARI44" s="343"/>
      <c r="ARJ44" s="343"/>
      <c r="ARK44" s="343"/>
      <c r="ARL44" s="343"/>
      <c r="ARM44" s="343"/>
      <c r="ARN44" s="343"/>
      <c r="ARO44" s="343"/>
      <c r="ARP44" s="343"/>
      <c r="ARQ44" s="343"/>
      <c r="ARR44" s="343"/>
      <c r="ARS44" s="343"/>
      <c r="ART44" s="343"/>
      <c r="ARU44" s="343"/>
      <c r="ARV44" s="343"/>
      <c r="ARW44" s="343"/>
      <c r="ARX44" s="343"/>
      <c r="ARY44" s="343"/>
      <c r="ARZ44" s="343"/>
      <c r="ASA44" s="343"/>
      <c r="ASB44" s="343"/>
      <c r="ASC44" s="343"/>
      <c r="ASD44" s="343"/>
      <c r="ASE44" s="343"/>
      <c r="ASF44" s="343"/>
      <c r="ASG44" s="343"/>
      <c r="ASH44" s="343"/>
      <c r="ASI44" s="343"/>
      <c r="ASJ44" s="343"/>
      <c r="ASK44" s="343"/>
      <c r="ASL44" s="343"/>
      <c r="ASM44" s="343"/>
      <c r="ASN44" s="343"/>
      <c r="ASO44" s="343"/>
      <c r="ASP44" s="343"/>
      <c r="ASQ44" s="343"/>
      <c r="ASR44" s="343"/>
      <c r="ASS44" s="343"/>
      <c r="AST44" s="343"/>
      <c r="ASU44" s="343"/>
      <c r="ASV44" s="343"/>
      <c r="ASW44" s="343"/>
      <c r="ASX44" s="343"/>
      <c r="ASY44" s="343"/>
      <c r="ASZ44" s="343"/>
      <c r="ATA44" s="343"/>
      <c r="ATB44" s="343"/>
      <c r="ATC44" s="343"/>
      <c r="ATD44" s="343"/>
      <c r="ATE44" s="343"/>
      <c r="ATF44" s="343"/>
      <c r="ATG44" s="343"/>
      <c r="ATH44" s="343"/>
      <c r="ATI44" s="343"/>
      <c r="ATJ44" s="343"/>
      <c r="ATK44" s="343"/>
      <c r="ATL44" s="343"/>
      <c r="ATM44" s="343"/>
      <c r="ATN44" s="343"/>
      <c r="ATO44" s="343"/>
      <c r="ATP44" s="343"/>
      <c r="ATQ44" s="343"/>
      <c r="ATR44" s="343"/>
      <c r="ATS44" s="343"/>
      <c r="ATT44" s="343"/>
      <c r="ATU44" s="343"/>
      <c r="ATV44" s="343"/>
      <c r="ATW44" s="343"/>
      <c r="ATX44" s="343"/>
      <c r="ATY44" s="343"/>
      <c r="ATZ44" s="343"/>
      <c r="AUA44" s="343"/>
      <c r="AUB44" s="343"/>
      <c r="AUC44" s="343"/>
      <c r="AUD44" s="343"/>
      <c r="AUE44" s="343"/>
      <c r="AUF44" s="343"/>
      <c r="AUG44" s="343"/>
      <c r="AUH44" s="343"/>
      <c r="AUI44" s="343"/>
      <c r="AUJ44" s="343"/>
      <c r="AUK44" s="343"/>
      <c r="AUL44" s="343"/>
      <c r="AUM44" s="343"/>
      <c r="AUN44" s="343"/>
      <c r="AUO44" s="343"/>
      <c r="AUP44" s="343"/>
      <c r="AUQ44" s="343"/>
      <c r="AUR44" s="343"/>
      <c r="AUS44" s="343"/>
      <c r="AUT44" s="343"/>
      <c r="AUU44" s="343"/>
      <c r="AUV44" s="343"/>
      <c r="AUW44" s="343"/>
      <c r="AUX44" s="343"/>
      <c r="AUY44" s="343"/>
      <c r="AUZ44" s="343"/>
      <c r="AVA44" s="343"/>
      <c r="AVB44" s="343"/>
      <c r="AVC44" s="343"/>
      <c r="AVD44" s="343"/>
      <c r="AVE44" s="343"/>
      <c r="AVF44" s="343"/>
      <c r="AVG44" s="343"/>
      <c r="AVH44" s="343"/>
      <c r="AVI44" s="343"/>
      <c r="AVJ44" s="343"/>
      <c r="AVK44" s="343"/>
      <c r="AVL44" s="343"/>
      <c r="AVM44" s="343"/>
      <c r="AVN44" s="343"/>
      <c r="AVO44" s="343"/>
      <c r="AVP44" s="343"/>
      <c r="AVQ44" s="343"/>
      <c r="AVR44" s="343"/>
      <c r="AVS44" s="343"/>
      <c r="AVT44" s="343"/>
      <c r="AVU44" s="343"/>
      <c r="AVV44" s="343"/>
      <c r="AVW44" s="343"/>
      <c r="AVX44" s="343"/>
      <c r="AVY44" s="343"/>
      <c r="AVZ44" s="343"/>
      <c r="AWA44" s="343"/>
      <c r="AWB44" s="343"/>
      <c r="AWC44" s="343"/>
      <c r="AWD44" s="343"/>
      <c r="AWE44" s="343"/>
      <c r="AWF44" s="343"/>
      <c r="AWG44" s="343"/>
      <c r="AWH44" s="343"/>
      <c r="AWI44" s="343"/>
      <c r="AWJ44" s="343"/>
      <c r="AWK44" s="343"/>
      <c r="AWL44" s="343"/>
      <c r="AWM44" s="343"/>
      <c r="AWN44" s="343"/>
      <c r="AWO44" s="343"/>
      <c r="AWP44" s="343"/>
      <c r="AWQ44" s="343"/>
      <c r="AWR44" s="343"/>
      <c r="AWS44" s="343"/>
      <c r="AWT44" s="343"/>
      <c r="AWU44" s="343"/>
      <c r="AWV44" s="343"/>
      <c r="AWW44" s="343"/>
      <c r="AWX44" s="343"/>
      <c r="AWY44" s="343"/>
      <c r="AWZ44" s="343"/>
      <c r="AXA44" s="343"/>
      <c r="AXB44" s="343"/>
      <c r="AXC44" s="343"/>
      <c r="AXD44" s="343"/>
      <c r="AXE44" s="343"/>
      <c r="AXF44" s="343"/>
      <c r="AXG44" s="343"/>
      <c r="AXH44" s="343"/>
      <c r="AXI44" s="343"/>
      <c r="AXJ44" s="343"/>
      <c r="AXK44" s="343"/>
      <c r="AXL44" s="343"/>
      <c r="AXM44" s="343"/>
      <c r="AXN44" s="343"/>
      <c r="AXO44" s="343"/>
      <c r="AXP44" s="343"/>
      <c r="AXQ44" s="343"/>
      <c r="AXR44" s="343"/>
      <c r="AXS44" s="343"/>
      <c r="AXT44" s="343"/>
      <c r="AXU44" s="343"/>
      <c r="AXV44" s="343"/>
      <c r="AXW44" s="343"/>
      <c r="AXX44" s="343"/>
      <c r="AXY44" s="343"/>
      <c r="AXZ44" s="343"/>
      <c r="AYA44" s="343"/>
      <c r="AYB44" s="343"/>
      <c r="AYC44" s="343"/>
      <c r="AYD44" s="343"/>
      <c r="AYE44" s="343"/>
      <c r="AYF44" s="343"/>
      <c r="AYG44" s="343"/>
      <c r="AYH44" s="343"/>
      <c r="AYI44" s="343"/>
      <c r="AYJ44" s="343"/>
      <c r="AYK44" s="343"/>
      <c r="AYL44" s="343"/>
      <c r="AYM44" s="343"/>
      <c r="AYN44" s="343"/>
      <c r="AYO44" s="343"/>
      <c r="AYP44" s="343"/>
      <c r="AYQ44" s="343"/>
      <c r="AYR44" s="343"/>
      <c r="AYS44" s="343"/>
      <c r="AYT44" s="343"/>
      <c r="AYU44" s="343"/>
      <c r="AYV44" s="343"/>
      <c r="AYW44" s="343"/>
      <c r="AYX44" s="343"/>
      <c r="AYY44" s="343"/>
      <c r="AYZ44" s="343"/>
      <c r="AZA44" s="343"/>
      <c r="AZB44" s="343"/>
      <c r="AZC44" s="343"/>
      <c r="AZD44" s="343"/>
      <c r="AZE44" s="343"/>
      <c r="AZF44" s="343"/>
      <c r="AZG44" s="343"/>
      <c r="AZH44" s="343"/>
      <c r="AZI44" s="343"/>
      <c r="AZJ44" s="343"/>
      <c r="AZK44" s="343"/>
      <c r="AZL44" s="343"/>
      <c r="AZM44" s="343"/>
      <c r="AZN44" s="343"/>
      <c r="AZO44" s="343"/>
      <c r="AZP44" s="343"/>
      <c r="AZQ44" s="343"/>
      <c r="AZR44" s="343"/>
      <c r="AZS44" s="343"/>
      <c r="AZT44" s="343"/>
      <c r="AZU44" s="343"/>
      <c r="AZV44" s="343"/>
      <c r="AZW44" s="343"/>
      <c r="AZX44" s="343"/>
      <c r="AZY44" s="343"/>
      <c r="AZZ44" s="343"/>
      <c r="BAA44" s="343"/>
      <c r="BAB44" s="343"/>
      <c r="BAC44" s="343"/>
      <c r="BAD44" s="343"/>
      <c r="BAE44" s="343"/>
      <c r="BAF44" s="343"/>
      <c r="BAG44" s="343"/>
      <c r="BAH44" s="343"/>
      <c r="BAI44" s="343"/>
      <c r="BAJ44" s="343"/>
      <c r="BAK44" s="343"/>
      <c r="BAL44" s="343"/>
      <c r="BAM44" s="343"/>
      <c r="BAN44" s="343"/>
      <c r="BAO44" s="343"/>
      <c r="BAP44" s="343"/>
      <c r="BAQ44" s="343"/>
      <c r="BAR44" s="343"/>
      <c r="BAS44" s="343"/>
      <c r="BAT44" s="343"/>
      <c r="BAU44" s="343"/>
      <c r="BAV44" s="343"/>
      <c r="BAW44" s="343"/>
      <c r="BAX44" s="343"/>
      <c r="BAY44" s="343"/>
      <c r="BAZ44" s="343"/>
      <c r="BBA44" s="343"/>
      <c r="BBB44" s="343"/>
      <c r="BBC44" s="343"/>
      <c r="BBD44" s="343"/>
      <c r="BBE44" s="343"/>
      <c r="BBF44" s="343"/>
      <c r="BBG44" s="343"/>
      <c r="BBH44" s="343"/>
      <c r="BBI44" s="343"/>
      <c r="BBJ44" s="343"/>
      <c r="BBK44" s="343"/>
      <c r="BBL44" s="343"/>
      <c r="BBM44" s="343"/>
      <c r="BBN44" s="343"/>
      <c r="BBO44" s="343"/>
      <c r="BBP44" s="343"/>
      <c r="BBQ44" s="343"/>
      <c r="BBR44" s="343"/>
      <c r="BBS44" s="343"/>
      <c r="BBT44" s="343"/>
      <c r="BBU44" s="343"/>
      <c r="BBV44" s="343"/>
      <c r="BBW44" s="343"/>
      <c r="BBX44" s="343"/>
      <c r="BBY44" s="343"/>
      <c r="BBZ44" s="343"/>
      <c r="BCA44" s="343"/>
      <c r="BCB44" s="343"/>
      <c r="BCC44" s="343"/>
      <c r="BCD44" s="343"/>
      <c r="BCE44" s="343"/>
      <c r="BCF44" s="343"/>
      <c r="BCG44" s="343"/>
      <c r="BCH44" s="343"/>
      <c r="BCI44" s="343"/>
      <c r="BCJ44" s="343"/>
      <c r="BCK44" s="343"/>
      <c r="BCL44" s="343"/>
      <c r="BCM44" s="343"/>
      <c r="BCN44" s="343"/>
      <c r="BCO44" s="343"/>
      <c r="BCP44" s="343"/>
      <c r="BCQ44" s="343"/>
      <c r="BCR44" s="343"/>
      <c r="BCS44" s="343"/>
      <c r="BCT44" s="343"/>
      <c r="BCU44" s="343"/>
      <c r="BCV44" s="343"/>
      <c r="BCW44" s="343"/>
      <c r="BCX44" s="343"/>
      <c r="BCY44" s="343"/>
      <c r="BCZ44" s="343"/>
      <c r="BDA44" s="343"/>
      <c r="BDB44" s="343"/>
      <c r="BDC44" s="343"/>
      <c r="BDD44" s="343"/>
      <c r="BDE44" s="343"/>
      <c r="BDF44" s="343"/>
      <c r="BDG44" s="343"/>
      <c r="BDH44" s="343"/>
      <c r="BDI44" s="343"/>
      <c r="BDJ44" s="343"/>
      <c r="BDK44" s="343"/>
      <c r="BDL44" s="343"/>
      <c r="BDM44" s="343"/>
      <c r="BDN44" s="343"/>
      <c r="BDO44" s="343"/>
      <c r="BDP44" s="343"/>
      <c r="BDQ44" s="343"/>
      <c r="BDR44" s="343"/>
      <c r="BDS44" s="343"/>
      <c r="BDT44" s="343"/>
      <c r="BDU44" s="343"/>
      <c r="BDV44" s="343"/>
      <c r="BDW44" s="343"/>
      <c r="BDX44" s="343"/>
      <c r="BDY44" s="343"/>
      <c r="BDZ44" s="343"/>
      <c r="BEA44" s="343"/>
      <c r="BEB44" s="343"/>
      <c r="BEC44" s="343"/>
      <c r="BED44" s="343"/>
      <c r="BEE44" s="343"/>
      <c r="BEF44" s="343"/>
      <c r="BEG44" s="343"/>
      <c r="BEH44" s="343"/>
      <c r="BEI44" s="343"/>
      <c r="BEJ44" s="343"/>
      <c r="BEK44" s="343"/>
      <c r="BEL44" s="343"/>
      <c r="BEM44" s="343"/>
      <c r="BEN44" s="343"/>
      <c r="BEO44" s="343"/>
      <c r="BEP44" s="343"/>
      <c r="BEQ44" s="343"/>
      <c r="BER44" s="343"/>
      <c r="BES44" s="343"/>
      <c r="BET44" s="343"/>
      <c r="BEU44" s="343"/>
      <c r="BEV44" s="343"/>
      <c r="BEW44" s="343"/>
      <c r="BEX44" s="343"/>
      <c r="BEY44" s="343"/>
      <c r="BEZ44" s="343"/>
      <c r="BFA44" s="343"/>
      <c r="BFB44" s="343"/>
      <c r="BFC44" s="343"/>
      <c r="BFD44" s="343"/>
      <c r="BFE44" s="343"/>
      <c r="BFF44" s="343"/>
      <c r="BFG44" s="343"/>
      <c r="BFH44" s="343"/>
      <c r="BFI44" s="343"/>
      <c r="BFJ44" s="343"/>
      <c r="BFK44" s="343"/>
      <c r="BFL44" s="343"/>
      <c r="BFM44" s="343"/>
      <c r="BFN44" s="343"/>
      <c r="BFO44" s="343"/>
      <c r="BFP44" s="343"/>
      <c r="BFQ44" s="343"/>
      <c r="BFR44" s="343"/>
      <c r="BFS44" s="343"/>
      <c r="BFT44" s="343"/>
      <c r="BFU44" s="343"/>
      <c r="BFV44" s="343"/>
      <c r="BFW44" s="343"/>
      <c r="BFX44" s="343"/>
      <c r="BFY44" s="343"/>
      <c r="BFZ44" s="343"/>
      <c r="BGA44" s="343"/>
      <c r="BGB44" s="343"/>
      <c r="BGC44" s="343"/>
      <c r="BGD44" s="343"/>
      <c r="BGE44" s="343"/>
      <c r="BGF44" s="343"/>
      <c r="BGG44" s="343"/>
      <c r="BGH44" s="343"/>
      <c r="BGI44" s="343"/>
      <c r="BGJ44" s="343"/>
      <c r="BGK44" s="343"/>
      <c r="BGL44" s="343"/>
      <c r="BGM44" s="343"/>
      <c r="BGN44" s="343"/>
      <c r="BGO44" s="343"/>
      <c r="BGP44" s="343"/>
      <c r="BGQ44" s="343"/>
      <c r="BGR44" s="343"/>
      <c r="BGS44" s="343"/>
      <c r="BGT44" s="343"/>
      <c r="BGU44" s="343"/>
      <c r="BGV44" s="343"/>
      <c r="BGW44" s="343"/>
      <c r="BGX44" s="343"/>
      <c r="BGY44" s="343"/>
      <c r="BGZ44" s="343"/>
      <c r="BHA44" s="343"/>
      <c r="BHB44" s="343"/>
      <c r="BHC44" s="343"/>
      <c r="BHD44" s="343"/>
      <c r="BHE44" s="343"/>
      <c r="BHF44" s="343"/>
      <c r="BHG44" s="343"/>
      <c r="BHH44" s="343"/>
      <c r="BHI44" s="343"/>
      <c r="BHJ44" s="343"/>
      <c r="BHK44" s="343"/>
      <c r="BHL44" s="343"/>
      <c r="BHM44" s="343"/>
      <c r="BHN44" s="343"/>
      <c r="BHO44" s="343"/>
      <c r="BHP44" s="343"/>
      <c r="BHQ44" s="343"/>
      <c r="BHR44" s="343"/>
      <c r="BHS44" s="343"/>
      <c r="BHT44" s="343"/>
      <c r="BHU44" s="343"/>
      <c r="BHV44" s="343"/>
      <c r="BHW44" s="343"/>
      <c r="BHX44" s="343"/>
      <c r="BHY44" s="343"/>
      <c r="BHZ44" s="343"/>
      <c r="BIA44" s="343"/>
      <c r="BIB44" s="343"/>
      <c r="BIC44" s="343"/>
      <c r="BID44" s="343"/>
      <c r="BIE44" s="343"/>
      <c r="BIF44" s="343"/>
      <c r="BIG44" s="343"/>
      <c r="BIH44" s="343"/>
      <c r="BII44" s="343"/>
      <c r="BIJ44" s="343"/>
      <c r="BIK44" s="343"/>
      <c r="BIL44" s="343"/>
      <c r="BIM44" s="343"/>
      <c r="BIN44" s="343"/>
      <c r="BIO44" s="343"/>
      <c r="BIP44" s="343"/>
      <c r="BIQ44" s="343"/>
      <c r="BIR44" s="343"/>
      <c r="BIS44" s="343"/>
      <c r="BIT44" s="343"/>
      <c r="BIU44" s="343"/>
      <c r="BIV44" s="343"/>
      <c r="BIW44" s="343"/>
      <c r="BIX44" s="343"/>
      <c r="BIY44" s="343"/>
      <c r="BIZ44" s="343"/>
      <c r="BJA44" s="343"/>
      <c r="BJB44" s="343"/>
      <c r="BJC44" s="343"/>
      <c r="BJD44" s="343"/>
      <c r="BJE44" s="343"/>
      <c r="BJF44" s="343"/>
      <c r="BJG44" s="343"/>
      <c r="BJH44" s="343"/>
      <c r="BJI44" s="343"/>
      <c r="BJJ44" s="343"/>
      <c r="BJK44" s="343"/>
      <c r="BJL44" s="343"/>
      <c r="BJM44" s="343"/>
      <c r="BJN44" s="343"/>
      <c r="BJO44" s="343"/>
      <c r="BJP44" s="343"/>
      <c r="BJQ44" s="343"/>
      <c r="BJR44" s="343"/>
      <c r="BJS44" s="343"/>
      <c r="BJT44" s="343"/>
      <c r="BJU44" s="343"/>
      <c r="BJV44" s="343"/>
      <c r="BJW44" s="343"/>
      <c r="BJX44" s="343"/>
      <c r="BJY44" s="343"/>
      <c r="BJZ44" s="343"/>
      <c r="BKA44" s="343"/>
      <c r="BKB44" s="343"/>
      <c r="BKC44" s="343"/>
      <c r="BKD44" s="343"/>
      <c r="BKE44" s="343"/>
      <c r="BKF44" s="343"/>
      <c r="BKG44" s="343"/>
      <c r="BKH44" s="343"/>
      <c r="BKI44" s="343"/>
      <c r="BKJ44" s="343"/>
      <c r="BKK44" s="343"/>
      <c r="BKL44" s="343"/>
      <c r="BKM44" s="343"/>
      <c r="BKN44" s="343"/>
      <c r="BKO44" s="343"/>
      <c r="BKP44" s="343"/>
      <c r="BKQ44" s="343"/>
      <c r="BKR44" s="343"/>
      <c r="BKS44" s="343"/>
      <c r="BKT44" s="343"/>
      <c r="BKU44" s="343"/>
      <c r="BKV44" s="343"/>
      <c r="BKW44" s="343"/>
      <c r="BKX44" s="343"/>
      <c r="BKY44" s="343"/>
      <c r="BKZ44" s="343"/>
      <c r="BLA44" s="343"/>
      <c r="BLB44" s="343"/>
      <c r="BLC44" s="343"/>
      <c r="BLD44" s="343"/>
      <c r="BLE44" s="343"/>
      <c r="BLF44" s="343"/>
      <c r="BLG44" s="343"/>
      <c r="BLH44" s="343"/>
      <c r="BLI44" s="343"/>
      <c r="BLJ44" s="343"/>
      <c r="BLK44" s="343"/>
      <c r="BLL44" s="343"/>
      <c r="BLM44" s="343"/>
      <c r="BLN44" s="343"/>
      <c r="BLO44" s="343"/>
      <c r="BLP44" s="343"/>
      <c r="BLQ44" s="343"/>
      <c r="BLR44" s="343"/>
      <c r="BLS44" s="343"/>
      <c r="BLT44" s="343"/>
      <c r="BLU44" s="343"/>
      <c r="BLV44" s="343"/>
      <c r="BLW44" s="343"/>
      <c r="BLX44" s="343"/>
      <c r="BLY44" s="343"/>
      <c r="BLZ44" s="343"/>
      <c r="BMA44" s="343"/>
      <c r="BMB44" s="343"/>
      <c r="BMC44" s="343"/>
      <c r="BMD44" s="343"/>
      <c r="BME44" s="343"/>
      <c r="BMF44" s="343"/>
      <c r="BMG44" s="343"/>
      <c r="BMH44" s="343"/>
      <c r="BMI44" s="343"/>
      <c r="BMJ44" s="343"/>
      <c r="BMK44" s="343"/>
      <c r="BML44" s="343"/>
      <c r="BMM44" s="343"/>
      <c r="BMN44" s="343"/>
      <c r="BMO44" s="343"/>
      <c r="BMP44" s="343"/>
      <c r="BMQ44" s="343"/>
      <c r="BMR44" s="343"/>
      <c r="BMS44" s="343"/>
      <c r="BMT44" s="343"/>
      <c r="BMU44" s="343"/>
      <c r="BMV44" s="343"/>
      <c r="BMW44" s="343"/>
      <c r="BMX44" s="343"/>
      <c r="BMY44" s="343"/>
      <c r="BMZ44" s="343"/>
      <c r="BNA44" s="343"/>
      <c r="BNB44" s="343"/>
      <c r="BNC44" s="343"/>
      <c r="BND44" s="343"/>
      <c r="BNE44" s="343"/>
      <c r="BNF44" s="343"/>
      <c r="BNG44" s="343"/>
      <c r="BNH44" s="343"/>
      <c r="BNI44" s="343"/>
      <c r="BNJ44" s="343"/>
      <c r="BNK44" s="343"/>
      <c r="BNL44" s="343"/>
      <c r="BNM44" s="343"/>
      <c r="BNN44" s="343"/>
      <c r="BNO44" s="343"/>
      <c r="BNP44" s="343"/>
      <c r="BNQ44" s="343"/>
      <c r="BNR44" s="343"/>
      <c r="BNS44" s="343"/>
      <c r="BNT44" s="343"/>
      <c r="BNU44" s="343"/>
      <c r="BNV44" s="343"/>
      <c r="BNW44" s="343"/>
      <c r="BNX44" s="343"/>
      <c r="BNY44" s="343"/>
      <c r="BNZ44" s="343"/>
      <c r="BOA44" s="343"/>
      <c r="BOB44" s="343"/>
      <c r="BOC44" s="343"/>
      <c r="BOD44" s="343"/>
      <c r="BOE44" s="343"/>
      <c r="BOF44" s="343"/>
      <c r="BOG44" s="343"/>
      <c r="BOH44" s="343"/>
      <c r="BOI44" s="343"/>
      <c r="BOJ44" s="343"/>
      <c r="BOK44" s="343"/>
      <c r="BOL44" s="343"/>
      <c r="BOM44" s="343"/>
      <c r="BON44" s="343"/>
      <c r="BOO44" s="343"/>
      <c r="BOP44" s="343"/>
      <c r="BOQ44" s="343"/>
      <c r="BOR44" s="343"/>
      <c r="BOS44" s="343"/>
      <c r="BOT44" s="343"/>
      <c r="BOU44" s="343"/>
      <c r="BOV44" s="343"/>
      <c r="BOW44" s="343"/>
      <c r="BOX44" s="343"/>
      <c r="BOY44" s="343"/>
      <c r="BOZ44" s="343"/>
      <c r="BPA44" s="343"/>
      <c r="BPB44" s="343"/>
      <c r="BPC44" s="343"/>
      <c r="BPD44" s="343"/>
      <c r="BPE44" s="343"/>
      <c r="BPF44" s="343"/>
      <c r="BPG44" s="343"/>
      <c r="BPH44" s="343"/>
      <c r="BPI44" s="343"/>
      <c r="BPJ44" s="343"/>
      <c r="BPK44" s="343"/>
      <c r="BPL44" s="343"/>
      <c r="BPM44" s="343"/>
      <c r="BPN44" s="343"/>
      <c r="BPO44" s="343"/>
      <c r="BPP44" s="343"/>
      <c r="BPQ44" s="343"/>
      <c r="BPR44" s="343"/>
      <c r="BPS44" s="343"/>
      <c r="BPT44" s="343"/>
      <c r="BPU44" s="343"/>
      <c r="BPV44" s="343"/>
      <c r="BPW44" s="343"/>
      <c r="BPX44" s="343"/>
      <c r="BPY44" s="343"/>
      <c r="BPZ44" s="343"/>
      <c r="BQA44" s="343"/>
      <c r="BQB44" s="343"/>
      <c r="BQC44" s="343"/>
      <c r="BQD44" s="343"/>
      <c r="BQE44" s="343"/>
      <c r="BQF44" s="343"/>
      <c r="BQG44" s="343"/>
      <c r="BQH44" s="343"/>
      <c r="BQI44" s="343"/>
      <c r="BQJ44" s="343"/>
      <c r="BQK44" s="343"/>
      <c r="BQL44" s="343"/>
      <c r="BQM44" s="343"/>
      <c r="BQN44" s="343"/>
      <c r="BQO44" s="343"/>
      <c r="BQP44" s="343"/>
      <c r="BQQ44" s="343"/>
      <c r="BQR44" s="343"/>
      <c r="BQS44" s="343"/>
      <c r="BQT44" s="343"/>
      <c r="BQU44" s="343"/>
      <c r="BQV44" s="343"/>
      <c r="BQW44" s="343"/>
      <c r="BQX44" s="343"/>
      <c r="BQY44" s="343"/>
      <c r="BQZ44" s="343"/>
      <c r="BRA44" s="343"/>
      <c r="BRB44" s="343"/>
      <c r="BRC44" s="343"/>
      <c r="BRD44" s="343"/>
      <c r="BRE44" s="343"/>
      <c r="BRF44" s="343"/>
      <c r="BRG44" s="343"/>
      <c r="BRH44" s="343"/>
      <c r="BRI44" s="343"/>
      <c r="BRJ44" s="343"/>
      <c r="BRK44" s="343"/>
      <c r="BRL44" s="343"/>
      <c r="BRM44" s="343"/>
      <c r="BRN44" s="343"/>
      <c r="BRO44" s="343"/>
      <c r="BRP44" s="343"/>
      <c r="BRQ44" s="343"/>
      <c r="BRR44" s="343"/>
      <c r="BRS44" s="343"/>
      <c r="BRT44" s="343"/>
      <c r="BRU44" s="343"/>
      <c r="BRV44" s="343"/>
      <c r="BRW44" s="343"/>
      <c r="BRX44" s="343"/>
      <c r="BRY44" s="343"/>
      <c r="BRZ44" s="343"/>
      <c r="BSA44" s="343"/>
      <c r="BSB44" s="343"/>
      <c r="BSC44" s="343"/>
      <c r="BSD44" s="343"/>
      <c r="BSE44" s="343"/>
      <c r="BSF44" s="343"/>
      <c r="BSG44" s="343"/>
      <c r="BSH44" s="343"/>
      <c r="BSI44" s="343"/>
      <c r="BSJ44" s="343"/>
      <c r="BSK44" s="343"/>
      <c r="BSL44" s="343"/>
      <c r="BSM44" s="343"/>
      <c r="BSN44" s="343"/>
      <c r="BSO44" s="343"/>
      <c r="BSP44" s="343"/>
      <c r="BSQ44" s="343"/>
      <c r="BSR44" s="343"/>
      <c r="BSS44" s="343"/>
      <c r="BST44" s="343"/>
      <c r="BSU44" s="343"/>
      <c r="BSV44" s="343"/>
      <c r="BSW44" s="343"/>
      <c r="BSX44" s="343"/>
      <c r="BSY44" s="343"/>
      <c r="BSZ44" s="343"/>
      <c r="BTA44" s="343"/>
      <c r="BTB44" s="343"/>
      <c r="BTC44" s="343"/>
      <c r="BTD44" s="343"/>
      <c r="BTE44" s="343"/>
      <c r="BTF44" s="343"/>
      <c r="BTG44" s="343"/>
      <c r="BTH44" s="343"/>
      <c r="BTI44" s="343"/>
      <c r="BTJ44" s="343"/>
      <c r="BTK44" s="343"/>
      <c r="BTL44" s="343"/>
      <c r="BTM44" s="343"/>
      <c r="BTN44" s="343"/>
      <c r="BTO44" s="343"/>
      <c r="BTP44" s="343"/>
      <c r="BTQ44" s="343"/>
      <c r="BTR44" s="343"/>
      <c r="BTS44" s="343"/>
      <c r="BTT44" s="343"/>
      <c r="BTU44" s="343"/>
      <c r="BTV44" s="343"/>
      <c r="BTW44" s="343"/>
      <c r="BTX44" s="343"/>
      <c r="BTY44" s="343"/>
      <c r="BTZ44" s="343"/>
      <c r="BUA44" s="343"/>
      <c r="BUB44" s="343"/>
      <c r="BUC44" s="343"/>
      <c r="BUD44" s="343"/>
      <c r="BUE44" s="343"/>
      <c r="BUF44" s="343"/>
      <c r="BUG44" s="343"/>
      <c r="BUH44" s="343"/>
      <c r="BUI44" s="343"/>
      <c r="BUJ44" s="343"/>
      <c r="BUK44" s="343"/>
      <c r="BUL44" s="343"/>
      <c r="BUM44" s="343"/>
      <c r="BUN44" s="343"/>
      <c r="BUO44" s="343"/>
      <c r="BUP44" s="343"/>
      <c r="BUQ44" s="343"/>
      <c r="BUR44" s="343"/>
      <c r="BUS44" s="343"/>
      <c r="BUT44" s="343"/>
      <c r="BUU44" s="343"/>
      <c r="BUV44" s="343"/>
      <c r="BUW44" s="343"/>
      <c r="BUX44" s="343"/>
      <c r="BUY44" s="343"/>
      <c r="BUZ44" s="343"/>
      <c r="BVA44" s="343"/>
      <c r="BVB44" s="343"/>
      <c r="BVC44" s="343"/>
      <c r="BVD44" s="343"/>
      <c r="BVE44" s="343"/>
      <c r="BVF44" s="343"/>
      <c r="BVG44" s="343"/>
      <c r="BVH44" s="343"/>
      <c r="BVI44" s="343"/>
      <c r="BVJ44" s="343"/>
      <c r="BVK44" s="343"/>
      <c r="BVL44" s="343"/>
      <c r="BVM44" s="343"/>
      <c r="BVN44" s="343"/>
      <c r="BVO44" s="343"/>
      <c r="BVP44" s="343"/>
      <c r="BVQ44" s="343"/>
      <c r="BVR44" s="343"/>
      <c r="BVS44" s="343"/>
      <c r="BVT44" s="343"/>
      <c r="BVU44" s="343"/>
      <c r="BVV44" s="343"/>
      <c r="BVW44" s="343"/>
      <c r="BVX44" s="343"/>
      <c r="BVY44" s="343"/>
      <c r="BVZ44" s="343"/>
      <c r="BWA44" s="343"/>
      <c r="BWB44" s="343"/>
      <c r="BWC44" s="343"/>
      <c r="BWD44" s="343"/>
      <c r="BWE44" s="343"/>
      <c r="BWF44" s="343"/>
      <c r="BWG44" s="343"/>
      <c r="BWH44" s="343"/>
      <c r="BWI44" s="343"/>
      <c r="BWJ44" s="343"/>
      <c r="BWK44" s="343"/>
      <c r="BWL44" s="343"/>
      <c r="BWM44" s="343"/>
      <c r="BWN44" s="343"/>
      <c r="BWO44" s="343"/>
      <c r="BWP44" s="343"/>
      <c r="BWQ44" s="343"/>
      <c r="BWR44" s="343"/>
      <c r="BWS44" s="343"/>
      <c r="BWT44" s="343"/>
      <c r="BWU44" s="343"/>
      <c r="BWV44" s="343"/>
      <c r="BWW44" s="343"/>
      <c r="BWX44" s="343"/>
      <c r="BWY44" s="343"/>
      <c r="BWZ44" s="343"/>
      <c r="BXA44" s="343"/>
      <c r="BXB44" s="343"/>
      <c r="BXC44" s="343"/>
      <c r="BXD44" s="343"/>
      <c r="BXE44" s="343"/>
      <c r="BXF44" s="343"/>
      <c r="BXG44" s="343"/>
      <c r="BXH44" s="343"/>
      <c r="BXI44" s="343"/>
      <c r="BXJ44" s="343"/>
      <c r="BXK44" s="343"/>
      <c r="BXL44" s="343"/>
      <c r="BXM44" s="343"/>
      <c r="BXN44" s="343"/>
      <c r="BXO44" s="343"/>
      <c r="BXP44" s="343"/>
      <c r="BXQ44" s="343"/>
      <c r="BXR44" s="343"/>
      <c r="BXS44" s="343"/>
      <c r="BXT44" s="343"/>
      <c r="BXU44" s="343"/>
      <c r="BXV44" s="343"/>
      <c r="BXW44" s="343"/>
      <c r="BXX44" s="343"/>
      <c r="BXY44" s="343"/>
      <c r="BXZ44" s="343"/>
      <c r="BYA44" s="343"/>
      <c r="BYB44" s="343"/>
      <c r="BYC44" s="343"/>
      <c r="BYD44" s="343"/>
      <c r="BYE44" s="343"/>
      <c r="BYF44" s="343"/>
      <c r="BYG44" s="343"/>
      <c r="BYH44" s="343"/>
      <c r="BYI44" s="343"/>
      <c r="BYJ44" s="343"/>
      <c r="BYK44" s="343"/>
      <c r="BYL44" s="343"/>
      <c r="BYM44" s="343"/>
      <c r="BYN44" s="343"/>
      <c r="BYO44" s="343"/>
      <c r="BYP44" s="343"/>
      <c r="BYQ44" s="343"/>
      <c r="BYR44" s="343"/>
      <c r="BYS44" s="343"/>
      <c r="BYT44" s="343"/>
      <c r="BYU44" s="343"/>
      <c r="BYV44" s="343"/>
      <c r="BYW44" s="343"/>
      <c r="BYX44" s="343"/>
      <c r="BYY44" s="343"/>
      <c r="BYZ44" s="343"/>
      <c r="BZA44" s="343"/>
      <c r="BZB44" s="343"/>
      <c r="BZC44" s="343"/>
      <c r="BZD44" s="343"/>
      <c r="BZE44" s="343"/>
      <c r="BZF44" s="343"/>
      <c r="BZG44" s="343"/>
      <c r="BZH44" s="343"/>
      <c r="BZI44" s="343"/>
      <c r="BZJ44" s="343"/>
      <c r="BZK44" s="343"/>
      <c r="BZL44" s="343"/>
      <c r="BZM44" s="343"/>
      <c r="BZN44" s="343"/>
      <c r="BZO44" s="343"/>
      <c r="BZP44" s="343"/>
      <c r="BZQ44" s="343"/>
      <c r="BZR44" s="343"/>
      <c r="BZS44" s="343"/>
      <c r="BZT44" s="343"/>
      <c r="BZU44" s="343"/>
      <c r="BZV44" s="343"/>
      <c r="BZW44" s="343"/>
      <c r="BZX44" s="343"/>
      <c r="BZY44" s="343"/>
      <c r="BZZ44" s="343"/>
      <c r="CAA44" s="343"/>
      <c r="CAB44" s="343"/>
      <c r="CAC44" s="343"/>
      <c r="CAD44" s="343"/>
      <c r="CAE44" s="343"/>
      <c r="CAF44" s="343"/>
      <c r="CAG44" s="343"/>
      <c r="CAH44" s="343"/>
      <c r="CAI44" s="343"/>
      <c r="CAJ44" s="343"/>
      <c r="CAK44" s="343"/>
      <c r="CAL44" s="343"/>
      <c r="CAM44" s="343"/>
      <c r="CAN44" s="343"/>
      <c r="CAO44" s="343"/>
      <c r="CAP44" s="343"/>
      <c r="CAQ44" s="343"/>
      <c r="CAR44" s="343"/>
      <c r="CAS44" s="343"/>
      <c r="CAT44" s="343"/>
      <c r="CAU44" s="343"/>
      <c r="CAV44" s="343"/>
      <c r="CAW44" s="343"/>
      <c r="CAX44" s="343"/>
      <c r="CAY44" s="343"/>
      <c r="CAZ44" s="343"/>
      <c r="CBA44" s="343"/>
      <c r="CBB44" s="343"/>
      <c r="CBC44" s="343"/>
      <c r="CBD44" s="343"/>
      <c r="CBE44" s="343"/>
      <c r="CBF44" s="343"/>
      <c r="CBG44" s="343"/>
      <c r="CBH44" s="343"/>
      <c r="CBI44" s="343"/>
      <c r="CBJ44" s="343"/>
      <c r="CBK44" s="343"/>
      <c r="CBL44" s="343"/>
      <c r="CBM44" s="343"/>
      <c r="CBN44" s="343"/>
      <c r="CBO44" s="343"/>
      <c r="CBP44" s="343"/>
      <c r="CBQ44" s="343"/>
      <c r="CBR44" s="343"/>
      <c r="CBS44" s="343"/>
      <c r="CBT44" s="343"/>
      <c r="CBU44" s="343"/>
      <c r="CBV44" s="343"/>
      <c r="CBW44" s="343"/>
      <c r="CBX44" s="343"/>
      <c r="CBY44" s="343"/>
      <c r="CBZ44" s="343"/>
      <c r="CCA44" s="343"/>
      <c r="CCB44" s="343"/>
      <c r="CCC44" s="343"/>
      <c r="CCD44" s="343"/>
      <c r="CCE44" s="343"/>
      <c r="CCF44" s="343"/>
      <c r="CCG44" s="343"/>
      <c r="CCH44" s="343"/>
      <c r="CCI44" s="343"/>
      <c r="CCJ44" s="343"/>
      <c r="CCK44" s="343"/>
      <c r="CCL44" s="343"/>
      <c r="CCM44" s="343"/>
      <c r="CCN44" s="343"/>
      <c r="CCO44" s="343"/>
      <c r="CCP44" s="343"/>
      <c r="CCQ44" s="343"/>
      <c r="CCR44" s="343"/>
      <c r="CCS44" s="343"/>
      <c r="CCT44" s="343"/>
      <c r="CCU44" s="343"/>
      <c r="CCV44" s="343"/>
      <c r="CCW44" s="343"/>
      <c r="CCX44" s="343"/>
      <c r="CCY44" s="343"/>
      <c r="CCZ44" s="343"/>
      <c r="CDA44" s="343"/>
      <c r="CDB44" s="343"/>
      <c r="CDC44" s="343"/>
      <c r="CDD44" s="343"/>
      <c r="CDE44" s="343"/>
      <c r="CDF44" s="343"/>
      <c r="CDG44" s="343"/>
      <c r="CDH44" s="343"/>
      <c r="CDI44" s="343"/>
      <c r="CDJ44" s="343"/>
      <c r="CDK44" s="343"/>
      <c r="CDL44" s="343"/>
      <c r="CDM44" s="343"/>
      <c r="CDN44" s="343"/>
      <c r="CDO44" s="343"/>
      <c r="CDP44" s="343"/>
      <c r="CDQ44" s="343"/>
      <c r="CDR44" s="343"/>
      <c r="CDS44" s="343"/>
      <c r="CDT44" s="343"/>
      <c r="CDU44" s="343"/>
      <c r="CDV44" s="343"/>
      <c r="CDW44" s="343"/>
      <c r="CDX44" s="343"/>
      <c r="CDY44" s="343"/>
      <c r="CDZ44" s="343"/>
      <c r="CEA44" s="343"/>
      <c r="CEB44" s="343"/>
      <c r="CEC44" s="343"/>
      <c r="CED44" s="343"/>
      <c r="CEE44" s="343"/>
      <c r="CEF44" s="343"/>
      <c r="CEG44" s="343"/>
      <c r="CEH44" s="343"/>
      <c r="CEI44" s="343"/>
      <c r="CEJ44" s="343"/>
      <c r="CEK44" s="343"/>
      <c r="CEL44" s="343"/>
      <c r="CEM44" s="343"/>
      <c r="CEN44" s="343"/>
      <c r="CEO44" s="343"/>
      <c r="CEP44" s="343"/>
      <c r="CEQ44" s="343"/>
      <c r="CER44" s="343"/>
      <c r="CES44" s="343"/>
      <c r="CET44" s="343"/>
      <c r="CEU44" s="343"/>
      <c r="CEV44" s="343"/>
      <c r="CEW44" s="343"/>
      <c r="CEX44" s="343"/>
      <c r="CEY44" s="343"/>
      <c r="CEZ44" s="343"/>
      <c r="CFA44" s="343"/>
      <c r="CFB44" s="343"/>
      <c r="CFC44" s="343"/>
      <c r="CFD44" s="343"/>
      <c r="CFE44" s="343"/>
      <c r="CFF44" s="343"/>
      <c r="CFG44" s="343"/>
      <c r="CFH44" s="343"/>
      <c r="CFI44" s="343"/>
      <c r="CFJ44" s="343"/>
      <c r="CFK44" s="343"/>
      <c r="CFL44" s="343"/>
      <c r="CFM44" s="343"/>
      <c r="CFN44" s="343"/>
      <c r="CFO44" s="343"/>
      <c r="CFP44" s="343"/>
      <c r="CFQ44" s="343"/>
      <c r="CFR44" s="343"/>
      <c r="CFS44" s="343"/>
      <c r="CFT44" s="343"/>
      <c r="CFU44" s="343"/>
      <c r="CFV44" s="343"/>
      <c r="CFW44" s="343"/>
      <c r="CFX44" s="343"/>
      <c r="CFY44" s="343"/>
      <c r="CFZ44" s="343"/>
      <c r="CGA44" s="343"/>
      <c r="CGB44" s="343"/>
      <c r="CGC44" s="343"/>
      <c r="CGD44" s="343"/>
      <c r="CGE44" s="343"/>
      <c r="CGF44" s="343"/>
      <c r="CGG44" s="343"/>
      <c r="CGH44" s="343"/>
      <c r="CGI44" s="343"/>
      <c r="CGJ44" s="343"/>
      <c r="CGK44" s="343"/>
      <c r="CGL44" s="343"/>
      <c r="CGM44" s="343"/>
      <c r="CGN44" s="343"/>
      <c r="CGO44" s="343"/>
      <c r="CGP44" s="343"/>
      <c r="CGQ44" s="343"/>
      <c r="CGR44" s="343"/>
      <c r="CGS44" s="343"/>
      <c r="CGT44" s="343"/>
      <c r="CGU44" s="343"/>
      <c r="CGV44" s="343"/>
      <c r="CGW44" s="343"/>
      <c r="CGX44" s="343"/>
      <c r="CGY44" s="343"/>
      <c r="CGZ44" s="343"/>
      <c r="CHA44" s="343"/>
      <c r="CHB44" s="343"/>
      <c r="CHC44" s="343"/>
      <c r="CHD44" s="343"/>
      <c r="CHE44" s="343"/>
      <c r="CHF44" s="343"/>
      <c r="CHG44" s="343"/>
      <c r="CHH44" s="343"/>
      <c r="CHI44" s="343"/>
      <c r="CHJ44" s="343"/>
      <c r="CHK44" s="343"/>
      <c r="CHL44" s="343"/>
      <c r="CHM44" s="343"/>
      <c r="CHN44" s="343"/>
      <c r="CHO44" s="343"/>
      <c r="CHP44" s="343"/>
      <c r="CHQ44" s="343"/>
      <c r="CHR44" s="343"/>
      <c r="CHS44" s="343"/>
      <c r="CHT44" s="343"/>
      <c r="CHU44" s="343"/>
      <c r="CHV44" s="343"/>
      <c r="CHW44" s="343"/>
      <c r="CHX44" s="343"/>
      <c r="CHY44" s="343"/>
      <c r="CHZ44" s="343"/>
      <c r="CIA44" s="343"/>
      <c r="CIB44" s="343"/>
      <c r="CIC44" s="343"/>
      <c r="CID44" s="343"/>
      <c r="CIE44" s="343"/>
      <c r="CIF44" s="343"/>
      <c r="CIG44" s="343"/>
      <c r="CIH44" s="343"/>
      <c r="CII44" s="343"/>
      <c r="CIJ44" s="343"/>
      <c r="CIK44" s="343"/>
      <c r="CIL44" s="343"/>
      <c r="CIM44" s="343"/>
      <c r="CIN44" s="343"/>
      <c r="CIO44" s="343"/>
      <c r="CIP44" s="343"/>
      <c r="CIQ44" s="343"/>
      <c r="CIR44" s="343"/>
      <c r="CIS44" s="343"/>
      <c r="CIT44" s="343"/>
      <c r="CIU44" s="343"/>
      <c r="CIV44" s="343"/>
      <c r="CIW44" s="343"/>
      <c r="CIX44" s="343"/>
      <c r="CIY44" s="343"/>
      <c r="CIZ44" s="343"/>
      <c r="CJA44" s="343"/>
      <c r="CJB44" s="343"/>
      <c r="CJC44" s="343"/>
      <c r="CJD44" s="343"/>
      <c r="CJE44" s="343"/>
      <c r="CJF44" s="343"/>
      <c r="CJG44" s="343"/>
      <c r="CJH44" s="343"/>
      <c r="CJI44" s="343"/>
      <c r="CJJ44" s="343"/>
      <c r="CJK44" s="343"/>
      <c r="CJL44" s="343"/>
      <c r="CJM44" s="343"/>
      <c r="CJN44" s="343"/>
      <c r="CJO44" s="343"/>
      <c r="CJP44" s="343"/>
      <c r="CJQ44" s="343"/>
      <c r="CJR44" s="343"/>
      <c r="CJS44" s="343"/>
      <c r="CJT44" s="343"/>
      <c r="CJU44" s="343"/>
      <c r="CJV44" s="343"/>
      <c r="CJW44" s="343"/>
      <c r="CJX44" s="343"/>
      <c r="CJY44" s="343"/>
      <c r="CJZ44" s="343"/>
      <c r="CKA44" s="343"/>
      <c r="CKB44" s="343"/>
      <c r="CKC44" s="343"/>
      <c r="CKD44" s="343"/>
      <c r="CKE44" s="343"/>
      <c r="CKF44" s="343"/>
      <c r="CKG44" s="343"/>
      <c r="CKH44" s="343"/>
      <c r="CKI44" s="343"/>
      <c r="CKJ44" s="343"/>
      <c r="CKK44" s="343"/>
      <c r="CKL44" s="343"/>
      <c r="CKM44" s="343"/>
      <c r="CKN44" s="343"/>
      <c r="CKO44" s="343"/>
      <c r="CKP44" s="343"/>
      <c r="CKQ44" s="343"/>
      <c r="CKR44" s="343"/>
      <c r="CKS44" s="343"/>
      <c r="CKT44" s="343"/>
      <c r="CKU44" s="343"/>
      <c r="CKV44" s="343"/>
      <c r="CKW44" s="343"/>
      <c r="CKX44" s="343"/>
      <c r="CKY44" s="343"/>
      <c r="CKZ44" s="343"/>
      <c r="CLA44" s="343"/>
      <c r="CLB44" s="343"/>
      <c r="CLC44" s="343"/>
      <c r="CLD44" s="343"/>
      <c r="CLE44" s="343"/>
      <c r="CLF44" s="343"/>
      <c r="CLG44" s="343"/>
      <c r="CLH44" s="343"/>
      <c r="CLI44" s="343"/>
      <c r="CLJ44" s="343"/>
      <c r="CLK44" s="343"/>
      <c r="CLL44" s="343"/>
      <c r="CLM44" s="343"/>
      <c r="CLN44" s="343"/>
      <c r="CLO44" s="343"/>
      <c r="CLP44" s="343"/>
      <c r="CLQ44" s="343"/>
      <c r="CLR44" s="343"/>
      <c r="CLS44" s="343"/>
      <c r="CLT44" s="343"/>
      <c r="CLU44" s="343"/>
      <c r="CLV44" s="343"/>
      <c r="CLW44" s="343"/>
      <c r="CLX44" s="343"/>
      <c r="CLY44" s="343"/>
      <c r="CLZ44" s="343"/>
      <c r="CMA44" s="343"/>
      <c r="CMB44" s="343"/>
      <c r="CMC44" s="343"/>
      <c r="CMD44" s="343"/>
      <c r="CME44" s="343"/>
      <c r="CMF44" s="343"/>
      <c r="CMG44" s="343"/>
      <c r="CMH44" s="343"/>
      <c r="CMI44" s="343"/>
      <c r="CMJ44" s="343"/>
      <c r="CMK44" s="343"/>
      <c r="CML44" s="343"/>
      <c r="CMM44" s="343"/>
      <c r="CMN44" s="343"/>
      <c r="CMO44" s="343"/>
      <c r="CMP44" s="343"/>
      <c r="CMQ44" s="343"/>
      <c r="CMR44" s="343"/>
      <c r="CMS44" s="343"/>
      <c r="CMT44" s="343"/>
      <c r="CMU44" s="343"/>
      <c r="CMV44" s="343"/>
      <c r="CMW44" s="343"/>
      <c r="CMX44" s="343"/>
      <c r="CMY44" s="343"/>
      <c r="CMZ44" s="343"/>
      <c r="CNA44" s="343"/>
      <c r="CNB44" s="343"/>
      <c r="CNC44" s="343"/>
      <c r="CND44" s="343"/>
      <c r="CNE44" s="343"/>
      <c r="CNF44" s="343"/>
      <c r="CNG44" s="343"/>
      <c r="CNH44" s="343"/>
      <c r="CNI44" s="343"/>
      <c r="CNJ44" s="343"/>
      <c r="CNK44" s="343"/>
      <c r="CNL44" s="343"/>
      <c r="CNM44" s="343"/>
      <c r="CNN44" s="343"/>
      <c r="CNO44" s="343"/>
      <c r="CNP44" s="343"/>
      <c r="CNQ44" s="343"/>
      <c r="CNR44" s="343"/>
      <c r="CNS44" s="343"/>
      <c r="CNT44" s="343"/>
      <c r="CNU44" s="343"/>
      <c r="CNV44" s="343"/>
      <c r="CNW44" s="343"/>
      <c r="CNX44" s="343"/>
      <c r="CNY44" s="343"/>
      <c r="CNZ44" s="343"/>
      <c r="COA44" s="343"/>
      <c r="COB44" s="343"/>
      <c r="COC44" s="343"/>
      <c r="COD44" s="343"/>
      <c r="COE44" s="343"/>
      <c r="COF44" s="343"/>
      <c r="COG44" s="343"/>
      <c r="COH44" s="343"/>
      <c r="COI44" s="343"/>
      <c r="COJ44" s="343"/>
      <c r="COK44" s="343"/>
      <c r="COL44" s="343"/>
      <c r="COM44" s="343"/>
      <c r="CON44" s="343"/>
      <c r="COO44" s="343"/>
      <c r="COP44" s="343"/>
      <c r="COQ44" s="343"/>
      <c r="COR44" s="343"/>
      <c r="COS44" s="343"/>
      <c r="COT44" s="343"/>
      <c r="COU44" s="343"/>
      <c r="COV44" s="343"/>
      <c r="COW44" s="343"/>
      <c r="COX44" s="343"/>
      <c r="COY44" s="343"/>
      <c r="COZ44" s="343"/>
      <c r="CPA44" s="343"/>
      <c r="CPB44" s="343"/>
      <c r="CPC44" s="343"/>
      <c r="CPD44" s="343"/>
      <c r="CPE44" s="343"/>
      <c r="CPF44" s="343"/>
      <c r="CPG44" s="343"/>
      <c r="CPH44" s="343"/>
      <c r="CPI44" s="343"/>
      <c r="CPJ44" s="343"/>
      <c r="CPK44" s="343"/>
      <c r="CPL44" s="343"/>
      <c r="CPM44" s="343"/>
      <c r="CPN44" s="343"/>
      <c r="CPO44" s="343"/>
      <c r="CPP44" s="343"/>
      <c r="CPQ44" s="343"/>
      <c r="CPR44" s="343"/>
      <c r="CPS44" s="343"/>
      <c r="CPT44" s="343"/>
      <c r="CPU44" s="343"/>
      <c r="CPV44" s="343"/>
      <c r="CPW44" s="343"/>
      <c r="CPX44" s="343"/>
      <c r="CPY44" s="343"/>
      <c r="CPZ44" s="343"/>
      <c r="CQA44" s="343"/>
      <c r="CQB44" s="343"/>
      <c r="CQC44" s="343"/>
      <c r="CQD44" s="343"/>
      <c r="CQE44" s="343"/>
      <c r="CQF44" s="343"/>
      <c r="CQG44" s="343"/>
      <c r="CQH44" s="343"/>
      <c r="CQI44" s="343"/>
      <c r="CQJ44" s="343"/>
      <c r="CQK44" s="343"/>
      <c r="CQL44" s="343"/>
      <c r="CQM44" s="343"/>
      <c r="CQN44" s="343"/>
      <c r="CQO44" s="343"/>
      <c r="CQP44" s="343"/>
      <c r="CQQ44" s="343"/>
      <c r="CQR44" s="343"/>
      <c r="CQS44" s="343"/>
      <c r="CQT44" s="343"/>
      <c r="CQU44" s="343"/>
      <c r="CQV44" s="343"/>
      <c r="CQW44" s="343"/>
      <c r="CQX44" s="343"/>
      <c r="CQY44" s="343"/>
      <c r="CQZ44" s="343"/>
      <c r="CRA44" s="343"/>
      <c r="CRB44" s="343"/>
      <c r="CRC44" s="343"/>
      <c r="CRD44" s="343"/>
      <c r="CRE44" s="343"/>
      <c r="CRF44" s="343"/>
      <c r="CRG44" s="343"/>
      <c r="CRH44" s="343"/>
      <c r="CRI44" s="343"/>
      <c r="CRJ44" s="343"/>
      <c r="CRK44" s="343"/>
      <c r="CRL44" s="343"/>
      <c r="CRM44" s="343"/>
      <c r="CRN44" s="343"/>
      <c r="CRO44" s="343"/>
      <c r="CRP44" s="343"/>
      <c r="CRQ44" s="343"/>
      <c r="CRR44" s="343"/>
      <c r="CRS44" s="343"/>
      <c r="CRT44" s="343"/>
      <c r="CRU44" s="343"/>
      <c r="CRV44" s="343"/>
      <c r="CRW44" s="343"/>
      <c r="CRX44" s="343"/>
      <c r="CRY44" s="343"/>
      <c r="CRZ44" s="343"/>
      <c r="CSA44" s="343"/>
      <c r="CSB44" s="343"/>
      <c r="CSC44" s="343"/>
      <c r="CSD44" s="343"/>
      <c r="CSE44" s="343"/>
      <c r="CSF44" s="343"/>
      <c r="CSG44" s="343"/>
      <c r="CSH44" s="343"/>
      <c r="CSI44" s="343"/>
      <c r="CSJ44" s="343"/>
      <c r="CSK44" s="343"/>
      <c r="CSL44" s="343"/>
      <c r="CSM44" s="343"/>
      <c r="CSN44" s="343"/>
      <c r="CSO44" s="343"/>
      <c r="CSP44" s="343"/>
      <c r="CSQ44" s="343"/>
      <c r="CSR44" s="343"/>
      <c r="CSS44" s="343"/>
      <c r="CST44" s="343"/>
      <c r="CSU44" s="343"/>
      <c r="CSV44" s="343"/>
      <c r="CSW44" s="343"/>
      <c r="CSX44" s="343"/>
      <c r="CSY44" s="343"/>
      <c r="CSZ44" s="343"/>
      <c r="CTA44" s="343"/>
      <c r="CTB44" s="343"/>
      <c r="CTC44" s="343"/>
      <c r="CTD44" s="343"/>
      <c r="CTE44" s="343"/>
      <c r="CTF44" s="343"/>
      <c r="CTG44" s="343"/>
      <c r="CTH44" s="343"/>
      <c r="CTI44" s="343"/>
      <c r="CTJ44" s="343"/>
      <c r="CTK44" s="343"/>
      <c r="CTL44" s="343"/>
      <c r="CTM44" s="343"/>
      <c r="CTN44" s="343"/>
      <c r="CTO44" s="343"/>
      <c r="CTP44" s="343"/>
      <c r="CTQ44" s="343"/>
      <c r="CTR44" s="343"/>
      <c r="CTS44" s="343"/>
      <c r="CTT44" s="343"/>
      <c r="CTU44" s="343"/>
      <c r="CTV44" s="343"/>
      <c r="CTW44" s="343"/>
      <c r="CTX44" s="343"/>
      <c r="CTY44" s="343"/>
      <c r="CTZ44" s="343"/>
      <c r="CUA44" s="343"/>
      <c r="CUB44" s="343"/>
      <c r="CUC44" s="343"/>
      <c r="CUD44" s="343"/>
      <c r="CUE44" s="343"/>
      <c r="CUF44" s="343"/>
      <c r="CUG44" s="343"/>
      <c r="CUH44" s="343"/>
      <c r="CUI44" s="343"/>
      <c r="CUJ44" s="343"/>
      <c r="CUK44" s="343"/>
      <c r="CUL44" s="343"/>
      <c r="CUM44" s="343"/>
      <c r="CUN44" s="343"/>
      <c r="CUO44" s="343"/>
      <c r="CUP44" s="343"/>
      <c r="CUQ44" s="343"/>
      <c r="CUR44" s="343"/>
      <c r="CUS44" s="343"/>
      <c r="CUT44" s="343"/>
      <c r="CUU44" s="343"/>
      <c r="CUV44" s="343"/>
      <c r="CUW44" s="343"/>
      <c r="CUX44" s="343"/>
      <c r="CUY44" s="343"/>
      <c r="CUZ44" s="343"/>
      <c r="CVA44" s="343"/>
      <c r="CVB44" s="343"/>
      <c r="CVC44" s="343"/>
      <c r="CVD44" s="343"/>
      <c r="CVE44" s="343"/>
      <c r="CVF44" s="343"/>
      <c r="CVG44" s="343"/>
      <c r="CVH44" s="343"/>
      <c r="CVI44" s="343"/>
      <c r="CVJ44" s="343"/>
      <c r="CVK44" s="343"/>
      <c r="CVL44" s="343"/>
      <c r="CVM44" s="343"/>
      <c r="CVN44" s="343"/>
      <c r="CVO44" s="343"/>
      <c r="CVP44" s="343"/>
      <c r="CVQ44" s="343"/>
      <c r="CVR44" s="343"/>
      <c r="CVS44" s="343"/>
      <c r="CVT44" s="343"/>
      <c r="CVU44" s="343"/>
      <c r="CVV44" s="343"/>
      <c r="CVW44" s="343"/>
      <c r="CVX44" s="343"/>
      <c r="CVY44" s="343"/>
      <c r="CVZ44" s="343"/>
      <c r="CWA44" s="343"/>
      <c r="CWB44" s="343"/>
      <c r="CWC44" s="343"/>
      <c r="CWD44" s="343"/>
      <c r="CWE44" s="343"/>
      <c r="CWF44" s="343"/>
      <c r="CWG44" s="343"/>
      <c r="CWH44" s="343"/>
      <c r="CWI44" s="343"/>
      <c r="CWJ44" s="343"/>
      <c r="CWK44" s="343"/>
      <c r="CWL44" s="343"/>
      <c r="CWM44" s="343"/>
      <c r="CWN44" s="343"/>
      <c r="CWO44" s="343"/>
      <c r="CWP44" s="343"/>
      <c r="CWQ44" s="343"/>
      <c r="CWR44" s="343"/>
      <c r="CWS44" s="343"/>
      <c r="CWT44" s="343"/>
      <c r="CWU44" s="343"/>
      <c r="CWV44" s="343"/>
      <c r="CWW44" s="343"/>
      <c r="CWX44" s="343"/>
      <c r="CWY44" s="343"/>
      <c r="CWZ44" s="343"/>
      <c r="CXA44" s="343"/>
      <c r="CXB44" s="343"/>
      <c r="CXC44" s="343"/>
      <c r="CXD44" s="343"/>
      <c r="CXE44" s="343"/>
      <c r="CXF44" s="343"/>
      <c r="CXG44" s="343"/>
      <c r="CXH44" s="343"/>
      <c r="CXI44" s="343"/>
      <c r="CXJ44" s="343"/>
      <c r="CXK44" s="343"/>
      <c r="CXL44" s="343"/>
      <c r="CXM44" s="343"/>
      <c r="CXN44" s="343"/>
      <c r="CXO44" s="343"/>
      <c r="CXP44" s="343"/>
      <c r="CXQ44" s="343"/>
      <c r="CXR44" s="343"/>
      <c r="CXS44" s="343"/>
      <c r="CXT44" s="343"/>
      <c r="CXU44" s="343"/>
      <c r="CXV44" s="343"/>
      <c r="CXW44" s="343"/>
      <c r="CXX44" s="343"/>
      <c r="CXY44" s="343"/>
      <c r="CXZ44" s="343"/>
      <c r="CYA44" s="343"/>
      <c r="CYB44" s="343"/>
      <c r="CYC44" s="343"/>
      <c r="CYD44" s="343"/>
      <c r="CYE44" s="343"/>
      <c r="CYF44" s="343"/>
      <c r="CYG44" s="343"/>
      <c r="CYH44" s="343"/>
      <c r="CYI44" s="343"/>
      <c r="CYJ44" s="343"/>
      <c r="CYK44" s="343"/>
      <c r="CYL44" s="343"/>
      <c r="CYM44" s="343"/>
      <c r="CYN44" s="343"/>
      <c r="CYO44" s="343"/>
      <c r="CYP44" s="343"/>
      <c r="CYQ44" s="343"/>
      <c r="CYR44" s="343"/>
      <c r="CYS44" s="343"/>
      <c r="CYT44" s="343"/>
      <c r="CYU44" s="343"/>
      <c r="CYV44" s="343"/>
      <c r="CYW44" s="343"/>
      <c r="CYX44" s="343"/>
      <c r="CYY44" s="343"/>
      <c r="CYZ44" s="343"/>
      <c r="CZA44" s="343"/>
      <c r="CZB44" s="343"/>
      <c r="CZC44" s="343"/>
      <c r="CZD44" s="343"/>
      <c r="CZE44" s="343"/>
      <c r="CZF44" s="343"/>
      <c r="CZG44" s="343"/>
      <c r="CZH44" s="343"/>
      <c r="CZI44" s="343"/>
      <c r="CZJ44" s="343"/>
      <c r="CZK44" s="343"/>
      <c r="CZL44" s="343"/>
      <c r="CZM44" s="343"/>
      <c r="CZN44" s="343"/>
      <c r="CZO44" s="343"/>
      <c r="CZP44" s="343"/>
      <c r="CZQ44" s="343"/>
      <c r="CZR44" s="343"/>
      <c r="CZS44" s="343"/>
      <c r="CZT44" s="343"/>
      <c r="CZU44" s="343"/>
      <c r="CZV44" s="343"/>
      <c r="CZW44" s="343"/>
      <c r="CZX44" s="343"/>
      <c r="CZY44" s="343"/>
      <c r="CZZ44" s="343"/>
      <c r="DAA44" s="343"/>
      <c r="DAB44" s="343"/>
      <c r="DAC44" s="343"/>
      <c r="DAD44" s="343"/>
      <c r="DAE44" s="343"/>
      <c r="DAF44" s="343"/>
      <c r="DAG44" s="343"/>
      <c r="DAH44" s="343"/>
      <c r="DAI44" s="343"/>
      <c r="DAJ44" s="343"/>
      <c r="DAK44" s="343"/>
      <c r="DAL44" s="343"/>
      <c r="DAM44" s="343"/>
      <c r="DAN44" s="343"/>
      <c r="DAO44" s="343"/>
      <c r="DAP44" s="343"/>
      <c r="DAQ44" s="343"/>
      <c r="DAR44" s="343"/>
      <c r="DAS44" s="343"/>
      <c r="DAT44" s="343"/>
      <c r="DAU44" s="343"/>
      <c r="DAV44" s="343"/>
      <c r="DAW44" s="343"/>
      <c r="DAX44" s="343"/>
      <c r="DAY44" s="343"/>
      <c r="DAZ44" s="343"/>
      <c r="DBA44" s="343"/>
      <c r="DBB44" s="343"/>
      <c r="DBC44" s="343"/>
      <c r="DBD44" s="343"/>
      <c r="DBE44" s="343"/>
      <c r="DBF44" s="343"/>
      <c r="DBG44" s="343"/>
      <c r="DBH44" s="343"/>
      <c r="DBI44" s="343"/>
      <c r="DBJ44" s="343"/>
      <c r="DBK44" s="343"/>
      <c r="DBL44" s="343"/>
      <c r="DBM44" s="343"/>
      <c r="DBN44" s="343"/>
      <c r="DBO44" s="343"/>
      <c r="DBP44" s="343"/>
      <c r="DBQ44" s="343"/>
      <c r="DBR44" s="343"/>
      <c r="DBS44" s="343"/>
      <c r="DBT44" s="343"/>
      <c r="DBU44" s="343"/>
      <c r="DBV44" s="343"/>
      <c r="DBW44" s="343"/>
      <c r="DBX44" s="343"/>
      <c r="DBY44" s="343"/>
      <c r="DBZ44" s="343"/>
      <c r="DCA44" s="343"/>
      <c r="DCB44" s="343"/>
      <c r="DCC44" s="343"/>
      <c r="DCD44" s="343"/>
      <c r="DCE44" s="343"/>
      <c r="DCF44" s="343"/>
      <c r="DCG44" s="343"/>
      <c r="DCH44" s="343"/>
      <c r="DCI44" s="343"/>
      <c r="DCJ44" s="343"/>
      <c r="DCK44" s="343"/>
      <c r="DCL44" s="343"/>
      <c r="DCM44" s="343"/>
      <c r="DCN44" s="343"/>
      <c r="DCO44" s="343"/>
      <c r="DCP44" s="343"/>
      <c r="DCQ44" s="343"/>
      <c r="DCR44" s="343"/>
      <c r="DCS44" s="343"/>
      <c r="DCT44" s="343"/>
      <c r="DCU44" s="343"/>
      <c r="DCV44" s="343"/>
      <c r="DCW44" s="343"/>
      <c r="DCX44" s="343"/>
      <c r="DCY44" s="343"/>
      <c r="DCZ44" s="343"/>
      <c r="DDA44" s="343"/>
      <c r="DDB44" s="343"/>
      <c r="DDC44" s="343"/>
      <c r="DDD44" s="343"/>
      <c r="DDE44" s="343"/>
      <c r="DDF44" s="343"/>
      <c r="DDG44" s="343"/>
      <c r="DDH44" s="343"/>
      <c r="DDI44" s="343"/>
      <c r="DDJ44" s="343"/>
      <c r="DDK44" s="343"/>
      <c r="DDL44" s="343"/>
      <c r="DDM44" s="343"/>
      <c r="DDN44" s="343"/>
      <c r="DDO44" s="343"/>
      <c r="DDP44" s="343"/>
      <c r="DDQ44" s="343"/>
      <c r="DDR44" s="343"/>
      <c r="DDS44" s="343"/>
      <c r="DDT44" s="343"/>
      <c r="DDU44" s="343"/>
      <c r="DDV44" s="343"/>
      <c r="DDW44" s="343"/>
      <c r="DDX44" s="343"/>
      <c r="DDY44" s="343"/>
      <c r="DDZ44" s="343"/>
      <c r="DEA44" s="343"/>
      <c r="DEB44" s="343"/>
      <c r="DEC44" s="343"/>
      <c r="DED44" s="343"/>
      <c r="DEE44" s="343"/>
      <c r="DEF44" s="343"/>
      <c r="DEG44" s="343"/>
      <c r="DEH44" s="343"/>
      <c r="DEI44" s="343"/>
      <c r="DEJ44" s="343"/>
      <c r="DEK44" s="343"/>
      <c r="DEL44" s="343"/>
      <c r="DEM44" s="343"/>
      <c r="DEN44" s="343"/>
      <c r="DEO44" s="343"/>
      <c r="DEP44" s="343"/>
      <c r="DEQ44" s="343"/>
      <c r="DER44" s="343"/>
      <c r="DES44" s="343"/>
      <c r="DET44" s="343"/>
      <c r="DEU44" s="343"/>
      <c r="DEV44" s="343"/>
      <c r="DEW44" s="343"/>
      <c r="DEX44" s="343"/>
      <c r="DEY44" s="343"/>
      <c r="DEZ44" s="343"/>
      <c r="DFA44" s="343"/>
      <c r="DFB44" s="343"/>
      <c r="DFC44" s="343"/>
      <c r="DFD44" s="343"/>
      <c r="DFE44" s="343"/>
      <c r="DFF44" s="343"/>
      <c r="DFG44" s="343"/>
      <c r="DFH44" s="343"/>
      <c r="DFI44" s="343"/>
      <c r="DFJ44" s="343"/>
      <c r="DFK44" s="343"/>
      <c r="DFL44" s="343"/>
      <c r="DFM44" s="343"/>
      <c r="DFN44" s="343"/>
      <c r="DFO44" s="343"/>
      <c r="DFP44" s="343"/>
      <c r="DFQ44" s="343"/>
      <c r="DFR44" s="343"/>
      <c r="DFS44" s="343"/>
      <c r="DFT44" s="343"/>
      <c r="DFU44" s="343"/>
      <c r="DFV44" s="343"/>
      <c r="DFW44" s="343"/>
      <c r="DFX44" s="343"/>
      <c r="DFY44" s="343"/>
      <c r="DFZ44" s="343"/>
      <c r="DGA44" s="343"/>
      <c r="DGB44" s="343"/>
      <c r="DGC44" s="343"/>
      <c r="DGD44" s="343"/>
      <c r="DGE44" s="343"/>
      <c r="DGF44" s="343"/>
      <c r="DGG44" s="343"/>
      <c r="DGH44" s="343"/>
      <c r="DGI44" s="343"/>
      <c r="DGJ44" s="343"/>
      <c r="DGK44" s="343"/>
      <c r="DGL44" s="343"/>
      <c r="DGM44" s="343"/>
      <c r="DGN44" s="343"/>
      <c r="DGO44" s="343"/>
      <c r="DGP44" s="343"/>
      <c r="DGQ44" s="343"/>
      <c r="DGR44" s="343"/>
      <c r="DGS44" s="343"/>
      <c r="DGT44" s="343"/>
      <c r="DGU44" s="343"/>
      <c r="DGV44" s="343"/>
      <c r="DGW44" s="343"/>
      <c r="DGX44" s="343"/>
      <c r="DGY44" s="343"/>
      <c r="DGZ44" s="343"/>
      <c r="DHA44" s="343"/>
      <c r="DHB44" s="343"/>
      <c r="DHC44" s="343"/>
      <c r="DHD44" s="343"/>
      <c r="DHE44" s="343"/>
      <c r="DHF44" s="343"/>
      <c r="DHG44" s="343"/>
      <c r="DHH44" s="343"/>
      <c r="DHI44" s="343"/>
      <c r="DHJ44" s="343"/>
      <c r="DHK44" s="343"/>
      <c r="DHL44" s="343"/>
      <c r="DHM44" s="343"/>
      <c r="DHN44" s="343"/>
      <c r="DHO44" s="343"/>
      <c r="DHP44" s="343"/>
      <c r="DHQ44" s="343"/>
      <c r="DHR44" s="343"/>
      <c r="DHS44" s="343"/>
      <c r="DHT44" s="343"/>
      <c r="DHU44" s="343"/>
      <c r="DHV44" s="343"/>
      <c r="DHW44" s="343"/>
      <c r="DHX44" s="343"/>
      <c r="DHY44" s="343"/>
      <c r="DHZ44" s="343"/>
      <c r="DIA44" s="343"/>
      <c r="DIB44" s="343"/>
      <c r="DIC44" s="343"/>
      <c r="DID44" s="343"/>
      <c r="DIE44" s="343"/>
      <c r="DIF44" s="343"/>
      <c r="DIG44" s="343"/>
      <c r="DIH44" s="343"/>
      <c r="DII44" s="343"/>
      <c r="DIJ44" s="343"/>
      <c r="DIK44" s="343"/>
      <c r="DIL44" s="343"/>
      <c r="DIM44" s="343"/>
      <c r="DIN44" s="343"/>
      <c r="DIO44" s="343"/>
      <c r="DIP44" s="343"/>
      <c r="DIQ44" s="343"/>
      <c r="DIR44" s="343"/>
      <c r="DIS44" s="343"/>
      <c r="DIT44" s="343"/>
      <c r="DIU44" s="343"/>
      <c r="DIV44" s="343"/>
      <c r="DIW44" s="343"/>
      <c r="DIX44" s="343"/>
      <c r="DIY44" s="343"/>
      <c r="DIZ44" s="343"/>
      <c r="DJA44" s="343"/>
      <c r="DJB44" s="343"/>
      <c r="DJC44" s="343"/>
      <c r="DJD44" s="343"/>
      <c r="DJE44" s="343"/>
      <c r="DJF44" s="343"/>
      <c r="DJG44" s="343"/>
      <c r="DJH44" s="343"/>
      <c r="DJI44" s="343"/>
      <c r="DJJ44" s="343"/>
      <c r="DJK44" s="343"/>
      <c r="DJL44" s="343"/>
      <c r="DJM44" s="343"/>
      <c r="DJN44" s="343"/>
      <c r="DJO44" s="343"/>
      <c r="DJP44" s="343"/>
      <c r="DJQ44" s="343"/>
      <c r="DJR44" s="343"/>
      <c r="DJS44" s="343"/>
      <c r="DJT44" s="343"/>
      <c r="DJU44" s="343"/>
      <c r="DJV44" s="343"/>
      <c r="DJW44" s="343"/>
      <c r="DJX44" s="343"/>
      <c r="DJY44" s="343"/>
      <c r="DJZ44" s="343"/>
      <c r="DKA44" s="343"/>
      <c r="DKB44" s="343"/>
      <c r="DKC44" s="343"/>
      <c r="DKD44" s="343"/>
      <c r="DKE44" s="343"/>
      <c r="DKF44" s="343"/>
      <c r="DKG44" s="343"/>
      <c r="DKH44" s="343"/>
      <c r="DKI44" s="343"/>
      <c r="DKJ44" s="343"/>
      <c r="DKK44" s="343"/>
      <c r="DKL44" s="343"/>
      <c r="DKM44" s="343"/>
      <c r="DKN44" s="343"/>
      <c r="DKO44" s="343"/>
      <c r="DKP44" s="343"/>
      <c r="DKQ44" s="343"/>
      <c r="DKR44" s="343"/>
      <c r="DKS44" s="343"/>
      <c r="DKT44" s="343"/>
      <c r="DKU44" s="343"/>
      <c r="DKV44" s="343"/>
      <c r="DKW44" s="343"/>
      <c r="DKX44" s="343"/>
      <c r="DKY44" s="343"/>
      <c r="DKZ44" s="343"/>
      <c r="DLA44" s="343"/>
      <c r="DLB44" s="343"/>
      <c r="DLC44" s="343"/>
      <c r="DLD44" s="343"/>
      <c r="DLE44" s="343"/>
      <c r="DLF44" s="343"/>
      <c r="DLG44" s="343"/>
      <c r="DLH44" s="343"/>
      <c r="DLI44" s="343"/>
      <c r="DLJ44" s="343"/>
      <c r="DLK44" s="343"/>
      <c r="DLL44" s="343"/>
      <c r="DLM44" s="343"/>
      <c r="DLN44" s="343"/>
      <c r="DLO44" s="343"/>
      <c r="DLP44" s="343"/>
      <c r="DLQ44" s="343"/>
      <c r="DLR44" s="343"/>
      <c r="DLS44" s="343"/>
      <c r="DLT44" s="343"/>
      <c r="DLU44" s="343"/>
      <c r="DLV44" s="343"/>
      <c r="DLW44" s="343"/>
      <c r="DLX44" s="343"/>
      <c r="DLY44" s="343"/>
      <c r="DLZ44" s="343"/>
      <c r="DMA44" s="343"/>
      <c r="DMB44" s="343"/>
      <c r="DMC44" s="343"/>
      <c r="DMD44" s="343"/>
      <c r="DME44" s="343"/>
      <c r="DMF44" s="343"/>
      <c r="DMG44" s="343"/>
      <c r="DMH44" s="343"/>
      <c r="DMI44" s="343"/>
      <c r="DMJ44" s="343"/>
      <c r="DMK44" s="343"/>
      <c r="DML44" s="343"/>
      <c r="DMM44" s="343"/>
      <c r="DMN44" s="343"/>
      <c r="DMO44" s="343"/>
      <c r="DMP44" s="343"/>
      <c r="DMQ44" s="343"/>
      <c r="DMR44" s="343"/>
      <c r="DMS44" s="343"/>
      <c r="DMT44" s="343"/>
      <c r="DMU44" s="343"/>
      <c r="DMV44" s="343"/>
      <c r="DMW44" s="343"/>
      <c r="DMX44" s="343"/>
      <c r="DMY44" s="343"/>
      <c r="DMZ44" s="343"/>
      <c r="DNA44" s="343"/>
      <c r="DNB44" s="343"/>
      <c r="DNC44" s="343"/>
      <c r="DND44" s="343"/>
      <c r="DNE44" s="343"/>
      <c r="DNF44" s="343"/>
      <c r="DNG44" s="343"/>
      <c r="DNH44" s="343"/>
      <c r="DNI44" s="343"/>
      <c r="DNJ44" s="343"/>
      <c r="DNK44" s="343"/>
      <c r="DNL44" s="343"/>
      <c r="DNM44" s="343"/>
      <c r="DNN44" s="343"/>
      <c r="DNO44" s="343"/>
      <c r="DNP44" s="343"/>
      <c r="DNQ44" s="343"/>
      <c r="DNR44" s="343"/>
      <c r="DNS44" s="343"/>
      <c r="DNT44" s="343"/>
      <c r="DNU44" s="343"/>
      <c r="DNV44" s="343"/>
      <c r="DNW44" s="343"/>
      <c r="DNX44" s="343"/>
      <c r="DNY44" s="343"/>
      <c r="DNZ44" s="343"/>
      <c r="DOA44" s="343"/>
      <c r="DOB44" s="343"/>
      <c r="DOC44" s="343"/>
      <c r="DOD44" s="343"/>
      <c r="DOE44" s="343"/>
      <c r="DOF44" s="343"/>
      <c r="DOG44" s="343"/>
      <c r="DOH44" s="343"/>
      <c r="DOI44" s="343"/>
      <c r="DOJ44" s="343"/>
      <c r="DOK44" s="343"/>
      <c r="DOL44" s="343"/>
      <c r="DOM44" s="343"/>
      <c r="DON44" s="343"/>
      <c r="DOO44" s="343"/>
      <c r="DOP44" s="343"/>
      <c r="DOQ44" s="343"/>
      <c r="DOR44" s="343"/>
      <c r="DOS44" s="343"/>
      <c r="DOT44" s="343"/>
      <c r="DOU44" s="343"/>
      <c r="DOV44" s="343"/>
      <c r="DOW44" s="343"/>
      <c r="DOX44" s="343"/>
      <c r="DOY44" s="343"/>
      <c r="DOZ44" s="343"/>
      <c r="DPA44" s="343"/>
      <c r="DPB44" s="343"/>
      <c r="DPC44" s="343"/>
      <c r="DPD44" s="343"/>
      <c r="DPE44" s="343"/>
      <c r="DPF44" s="343"/>
      <c r="DPG44" s="343"/>
      <c r="DPH44" s="343"/>
      <c r="DPI44" s="343"/>
      <c r="DPJ44" s="343"/>
      <c r="DPK44" s="343"/>
      <c r="DPL44" s="343"/>
      <c r="DPM44" s="343"/>
      <c r="DPN44" s="343"/>
      <c r="DPO44" s="343"/>
      <c r="DPP44" s="343"/>
      <c r="DPQ44" s="343"/>
      <c r="DPR44" s="343"/>
      <c r="DPS44" s="343"/>
      <c r="DPT44" s="343"/>
      <c r="DPU44" s="343"/>
      <c r="DPV44" s="343"/>
      <c r="DPW44" s="343"/>
      <c r="DPX44" s="343"/>
      <c r="DPY44" s="343"/>
      <c r="DPZ44" s="343"/>
      <c r="DQA44" s="343"/>
      <c r="DQB44" s="343"/>
      <c r="DQC44" s="343"/>
      <c r="DQD44" s="343"/>
      <c r="DQE44" s="343"/>
      <c r="DQF44" s="343"/>
      <c r="DQG44" s="343"/>
      <c r="DQH44" s="343"/>
      <c r="DQI44" s="343"/>
      <c r="DQJ44" s="343"/>
      <c r="DQK44" s="343"/>
      <c r="DQL44" s="343"/>
      <c r="DQM44" s="343"/>
      <c r="DQN44" s="343"/>
      <c r="DQO44" s="343"/>
      <c r="DQP44" s="343"/>
      <c r="DQQ44" s="343"/>
      <c r="DQR44" s="343"/>
      <c r="DQS44" s="343"/>
      <c r="DQT44" s="343"/>
      <c r="DQU44" s="343"/>
      <c r="DQV44" s="343"/>
      <c r="DQW44" s="343"/>
      <c r="DQX44" s="343"/>
      <c r="DQY44" s="343"/>
      <c r="DQZ44" s="343"/>
      <c r="DRA44" s="343"/>
      <c r="DRB44" s="343"/>
      <c r="DRC44" s="343"/>
      <c r="DRD44" s="343"/>
      <c r="DRE44" s="343"/>
      <c r="DRF44" s="343"/>
      <c r="DRG44" s="343"/>
      <c r="DRH44" s="343"/>
      <c r="DRI44" s="343"/>
      <c r="DRJ44" s="343"/>
      <c r="DRK44" s="343"/>
      <c r="DRL44" s="343"/>
      <c r="DRM44" s="343"/>
      <c r="DRN44" s="343"/>
      <c r="DRO44" s="343"/>
      <c r="DRP44" s="343"/>
      <c r="DRQ44" s="343"/>
      <c r="DRR44" s="343"/>
      <c r="DRS44" s="343"/>
      <c r="DRT44" s="343"/>
      <c r="DRU44" s="343"/>
      <c r="DRV44" s="343"/>
      <c r="DRW44" s="343"/>
      <c r="DRX44" s="343"/>
      <c r="DRY44" s="343"/>
      <c r="DRZ44" s="343"/>
      <c r="DSA44" s="343"/>
      <c r="DSB44" s="343"/>
      <c r="DSC44" s="343"/>
      <c r="DSD44" s="343"/>
      <c r="DSE44" s="343"/>
      <c r="DSF44" s="343"/>
      <c r="DSG44" s="343"/>
      <c r="DSH44" s="343"/>
      <c r="DSI44" s="343"/>
      <c r="DSJ44" s="343"/>
      <c r="DSK44" s="343"/>
      <c r="DSL44" s="343"/>
      <c r="DSM44" s="343"/>
      <c r="DSN44" s="343"/>
      <c r="DSO44" s="343"/>
      <c r="DSP44" s="343"/>
      <c r="DSQ44" s="343"/>
      <c r="DSR44" s="343"/>
      <c r="DSS44" s="343"/>
      <c r="DST44" s="343"/>
      <c r="DSU44" s="343"/>
      <c r="DSV44" s="343"/>
      <c r="DSW44" s="343"/>
      <c r="DSX44" s="343"/>
      <c r="DSY44" s="343"/>
      <c r="DSZ44" s="343"/>
      <c r="DTA44" s="343"/>
      <c r="DTB44" s="343"/>
      <c r="DTC44" s="343"/>
      <c r="DTD44" s="343"/>
      <c r="DTE44" s="343"/>
      <c r="DTF44" s="343"/>
      <c r="DTG44" s="343"/>
      <c r="DTH44" s="343"/>
      <c r="DTI44" s="343"/>
      <c r="DTJ44" s="343"/>
      <c r="DTK44" s="343"/>
      <c r="DTL44" s="343"/>
      <c r="DTM44" s="343"/>
      <c r="DTN44" s="343"/>
      <c r="DTO44" s="343"/>
      <c r="DTP44" s="343"/>
      <c r="DTQ44" s="343"/>
      <c r="DTR44" s="343"/>
      <c r="DTS44" s="343"/>
      <c r="DTT44" s="343"/>
      <c r="DTU44" s="343"/>
      <c r="DTV44" s="343"/>
      <c r="DTW44" s="343"/>
      <c r="DTX44" s="343"/>
      <c r="DTY44" s="343"/>
      <c r="DTZ44" s="343"/>
      <c r="DUA44" s="343"/>
      <c r="DUB44" s="343"/>
      <c r="DUC44" s="343"/>
      <c r="DUD44" s="343"/>
      <c r="DUE44" s="343"/>
      <c r="DUF44" s="343"/>
      <c r="DUG44" s="343"/>
      <c r="DUH44" s="343"/>
      <c r="DUI44" s="343"/>
      <c r="DUJ44" s="343"/>
      <c r="DUK44" s="343"/>
      <c r="DUL44" s="343"/>
      <c r="DUM44" s="343"/>
      <c r="DUN44" s="343"/>
      <c r="DUO44" s="343"/>
      <c r="DUP44" s="343"/>
      <c r="DUQ44" s="343"/>
      <c r="DUR44" s="343"/>
      <c r="DUS44" s="343"/>
      <c r="DUT44" s="343"/>
      <c r="DUU44" s="343"/>
      <c r="DUV44" s="343"/>
      <c r="DUW44" s="343"/>
      <c r="DUX44" s="343"/>
      <c r="DUY44" s="343"/>
      <c r="DUZ44" s="343"/>
      <c r="DVA44" s="343"/>
      <c r="DVB44" s="343"/>
      <c r="DVC44" s="343"/>
      <c r="DVD44" s="343"/>
      <c r="DVE44" s="343"/>
      <c r="DVF44" s="343"/>
      <c r="DVG44" s="343"/>
      <c r="DVH44" s="343"/>
      <c r="DVI44" s="343"/>
      <c r="DVJ44" s="343"/>
      <c r="DVK44" s="343"/>
      <c r="DVL44" s="343"/>
      <c r="DVM44" s="343"/>
      <c r="DVN44" s="343"/>
      <c r="DVO44" s="343"/>
      <c r="DVP44" s="343"/>
      <c r="DVQ44" s="343"/>
      <c r="DVR44" s="343"/>
      <c r="DVS44" s="343"/>
      <c r="DVT44" s="343"/>
      <c r="DVU44" s="343"/>
      <c r="DVV44" s="343"/>
      <c r="DVW44" s="343"/>
      <c r="DVX44" s="343"/>
      <c r="DVY44" s="343"/>
      <c r="DVZ44" s="343"/>
      <c r="DWA44" s="343"/>
      <c r="DWB44" s="343"/>
      <c r="DWC44" s="343"/>
      <c r="DWD44" s="343"/>
      <c r="DWE44" s="343"/>
      <c r="DWF44" s="343"/>
      <c r="DWG44" s="343"/>
      <c r="DWH44" s="343"/>
      <c r="DWI44" s="343"/>
      <c r="DWJ44" s="343"/>
      <c r="DWK44" s="343"/>
      <c r="DWL44" s="343"/>
      <c r="DWM44" s="343"/>
      <c r="DWN44" s="343"/>
      <c r="DWO44" s="343"/>
      <c r="DWP44" s="343"/>
      <c r="DWQ44" s="343"/>
      <c r="DWR44" s="343"/>
      <c r="DWS44" s="343"/>
      <c r="DWT44" s="343"/>
      <c r="DWU44" s="343"/>
      <c r="DWV44" s="343"/>
      <c r="DWW44" s="343"/>
      <c r="DWX44" s="343"/>
      <c r="DWY44" s="343"/>
      <c r="DWZ44" s="343"/>
      <c r="DXA44" s="343"/>
      <c r="DXB44" s="343"/>
      <c r="DXC44" s="343"/>
      <c r="DXD44" s="343"/>
      <c r="DXE44" s="343"/>
      <c r="DXF44" s="343"/>
      <c r="DXG44" s="343"/>
      <c r="DXH44" s="343"/>
      <c r="DXI44" s="343"/>
      <c r="DXJ44" s="343"/>
      <c r="DXK44" s="343"/>
      <c r="DXL44" s="343"/>
      <c r="DXM44" s="343"/>
      <c r="DXN44" s="343"/>
      <c r="DXO44" s="343"/>
      <c r="DXP44" s="343"/>
      <c r="DXQ44" s="343"/>
      <c r="DXR44" s="343"/>
      <c r="DXS44" s="343"/>
      <c r="DXT44" s="343"/>
      <c r="DXU44" s="343"/>
      <c r="DXV44" s="343"/>
      <c r="DXW44" s="343"/>
      <c r="DXX44" s="343"/>
      <c r="DXY44" s="343"/>
      <c r="DXZ44" s="343"/>
      <c r="DYA44" s="343"/>
      <c r="DYB44" s="343"/>
      <c r="DYC44" s="343"/>
      <c r="DYD44" s="343"/>
      <c r="DYE44" s="343"/>
      <c r="DYF44" s="343"/>
      <c r="DYG44" s="343"/>
      <c r="DYH44" s="343"/>
      <c r="DYI44" s="343"/>
      <c r="DYJ44" s="343"/>
      <c r="DYK44" s="343"/>
      <c r="DYL44" s="343"/>
      <c r="DYM44" s="343"/>
      <c r="DYN44" s="343"/>
      <c r="DYO44" s="343"/>
      <c r="DYP44" s="343"/>
      <c r="DYQ44" s="343"/>
      <c r="DYR44" s="343"/>
      <c r="DYS44" s="343"/>
      <c r="DYT44" s="343"/>
      <c r="DYU44" s="343"/>
      <c r="DYV44" s="343"/>
      <c r="DYW44" s="343"/>
      <c r="DYX44" s="343"/>
      <c r="DYY44" s="343"/>
      <c r="DYZ44" s="343"/>
      <c r="DZA44" s="343"/>
      <c r="DZB44" s="343"/>
      <c r="DZC44" s="343"/>
      <c r="DZD44" s="343"/>
      <c r="DZE44" s="343"/>
      <c r="DZF44" s="343"/>
      <c r="DZG44" s="343"/>
      <c r="DZH44" s="343"/>
      <c r="DZI44" s="343"/>
      <c r="DZJ44" s="343"/>
      <c r="DZK44" s="343"/>
      <c r="DZL44" s="343"/>
      <c r="DZM44" s="343"/>
      <c r="DZN44" s="343"/>
      <c r="DZO44" s="343"/>
      <c r="DZP44" s="343"/>
      <c r="DZQ44" s="343"/>
      <c r="DZR44" s="343"/>
      <c r="DZS44" s="343"/>
      <c r="DZT44" s="343"/>
      <c r="DZU44" s="343"/>
      <c r="DZV44" s="343"/>
      <c r="DZW44" s="343"/>
      <c r="DZX44" s="343"/>
      <c r="DZY44" s="343"/>
      <c r="DZZ44" s="343"/>
      <c r="EAA44" s="343"/>
      <c r="EAB44" s="343"/>
      <c r="EAC44" s="343"/>
      <c r="EAD44" s="343"/>
      <c r="EAE44" s="343"/>
      <c r="EAF44" s="343"/>
      <c r="EAG44" s="343"/>
      <c r="EAH44" s="343"/>
      <c r="EAI44" s="343"/>
      <c r="EAJ44" s="343"/>
      <c r="EAK44" s="343"/>
      <c r="EAL44" s="343"/>
      <c r="EAM44" s="343"/>
      <c r="EAN44" s="343"/>
      <c r="EAO44" s="343"/>
      <c r="EAP44" s="343"/>
      <c r="EAQ44" s="343"/>
      <c r="EAR44" s="343"/>
      <c r="EAS44" s="343"/>
      <c r="EAT44" s="343"/>
      <c r="EAU44" s="343"/>
      <c r="EAV44" s="343"/>
      <c r="EAW44" s="343"/>
      <c r="EAX44" s="343"/>
      <c r="EAY44" s="343"/>
      <c r="EAZ44" s="343"/>
      <c r="EBA44" s="343"/>
      <c r="EBB44" s="343"/>
      <c r="EBC44" s="343"/>
      <c r="EBD44" s="343"/>
      <c r="EBE44" s="343"/>
      <c r="EBF44" s="343"/>
      <c r="EBG44" s="343"/>
      <c r="EBH44" s="343"/>
      <c r="EBI44" s="343"/>
      <c r="EBJ44" s="343"/>
      <c r="EBK44" s="343"/>
      <c r="EBL44" s="343"/>
      <c r="EBM44" s="343"/>
      <c r="EBN44" s="343"/>
      <c r="EBO44" s="343"/>
      <c r="EBP44" s="343"/>
      <c r="EBQ44" s="343"/>
      <c r="EBR44" s="343"/>
      <c r="EBS44" s="343"/>
      <c r="EBT44" s="343"/>
      <c r="EBU44" s="343"/>
      <c r="EBV44" s="343"/>
      <c r="EBW44" s="343"/>
      <c r="EBX44" s="343"/>
      <c r="EBY44" s="343"/>
      <c r="EBZ44" s="343"/>
      <c r="ECA44" s="343"/>
      <c r="ECB44" s="343"/>
      <c r="ECC44" s="343"/>
      <c r="ECD44" s="343"/>
      <c r="ECE44" s="343"/>
      <c r="ECF44" s="343"/>
      <c r="ECG44" s="343"/>
      <c r="ECH44" s="343"/>
      <c r="ECI44" s="343"/>
      <c r="ECJ44" s="343"/>
      <c r="ECK44" s="343"/>
      <c r="ECL44" s="343"/>
      <c r="ECM44" s="343"/>
      <c r="ECN44" s="343"/>
      <c r="ECO44" s="343"/>
      <c r="ECP44" s="343"/>
      <c r="ECQ44" s="343"/>
      <c r="ECR44" s="343"/>
      <c r="ECS44" s="343"/>
      <c r="ECT44" s="343"/>
      <c r="ECU44" s="343"/>
      <c r="ECV44" s="343"/>
      <c r="ECW44" s="343"/>
      <c r="ECX44" s="343"/>
      <c r="ECY44" s="343"/>
      <c r="ECZ44" s="343"/>
      <c r="EDA44" s="343"/>
      <c r="EDB44" s="343"/>
      <c r="EDC44" s="343"/>
      <c r="EDD44" s="343"/>
      <c r="EDE44" s="343"/>
      <c r="EDF44" s="343"/>
      <c r="EDG44" s="343"/>
      <c r="EDH44" s="343"/>
      <c r="EDI44" s="343"/>
      <c r="EDJ44" s="343"/>
      <c r="EDK44" s="343"/>
      <c r="EDL44" s="343"/>
      <c r="EDM44" s="343"/>
      <c r="EDN44" s="343"/>
      <c r="EDO44" s="343"/>
      <c r="EDP44" s="343"/>
      <c r="EDQ44" s="343"/>
      <c r="EDR44" s="343"/>
      <c r="EDS44" s="343"/>
      <c r="EDT44" s="343"/>
      <c r="EDU44" s="343"/>
      <c r="EDV44" s="343"/>
      <c r="EDW44" s="343"/>
      <c r="EDX44" s="343"/>
      <c r="EDY44" s="343"/>
      <c r="EDZ44" s="343"/>
      <c r="EEA44" s="343"/>
      <c r="EEB44" s="343"/>
      <c r="EEC44" s="343"/>
      <c r="EED44" s="343"/>
      <c r="EEE44" s="343"/>
      <c r="EEF44" s="343"/>
      <c r="EEG44" s="343"/>
      <c r="EEH44" s="343"/>
      <c r="EEI44" s="343"/>
      <c r="EEJ44" s="343"/>
      <c r="EEK44" s="343"/>
      <c r="EEL44" s="343"/>
      <c r="EEM44" s="343"/>
      <c r="EEN44" s="343"/>
      <c r="EEO44" s="343"/>
      <c r="EEP44" s="343"/>
      <c r="EEQ44" s="343"/>
      <c r="EER44" s="343"/>
      <c r="EES44" s="343"/>
      <c r="EET44" s="343"/>
      <c r="EEU44" s="343"/>
      <c r="EEV44" s="343"/>
      <c r="EEW44" s="343"/>
      <c r="EEX44" s="343"/>
      <c r="EEY44" s="343"/>
      <c r="EEZ44" s="343"/>
      <c r="EFA44" s="343"/>
      <c r="EFB44" s="343"/>
      <c r="EFC44" s="343"/>
      <c r="EFD44" s="343"/>
      <c r="EFE44" s="343"/>
      <c r="EFF44" s="343"/>
      <c r="EFG44" s="343"/>
      <c r="EFH44" s="343"/>
      <c r="EFI44" s="343"/>
      <c r="EFJ44" s="343"/>
      <c r="EFK44" s="343"/>
      <c r="EFL44" s="343"/>
      <c r="EFM44" s="343"/>
      <c r="EFN44" s="343"/>
      <c r="EFO44" s="343"/>
      <c r="EFP44" s="343"/>
      <c r="EFQ44" s="343"/>
      <c r="EFR44" s="343"/>
      <c r="EFS44" s="343"/>
      <c r="EFT44" s="343"/>
      <c r="EFU44" s="343"/>
      <c r="EFV44" s="343"/>
      <c r="EFW44" s="343"/>
      <c r="EFX44" s="343"/>
      <c r="EFY44" s="343"/>
      <c r="EFZ44" s="343"/>
      <c r="EGA44" s="343"/>
      <c r="EGB44" s="343"/>
      <c r="EGC44" s="343"/>
      <c r="EGD44" s="343"/>
      <c r="EGE44" s="343"/>
      <c r="EGF44" s="343"/>
      <c r="EGG44" s="343"/>
      <c r="EGH44" s="343"/>
      <c r="EGI44" s="343"/>
      <c r="EGJ44" s="343"/>
      <c r="EGK44" s="343"/>
      <c r="EGL44" s="343"/>
      <c r="EGM44" s="343"/>
      <c r="EGN44" s="343"/>
      <c r="EGO44" s="343"/>
      <c r="EGP44" s="343"/>
      <c r="EGQ44" s="343"/>
      <c r="EGR44" s="343"/>
      <c r="EGS44" s="343"/>
      <c r="EGT44" s="343"/>
      <c r="EGU44" s="343"/>
      <c r="EGV44" s="343"/>
      <c r="EGW44" s="343"/>
      <c r="EGX44" s="343"/>
      <c r="EGY44" s="343"/>
      <c r="EGZ44" s="343"/>
      <c r="EHA44" s="343"/>
      <c r="EHB44" s="343"/>
      <c r="EHC44" s="343"/>
      <c r="EHD44" s="343"/>
      <c r="EHE44" s="343"/>
      <c r="EHF44" s="343"/>
      <c r="EHG44" s="343"/>
      <c r="EHH44" s="343"/>
      <c r="EHI44" s="343"/>
      <c r="EHJ44" s="343"/>
      <c r="EHK44" s="343"/>
      <c r="EHL44" s="343"/>
      <c r="EHM44" s="343"/>
      <c r="EHN44" s="343"/>
      <c r="EHO44" s="343"/>
      <c r="EHP44" s="343"/>
      <c r="EHQ44" s="343"/>
      <c r="EHR44" s="343"/>
      <c r="EHS44" s="343"/>
      <c r="EHT44" s="343"/>
      <c r="EHU44" s="343"/>
      <c r="EHV44" s="343"/>
      <c r="EHW44" s="343"/>
      <c r="EHX44" s="343"/>
      <c r="EHY44" s="343"/>
      <c r="EHZ44" s="343"/>
      <c r="EIA44" s="343"/>
      <c r="EIB44" s="343"/>
      <c r="EIC44" s="343"/>
      <c r="EID44" s="343"/>
      <c r="EIE44" s="343"/>
      <c r="EIF44" s="343"/>
      <c r="EIG44" s="343"/>
      <c r="EIH44" s="343"/>
      <c r="EII44" s="343"/>
      <c r="EIJ44" s="343"/>
      <c r="EIK44" s="343"/>
      <c r="EIL44" s="343"/>
      <c r="EIM44" s="343"/>
      <c r="EIN44" s="343"/>
      <c r="EIO44" s="343"/>
      <c r="EIP44" s="343"/>
      <c r="EIQ44" s="343"/>
      <c r="EIR44" s="343"/>
      <c r="EIS44" s="343"/>
      <c r="EIT44" s="343"/>
      <c r="EIU44" s="343"/>
      <c r="EIV44" s="343"/>
      <c r="EIW44" s="343"/>
      <c r="EIX44" s="343"/>
      <c r="EIY44" s="343"/>
      <c r="EIZ44" s="343"/>
      <c r="EJA44" s="343"/>
      <c r="EJB44" s="343"/>
      <c r="EJC44" s="343"/>
      <c r="EJD44" s="343"/>
      <c r="EJE44" s="343"/>
      <c r="EJF44" s="343"/>
      <c r="EJG44" s="343"/>
      <c r="EJH44" s="343"/>
      <c r="EJI44" s="343"/>
      <c r="EJJ44" s="343"/>
      <c r="EJK44" s="343"/>
      <c r="EJL44" s="343"/>
      <c r="EJM44" s="343"/>
      <c r="EJN44" s="343"/>
      <c r="EJO44" s="343"/>
      <c r="EJP44" s="343"/>
      <c r="EJQ44" s="343"/>
      <c r="EJR44" s="343"/>
      <c r="EJS44" s="343"/>
      <c r="EJT44" s="343"/>
      <c r="EJU44" s="343"/>
      <c r="EJV44" s="343"/>
      <c r="EJW44" s="343"/>
      <c r="EJX44" s="343"/>
      <c r="EJY44" s="343"/>
      <c r="EJZ44" s="343"/>
      <c r="EKA44" s="343"/>
      <c r="EKB44" s="343"/>
      <c r="EKC44" s="343"/>
      <c r="EKD44" s="343"/>
      <c r="EKE44" s="343"/>
      <c r="EKF44" s="343"/>
      <c r="EKG44" s="343"/>
      <c r="EKH44" s="343"/>
      <c r="EKI44" s="343"/>
      <c r="EKJ44" s="343"/>
      <c r="EKK44" s="343"/>
      <c r="EKL44" s="343"/>
      <c r="EKM44" s="343"/>
      <c r="EKN44" s="343"/>
      <c r="EKO44" s="343"/>
      <c r="EKP44" s="343"/>
      <c r="EKQ44" s="343"/>
      <c r="EKR44" s="343"/>
      <c r="EKS44" s="343"/>
      <c r="EKT44" s="343"/>
      <c r="EKU44" s="343"/>
      <c r="EKV44" s="343"/>
      <c r="EKW44" s="343"/>
      <c r="EKX44" s="343"/>
      <c r="EKY44" s="343"/>
      <c r="EKZ44" s="343"/>
      <c r="ELA44" s="343"/>
      <c r="ELB44" s="343"/>
      <c r="ELC44" s="343"/>
      <c r="ELD44" s="343"/>
      <c r="ELE44" s="343"/>
      <c r="ELF44" s="343"/>
      <c r="ELG44" s="343"/>
      <c r="ELH44" s="343"/>
      <c r="ELI44" s="343"/>
      <c r="ELJ44" s="343"/>
      <c r="ELK44" s="343"/>
      <c r="ELL44" s="343"/>
      <c r="ELM44" s="343"/>
      <c r="ELN44" s="343"/>
      <c r="ELO44" s="343"/>
      <c r="ELP44" s="343"/>
      <c r="ELQ44" s="343"/>
      <c r="ELR44" s="343"/>
      <c r="ELS44" s="343"/>
      <c r="ELT44" s="343"/>
      <c r="ELU44" s="343"/>
      <c r="ELV44" s="343"/>
      <c r="ELW44" s="343"/>
      <c r="ELX44" s="343"/>
      <c r="ELY44" s="343"/>
      <c r="ELZ44" s="343"/>
      <c r="EMA44" s="343"/>
      <c r="EMB44" s="343"/>
      <c r="EMC44" s="343"/>
      <c r="EMD44" s="343"/>
      <c r="EME44" s="343"/>
      <c r="EMF44" s="343"/>
      <c r="EMG44" s="343"/>
      <c r="EMH44" s="343"/>
      <c r="EMI44" s="343"/>
      <c r="EMJ44" s="343"/>
      <c r="EMK44" s="343"/>
      <c r="EML44" s="343"/>
      <c r="EMM44" s="343"/>
      <c r="EMN44" s="343"/>
      <c r="EMO44" s="343"/>
      <c r="EMP44" s="343"/>
      <c r="EMQ44" s="343"/>
      <c r="EMR44" s="343"/>
      <c r="EMS44" s="343"/>
      <c r="EMT44" s="343"/>
      <c r="EMU44" s="343"/>
      <c r="EMV44" s="343"/>
      <c r="EMW44" s="343"/>
      <c r="EMX44" s="343"/>
      <c r="EMY44" s="343"/>
      <c r="EMZ44" s="343"/>
      <c r="ENA44" s="343"/>
      <c r="ENB44" s="343"/>
      <c r="ENC44" s="343"/>
      <c r="END44" s="343"/>
      <c r="ENE44" s="343"/>
      <c r="ENF44" s="343"/>
      <c r="ENG44" s="343"/>
      <c r="ENH44" s="343"/>
      <c r="ENI44" s="343"/>
      <c r="ENJ44" s="343"/>
      <c r="ENK44" s="343"/>
      <c r="ENL44" s="343"/>
      <c r="ENM44" s="343"/>
      <c r="ENN44" s="343"/>
      <c r="ENO44" s="343"/>
      <c r="ENP44" s="343"/>
      <c r="ENQ44" s="343"/>
      <c r="ENR44" s="343"/>
      <c r="ENS44" s="343"/>
      <c r="ENT44" s="343"/>
      <c r="ENU44" s="343"/>
      <c r="ENV44" s="343"/>
      <c r="ENW44" s="343"/>
      <c r="ENX44" s="343"/>
      <c r="ENY44" s="343"/>
      <c r="ENZ44" s="343"/>
      <c r="EOA44" s="343"/>
      <c r="EOB44" s="343"/>
      <c r="EOC44" s="343"/>
      <c r="EOD44" s="343"/>
      <c r="EOE44" s="343"/>
      <c r="EOF44" s="343"/>
      <c r="EOG44" s="343"/>
      <c r="EOH44" s="343"/>
      <c r="EOI44" s="343"/>
      <c r="EOJ44" s="343"/>
      <c r="EOK44" s="343"/>
      <c r="EOL44" s="343"/>
      <c r="EOM44" s="343"/>
      <c r="EON44" s="343"/>
      <c r="EOO44" s="343"/>
      <c r="EOP44" s="343"/>
      <c r="EOQ44" s="343"/>
      <c r="EOR44" s="343"/>
      <c r="EOS44" s="343"/>
      <c r="EOT44" s="343"/>
      <c r="EOU44" s="343"/>
      <c r="EOV44" s="343"/>
      <c r="EOW44" s="343"/>
      <c r="EOX44" s="343"/>
      <c r="EOY44" s="343"/>
      <c r="EOZ44" s="343"/>
      <c r="EPA44" s="343"/>
      <c r="EPB44" s="343"/>
      <c r="EPC44" s="343"/>
      <c r="EPD44" s="343"/>
      <c r="EPE44" s="343"/>
      <c r="EPF44" s="343"/>
      <c r="EPG44" s="343"/>
      <c r="EPH44" s="343"/>
      <c r="EPI44" s="343"/>
      <c r="EPJ44" s="343"/>
      <c r="EPK44" s="343"/>
      <c r="EPL44" s="343"/>
      <c r="EPM44" s="343"/>
      <c r="EPN44" s="343"/>
      <c r="EPO44" s="343"/>
      <c r="EPP44" s="343"/>
      <c r="EPQ44" s="343"/>
      <c r="EPR44" s="343"/>
      <c r="EPS44" s="343"/>
      <c r="EPT44" s="343"/>
      <c r="EPU44" s="343"/>
      <c r="EPV44" s="343"/>
      <c r="EPW44" s="343"/>
      <c r="EPX44" s="343"/>
      <c r="EPY44" s="343"/>
      <c r="EPZ44" s="343"/>
      <c r="EQA44" s="343"/>
      <c r="EQB44" s="343"/>
      <c r="EQC44" s="343"/>
      <c r="EQD44" s="343"/>
      <c r="EQE44" s="343"/>
      <c r="EQF44" s="343"/>
      <c r="EQG44" s="343"/>
      <c r="EQH44" s="343"/>
      <c r="EQI44" s="343"/>
      <c r="EQJ44" s="343"/>
      <c r="EQK44" s="343"/>
      <c r="EQL44" s="343"/>
      <c r="EQM44" s="343"/>
      <c r="EQN44" s="343"/>
      <c r="EQO44" s="343"/>
      <c r="EQP44" s="343"/>
      <c r="EQQ44" s="343"/>
      <c r="EQR44" s="343"/>
      <c r="EQS44" s="343"/>
      <c r="EQT44" s="343"/>
      <c r="EQU44" s="343"/>
      <c r="EQV44" s="343"/>
      <c r="EQW44" s="343"/>
      <c r="EQX44" s="343"/>
      <c r="EQY44" s="343"/>
      <c r="EQZ44" s="343"/>
      <c r="ERA44" s="343"/>
      <c r="ERB44" s="343"/>
      <c r="ERC44" s="343"/>
      <c r="ERD44" s="343"/>
      <c r="ERE44" s="343"/>
      <c r="ERF44" s="343"/>
      <c r="ERG44" s="343"/>
      <c r="ERH44" s="343"/>
      <c r="ERI44" s="343"/>
      <c r="ERJ44" s="343"/>
      <c r="ERK44" s="343"/>
      <c r="ERL44" s="343"/>
      <c r="ERM44" s="343"/>
      <c r="ERN44" s="343"/>
      <c r="ERO44" s="343"/>
      <c r="ERP44" s="343"/>
      <c r="ERQ44" s="343"/>
      <c r="ERR44" s="343"/>
      <c r="ERS44" s="343"/>
      <c r="ERT44" s="343"/>
      <c r="ERU44" s="343"/>
      <c r="ERV44" s="343"/>
      <c r="ERW44" s="343"/>
      <c r="ERX44" s="343"/>
      <c r="ERY44" s="343"/>
      <c r="ERZ44" s="343"/>
      <c r="ESA44" s="343"/>
      <c r="ESB44" s="343"/>
      <c r="ESC44" s="343"/>
      <c r="ESD44" s="343"/>
      <c r="ESE44" s="343"/>
      <c r="ESF44" s="343"/>
      <c r="ESG44" s="343"/>
      <c r="ESH44" s="343"/>
      <c r="ESI44" s="343"/>
      <c r="ESJ44" s="343"/>
      <c r="ESK44" s="343"/>
      <c r="ESL44" s="343"/>
      <c r="ESM44" s="343"/>
      <c r="ESN44" s="343"/>
      <c r="ESO44" s="343"/>
      <c r="ESP44" s="343"/>
      <c r="ESQ44" s="343"/>
      <c r="ESR44" s="343"/>
      <c r="ESS44" s="343"/>
      <c r="EST44" s="343"/>
      <c r="ESU44" s="343"/>
      <c r="ESV44" s="343"/>
      <c r="ESW44" s="343"/>
      <c r="ESX44" s="343"/>
      <c r="ESY44" s="343"/>
      <c r="ESZ44" s="343"/>
      <c r="ETA44" s="343"/>
      <c r="ETB44" s="343"/>
      <c r="ETC44" s="343"/>
      <c r="ETD44" s="343"/>
      <c r="ETE44" s="343"/>
      <c r="ETF44" s="343"/>
      <c r="ETG44" s="343"/>
      <c r="ETH44" s="343"/>
      <c r="ETI44" s="343"/>
      <c r="ETJ44" s="343"/>
      <c r="ETK44" s="343"/>
      <c r="ETL44" s="343"/>
      <c r="ETM44" s="343"/>
      <c r="ETN44" s="343"/>
      <c r="ETO44" s="343"/>
      <c r="ETP44" s="343"/>
      <c r="ETQ44" s="343"/>
      <c r="ETR44" s="343"/>
      <c r="ETS44" s="343"/>
      <c r="ETT44" s="343"/>
      <c r="ETU44" s="343"/>
      <c r="ETV44" s="343"/>
      <c r="ETW44" s="343"/>
      <c r="ETX44" s="343"/>
      <c r="ETY44" s="343"/>
      <c r="ETZ44" s="343"/>
      <c r="EUA44" s="343"/>
      <c r="EUB44" s="343"/>
      <c r="EUC44" s="343"/>
      <c r="EUD44" s="343"/>
      <c r="EUE44" s="343"/>
      <c r="EUF44" s="343"/>
      <c r="EUG44" s="343"/>
      <c r="EUH44" s="343"/>
      <c r="EUI44" s="343"/>
      <c r="EUJ44" s="343"/>
      <c r="EUK44" s="343"/>
      <c r="EUL44" s="343"/>
      <c r="EUM44" s="343"/>
      <c r="EUN44" s="343"/>
      <c r="EUO44" s="343"/>
      <c r="EUP44" s="343"/>
      <c r="EUQ44" s="343"/>
      <c r="EUR44" s="343"/>
      <c r="EUS44" s="343"/>
      <c r="EUT44" s="343"/>
      <c r="EUU44" s="343"/>
      <c r="EUV44" s="343"/>
      <c r="EUW44" s="343"/>
      <c r="EUX44" s="343"/>
      <c r="EUY44" s="343"/>
      <c r="EUZ44" s="343"/>
      <c r="EVA44" s="343"/>
      <c r="EVB44" s="343"/>
      <c r="EVC44" s="343"/>
      <c r="EVD44" s="343"/>
      <c r="EVE44" s="343"/>
      <c r="EVF44" s="343"/>
      <c r="EVG44" s="343"/>
      <c r="EVH44" s="343"/>
      <c r="EVI44" s="343"/>
      <c r="EVJ44" s="343"/>
      <c r="EVK44" s="343"/>
      <c r="EVL44" s="343"/>
      <c r="EVM44" s="343"/>
      <c r="EVN44" s="343"/>
      <c r="EVO44" s="343"/>
      <c r="EVP44" s="343"/>
      <c r="EVQ44" s="343"/>
      <c r="EVR44" s="343"/>
      <c r="EVS44" s="343"/>
      <c r="EVT44" s="343"/>
      <c r="EVU44" s="343"/>
      <c r="EVV44" s="343"/>
      <c r="EVW44" s="343"/>
      <c r="EVX44" s="343"/>
      <c r="EVY44" s="343"/>
      <c r="EVZ44" s="343"/>
      <c r="EWA44" s="343"/>
      <c r="EWB44" s="343"/>
      <c r="EWC44" s="343"/>
      <c r="EWD44" s="343"/>
      <c r="EWE44" s="343"/>
      <c r="EWF44" s="343"/>
      <c r="EWG44" s="343"/>
      <c r="EWH44" s="343"/>
      <c r="EWI44" s="343"/>
      <c r="EWJ44" s="343"/>
      <c r="EWK44" s="343"/>
      <c r="EWL44" s="343"/>
      <c r="EWM44" s="343"/>
      <c r="EWN44" s="343"/>
      <c r="EWO44" s="343"/>
      <c r="EWP44" s="343"/>
      <c r="EWQ44" s="343"/>
      <c r="EWR44" s="343"/>
      <c r="EWS44" s="343"/>
      <c r="EWT44" s="343"/>
      <c r="EWU44" s="343"/>
      <c r="EWV44" s="343"/>
      <c r="EWW44" s="343"/>
      <c r="EWX44" s="343"/>
      <c r="EWY44" s="343"/>
      <c r="EWZ44" s="343"/>
      <c r="EXA44" s="343"/>
      <c r="EXB44" s="343"/>
      <c r="EXC44" s="343"/>
      <c r="EXD44" s="343"/>
      <c r="EXE44" s="343"/>
      <c r="EXF44" s="343"/>
      <c r="EXG44" s="343"/>
      <c r="EXH44" s="343"/>
      <c r="EXI44" s="343"/>
      <c r="EXJ44" s="343"/>
      <c r="EXK44" s="343"/>
      <c r="EXL44" s="343"/>
      <c r="EXM44" s="343"/>
      <c r="EXN44" s="343"/>
      <c r="EXO44" s="343"/>
      <c r="EXP44" s="343"/>
      <c r="EXQ44" s="343"/>
      <c r="EXR44" s="343"/>
      <c r="EXS44" s="343"/>
      <c r="EXT44" s="343"/>
      <c r="EXU44" s="343"/>
      <c r="EXV44" s="343"/>
      <c r="EXW44" s="343"/>
      <c r="EXX44" s="343"/>
      <c r="EXY44" s="343"/>
      <c r="EXZ44" s="343"/>
      <c r="EYA44" s="343"/>
      <c r="EYB44" s="343"/>
      <c r="EYC44" s="343"/>
      <c r="EYD44" s="343"/>
      <c r="EYE44" s="343"/>
      <c r="EYF44" s="343"/>
      <c r="EYG44" s="343"/>
      <c r="EYH44" s="343"/>
      <c r="EYI44" s="343"/>
      <c r="EYJ44" s="343"/>
      <c r="EYK44" s="343"/>
      <c r="EYL44" s="343"/>
      <c r="EYM44" s="343"/>
      <c r="EYN44" s="343"/>
      <c r="EYO44" s="343"/>
      <c r="EYP44" s="343"/>
      <c r="EYQ44" s="343"/>
      <c r="EYR44" s="343"/>
      <c r="EYS44" s="343"/>
      <c r="EYT44" s="343"/>
      <c r="EYU44" s="343"/>
      <c r="EYV44" s="343"/>
      <c r="EYW44" s="343"/>
      <c r="EYX44" s="343"/>
      <c r="EYY44" s="343"/>
      <c r="EYZ44" s="343"/>
      <c r="EZA44" s="343"/>
      <c r="EZB44" s="343"/>
      <c r="EZC44" s="343"/>
      <c r="EZD44" s="343"/>
      <c r="EZE44" s="343"/>
      <c r="EZF44" s="343"/>
      <c r="EZG44" s="343"/>
      <c r="EZH44" s="343"/>
      <c r="EZI44" s="343"/>
      <c r="EZJ44" s="343"/>
      <c r="EZK44" s="343"/>
      <c r="EZL44" s="343"/>
      <c r="EZM44" s="343"/>
      <c r="EZN44" s="343"/>
      <c r="EZO44" s="343"/>
      <c r="EZP44" s="343"/>
      <c r="EZQ44" s="343"/>
      <c r="EZR44" s="343"/>
      <c r="EZS44" s="343"/>
      <c r="EZT44" s="343"/>
      <c r="EZU44" s="343"/>
      <c r="EZV44" s="343"/>
      <c r="EZW44" s="343"/>
      <c r="EZX44" s="343"/>
      <c r="EZY44" s="343"/>
      <c r="EZZ44" s="343"/>
      <c r="FAA44" s="343"/>
      <c r="FAB44" s="343"/>
      <c r="FAC44" s="343"/>
      <c r="FAD44" s="343"/>
      <c r="FAE44" s="343"/>
      <c r="FAF44" s="343"/>
      <c r="FAG44" s="343"/>
      <c r="FAH44" s="343"/>
      <c r="FAI44" s="343"/>
      <c r="FAJ44" s="343"/>
      <c r="FAK44" s="343"/>
      <c r="FAL44" s="343"/>
      <c r="FAM44" s="343"/>
      <c r="FAN44" s="343"/>
      <c r="FAO44" s="343"/>
      <c r="FAP44" s="343"/>
      <c r="FAQ44" s="343"/>
      <c r="FAR44" s="343"/>
      <c r="FAS44" s="343"/>
      <c r="FAT44" s="343"/>
      <c r="FAU44" s="343"/>
      <c r="FAV44" s="343"/>
      <c r="FAW44" s="343"/>
      <c r="FAX44" s="343"/>
      <c r="FAY44" s="343"/>
      <c r="FAZ44" s="343"/>
      <c r="FBA44" s="343"/>
      <c r="FBB44" s="343"/>
      <c r="FBC44" s="343"/>
      <c r="FBD44" s="343"/>
      <c r="FBE44" s="343"/>
      <c r="FBF44" s="343"/>
      <c r="FBG44" s="343"/>
      <c r="FBH44" s="343"/>
      <c r="FBI44" s="343"/>
      <c r="FBJ44" s="343"/>
      <c r="FBK44" s="343"/>
      <c r="FBL44" s="343"/>
      <c r="FBM44" s="343"/>
      <c r="FBN44" s="343"/>
      <c r="FBO44" s="343"/>
      <c r="FBP44" s="343"/>
      <c r="FBQ44" s="343"/>
      <c r="FBR44" s="343"/>
      <c r="FBS44" s="343"/>
      <c r="FBT44" s="343"/>
      <c r="FBU44" s="343"/>
      <c r="FBV44" s="343"/>
      <c r="FBW44" s="343"/>
      <c r="FBX44" s="343"/>
      <c r="FBY44" s="343"/>
      <c r="FBZ44" s="343"/>
      <c r="FCA44" s="343"/>
      <c r="FCB44" s="343"/>
      <c r="FCC44" s="343"/>
      <c r="FCD44" s="343"/>
      <c r="FCE44" s="343"/>
      <c r="FCF44" s="343"/>
      <c r="FCG44" s="343"/>
      <c r="FCH44" s="343"/>
      <c r="FCI44" s="343"/>
      <c r="FCJ44" s="343"/>
      <c r="FCK44" s="343"/>
      <c r="FCL44" s="343"/>
      <c r="FCM44" s="343"/>
      <c r="FCN44" s="343"/>
      <c r="FCO44" s="343"/>
      <c r="FCP44" s="343"/>
      <c r="FCQ44" s="343"/>
      <c r="FCR44" s="343"/>
      <c r="FCS44" s="343"/>
      <c r="FCT44" s="343"/>
      <c r="FCU44" s="343"/>
      <c r="FCV44" s="343"/>
      <c r="FCW44" s="343"/>
      <c r="FCX44" s="343"/>
      <c r="FCY44" s="343"/>
      <c r="FCZ44" s="343"/>
      <c r="FDA44" s="343"/>
      <c r="FDB44" s="343"/>
      <c r="FDC44" s="343"/>
      <c r="FDD44" s="343"/>
      <c r="FDE44" s="343"/>
      <c r="FDF44" s="343"/>
      <c r="FDG44" s="343"/>
      <c r="FDH44" s="343"/>
      <c r="FDI44" s="343"/>
      <c r="FDJ44" s="343"/>
      <c r="FDK44" s="343"/>
      <c r="FDL44" s="343"/>
      <c r="FDM44" s="343"/>
      <c r="FDN44" s="343"/>
      <c r="FDO44" s="343"/>
      <c r="FDP44" s="343"/>
      <c r="FDQ44" s="343"/>
      <c r="FDR44" s="343"/>
      <c r="FDS44" s="343"/>
      <c r="FDT44" s="343"/>
      <c r="FDU44" s="343"/>
      <c r="FDV44" s="343"/>
      <c r="FDW44" s="343"/>
      <c r="FDX44" s="343"/>
      <c r="FDY44" s="343"/>
      <c r="FDZ44" s="343"/>
      <c r="FEA44" s="343"/>
      <c r="FEB44" s="343"/>
      <c r="FEC44" s="343"/>
      <c r="FED44" s="343"/>
      <c r="FEE44" s="343"/>
      <c r="FEF44" s="343"/>
      <c r="FEG44" s="343"/>
      <c r="FEH44" s="343"/>
      <c r="FEI44" s="343"/>
      <c r="FEJ44" s="343"/>
      <c r="FEK44" s="343"/>
      <c r="FEL44" s="343"/>
      <c r="FEM44" s="343"/>
      <c r="FEN44" s="343"/>
      <c r="FEO44" s="343"/>
      <c r="FEP44" s="343"/>
      <c r="FEQ44" s="343"/>
      <c r="FER44" s="343"/>
      <c r="FES44" s="343"/>
      <c r="FET44" s="343"/>
      <c r="FEU44" s="343"/>
      <c r="FEV44" s="343"/>
      <c r="FEW44" s="343"/>
      <c r="FEX44" s="343"/>
      <c r="FEY44" s="343"/>
      <c r="FEZ44" s="343"/>
      <c r="FFA44" s="343"/>
      <c r="FFB44" s="343"/>
      <c r="FFC44" s="343"/>
      <c r="FFD44" s="343"/>
      <c r="FFE44" s="343"/>
      <c r="FFF44" s="343"/>
      <c r="FFG44" s="343"/>
      <c r="FFH44" s="343"/>
      <c r="FFI44" s="343"/>
      <c r="FFJ44" s="343"/>
      <c r="FFK44" s="343"/>
      <c r="FFL44" s="343"/>
      <c r="FFM44" s="343"/>
      <c r="FFN44" s="343"/>
      <c r="FFO44" s="343"/>
      <c r="FFP44" s="343"/>
      <c r="FFQ44" s="343"/>
      <c r="FFR44" s="343"/>
      <c r="FFS44" s="343"/>
      <c r="FFT44" s="343"/>
      <c r="FFU44" s="343"/>
      <c r="FFV44" s="343"/>
      <c r="FFW44" s="343"/>
      <c r="FFX44" s="343"/>
      <c r="FFY44" s="343"/>
      <c r="FFZ44" s="343"/>
      <c r="FGA44" s="343"/>
      <c r="FGB44" s="343"/>
      <c r="FGC44" s="343"/>
      <c r="FGD44" s="343"/>
      <c r="FGE44" s="343"/>
      <c r="FGF44" s="343"/>
      <c r="FGG44" s="343"/>
      <c r="FGH44" s="343"/>
      <c r="FGI44" s="343"/>
      <c r="FGJ44" s="343"/>
      <c r="FGK44" s="343"/>
      <c r="FGL44" s="343"/>
      <c r="FGM44" s="343"/>
      <c r="FGN44" s="343"/>
      <c r="FGO44" s="343"/>
      <c r="FGP44" s="343"/>
      <c r="FGQ44" s="343"/>
      <c r="FGR44" s="343"/>
      <c r="FGS44" s="343"/>
      <c r="FGT44" s="343"/>
      <c r="FGU44" s="343"/>
      <c r="FGV44" s="343"/>
      <c r="FGW44" s="343"/>
      <c r="FGX44" s="343"/>
      <c r="FGY44" s="343"/>
      <c r="FGZ44" s="343"/>
      <c r="FHA44" s="343"/>
      <c r="FHB44" s="343"/>
      <c r="FHC44" s="343"/>
      <c r="FHD44" s="343"/>
      <c r="FHE44" s="343"/>
      <c r="FHF44" s="343"/>
      <c r="FHG44" s="343"/>
      <c r="FHH44" s="343"/>
      <c r="FHI44" s="343"/>
      <c r="FHJ44" s="343"/>
      <c r="FHK44" s="343"/>
      <c r="FHL44" s="343"/>
      <c r="FHM44" s="343"/>
      <c r="FHN44" s="343"/>
      <c r="FHO44" s="343"/>
      <c r="FHP44" s="343"/>
      <c r="FHQ44" s="343"/>
      <c r="FHR44" s="343"/>
      <c r="FHS44" s="343"/>
      <c r="FHT44" s="343"/>
      <c r="FHU44" s="343"/>
      <c r="FHV44" s="343"/>
      <c r="FHW44" s="343"/>
      <c r="FHX44" s="343"/>
      <c r="FHY44" s="343"/>
      <c r="FHZ44" s="343"/>
      <c r="FIA44" s="343"/>
      <c r="FIB44" s="343"/>
      <c r="FIC44" s="343"/>
      <c r="FID44" s="343"/>
      <c r="FIE44" s="343"/>
      <c r="FIF44" s="343"/>
      <c r="FIG44" s="343"/>
      <c r="FIH44" s="343"/>
      <c r="FII44" s="343"/>
      <c r="FIJ44" s="343"/>
      <c r="FIK44" s="343"/>
      <c r="FIL44" s="343"/>
      <c r="FIM44" s="343"/>
      <c r="FIN44" s="343"/>
      <c r="FIO44" s="343"/>
      <c r="FIP44" s="343"/>
      <c r="FIQ44" s="343"/>
      <c r="FIR44" s="343"/>
      <c r="FIS44" s="343"/>
      <c r="FIT44" s="343"/>
      <c r="FIU44" s="343"/>
      <c r="FIV44" s="343"/>
      <c r="FIW44" s="343"/>
      <c r="FIX44" s="343"/>
      <c r="FIY44" s="343"/>
      <c r="FIZ44" s="343"/>
      <c r="FJA44" s="343"/>
      <c r="FJB44" s="343"/>
      <c r="FJC44" s="343"/>
      <c r="FJD44" s="343"/>
      <c r="FJE44" s="343"/>
      <c r="FJF44" s="343"/>
      <c r="FJG44" s="343"/>
      <c r="FJH44" s="343"/>
      <c r="FJI44" s="343"/>
      <c r="FJJ44" s="343"/>
      <c r="FJK44" s="343"/>
      <c r="FJL44" s="343"/>
      <c r="FJM44" s="343"/>
      <c r="FJN44" s="343"/>
      <c r="FJO44" s="343"/>
      <c r="FJP44" s="343"/>
      <c r="FJQ44" s="343"/>
      <c r="FJR44" s="343"/>
      <c r="FJS44" s="343"/>
      <c r="FJT44" s="343"/>
      <c r="FJU44" s="343"/>
      <c r="FJV44" s="343"/>
      <c r="FJW44" s="343"/>
      <c r="FJX44" s="343"/>
      <c r="FJY44" s="343"/>
      <c r="FJZ44" s="343"/>
      <c r="FKA44" s="343"/>
      <c r="FKB44" s="343"/>
      <c r="FKC44" s="343"/>
      <c r="FKD44" s="343"/>
      <c r="FKE44" s="343"/>
      <c r="FKF44" s="343"/>
      <c r="FKG44" s="343"/>
      <c r="FKH44" s="343"/>
      <c r="FKI44" s="343"/>
      <c r="FKJ44" s="343"/>
      <c r="FKK44" s="343"/>
      <c r="FKL44" s="343"/>
      <c r="FKM44" s="343"/>
      <c r="FKN44" s="343"/>
      <c r="FKO44" s="343"/>
      <c r="FKP44" s="343"/>
      <c r="FKQ44" s="343"/>
      <c r="FKR44" s="343"/>
      <c r="FKS44" s="343"/>
      <c r="FKT44" s="343"/>
      <c r="FKU44" s="343"/>
      <c r="FKV44" s="343"/>
      <c r="FKW44" s="343"/>
      <c r="FKX44" s="343"/>
      <c r="FKY44" s="343"/>
      <c r="FKZ44" s="343"/>
      <c r="FLA44" s="343"/>
      <c r="FLB44" s="343"/>
      <c r="FLC44" s="343"/>
      <c r="FLD44" s="343"/>
      <c r="FLE44" s="343"/>
      <c r="FLF44" s="343"/>
      <c r="FLG44" s="343"/>
      <c r="FLH44" s="343"/>
      <c r="FLI44" s="343"/>
      <c r="FLJ44" s="343"/>
      <c r="FLK44" s="343"/>
      <c r="FLL44" s="343"/>
      <c r="FLM44" s="343"/>
      <c r="FLN44" s="343"/>
      <c r="FLO44" s="343"/>
      <c r="FLP44" s="343"/>
      <c r="FLQ44" s="343"/>
      <c r="FLR44" s="343"/>
      <c r="FLS44" s="343"/>
      <c r="FLT44" s="343"/>
      <c r="FLU44" s="343"/>
      <c r="FLV44" s="343"/>
      <c r="FLW44" s="343"/>
      <c r="FLX44" s="343"/>
      <c r="FLY44" s="343"/>
      <c r="FLZ44" s="343"/>
      <c r="FMA44" s="343"/>
      <c r="FMB44" s="343"/>
      <c r="FMC44" s="343"/>
      <c r="FMD44" s="343"/>
      <c r="FME44" s="343"/>
      <c r="FMF44" s="343"/>
      <c r="FMG44" s="343"/>
      <c r="FMH44" s="343"/>
      <c r="FMI44" s="343"/>
      <c r="FMJ44" s="343"/>
      <c r="FMK44" s="343"/>
      <c r="FML44" s="343"/>
      <c r="FMM44" s="343"/>
      <c r="FMN44" s="343"/>
      <c r="FMO44" s="343"/>
      <c r="FMP44" s="343"/>
      <c r="FMQ44" s="343"/>
      <c r="FMR44" s="343"/>
      <c r="FMS44" s="343"/>
      <c r="FMT44" s="343"/>
      <c r="FMU44" s="343"/>
      <c r="FMV44" s="343"/>
      <c r="FMW44" s="343"/>
      <c r="FMX44" s="343"/>
      <c r="FMY44" s="343"/>
      <c r="FMZ44" s="343"/>
      <c r="FNA44" s="343"/>
      <c r="FNB44" s="343"/>
      <c r="FNC44" s="343"/>
      <c r="FND44" s="343"/>
      <c r="FNE44" s="343"/>
      <c r="FNF44" s="343"/>
      <c r="FNG44" s="343"/>
      <c r="FNH44" s="343"/>
      <c r="FNI44" s="343"/>
      <c r="FNJ44" s="343"/>
      <c r="FNK44" s="343"/>
      <c r="FNL44" s="343"/>
      <c r="FNM44" s="343"/>
      <c r="FNN44" s="343"/>
      <c r="FNO44" s="343"/>
      <c r="FNP44" s="343"/>
      <c r="FNQ44" s="343"/>
      <c r="FNR44" s="343"/>
      <c r="FNS44" s="343"/>
      <c r="FNT44" s="343"/>
      <c r="FNU44" s="343"/>
      <c r="FNV44" s="343"/>
      <c r="FNW44" s="343"/>
      <c r="FNX44" s="343"/>
      <c r="FNY44" s="343"/>
      <c r="FNZ44" s="343"/>
      <c r="FOA44" s="343"/>
      <c r="FOB44" s="343"/>
      <c r="FOC44" s="343"/>
      <c r="FOD44" s="343"/>
      <c r="FOE44" s="343"/>
      <c r="FOF44" s="343"/>
      <c r="FOG44" s="343"/>
      <c r="FOH44" s="343"/>
      <c r="FOI44" s="343"/>
      <c r="FOJ44" s="343"/>
      <c r="FOK44" s="343"/>
      <c r="FOL44" s="343"/>
      <c r="FOM44" s="343"/>
      <c r="FON44" s="343"/>
      <c r="FOO44" s="343"/>
      <c r="FOP44" s="343"/>
      <c r="FOQ44" s="343"/>
      <c r="FOR44" s="343"/>
      <c r="FOS44" s="343"/>
      <c r="FOT44" s="343"/>
      <c r="FOU44" s="343"/>
      <c r="FOV44" s="343"/>
      <c r="FOW44" s="343"/>
      <c r="FOX44" s="343"/>
      <c r="FOY44" s="343"/>
      <c r="FOZ44" s="343"/>
      <c r="FPA44" s="343"/>
      <c r="FPB44" s="343"/>
      <c r="FPC44" s="343"/>
      <c r="FPD44" s="343"/>
      <c r="FPE44" s="343"/>
      <c r="FPF44" s="343"/>
      <c r="FPG44" s="343"/>
      <c r="FPH44" s="343"/>
      <c r="FPI44" s="343"/>
      <c r="FPJ44" s="343"/>
      <c r="FPK44" s="343"/>
      <c r="FPL44" s="343"/>
      <c r="FPM44" s="343"/>
      <c r="FPN44" s="343"/>
      <c r="FPO44" s="343"/>
      <c r="FPP44" s="343"/>
      <c r="FPQ44" s="343"/>
      <c r="FPR44" s="343"/>
      <c r="FPS44" s="343"/>
      <c r="FPT44" s="343"/>
      <c r="FPU44" s="343"/>
      <c r="FPV44" s="343"/>
      <c r="FPW44" s="343"/>
      <c r="FPX44" s="343"/>
      <c r="FPY44" s="343"/>
      <c r="FPZ44" s="343"/>
      <c r="FQA44" s="343"/>
      <c r="FQB44" s="343"/>
      <c r="FQC44" s="343"/>
      <c r="FQD44" s="343"/>
      <c r="FQE44" s="343"/>
      <c r="FQF44" s="343"/>
      <c r="FQG44" s="343"/>
      <c r="FQH44" s="343"/>
      <c r="FQI44" s="343"/>
      <c r="FQJ44" s="343"/>
      <c r="FQK44" s="343"/>
      <c r="FQL44" s="343"/>
      <c r="FQM44" s="343"/>
      <c r="FQN44" s="343"/>
      <c r="FQO44" s="343"/>
      <c r="FQP44" s="343"/>
      <c r="FQQ44" s="343"/>
      <c r="FQR44" s="343"/>
      <c r="FQS44" s="343"/>
      <c r="FQT44" s="343"/>
      <c r="FQU44" s="343"/>
      <c r="FQV44" s="343"/>
      <c r="FQW44" s="343"/>
      <c r="FQX44" s="343"/>
      <c r="FQY44" s="343"/>
      <c r="FQZ44" s="343"/>
      <c r="FRA44" s="343"/>
      <c r="FRB44" s="343"/>
      <c r="FRC44" s="343"/>
      <c r="FRD44" s="343"/>
      <c r="FRE44" s="343"/>
      <c r="FRF44" s="343"/>
      <c r="FRG44" s="343"/>
      <c r="FRH44" s="343"/>
      <c r="FRI44" s="343"/>
      <c r="FRJ44" s="343"/>
      <c r="FRK44" s="343"/>
      <c r="FRL44" s="343"/>
      <c r="FRM44" s="343"/>
      <c r="FRN44" s="343"/>
      <c r="FRO44" s="343"/>
      <c r="FRP44" s="343"/>
      <c r="FRQ44" s="343"/>
      <c r="FRR44" s="343"/>
      <c r="FRS44" s="343"/>
      <c r="FRT44" s="343"/>
      <c r="FRU44" s="343"/>
      <c r="FRV44" s="343"/>
      <c r="FRW44" s="343"/>
      <c r="FRX44" s="343"/>
      <c r="FRY44" s="343"/>
      <c r="FRZ44" s="343"/>
      <c r="FSA44" s="343"/>
      <c r="FSB44" s="343"/>
      <c r="FSC44" s="343"/>
      <c r="FSD44" s="343"/>
      <c r="FSE44" s="343"/>
      <c r="FSF44" s="343"/>
      <c r="FSG44" s="343"/>
      <c r="FSH44" s="343"/>
      <c r="FSI44" s="343"/>
      <c r="FSJ44" s="343"/>
      <c r="FSK44" s="343"/>
      <c r="FSL44" s="343"/>
      <c r="FSM44" s="343"/>
      <c r="FSN44" s="343"/>
      <c r="FSO44" s="343"/>
      <c r="FSP44" s="343"/>
      <c r="FSQ44" s="343"/>
      <c r="FSR44" s="343"/>
      <c r="FSS44" s="343"/>
      <c r="FST44" s="343"/>
      <c r="FSU44" s="343"/>
      <c r="FSV44" s="343"/>
      <c r="FSW44" s="343"/>
      <c r="FSX44" s="343"/>
      <c r="FSY44" s="343"/>
      <c r="FSZ44" s="343"/>
      <c r="FTA44" s="343"/>
      <c r="FTB44" s="343"/>
      <c r="FTC44" s="343"/>
      <c r="FTD44" s="343"/>
      <c r="FTE44" s="343"/>
      <c r="FTF44" s="343"/>
      <c r="FTG44" s="343"/>
      <c r="FTH44" s="343"/>
      <c r="FTI44" s="343"/>
      <c r="FTJ44" s="343"/>
      <c r="FTK44" s="343"/>
      <c r="FTL44" s="343"/>
      <c r="FTM44" s="343"/>
      <c r="FTN44" s="343"/>
      <c r="FTO44" s="343"/>
      <c r="FTP44" s="343"/>
      <c r="FTQ44" s="343"/>
      <c r="FTR44" s="343"/>
      <c r="FTS44" s="343"/>
      <c r="FTT44" s="343"/>
      <c r="FTU44" s="343"/>
      <c r="FTV44" s="343"/>
      <c r="FTW44" s="343"/>
      <c r="FTX44" s="343"/>
      <c r="FTY44" s="343"/>
      <c r="FTZ44" s="343"/>
      <c r="FUA44" s="343"/>
      <c r="FUB44" s="343"/>
      <c r="FUC44" s="343"/>
      <c r="FUD44" s="343"/>
      <c r="FUE44" s="343"/>
      <c r="FUF44" s="343"/>
      <c r="FUG44" s="343"/>
      <c r="FUH44" s="343"/>
      <c r="FUI44" s="343"/>
      <c r="FUJ44" s="343"/>
      <c r="FUK44" s="343"/>
      <c r="FUL44" s="343"/>
      <c r="FUM44" s="343"/>
      <c r="FUN44" s="343"/>
      <c r="FUO44" s="343"/>
      <c r="FUP44" s="343"/>
      <c r="FUQ44" s="343"/>
      <c r="FUR44" s="343"/>
      <c r="FUS44" s="343"/>
      <c r="FUT44" s="343"/>
      <c r="FUU44" s="343"/>
      <c r="FUV44" s="343"/>
      <c r="FUW44" s="343"/>
      <c r="FUX44" s="343"/>
      <c r="FUY44" s="343"/>
      <c r="FUZ44" s="343"/>
      <c r="FVA44" s="343"/>
      <c r="FVB44" s="343"/>
      <c r="FVC44" s="343"/>
      <c r="FVD44" s="343"/>
      <c r="FVE44" s="343"/>
      <c r="FVF44" s="343"/>
      <c r="FVG44" s="343"/>
      <c r="FVH44" s="343"/>
      <c r="FVI44" s="343"/>
      <c r="FVJ44" s="343"/>
      <c r="FVK44" s="343"/>
      <c r="FVL44" s="343"/>
      <c r="FVM44" s="343"/>
      <c r="FVN44" s="343"/>
      <c r="FVO44" s="343"/>
      <c r="FVP44" s="343"/>
      <c r="FVQ44" s="343"/>
      <c r="FVR44" s="343"/>
      <c r="FVS44" s="343"/>
      <c r="FVT44" s="343"/>
      <c r="FVU44" s="343"/>
      <c r="FVV44" s="343"/>
      <c r="FVW44" s="343"/>
      <c r="FVX44" s="343"/>
      <c r="FVY44" s="343"/>
      <c r="FVZ44" s="343"/>
      <c r="FWA44" s="343"/>
      <c r="FWB44" s="343"/>
      <c r="FWC44" s="343"/>
      <c r="FWD44" s="343"/>
      <c r="FWE44" s="343"/>
      <c r="FWF44" s="343"/>
      <c r="FWG44" s="343"/>
      <c r="FWH44" s="343"/>
      <c r="FWI44" s="343"/>
      <c r="FWJ44" s="343"/>
      <c r="FWK44" s="343"/>
      <c r="FWL44" s="343"/>
      <c r="FWM44" s="343"/>
      <c r="FWN44" s="343"/>
      <c r="FWO44" s="343"/>
      <c r="FWP44" s="343"/>
      <c r="FWQ44" s="343"/>
      <c r="FWR44" s="343"/>
      <c r="FWS44" s="343"/>
      <c r="FWT44" s="343"/>
      <c r="FWU44" s="343"/>
      <c r="FWV44" s="343"/>
      <c r="FWW44" s="343"/>
      <c r="FWX44" s="343"/>
      <c r="FWY44" s="343"/>
      <c r="FWZ44" s="343"/>
      <c r="FXA44" s="343"/>
      <c r="FXB44" s="343"/>
      <c r="FXC44" s="343"/>
      <c r="FXD44" s="343"/>
      <c r="FXE44" s="343"/>
      <c r="FXF44" s="343"/>
      <c r="FXG44" s="343"/>
      <c r="FXH44" s="343"/>
      <c r="FXI44" s="343"/>
      <c r="FXJ44" s="343"/>
      <c r="FXK44" s="343"/>
      <c r="FXL44" s="343"/>
      <c r="FXM44" s="343"/>
      <c r="FXN44" s="343"/>
      <c r="FXO44" s="343"/>
      <c r="FXP44" s="343"/>
      <c r="FXQ44" s="343"/>
      <c r="FXR44" s="343"/>
      <c r="FXS44" s="343"/>
      <c r="FXT44" s="343"/>
      <c r="FXU44" s="343"/>
      <c r="FXV44" s="343"/>
      <c r="FXW44" s="343"/>
      <c r="FXX44" s="343"/>
      <c r="FXY44" s="343"/>
      <c r="FXZ44" s="343"/>
      <c r="FYA44" s="343"/>
      <c r="FYB44" s="343"/>
      <c r="FYC44" s="343"/>
      <c r="FYD44" s="343"/>
      <c r="FYE44" s="343"/>
      <c r="FYF44" s="343"/>
      <c r="FYG44" s="343"/>
      <c r="FYH44" s="343"/>
      <c r="FYI44" s="343"/>
      <c r="FYJ44" s="343"/>
      <c r="FYK44" s="343"/>
      <c r="FYL44" s="343"/>
      <c r="FYM44" s="343"/>
      <c r="FYN44" s="343"/>
      <c r="FYO44" s="343"/>
      <c r="FYP44" s="343"/>
      <c r="FYQ44" s="343"/>
      <c r="FYR44" s="343"/>
      <c r="FYS44" s="343"/>
      <c r="FYT44" s="343"/>
      <c r="FYU44" s="343"/>
      <c r="FYV44" s="343"/>
      <c r="FYW44" s="343"/>
      <c r="FYX44" s="343"/>
      <c r="FYY44" s="343"/>
      <c r="FYZ44" s="343"/>
      <c r="FZA44" s="343"/>
      <c r="FZB44" s="343"/>
      <c r="FZC44" s="343"/>
      <c r="FZD44" s="343"/>
      <c r="FZE44" s="343"/>
      <c r="FZF44" s="343"/>
      <c r="FZG44" s="343"/>
      <c r="FZH44" s="343"/>
      <c r="FZI44" s="343"/>
      <c r="FZJ44" s="343"/>
      <c r="FZK44" s="343"/>
      <c r="FZL44" s="343"/>
      <c r="FZM44" s="343"/>
      <c r="FZN44" s="343"/>
      <c r="FZO44" s="343"/>
      <c r="FZP44" s="343"/>
      <c r="FZQ44" s="343"/>
      <c r="FZR44" s="343"/>
      <c r="FZS44" s="343"/>
      <c r="FZT44" s="343"/>
      <c r="FZU44" s="343"/>
      <c r="FZV44" s="343"/>
      <c r="FZW44" s="343"/>
      <c r="FZX44" s="343"/>
      <c r="FZY44" s="343"/>
      <c r="FZZ44" s="343"/>
      <c r="GAA44" s="343"/>
      <c r="GAB44" s="343"/>
      <c r="GAC44" s="343"/>
      <c r="GAD44" s="343"/>
      <c r="GAE44" s="343"/>
      <c r="GAF44" s="343"/>
      <c r="GAG44" s="343"/>
      <c r="GAH44" s="343"/>
      <c r="GAI44" s="343"/>
      <c r="GAJ44" s="343"/>
      <c r="GAK44" s="343"/>
      <c r="GAL44" s="343"/>
      <c r="GAM44" s="343"/>
      <c r="GAN44" s="343"/>
      <c r="GAO44" s="343"/>
      <c r="GAP44" s="343"/>
      <c r="GAQ44" s="343"/>
      <c r="GAR44" s="343"/>
      <c r="GAS44" s="343"/>
      <c r="GAT44" s="343"/>
      <c r="GAU44" s="343"/>
      <c r="GAV44" s="343"/>
      <c r="GAW44" s="343"/>
      <c r="GAX44" s="343"/>
      <c r="GAY44" s="343"/>
      <c r="GAZ44" s="343"/>
      <c r="GBA44" s="343"/>
      <c r="GBB44" s="343"/>
      <c r="GBC44" s="343"/>
      <c r="GBD44" s="343"/>
      <c r="GBE44" s="343"/>
      <c r="GBF44" s="343"/>
      <c r="GBG44" s="343"/>
      <c r="GBH44" s="343"/>
      <c r="GBI44" s="343"/>
      <c r="GBJ44" s="343"/>
      <c r="GBK44" s="343"/>
      <c r="GBL44" s="343"/>
      <c r="GBM44" s="343"/>
      <c r="GBN44" s="343"/>
      <c r="GBO44" s="343"/>
      <c r="GBP44" s="343"/>
      <c r="GBQ44" s="343"/>
      <c r="GBR44" s="343"/>
      <c r="GBS44" s="343"/>
      <c r="GBT44" s="343"/>
      <c r="GBU44" s="343"/>
      <c r="GBV44" s="343"/>
      <c r="GBW44" s="343"/>
      <c r="GBX44" s="343"/>
      <c r="GBY44" s="343"/>
      <c r="GBZ44" s="343"/>
      <c r="GCA44" s="343"/>
      <c r="GCB44" s="343"/>
      <c r="GCC44" s="343"/>
      <c r="GCD44" s="343"/>
      <c r="GCE44" s="343"/>
      <c r="GCF44" s="343"/>
      <c r="GCG44" s="343"/>
      <c r="GCH44" s="343"/>
      <c r="GCI44" s="343"/>
      <c r="GCJ44" s="343"/>
      <c r="GCK44" s="343"/>
      <c r="GCL44" s="343"/>
      <c r="GCM44" s="343"/>
      <c r="GCN44" s="343"/>
      <c r="GCO44" s="343"/>
      <c r="GCP44" s="343"/>
      <c r="GCQ44" s="343"/>
      <c r="GCR44" s="343"/>
      <c r="GCS44" s="343"/>
      <c r="GCT44" s="343"/>
      <c r="GCU44" s="343"/>
      <c r="GCV44" s="343"/>
      <c r="GCW44" s="343"/>
      <c r="GCX44" s="343"/>
      <c r="GCY44" s="343"/>
      <c r="GCZ44" s="343"/>
      <c r="GDA44" s="343"/>
      <c r="GDB44" s="343"/>
      <c r="GDC44" s="343"/>
      <c r="GDD44" s="343"/>
      <c r="GDE44" s="343"/>
      <c r="GDF44" s="343"/>
      <c r="GDG44" s="343"/>
      <c r="GDH44" s="343"/>
      <c r="GDI44" s="343"/>
      <c r="GDJ44" s="343"/>
      <c r="GDK44" s="343"/>
      <c r="GDL44" s="343"/>
      <c r="GDM44" s="343"/>
      <c r="GDN44" s="343"/>
      <c r="GDO44" s="343"/>
      <c r="GDP44" s="343"/>
      <c r="GDQ44" s="343"/>
      <c r="GDR44" s="343"/>
      <c r="GDS44" s="343"/>
      <c r="GDT44" s="343"/>
      <c r="GDU44" s="343"/>
      <c r="GDV44" s="343"/>
      <c r="GDW44" s="343"/>
      <c r="GDX44" s="343"/>
      <c r="GDY44" s="343"/>
      <c r="GDZ44" s="343"/>
      <c r="GEA44" s="343"/>
      <c r="GEB44" s="343"/>
      <c r="GEC44" s="343"/>
      <c r="GED44" s="343"/>
      <c r="GEE44" s="343"/>
      <c r="GEF44" s="343"/>
      <c r="GEG44" s="343"/>
      <c r="GEH44" s="343"/>
      <c r="GEI44" s="343"/>
      <c r="GEJ44" s="343"/>
      <c r="GEK44" s="343"/>
      <c r="GEL44" s="343"/>
      <c r="GEM44" s="343"/>
      <c r="GEN44" s="343"/>
      <c r="GEO44" s="343"/>
      <c r="GEP44" s="343"/>
      <c r="GEQ44" s="343"/>
      <c r="GER44" s="343"/>
      <c r="GES44" s="343"/>
      <c r="GET44" s="343"/>
      <c r="GEU44" s="343"/>
      <c r="GEV44" s="343"/>
      <c r="GEW44" s="343"/>
      <c r="GEX44" s="343"/>
      <c r="GEY44" s="343"/>
      <c r="GEZ44" s="343"/>
      <c r="GFA44" s="343"/>
      <c r="GFB44" s="343"/>
      <c r="GFC44" s="343"/>
      <c r="GFD44" s="343"/>
      <c r="GFE44" s="343"/>
      <c r="GFF44" s="343"/>
      <c r="GFG44" s="343"/>
      <c r="GFH44" s="343"/>
      <c r="GFI44" s="343"/>
      <c r="GFJ44" s="343"/>
      <c r="GFK44" s="343"/>
      <c r="GFL44" s="343"/>
      <c r="GFM44" s="343"/>
      <c r="GFN44" s="343"/>
      <c r="GFO44" s="343"/>
      <c r="GFP44" s="343"/>
      <c r="GFQ44" s="343"/>
      <c r="GFR44" s="343"/>
      <c r="GFS44" s="343"/>
      <c r="GFT44" s="343"/>
      <c r="GFU44" s="343"/>
      <c r="GFV44" s="343"/>
      <c r="GFW44" s="343"/>
      <c r="GFX44" s="343"/>
      <c r="GFY44" s="343"/>
      <c r="GFZ44" s="343"/>
      <c r="GGA44" s="343"/>
      <c r="GGB44" s="343"/>
      <c r="GGC44" s="343"/>
      <c r="GGD44" s="343"/>
      <c r="GGE44" s="343"/>
      <c r="GGF44" s="343"/>
      <c r="GGG44" s="343"/>
      <c r="GGH44" s="343"/>
      <c r="GGI44" s="343"/>
      <c r="GGJ44" s="343"/>
      <c r="GGK44" s="343"/>
      <c r="GGL44" s="343"/>
      <c r="GGM44" s="343"/>
      <c r="GGN44" s="343"/>
      <c r="GGO44" s="343"/>
      <c r="GGP44" s="343"/>
      <c r="GGQ44" s="343"/>
      <c r="GGR44" s="343"/>
      <c r="GGS44" s="343"/>
      <c r="GGT44" s="343"/>
      <c r="GGU44" s="343"/>
      <c r="GGV44" s="343"/>
      <c r="GGW44" s="343"/>
      <c r="GGX44" s="343"/>
      <c r="GGY44" s="343"/>
      <c r="GGZ44" s="343"/>
      <c r="GHA44" s="343"/>
      <c r="GHB44" s="343"/>
      <c r="GHC44" s="343"/>
      <c r="GHD44" s="343"/>
      <c r="GHE44" s="343"/>
      <c r="GHF44" s="343"/>
      <c r="GHG44" s="343"/>
      <c r="GHH44" s="343"/>
      <c r="GHI44" s="343"/>
      <c r="GHJ44" s="343"/>
      <c r="GHK44" s="343"/>
      <c r="GHL44" s="343"/>
      <c r="GHM44" s="343"/>
      <c r="GHN44" s="343"/>
      <c r="GHO44" s="343"/>
      <c r="GHP44" s="343"/>
      <c r="GHQ44" s="343"/>
      <c r="GHR44" s="343"/>
      <c r="GHS44" s="343"/>
      <c r="GHT44" s="343"/>
      <c r="GHU44" s="343"/>
      <c r="GHV44" s="343"/>
      <c r="GHW44" s="343"/>
      <c r="GHX44" s="343"/>
      <c r="GHY44" s="343"/>
      <c r="GHZ44" s="343"/>
      <c r="GIA44" s="343"/>
      <c r="GIB44" s="343"/>
      <c r="GIC44" s="343"/>
      <c r="GID44" s="343"/>
      <c r="GIE44" s="343"/>
      <c r="GIF44" s="343"/>
      <c r="GIG44" s="343"/>
      <c r="GIH44" s="343"/>
      <c r="GII44" s="343"/>
      <c r="GIJ44" s="343"/>
      <c r="GIK44" s="343"/>
      <c r="GIL44" s="343"/>
      <c r="GIM44" s="343"/>
      <c r="GIN44" s="343"/>
      <c r="GIO44" s="343"/>
      <c r="GIP44" s="343"/>
      <c r="GIQ44" s="343"/>
      <c r="GIR44" s="343"/>
      <c r="GIS44" s="343"/>
      <c r="GIT44" s="343"/>
      <c r="GIU44" s="343"/>
      <c r="GIV44" s="343"/>
      <c r="GIW44" s="343"/>
      <c r="GIX44" s="343"/>
      <c r="GIY44" s="343"/>
      <c r="GIZ44" s="343"/>
      <c r="GJA44" s="343"/>
      <c r="GJB44" s="343"/>
      <c r="GJC44" s="343"/>
      <c r="GJD44" s="343"/>
      <c r="GJE44" s="343"/>
      <c r="GJF44" s="343"/>
      <c r="GJG44" s="343"/>
      <c r="GJH44" s="343"/>
      <c r="GJI44" s="343"/>
      <c r="GJJ44" s="343"/>
      <c r="GJK44" s="343"/>
      <c r="GJL44" s="343"/>
      <c r="GJM44" s="343"/>
      <c r="GJN44" s="343"/>
      <c r="GJO44" s="343"/>
      <c r="GJP44" s="343"/>
      <c r="GJQ44" s="343"/>
      <c r="GJR44" s="343"/>
      <c r="GJS44" s="343"/>
      <c r="GJT44" s="343"/>
      <c r="GJU44" s="343"/>
      <c r="GJV44" s="343"/>
      <c r="GJW44" s="343"/>
      <c r="GJX44" s="343"/>
      <c r="GJY44" s="343"/>
      <c r="GJZ44" s="343"/>
      <c r="GKA44" s="343"/>
      <c r="GKB44" s="343"/>
      <c r="GKC44" s="343"/>
      <c r="GKD44" s="343"/>
      <c r="GKE44" s="343"/>
      <c r="GKF44" s="343"/>
      <c r="GKG44" s="343"/>
      <c r="GKH44" s="343"/>
      <c r="GKI44" s="343"/>
      <c r="GKJ44" s="343"/>
      <c r="GKK44" s="343"/>
      <c r="GKL44" s="343"/>
      <c r="GKM44" s="343"/>
      <c r="GKN44" s="343"/>
      <c r="GKO44" s="343"/>
      <c r="GKP44" s="343"/>
      <c r="GKQ44" s="343"/>
      <c r="GKR44" s="343"/>
      <c r="GKS44" s="343"/>
      <c r="GKT44" s="343"/>
      <c r="GKU44" s="343"/>
      <c r="GKV44" s="343"/>
      <c r="GKW44" s="343"/>
      <c r="GKX44" s="343"/>
      <c r="GKY44" s="343"/>
      <c r="GKZ44" s="343"/>
      <c r="GLA44" s="343"/>
      <c r="GLB44" s="343"/>
      <c r="GLC44" s="343"/>
      <c r="GLD44" s="343"/>
      <c r="GLE44" s="343"/>
      <c r="GLF44" s="343"/>
      <c r="GLG44" s="343"/>
      <c r="GLH44" s="343"/>
      <c r="GLI44" s="343"/>
      <c r="GLJ44" s="343"/>
      <c r="GLK44" s="343"/>
      <c r="GLL44" s="343"/>
      <c r="GLM44" s="343"/>
      <c r="GLN44" s="343"/>
      <c r="GLO44" s="343"/>
      <c r="GLP44" s="343"/>
      <c r="GLQ44" s="343"/>
      <c r="GLR44" s="343"/>
      <c r="GLS44" s="343"/>
      <c r="GLT44" s="343"/>
      <c r="GLU44" s="343"/>
      <c r="GLV44" s="343"/>
      <c r="GLW44" s="343"/>
      <c r="GLX44" s="343"/>
      <c r="GLY44" s="343"/>
      <c r="GLZ44" s="343"/>
      <c r="GMA44" s="343"/>
      <c r="GMB44" s="343"/>
      <c r="GMC44" s="343"/>
      <c r="GMD44" s="343"/>
      <c r="GME44" s="343"/>
      <c r="GMF44" s="343"/>
      <c r="GMG44" s="343"/>
      <c r="GMH44" s="343"/>
      <c r="GMI44" s="343"/>
      <c r="GMJ44" s="343"/>
      <c r="GMK44" s="343"/>
      <c r="GML44" s="343"/>
      <c r="GMM44" s="343"/>
      <c r="GMN44" s="343"/>
      <c r="GMO44" s="343"/>
      <c r="GMP44" s="343"/>
      <c r="GMQ44" s="343"/>
      <c r="GMR44" s="343"/>
      <c r="GMS44" s="343"/>
      <c r="GMT44" s="343"/>
      <c r="GMU44" s="343"/>
      <c r="GMV44" s="343"/>
      <c r="GMW44" s="343"/>
      <c r="GMX44" s="343"/>
      <c r="GMY44" s="343"/>
      <c r="GMZ44" s="343"/>
      <c r="GNA44" s="343"/>
      <c r="GNB44" s="343"/>
      <c r="GNC44" s="343"/>
      <c r="GND44" s="343"/>
      <c r="GNE44" s="343"/>
      <c r="GNF44" s="343"/>
      <c r="GNG44" s="343"/>
      <c r="GNH44" s="343"/>
      <c r="GNI44" s="343"/>
      <c r="GNJ44" s="343"/>
      <c r="GNK44" s="343"/>
      <c r="GNL44" s="343"/>
      <c r="GNM44" s="343"/>
      <c r="GNN44" s="343"/>
      <c r="GNO44" s="343"/>
      <c r="GNP44" s="343"/>
      <c r="GNQ44" s="343"/>
      <c r="GNR44" s="343"/>
      <c r="GNS44" s="343"/>
      <c r="GNT44" s="343"/>
      <c r="GNU44" s="343"/>
      <c r="GNV44" s="343"/>
      <c r="GNW44" s="343"/>
      <c r="GNX44" s="343"/>
      <c r="GNY44" s="343"/>
      <c r="GNZ44" s="343"/>
      <c r="GOA44" s="343"/>
      <c r="GOB44" s="343"/>
      <c r="GOC44" s="343"/>
      <c r="GOD44" s="343"/>
      <c r="GOE44" s="343"/>
      <c r="GOF44" s="343"/>
      <c r="GOG44" s="343"/>
      <c r="GOH44" s="343"/>
      <c r="GOI44" s="343"/>
      <c r="GOJ44" s="343"/>
      <c r="GOK44" s="343"/>
      <c r="GOL44" s="343"/>
      <c r="GOM44" s="343"/>
      <c r="GON44" s="343"/>
      <c r="GOO44" s="343"/>
      <c r="GOP44" s="343"/>
      <c r="GOQ44" s="343"/>
      <c r="GOR44" s="343"/>
      <c r="GOS44" s="343"/>
      <c r="GOT44" s="343"/>
      <c r="GOU44" s="343"/>
      <c r="GOV44" s="343"/>
      <c r="GOW44" s="343"/>
      <c r="GOX44" s="343"/>
      <c r="GOY44" s="343"/>
      <c r="GOZ44" s="343"/>
      <c r="GPA44" s="343"/>
      <c r="GPB44" s="343"/>
      <c r="GPC44" s="343"/>
      <c r="GPD44" s="343"/>
      <c r="GPE44" s="343"/>
      <c r="GPF44" s="343"/>
      <c r="GPG44" s="343"/>
      <c r="GPH44" s="343"/>
      <c r="GPI44" s="343"/>
      <c r="GPJ44" s="343"/>
      <c r="GPK44" s="343"/>
      <c r="GPL44" s="343"/>
      <c r="GPM44" s="343"/>
      <c r="GPN44" s="343"/>
      <c r="GPO44" s="343"/>
      <c r="GPP44" s="343"/>
      <c r="GPQ44" s="343"/>
      <c r="GPR44" s="343"/>
      <c r="GPS44" s="343"/>
      <c r="GPT44" s="343"/>
      <c r="GPU44" s="343"/>
      <c r="GPV44" s="343"/>
      <c r="GPW44" s="343"/>
      <c r="GPX44" s="343"/>
      <c r="GPY44" s="343"/>
      <c r="GPZ44" s="343"/>
      <c r="GQA44" s="343"/>
      <c r="GQB44" s="343"/>
      <c r="GQC44" s="343"/>
      <c r="GQD44" s="343"/>
      <c r="GQE44" s="343"/>
      <c r="GQF44" s="343"/>
      <c r="GQG44" s="343"/>
      <c r="GQH44" s="343"/>
      <c r="GQI44" s="343"/>
      <c r="GQJ44" s="343"/>
      <c r="GQK44" s="343"/>
      <c r="GQL44" s="343"/>
      <c r="GQM44" s="343"/>
      <c r="GQN44" s="343"/>
      <c r="GQO44" s="343"/>
      <c r="GQP44" s="343"/>
      <c r="GQQ44" s="343"/>
      <c r="GQR44" s="343"/>
      <c r="GQS44" s="343"/>
      <c r="GQT44" s="343"/>
      <c r="GQU44" s="343"/>
      <c r="GQV44" s="343"/>
      <c r="GQW44" s="343"/>
      <c r="GQX44" s="343"/>
      <c r="GQY44" s="343"/>
      <c r="GQZ44" s="343"/>
      <c r="GRA44" s="343"/>
      <c r="GRB44" s="343"/>
      <c r="GRC44" s="343"/>
      <c r="GRD44" s="343"/>
      <c r="GRE44" s="343"/>
      <c r="GRF44" s="343"/>
      <c r="GRG44" s="343"/>
      <c r="GRH44" s="343"/>
      <c r="GRI44" s="343"/>
      <c r="GRJ44" s="343"/>
      <c r="GRK44" s="343"/>
      <c r="GRL44" s="343"/>
      <c r="GRM44" s="343"/>
      <c r="GRN44" s="343"/>
      <c r="GRO44" s="343"/>
      <c r="GRP44" s="343"/>
      <c r="GRQ44" s="343"/>
      <c r="GRR44" s="343"/>
      <c r="GRS44" s="343"/>
      <c r="GRT44" s="343"/>
      <c r="GRU44" s="343"/>
      <c r="GRV44" s="343"/>
      <c r="GRW44" s="343"/>
      <c r="GRX44" s="343"/>
      <c r="GRY44" s="343"/>
      <c r="GRZ44" s="343"/>
      <c r="GSA44" s="343"/>
      <c r="GSB44" s="343"/>
      <c r="GSC44" s="343"/>
      <c r="GSD44" s="343"/>
      <c r="GSE44" s="343"/>
      <c r="GSF44" s="343"/>
      <c r="GSG44" s="343"/>
      <c r="GSH44" s="343"/>
      <c r="GSI44" s="343"/>
      <c r="GSJ44" s="343"/>
      <c r="GSK44" s="343"/>
      <c r="GSL44" s="343"/>
      <c r="GSM44" s="343"/>
      <c r="GSN44" s="343"/>
      <c r="GSO44" s="343"/>
      <c r="GSP44" s="343"/>
      <c r="GSQ44" s="343"/>
      <c r="GSR44" s="343"/>
      <c r="GSS44" s="343"/>
      <c r="GST44" s="343"/>
      <c r="GSU44" s="343"/>
      <c r="GSV44" s="343"/>
      <c r="GSW44" s="343"/>
      <c r="GSX44" s="343"/>
      <c r="GSY44" s="343"/>
      <c r="GSZ44" s="343"/>
      <c r="GTA44" s="343"/>
      <c r="GTB44" s="343"/>
      <c r="GTC44" s="343"/>
      <c r="GTD44" s="343"/>
      <c r="GTE44" s="343"/>
      <c r="GTF44" s="343"/>
      <c r="GTG44" s="343"/>
      <c r="GTH44" s="343"/>
      <c r="GTI44" s="343"/>
      <c r="GTJ44" s="343"/>
      <c r="GTK44" s="343"/>
      <c r="GTL44" s="343"/>
      <c r="GTM44" s="343"/>
      <c r="GTN44" s="343"/>
      <c r="GTO44" s="343"/>
      <c r="GTP44" s="343"/>
      <c r="GTQ44" s="343"/>
      <c r="GTR44" s="343"/>
      <c r="GTS44" s="343"/>
      <c r="GTT44" s="343"/>
      <c r="GTU44" s="343"/>
      <c r="GTV44" s="343"/>
      <c r="GTW44" s="343"/>
      <c r="GTX44" s="343"/>
      <c r="GTY44" s="343"/>
      <c r="GTZ44" s="343"/>
      <c r="GUA44" s="343"/>
      <c r="GUB44" s="343"/>
      <c r="GUC44" s="343"/>
      <c r="GUD44" s="343"/>
      <c r="GUE44" s="343"/>
      <c r="GUF44" s="343"/>
      <c r="GUG44" s="343"/>
      <c r="GUH44" s="343"/>
      <c r="GUI44" s="343"/>
      <c r="GUJ44" s="343"/>
      <c r="GUK44" s="343"/>
      <c r="GUL44" s="343"/>
      <c r="GUM44" s="343"/>
      <c r="GUN44" s="343"/>
      <c r="GUO44" s="343"/>
      <c r="GUP44" s="343"/>
      <c r="GUQ44" s="343"/>
      <c r="GUR44" s="343"/>
      <c r="GUS44" s="343"/>
      <c r="GUT44" s="343"/>
      <c r="GUU44" s="343"/>
      <c r="GUV44" s="343"/>
      <c r="GUW44" s="343"/>
      <c r="GUX44" s="343"/>
      <c r="GUY44" s="343"/>
      <c r="GUZ44" s="343"/>
      <c r="GVA44" s="343"/>
      <c r="GVB44" s="343"/>
      <c r="GVC44" s="343"/>
      <c r="GVD44" s="343"/>
      <c r="GVE44" s="343"/>
      <c r="GVF44" s="343"/>
      <c r="GVG44" s="343"/>
      <c r="GVH44" s="343"/>
      <c r="GVI44" s="343"/>
      <c r="GVJ44" s="343"/>
      <c r="GVK44" s="343"/>
      <c r="GVL44" s="343"/>
      <c r="GVM44" s="343"/>
      <c r="GVN44" s="343"/>
      <c r="GVO44" s="343"/>
      <c r="GVP44" s="343"/>
      <c r="GVQ44" s="343"/>
      <c r="GVR44" s="343"/>
      <c r="GVS44" s="343"/>
      <c r="GVT44" s="343"/>
      <c r="GVU44" s="343"/>
      <c r="GVV44" s="343"/>
      <c r="GVW44" s="343"/>
      <c r="GVX44" s="343"/>
      <c r="GVY44" s="343"/>
      <c r="GVZ44" s="343"/>
      <c r="GWA44" s="343"/>
      <c r="GWB44" s="343"/>
      <c r="GWC44" s="343"/>
      <c r="GWD44" s="343"/>
      <c r="GWE44" s="343"/>
      <c r="GWF44" s="343"/>
      <c r="GWG44" s="343"/>
      <c r="GWH44" s="343"/>
      <c r="GWI44" s="343"/>
      <c r="GWJ44" s="343"/>
      <c r="GWK44" s="343"/>
      <c r="GWL44" s="343"/>
      <c r="GWM44" s="343"/>
      <c r="GWN44" s="343"/>
      <c r="GWO44" s="343"/>
      <c r="GWP44" s="343"/>
      <c r="GWQ44" s="343"/>
      <c r="GWR44" s="343"/>
      <c r="GWS44" s="343"/>
      <c r="GWT44" s="343"/>
      <c r="GWU44" s="343"/>
      <c r="GWV44" s="343"/>
      <c r="GWW44" s="343"/>
      <c r="GWX44" s="343"/>
      <c r="GWY44" s="343"/>
      <c r="GWZ44" s="343"/>
      <c r="GXA44" s="343"/>
      <c r="GXB44" s="343"/>
      <c r="GXC44" s="343"/>
      <c r="GXD44" s="343"/>
      <c r="GXE44" s="343"/>
      <c r="GXF44" s="343"/>
      <c r="GXG44" s="343"/>
      <c r="GXH44" s="343"/>
      <c r="GXI44" s="343"/>
      <c r="GXJ44" s="343"/>
      <c r="GXK44" s="343"/>
      <c r="GXL44" s="343"/>
      <c r="GXM44" s="343"/>
      <c r="GXN44" s="343"/>
      <c r="GXO44" s="343"/>
      <c r="GXP44" s="343"/>
      <c r="GXQ44" s="343"/>
      <c r="GXR44" s="343"/>
      <c r="GXS44" s="343"/>
      <c r="GXT44" s="343"/>
      <c r="GXU44" s="343"/>
      <c r="GXV44" s="343"/>
      <c r="GXW44" s="343"/>
      <c r="GXX44" s="343"/>
      <c r="GXY44" s="343"/>
      <c r="GXZ44" s="343"/>
      <c r="GYA44" s="343"/>
      <c r="GYB44" s="343"/>
      <c r="GYC44" s="343"/>
      <c r="GYD44" s="343"/>
      <c r="GYE44" s="343"/>
      <c r="GYF44" s="343"/>
      <c r="GYG44" s="343"/>
      <c r="GYH44" s="343"/>
      <c r="GYI44" s="343"/>
      <c r="GYJ44" s="343"/>
      <c r="GYK44" s="343"/>
      <c r="GYL44" s="343"/>
      <c r="GYM44" s="343"/>
      <c r="GYN44" s="343"/>
      <c r="GYO44" s="343"/>
      <c r="GYP44" s="343"/>
      <c r="GYQ44" s="343"/>
      <c r="GYR44" s="343"/>
      <c r="GYS44" s="343"/>
      <c r="GYT44" s="343"/>
      <c r="GYU44" s="343"/>
      <c r="GYV44" s="343"/>
      <c r="GYW44" s="343"/>
      <c r="GYX44" s="343"/>
      <c r="GYY44" s="343"/>
      <c r="GYZ44" s="343"/>
      <c r="GZA44" s="343"/>
      <c r="GZB44" s="343"/>
      <c r="GZC44" s="343"/>
      <c r="GZD44" s="343"/>
      <c r="GZE44" s="343"/>
      <c r="GZF44" s="343"/>
      <c r="GZG44" s="343"/>
      <c r="GZH44" s="343"/>
      <c r="GZI44" s="343"/>
      <c r="GZJ44" s="343"/>
      <c r="GZK44" s="343"/>
      <c r="GZL44" s="343"/>
      <c r="GZM44" s="343"/>
      <c r="GZN44" s="343"/>
      <c r="GZO44" s="343"/>
      <c r="GZP44" s="343"/>
      <c r="GZQ44" s="343"/>
      <c r="GZR44" s="343"/>
      <c r="GZS44" s="343"/>
      <c r="GZT44" s="343"/>
      <c r="GZU44" s="343"/>
      <c r="GZV44" s="343"/>
      <c r="GZW44" s="343"/>
      <c r="GZX44" s="343"/>
      <c r="GZY44" s="343"/>
      <c r="GZZ44" s="343"/>
      <c r="HAA44" s="343"/>
      <c r="HAB44" s="343"/>
      <c r="HAC44" s="343"/>
      <c r="HAD44" s="343"/>
      <c r="HAE44" s="343"/>
      <c r="HAF44" s="343"/>
      <c r="HAG44" s="343"/>
      <c r="HAH44" s="343"/>
      <c r="HAI44" s="343"/>
      <c r="HAJ44" s="343"/>
      <c r="HAK44" s="343"/>
      <c r="HAL44" s="343"/>
      <c r="HAM44" s="343"/>
      <c r="HAN44" s="343"/>
      <c r="HAO44" s="343"/>
      <c r="HAP44" s="343"/>
      <c r="HAQ44" s="343"/>
      <c r="HAR44" s="343"/>
      <c r="HAS44" s="343"/>
      <c r="HAT44" s="343"/>
      <c r="HAU44" s="343"/>
      <c r="HAV44" s="343"/>
      <c r="HAW44" s="343"/>
      <c r="HAX44" s="343"/>
      <c r="HAY44" s="343"/>
      <c r="HAZ44" s="343"/>
      <c r="HBA44" s="343"/>
      <c r="HBB44" s="343"/>
      <c r="HBC44" s="343"/>
      <c r="HBD44" s="343"/>
      <c r="HBE44" s="343"/>
      <c r="HBF44" s="343"/>
      <c r="HBG44" s="343"/>
      <c r="HBH44" s="343"/>
      <c r="HBI44" s="343"/>
      <c r="HBJ44" s="343"/>
      <c r="HBK44" s="343"/>
      <c r="HBL44" s="343"/>
      <c r="HBM44" s="343"/>
      <c r="HBN44" s="343"/>
      <c r="HBO44" s="343"/>
      <c r="HBP44" s="343"/>
      <c r="HBQ44" s="343"/>
      <c r="HBR44" s="343"/>
      <c r="HBS44" s="343"/>
      <c r="HBT44" s="343"/>
      <c r="HBU44" s="343"/>
      <c r="HBV44" s="343"/>
      <c r="HBW44" s="343"/>
      <c r="HBX44" s="343"/>
      <c r="HBY44" s="343"/>
      <c r="HBZ44" s="343"/>
      <c r="HCA44" s="343"/>
      <c r="HCB44" s="343"/>
      <c r="HCC44" s="343"/>
      <c r="HCD44" s="343"/>
      <c r="HCE44" s="343"/>
      <c r="HCF44" s="343"/>
      <c r="HCG44" s="343"/>
      <c r="HCH44" s="343"/>
      <c r="HCI44" s="343"/>
      <c r="HCJ44" s="343"/>
      <c r="HCK44" s="343"/>
      <c r="HCL44" s="343"/>
      <c r="HCM44" s="343"/>
      <c r="HCN44" s="343"/>
      <c r="HCO44" s="343"/>
      <c r="HCP44" s="343"/>
      <c r="HCQ44" s="343"/>
      <c r="HCR44" s="343"/>
      <c r="HCS44" s="343"/>
      <c r="HCT44" s="343"/>
      <c r="HCU44" s="343"/>
      <c r="HCV44" s="343"/>
      <c r="HCW44" s="343"/>
      <c r="HCX44" s="343"/>
      <c r="HCY44" s="343"/>
      <c r="HCZ44" s="343"/>
      <c r="HDA44" s="343"/>
      <c r="HDB44" s="343"/>
      <c r="HDC44" s="343"/>
      <c r="HDD44" s="343"/>
      <c r="HDE44" s="343"/>
      <c r="HDF44" s="343"/>
      <c r="HDG44" s="343"/>
      <c r="HDH44" s="343"/>
      <c r="HDI44" s="343"/>
      <c r="HDJ44" s="343"/>
      <c r="HDK44" s="343"/>
      <c r="HDL44" s="343"/>
      <c r="HDM44" s="343"/>
      <c r="HDN44" s="343"/>
      <c r="HDO44" s="343"/>
      <c r="HDP44" s="343"/>
      <c r="HDQ44" s="343"/>
      <c r="HDR44" s="343"/>
      <c r="HDS44" s="343"/>
      <c r="HDT44" s="343"/>
      <c r="HDU44" s="343"/>
      <c r="HDV44" s="343"/>
      <c r="HDW44" s="343"/>
      <c r="HDX44" s="343"/>
      <c r="HDY44" s="343"/>
      <c r="HDZ44" s="343"/>
      <c r="HEA44" s="343"/>
      <c r="HEB44" s="343"/>
      <c r="HEC44" s="343"/>
      <c r="HED44" s="343"/>
      <c r="HEE44" s="343"/>
      <c r="HEF44" s="343"/>
      <c r="HEG44" s="343"/>
      <c r="HEH44" s="343"/>
      <c r="HEI44" s="343"/>
      <c r="HEJ44" s="343"/>
      <c r="HEK44" s="343"/>
      <c r="HEL44" s="343"/>
      <c r="HEM44" s="343"/>
      <c r="HEN44" s="343"/>
      <c r="HEO44" s="343"/>
      <c r="HEP44" s="343"/>
      <c r="HEQ44" s="343"/>
      <c r="HER44" s="343"/>
      <c r="HES44" s="343"/>
      <c r="HET44" s="343"/>
      <c r="HEU44" s="343"/>
      <c r="HEV44" s="343"/>
      <c r="HEW44" s="343"/>
      <c r="HEX44" s="343"/>
      <c r="HEY44" s="343"/>
      <c r="HEZ44" s="343"/>
      <c r="HFA44" s="343"/>
      <c r="HFB44" s="343"/>
      <c r="HFC44" s="343"/>
      <c r="HFD44" s="343"/>
      <c r="HFE44" s="343"/>
      <c r="HFF44" s="343"/>
      <c r="HFG44" s="343"/>
      <c r="HFH44" s="343"/>
      <c r="HFI44" s="343"/>
      <c r="HFJ44" s="343"/>
      <c r="HFK44" s="343"/>
      <c r="HFL44" s="343"/>
      <c r="HFM44" s="343"/>
      <c r="HFN44" s="343"/>
      <c r="HFO44" s="343"/>
      <c r="HFP44" s="343"/>
      <c r="HFQ44" s="343"/>
      <c r="HFR44" s="343"/>
      <c r="HFS44" s="343"/>
      <c r="HFT44" s="343"/>
      <c r="HFU44" s="343"/>
      <c r="HFV44" s="343"/>
      <c r="HFW44" s="343"/>
      <c r="HFX44" s="343"/>
      <c r="HFY44" s="343"/>
      <c r="HFZ44" s="343"/>
      <c r="HGA44" s="343"/>
      <c r="HGB44" s="343"/>
      <c r="HGC44" s="343"/>
      <c r="HGD44" s="343"/>
      <c r="HGE44" s="343"/>
      <c r="HGF44" s="343"/>
      <c r="HGG44" s="343"/>
      <c r="HGH44" s="343"/>
      <c r="HGI44" s="343"/>
      <c r="HGJ44" s="343"/>
      <c r="HGK44" s="343"/>
      <c r="HGL44" s="343"/>
      <c r="HGM44" s="343"/>
      <c r="HGN44" s="343"/>
      <c r="HGO44" s="343"/>
      <c r="HGP44" s="343"/>
      <c r="HGQ44" s="343"/>
      <c r="HGR44" s="343"/>
      <c r="HGS44" s="343"/>
      <c r="HGT44" s="343"/>
      <c r="HGU44" s="343"/>
      <c r="HGV44" s="343"/>
      <c r="HGW44" s="343"/>
      <c r="HGX44" s="343"/>
      <c r="HGY44" s="343"/>
      <c r="HGZ44" s="343"/>
      <c r="HHA44" s="343"/>
      <c r="HHB44" s="343"/>
      <c r="HHC44" s="343"/>
      <c r="HHD44" s="343"/>
      <c r="HHE44" s="343"/>
      <c r="HHF44" s="343"/>
      <c r="HHG44" s="343"/>
      <c r="HHH44" s="343"/>
      <c r="HHI44" s="343"/>
      <c r="HHJ44" s="343"/>
      <c r="HHK44" s="343"/>
      <c r="HHL44" s="343"/>
      <c r="HHM44" s="343"/>
      <c r="HHN44" s="343"/>
      <c r="HHO44" s="343"/>
      <c r="HHP44" s="343"/>
      <c r="HHQ44" s="343"/>
      <c r="HHR44" s="343"/>
      <c r="HHS44" s="343"/>
      <c r="HHT44" s="343"/>
      <c r="HHU44" s="343"/>
      <c r="HHV44" s="343"/>
      <c r="HHW44" s="343"/>
      <c r="HHX44" s="343"/>
      <c r="HHY44" s="343"/>
      <c r="HHZ44" s="343"/>
      <c r="HIA44" s="343"/>
      <c r="HIB44" s="343"/>
      <c r="HIC44" s="343"/>
      <c r="HID44" s="343"/>
      <c r="HIE44" s="343"/>
      <c r="HIF44" s="343"/>
      <c r="HIG44" s="343"/>
      <c r="HIH44" s="343"/>
      <c r="HII44" s="343"/>
      <c r="HIJ44" s="343"/>
      <c r="HIK44" s="343"/>
      <c r="HIL44" s="343"/>
      <c r="HIM44" s="343"/>
      <c r="HIN44" s="343"/>
      <c r="HIO44" s="343"/>
      <c r="HIP44" s="343"/>
      <c r="HIQ44" s="343"/>
      <c r="HIR44" s="343"/>
      <c r="HIS44" s="343"/>
      <c r="HIT44" s="343"/>
      <c r="HIU44" s="343"/>
      <c r="HIV44" s="343"/>
      <c r="HIW44" s="343"/>
      <c r="HIX44" s="343"/>
      <c r="HIY44" s="343"/>
      <c r="HIZ44" s="343"/>
      <c r="HJA44" s="343"/>
      <c r="HJB44" s="343"/>
      <c r="HJC44" s="343"/>
      <c r="HJD44" s="343"/>
      <c r="HJE44" s="343"/>
      <c r="HJF44" s="343"/>
      <c r="HJG44" s="343"/>
      <c r="HJH44" s="343"/>
      <c r="HJI44" s="343"/>
      <c r="HJJ44" s="343"/>
      <c r="HJK44" s="343"/>
      <c r="HJL44" s="343"/>
      <c r="HJM44" s="343"/>
      <c r="HJN44" s="343"/>
      <c r="HJO44" s="343"/>
      <c r="HJP44" s="343"/>
      <c r="HJQ44" s="343"/>
      <c r="HJR44" s="343"/>
      <c r="HJS44" s="343"/>
      <c r="HJT44" s="343"/>
      <c r="HJU44" s="343"/>
      <c r="HJV44" s="343"/>
      <c r="HJW44" s="343"/>
      <c r="HJX44" s="343"/>
      <c r="HJY44" s="343"/>
      <c r="HJZ44" s="343"/>
      <c r="HKA44" s="343"/>
      <c r="HKB44" s="343"/>
      <c r="HKC44" s="343"/>
      <c r="HKD44" s="343"/>
      <c r="HKE44" s="343"/>
      <c r="HKF44" s="343"/>
      <c r="HKG44" s="343"/>
      <c r="HKH44" s="343"/>
      <c r="HKI44" s="343"/>
      <c r="HKJ44" s="343"/>
      <c r="HKK44" s="343"/>
      <c r="HKL44" s="343"/>
      <c r="HKM44" s="343"/>
      <c r="HKN44" s="343"/>
      <c r="HKO44" s="343"/>
      <c r="HKP44" s="343"/>
      <c r="HKQ44" s="343"/>
      <c r="HKR44" s="343"/>
      <c r="HKS44" s="343"/>
      <c r="HKT44" s="343"/>
      <c r="HKU44" s="343"/>
      <c r="HKV44" s="343"/>
      <c r="HKW44" s="343"/>
      <c r="HKX44" s="343"/>
      <c r="HKY44" s="343"/>
      <c r="HKZ44" s="343"/>
      <c r="HLA44" s="343"/>
      <c r="HLB44" s="343"/>
      <c r="HLC44" s="343"/>
      <c r="HLD44" s="343"/>
      <c r="HLE44" s="343"/>
      <c r="HLF44" s="343"/>
      <c r="HLG44" s="343"/>
      <c r="HLH44" s="343"/>
      <c r="HLI44" s="343"/>
      <c r="HLJ44" s="343"/>
      <c r="HLK44" s="343"/>
      <c r="HLL44" s="343"/>
      <c r="HLM44" s="343"/>
      <c r="HLN44" s="343"/>
      <c r="HLO44" s="343"/>
      <c r="HLP44" s="343"/>
      <c r="HLQ44" s="343"/>
      <c r="HLR44" s="343"/>
      <c r="HLS44" s="343"/>
      <c r="HLT44" s="343"/>
      <c r="HLU44" s="343"/>
      <c r="HLV44" s="343"/>
      <c r="HLW44" s="343"/>
      <c r="HLX44" s="343"/>
      <c r="HLY44" s="343"/>
      <c r="HLZ44" s="343"/>
      <c r="HMA44" s="343"/>
      <c r="HMB44" s="343"/>
      <c r="HMC44" s="343"/>
      <c r="HMD44" s="343"/>
      <c r="HME44" s="343"/>
      <c r="HMF44" s="343"/>
      <c r="HMG44" s="343"/>
      <c r="HMH44" s="343"/>
      <c r="HMI44" s="343"/>
      <c r="HMJ44" s="343"/>
      <c r="HMK44" s="343"/>
      <c r="HML44" s="343"/>
      <c r="HMM44" s="343"/>
      <c r="HMN44" s="343"/>
      <c r="HMO44" s="343"/>
      <c r="HMP44" s="343"/>
      <c r="HMQ44" s="343"/>
      <c r="HMR44" s="343"/>
      <c r="HMS44" s="343"/>
      <c r="HMT44" s="343"/>
      <c r="HMU44" s="343"/>
      <c r="HMV44" s="343"/>
      <c r="HMW44" s="343"/>
      <c r="HMX44" s="343"/>
      <c r="HMY44" s="343"/>
      <c r="HMZ44" s="343"/>
      <c r="HNA44" s="343"/>
      <c r="HNB44" s="343"/>
      <c r="HNC44" s="343"/>
      <c r="HND44" s="343"/>
      <c r="HNE44" s="343"/>
      <c r="HNF44" s="343"/>
      <c r="HNG44" s="343"/>
      <c r="HNH44" s="343"/>
      <c r="HNI44" s="343"/>
      <c r="HNJ44" s="343"/>
      <c r="HNK44" s="343"/>
      <c r="HNL44" s="343"/>
      <c r="HNM44" s="343"/>
      <c r="HNN44" s="343"/>
      <c r="HNO44" s="343"/>
      <c r="HNP44" s="343"/>
      <c r="HNQ44" s="343"/>
      <c r="HNR44" s="343"/>
      <c r="HNS44" s="343"/>
      <c r="HNT44" s="343"/>
      <c r="HNU44" s="343"/>
      <c r="HNV44" s="343"/>
      <c r="HNW44" s="343"/>
      <c r="HNX44" s="343"/>
      <c r="HNY44" s="343"/>
      <c r="HNZ44" s="343"/>
      <c r="HOA44" s="343"/>
      <c r="HOB44" s="343"/>
      <c r="HOC44" s="343"/>
      <c r="HOD44" s="343"/>
      <c r="HOE44" s="343"/>
      <c r="HOF44" s="343"/>
      <c r="HOG44" s="343"/>
      <c r="HOH44" s="343"/>
      <c r="HOI44" s="343"/>
      <c r="HOJ44" s="343"/>
      <c r="HOK44" s="343"/>
      <c r="HOL44" s="343"/>
      <c r="HOM44" s="343"/>
      <c r="HON44" s="343"/>
      <c r="HOO44" s="343"/>
      <c r="HOP44" s="343"/>
      <c r="HOQ44" s="343"/>
      <c r="HOR44" s="343"/>
      <c r="HOS44" s="343"/>
      <c r="HOT44" s="343"/>
      <c r="HOU44" s="343"/>
      <c r="HOV44" s="343"/>
      <c r="HOW44" s="343"/>
      <c r="HOX44" s="343"/>
      <c r="HOY44" s="343"/>
      <c r="HOZ44" s="343"/>
      <c r="HPA44" s="343"/>
      <c r="HPB44" s="343"/>
      <c r="HPC44" s="343"/>
      <c r="HPD44" s="343"/>
      <c r="HPE44" s="343"/>
      <c r="HPF44" s="343"/>
      <c r="HPG44" s="343"/>
      <c r="HPH44" s="343"/>
      <c r="HPI44" s="343"/>
      <c r="HPJ44" s="343"/>
      <c r="HPK44" s="343"/>
      <c r="HPL44" s="343"/>
      <c r="HPM44" s="343"/>
      <c r="HPN44" s="343"/>
      <c r="HPO44" s="343"/>
      <c r="HPP44" s="343"/>
      <c r="HPQ44" s="343"/>
      <c r="HPR44" s="343"/>
      <c r="HPS44" s="343"/>
      <c r="HPT44" s="343"/>
      <c r="HPU44" s="343"/>
      <c r="HPV44" s="343"/>
      <c r="HPW44" s="343"/>
      <c r="HPX44" s="343"/>
      <c r="HPY44" s="343"/>
      <c r="HPZ44" s="343"/>
      <c r="HQA44" s="343"/>
      <c r="HQB44" s="343"/>
      <c r="HQC44" s="343"/>
      <c r="HQD44" s="343"/>
      <c r="HQE44" s="343"/>
      <c r="HQF44" s="343"/>
      <c r="HQG44" s="343"/>
      <c r="HQH44" s="343"/>
      <c r="HQI44" s="343"/>
      <c r="HQJ44" s="343"/>
      <c r="HQK44" s="343"/>
      <c r="HQL44" s="343"/>
      <c r="HQM44" s="343"/>
      <c r="HQN44" s="343"/>
      <c r="HQO44" s="343"/>
      <c r="HQP44" s="343"/>
      <c r="HQQ44" s="343"/>
      <c r="HQR44" s="343"/>
      <c r="HQS44" s="343"/>
      <c r="HQT44" s="343"/>
      <c r="HQU44" s="343"/>
      <c r="HQV44" s="343"/>
      <c r="HQW44" s="343"/>
      <c r="HQX44" s="343"/>
      <c r="HQY44" s="343"/>
      <c r="HQZ44" s="343"/>
      <c r="HRA44" s="343"/>
      <c r="HRB44" s="343"/>
      <c r="HRC44" s="343"/>
      <c r="HRD44" s="343"/>
      <c r="HRE44" s="343"/>
      <c r="HRF44" s="343"/>
      <c r="HRG44" s="343"/>
      <c r="HRH44" s="343"/>
      <c r="HRI44" s="343"/>
      <c r="HRJ44" s="343"/>
      <c r="HRK44" s="343"/>
      <c r="HRL44" s="343"/>
      <c r="HRM44" s="343"/>
      <c r="HRN44" s="343"/>
      <c r="HRO44" s="343"/>
      <c r="HRP44" s="343"/>
      <c r="HRQ44" s="343"/>
      <c r="HRR44" s="343"/>
      <c r="HRS44" s="343"/>
      <c r="HRT44" s="343"/>
      <c r="HRU44" s="343"/>
      <c r="HRV44" s="343"/>
      <c r="HRW44" s="343"/>
      <c r="HRX44" s="343"/>
      <c r="HRY44" s="343"/>
      <c r="HRZ44" s="343"/>
      <c r="HSA44" s="343"/>
      <c r="HSB44" s="343"/>
      <c r="HSC44" s="343"/>
      <c r="HSD44" s="343"/>
      <c r="HSE44" s="343"/>
      <c r="HSF44" s="343"/>
      <c r="HSG44" s="343"/>
      <c r="HSH44" s="343"/>
      <c r="HSI44" s="343"/>
      <c r="HSJ44" s="343"/>
      <c r="HSK44" s="343"/>
      <c r="HSL44" s="343"/>
      <c r="HSM44" s="343"/>
      <c r="HSN44" s="343"/>
      <c r="HSO44" s="343"/>
      <c r="HSP44" s="343"/>
      <c r="HSQ44" s="343"/>
      <c r="HSR44" s="343"/>
      <c r="HSS44" s="343"/>
      <c r="HST44" s="343"/>
      <c r="HSU44" s="343"/>
      <c r="HSV44" s="343"/>
      <c r="HSW44" s="343"/>
      <c r="HSX44" s="343"/>
      <c r="HSY44" s="343"/>
      <c r="HSZ44" s="343"/>
      <c r="HTA44" s="343"/>
      <c r="HTB44" s="343"/>
      <c r="HTC44" s="343"/>
      <c r="HTD44" s="343"/>
      <c r="HTE44" s="343"/>
      <c r="HTF44" s="343"/>
      <c r="HTG44" s="343"/>
      <c r="HTH44" s="343"/>
      <c r="HTI44" s="343"/>
      <c r="HTJ44" s="343"/>
      <c r="HTK44" s="343"/>
      <c r="HTL44" s="343"/>
      <c r="HTM44" s="343"/>
      <c r="HTN44" s="343"/>
      <c r="HTO44" s="343"/>
      <c r="HTP44" s="343"/>
      <c r="HTQ44" s="343"/>
      <c r="HTR44" s="343"/>
      <c r="HTS44" s="343"/>
      <c r="HTT44" s="343"/>
      <c r="HTU44" s="343"/>
      <c r="HTV44" s="343"/>
      <c r="HTW44" s="343"/>
      <c r="HTX44" s="343"/>
      <c r="HTY44" s="343"/>
      <c r="HTZ44" s="343"/>
      <c r="HUA44" s="343"/>
      <c r="HUB44" s="343"/>
      <c r="HUC44" s="343"/>
      <c r="HUD44" s="343"/>
      <c r="HUE44" s="343"/>
      <c r="HUF44" s="343"/>
      <c r="HUG44" s="343"/>
      <c r="HUH44" s="343"/>
      <c r="HUI44" s="343"/>
      <c r="HUJ44" s="343"/>
      <c r="HUK44" s="343"/>
      <c r="HUL44" s="343"/>
      <c r="HUM44" s="343"/>
      <c r="HUN44" s="343"/>
      <c r="HUO44" s="343"/>
      <c r="HUP44" s="343"/>
      <c r="HUQ44" s="343"/>
      <c r="HUR44" s="343"/>
      <c r="HUS44" s="343"/>
      <c r="HUT44" s="343"/>
      <c r="HUU44" s="343"/>
      <c r="HUV44" s="343"/>
      <c r="HUW44" s="343"/>
      <c r="HUX44" s="343"/>
      <c r="HUY44" s="343"/>
      <c r="HUZ44" s="343"/>
      <c r="HVA44" s="343"/>
      <c r="HVB44" s="343"/>
      <c r="HVC44" s="343"/>
      <c r="HVD44" s="343"/>
      <c r="HVE44" s="343"/>
      <c r="HVF44" s="343"/>
      <c r="HVG44" s="343"/>
      <c r="HVH44" s="343"/>
      <c r="HVI44" s="343"/>
      <c r="HVJ44" s="343"/>
      <c r="HVK44" s="343"/>
      <c r="HVL44" s="343"/>
      <c r="HVM44" s="343"/>
      <c r="HVN44" s="343"/>
      <c r="HVO44" s="343"/>
      <c r="HVP44" s="343"/>
      <c r="HVQ44" s="343"/>
      <c r="HVR44" s="343"/>
      <c r="HVS44" s="343"/>
      <c r="HVT44" s="343"/>
      <c r="HVU44" s="343"/>
      <c r="HVV44" s="343"/>
      <c r="HVW44" s="343"/>
      <c r="HVX44" s="343"/>
      <c r="HVY44" s="343"/>
      <c r="HVZ44" s="343"/>
      <c r="HWA44" s="343"/>
      <c r="HWB44" s="343"/>
      <c r="HWC44" s="343"/>
      <c r="HWD44" s="343"/>
      <c r="HWE44" s="343"/>
      <c r="HWF44" s="343"/>
      <c r="HWG44" s="343"/>
      <c r="HWH44" s="343"/>
      <c r="HWI44" s="343"/>
      <c r="HWJ44" s="343"/>
      <c r="HWK44" s="343"/>
      <c r="HWL44" s="343"/>
      <c r="HWM44" s="343"/>
      <c r="HWN44" s="343"/>
      <c r="HWO44" s="343"/>
      <c r="HWP44" s="343"/>
      <c r="HWQ44" s="343"/>
      <c r="HWR44" s="343"/>
      <c r="HWS44" s="343"/>
      <c r="HWT44" s="343"/>
      <c r="HWU44" s="343"/>
      <c r="HWV44" s="343"/>
      <c r="HWW44" s="343"/>
      <c r="HWX44" s="343"/>
      <c r="HWY44" s="343"/>
      <c r="HWZ44" s="343"/>
      <c r="HXA44" s="343"/>
      <c r="HXB44" s="343"/>
      <c r="HXC44" s="343"/>
      <c r="HXD44" s="343"/>
      <c r="HXE44" s="343"/>
      <c r="HXF44" s="343"/>
      <c r="HXG44" s="343"/>
      <c r="HXH44" s="343"/>
      <c r="HXI44" s="343"/>
      <c r="HXJ44" s="343"/>
      <c r="HXK44" s="343"/>
      <c r="HXL44" s="343"/>
      <c r="HXM44" s="343"/>
      <c r="HXN44" s="343"/>
      <c r="HXO44" s="343"/>
      <c r="HXP44" s="343"/>
      <c r="HXQ44" s="343"/>
      <c r="HXR44" s="343"/>
      <c r="HXS44" s="343"/>
      <c r="HXT44" s="343"/>
      <c r="HXU44" s="343"/>
      <c r="HXV44" s="343"/>
      <c r="HXW44" s="343"/>
      <c r="HXX44" s="343"/>
      <c r="HXY44" s="343"/>
      <c r="HXZ44" s="343"/>
      <c r="HYA44" s="343"/>
      <c r="HYB44" s="343"/>
      <c r="HYC44" s="343"/>
      <c r="HYD44" s="343"/>
      <c r="HYE44" s="343"/>
      <c r="HYF44" s="343"/>
      <c r="HYG44" s="343"/>
      <c r="HYH44" s="343"/>
      <c r="HYI44" s="343"/>
      <c r="HYJ44" s="343"/>
      <c r="HYK44" s="343"/>
      <c r="HYL44" s="343"/>
      <c r="HYM44" s="343"/>
      <c r="HYN44" s="343"/>
      <c r="HYO44" s="343"/>
      <c r="HYP44" s="343"/>
      <c r="HYQ44" s="343"/>
      <c r="HYR44" s="343"/>
      <c r="HYS44" s="343"/>
      <c r="HYT44" s="343"/>
      <c r="HYU44" s="343"/>
      <c r="HYV44" s="343"/>
      <c r="HYW44" s="343"/>
      <c r="HYX44" s="343"/>
      <c r="HYY44" s="343"/>
      <c r="HYZ44" s="343"/>
      <c r="HZA44" s="343"/>
      <c r="HZB44" s="343"/>
      <c r="HZC44" s="343"/>
      <c r="HZD44" s="343"/>
      <c r="HZE44" s="343"/>
      <c r="HZF44" s="343"/>
      <c r="HZG44" s="343"/>
      <c r="HZH44" s="343"/>
      <c r="HZI44" s="343"/>
      <c r="HZJ44" s="343"/>
      <c r="HZK44" s="343"/>
      <c r="HZL44" s="343"/>
      <c r="HZM44" s="343"/>
      <c r="HZN44" s="343"/>
      <c r="HZO44" s="343"/>
      <c r="HZP44" s="343"/>
      <c r="HZQ44" s="343"/>
      <c r="HZR44" s="343"/>
      <c r="HZS44" s="343"/>
      <c r="HZT44" s="343"/>
      <c r="HZU44" s="343"/>
      <c r="HZV44" s="343"/>
      <c r="HZW44" s="343"/>
      <c r="HZX44" s="343"/>
      <c r="HZY44" s="343"/>
      <c r="HZZ44" s="343"/>
      <c r="IAA44" s="343"/>
      <c r="IAB44" s="343"/>
      <c r="IAC44" s="343"/>
      <c r="IAD44" s="343"/>
      <c r="IAE44" s="343"/>
      <c r="IAF44" s="343"/>
      <c r="IAG44" s="343"/>
      <c r="IAH44" s="343"/>
      <c r="IAI44" s="343"/>
      <c r="IAJ44" s="343"/>
      <c r="IAK44" s="343"/>
      <c r="IAL44" s="343"/>
      <c r="IAM44" s="343"/>
      <c r="IAN44" s="343"/>
      <c r="IAO44" s="343"/>
      <c r="IAP44" s="343"/>
      <c r="IAQ44" s="343"/>
      <c r="IAR44" s="343"/>
      <c r="IAS44" s="343"/>
      <c r="IAT44" s="343"/>
      <c r="IAU44" s="343"/>
      <c r="IAV44" s="343"/>
      <c r="IAW44" s="343"/>
      <c r="IAX44" s="343"/>
      <c r="IAY44" s="343"/>
      <c r="IAZ44" s="343"/>
      <c r="IBA44" s="343"/>
      <c r="IBB44" s="343"/>
      <c r="IBC44" s="343"/>
      <c r="IBD44" s="343"/>
      <c r="IBE44" s="343"/>
      <c r="IBF44" s="343"/>
      <c r="IBG44" s="343"/>
      <c r="IBH44" s="343"/>
      <c r="IBI44" s="343"/>
      <c r="IBJ44" s="343"/>
      <c r="IBK44" s="343"/>
      <c r="IBL44" s="343"/>
      <c r="IBM44" s="343"/>
      <c r="IBN44" s="343"/>
      <c r="IBO44" s="343"/>
      <c r="IBP44" s="343"/>
      <c r="IBQ44" s="343"/>
      <c r="IBR44" s="343"/>
      <c r="IBS44" s="343"/>
      <c r="IBT44" s="343"/>
      <c r="IBU44" s="343"/>
      <c r="IBV44" s="343"/>
      <c r="IBW44" s="343"/>
      <c r="IBX44" s="343"/>
      <c r="IBY44" s="343"/>
      <c r="IBZ44" s="343"/>
      <c r="ICA44" s="343"/>
      <c r="ICB44" s="343"/>
      <c r="ICC44" s="343"/>
      <c r="ICD44" s="343"/>
      <c r="ICE44" s="343"/>
      <c r="ICF44" s="343"/>
      <c r="ICG44" s="343"/>
      <c r="ICH44" s="343"/>
      <c r="ICI44" s="343"/>
      <c r="ICJ44" s="343"/>
      <c r="ICK44" s="343"/>
      <c r="ICL44" s="343"/>
      <c r="ICM44" s="343"/>
      <c r="ICN44" s="343"/>
      <c r="ICO44" s="343"/>
      <c r="ICP44" s="343"/>
      <c r="ICQ44" s="343"/>
      <c r="ICR44" s="343"/>
      <c r="ICS44" s="343"/>
      <c r="ICT44" s="343"/>
      <c r="ICU44" s="343"/>
      <c r="ICV44" s="343"/>
      <c r="ICW44" s="343"/>
      <c r="ICX44" s="343"/>
      <c r="ICY44" s="343"/>
      <c r="ICZ44" s="343"/>
      <c r="IDA44" s="343"/>
      <c r="IDB44" s="343"/>
      <c r="IDC44" s="343"/>
      <c r="IDD44" s="343"/>
      <c r="IDE44" s="343"/>
      <c r="IDF44" s="343"/>
      <c r="IDG44" s="343"/>
      <c r="IDH44" s="343"/>
      <c r="IDI44" s="343"/>
      <c r="IDJ44" s="343"/>
      <c r="IDK44" s="343"/>
      <c r="IDL44" s="343"/>
      <c r="IDM44" s="343"/>
      <c r="IDN44" s="343"/>
      <c r="IDO44" s="343"/>
      <c r="IDP44" s="343"/>
      <c r="IDQ44" s="343"/>
      <c r="IDR44" s="343"/>
      <c r="IDS44" s="343"/>
      <c r="IDT44" s="343"/>
      <c r="IDU44" s="343"/>
      <c r="IDV44" s="343"/>
      <c r="IDW44" s="343"/>
      <c r="IDX44" s="343"/>
      <c r="IDY44" s="343"/>
      <c r="IDZ44" s="343"/>
      <c r="IEA44" s="343"/>
      <c r="IEB44" s="343"/>
      <c r="IEC44" s="343"/>
      <c r="IED44" s="343"/>
      <c r="IEE44" s="343"/>
      <c r="IEF44" s="343"/>
      <c r="IEG44" s="343"/>
      <c r="IEH44" s="343"/>
      <c r="IEI44" s="343"/>
      <c r="IEJ44" s="343"/>
      <c r="IEK44" s="343"/>
      <c r="IEL44" s="343"/>
      <c r="IEM44" s="343"/>
      <c r="IEN44" s="343"/>
      <c r="IEO44" s="343"/>
      <c r="IEP44" s="343"/>
      <c r="IEQ44" s="343"/>
      <c r="IER44" s="343"/>
      <c r="IES44" s="343"/>
      <c r="IET44" s="343"/>
      <c r="IEU44" s="343"/>
      <c r="IEV44" s="343"/>
      <c r="IEW44" s="343"/>
      <c r="IEX44" s="343"/>
      <c r="IEY44" s="343"/>
      <c r="IEZ44" s="343"/>
      <c r="IFA44" s="343"/>
      <c r="IFB44" s="343"/>
      <c r="IFC44" s="343"/>
      <c r="IFD44" s="343"/>
      <c r="IFE44" s="343"/>
      <c r="IFF44" s="343"/>
      <c r="IFG44" s="343"/>
      <c r="IFH44" s="343"/>
      <c r="IFI44" s="343"/>
      <c r="IFJ44" s="343"/>
      <c r="IFK44" s="343"/>
      <c r="IFL44" s="343"/>
      <c r="IFM44" s="343"/>
      <c r="IFN44" s="343"/>
      <c r="IFO44" s="343"/>
      <c r="IFP44" s="343"/>
      <c r="IFQ44" s="343"/>
      <c r="IFR44" s="343"/>
      <c r="IFS44" s="343"/>
      <c r="IFT44" s="343"/>
      <c r="IFU44" s="343"/>
      <c r="IFV44" s="343"/>
      <c r="IFW44" s="343"/>
      <c r="IFX44" s="343"/>
      <c r="IFY44" s="343"/>
      <c r="IFZ44" s="343"/>
      <c r="IGA44" s="343"/>
      <c r="IGB44" s="343"/>
      <c r="IGC44" s="343"/>
      <c r="IGD44" s="343"/>
      <c r="IGE44" s="343"/>
      <c r="IGF44" s="343"/>
      <c r="IGG44" s="343"/>
      <c r="IGH44" s="343"/>
      <c r="IGI44" s="343"/>
      <c r="IGJ44" s="343"/>
      <c r="IGK44" s="343"/>
      <c r="IGL44" s="343"/>
      <c r="IGM44" s="343"/>
      <c r="IGN44" s="343"/>
      <c r="IGO44" s="343"/>
      <c r="IGP44" s="343"/>
      <c r="IGQ44" s="343"/>
      <c r="IGR44" s="343"/>
      <c r="IGS44" s="343"/>
      <c r="IGT44" s="343"/>
      <c r="IGU44" s="343"/>
      <c r="IGV44" s="343"/>
      <c r="IGW44" s="343"/>
      <c r="IGX44" s="343"/>
      <c r="IGY44" s="343"/>
      <c r="IGZ44" s="343"/>
      <c r="IHA44" s="343"/>
      <c r="IHB44" s="343"/>
      <c r="IHC44" s="343"/>
      <c r="IHD44" s="343"/>
      <c r="IHE44" s="343"/>
      <c r="IHF44" s="343"/>
      <c r="IHG44" s="343"/>
      <c r="IHH44" s="343"/>
      <c r="IHI44" s="343"/>
      <c r="IHJ44" s="343"/>
      <c r="IHK44" s="343"/>
      <c r="IHL44" s="343"/>
      <c r="IHM44" s="343"/>
      <c r="IHN44" s="343"/>
      <c r="IHO44" s="343"/>
      <c r="IHP44" s="343"/>
      <c r="IHQ44" s="343"/>
      <c r="IHR44" s="343"/>
      <c r="IHS44" s="343"/>
      <c r="IHT44" s="343"/>
      <c r="IHU44" s="343"/>
      <c r="IHV44" s="343"/>
      <c r="IHW44" s="343"/>
      <c r="IHX44" s="343"/>
      <c r="IHY44" s="343"/>
      <c r="IHZ44" s="343"/>
      <c r="IIA44" s="343"/>
      <c r="IIB44" s="343"/>
      <c r="IIC44" s="343"/>
      <c r="IID44" s="343"/>
      <c r="IIE44" s="343"/>
      <c r="IIF44" s="343"/>
      <c r="IIG44" s="343"/>
      <c r="IIH44" s="343"/>
      <c r="III44" s="343"/>
      <c r="IIJ44" s="343"/>
      <c r="IIK44" s="343"/>
      <c r="IIL44" s="343"/>
      <c r="IIM44" s="343"/>
      <c r="IIN44" s="343"/>
      <c r="IIO44" s="343"/>
      <c r="IIP44" s="343"/>
      <c r="IIQ44" s="343"/>
      <c r="IIR44" s="343"/>
      <c r="IIS44" s="343"/>
      <c r="IIT44" s="343"/>
      <c r="IIU44" s="343"/>
      <c r="IIV44" s="343"/>
      <c r="IIW44" s="343"/>
      <c r="IIX44" s="343"/>
      <c r="IIY44" s="343"/>
      <c r="IIZ44" s="343"/>
      <c r="IJA44" s="343"/>
      <c r="IJB44" s="343"/>
      <c r="IJC44" s="343"/>
      <c r="IJD44" s="343"/>
      <c r="IJE44" s="343"/>
      <c r="IJF44" s="343"/>
      <c r="IJG44" s="343"/>
      <c r="IJH44" s="343"/>
      <c r="IJI44" s="343"/>
      <c r="IJJ44" s="343"/>
      <c r="IJK44" s="343"/>
      <c r="IJL44" s="343"/>
      <c r="IJM44" s="343"/>
      <c r="IJN44" s="343"/>
      <c r="IJO44" s="343"/>
      <c r="IJP44" s="343"/>
      <c r="IJQ44" s="343"/>
      <c r="IJR44" s="343"/>
      <c r="IJS44" s="343"/>
      <c r="IJT44" s="343"/>
      <c r="IJU44" s="343"/>
      <c r="IJV44" s="343"/>
      <c r="IJW44" s="343"/>
      <c r="IJX44" s="343"/>
      <c r="IJY44" s="343"/>
      <c r="IJZ44" s="343"/>
      <c r="IKA44" s="343"/>
      <c r="IKB44" s="343"/>
      <c r="IKC44" s="343"/>
      <c r="IKD44" s="343"/>
      <c r="IKE44" s="343"/>
      <c r="IKF44" s="343"/>
      <c r="IKG44" s="343"/>
      <c r="IKH44" s="343"/>
      <c r="IKI44" s="343"/>
      <c r="IKJ44" s="343"/>
      <c r="IKK44" s="343"/>
      <c r="IKL44" s="343"/>
      <c r="IKM44" s="343"/>
      <c r="IKN44" s="343"/>
      <c r="IKO44" s="343"/>
      <c r="IKP44" s="343"/>
      <c r="IKQ44" s="343"/>
      <c r="IKR44" s="343"/>
      <c r="IKS44" s="343"/>
      <c r="IKT44" s="343"/>
      <c r="IKU44" s="343"/>
      <c r="IKV44" s="343"/>
      <c r="IKW44" s="343"/>
      <c r="IKX44" s="343"/>
      <c r="IKY44" s="343"/>
      <c r="IKZ44" s="343"/>
      <c r="ILA44" s="343"/>
      <c r="ILB44" s="343"/>
      <c r="ILC44" s="343"/>
      <c r="ILD44" s="343"/>
      <c r="ILE44" s="343"/>
      <c r="ILF44" s="343"/>
      <c r="ILG44" s="343"/>
      <c r="ILH44" s="343"/>
      <c r="ILI44" s="343"/>
      <c r="ILJ44" s="343"/>
      <c r="ILK44" s="343"/>
      <c r="ILL44" s="343"/>
      <c r="ILM44" s="343"/>
      <c r="ILN44" s="343"/>
      <c r="ILO44" s="343"/>
      <c r="ILP44" s="343"/>
      <c r="ILQ44" s="343"/>
      <c r="ILR44" s="343"/>
      <c r="ILS44" s="343"/>
      <c r="ILT44" s="343"/>
      <c r="ILU44" s="343"/>
      <c r="ILV44" s="343"/>
      <c r="ILW44" s="343"/>
      <c r="ILX44" s="343"/>
      <c r="ILY44" s="343"/>
      <c r="ILZ44" s="343"/>
      <c r="IMA44" s="343"/>
      <c r="IMB44" s="343"/>
      <c r="IMC44" s="343"/>
      <c r="IMD44" s="343"/>
      <c r="IME44" s="343"/>
      <c r="IMF44" s="343"/>
      <c r="IMG44" s="343"/>
      <c r="IMH44" s="343"/>
      <c r="IMI44" s="343"/>
      <c r="IMJ44" s="343"/>
      <c r="IMK44" s="343"/>
      <c r="IML44" s="343"/>
      <c r="IMM44" s="343"/>
      <c r="IMN44" s="343"/>
      <c r="IMO44" s="343"/>
      <c r="IMP44" s="343"/>
      <c r="IMQ44" s="343"/>
      <c r="IMR44" s="343"/>
      <c r="IMS44" s="343"/>
      <c r="IMT44" s="343"/>
      <c r="IMU44" s="343"/>
      <c r="IMV44" s="343"/>
      <c r="IMW44" s="343"/>
      <c r="IMX44" s="343"/>
      <c r="IMY44" s="343"/>
      <c r="IMZ44" s="343"/>
      <c r="INA44" s="343"/>
      <c r="INB44" s="343"/>
      <c r="INC44" s="343"/>
      <c r="IND44" s="343"/>
      <c r="INE44" s="343"/>
      <c r="INF44" s="343"/>
      <c r="ING44" s="343"/>
      <c r="INH44" s="343"/>
      <c r="INI44" s="343"/>
      <c r="INJ44" s="343"/>
      <c r="INK44" s="343"/>
      <c r="INL44" s="343"/>
      <c r="INM44" s="343"/>
      <c r="INN44" s="343"/>
      <c r="INO44" s="343"/>
      <c r="INP44" s="343"/>
      <c r="INQ44" s="343"/>
      <c r="INR44" s="343"/>
      <c r="INS44" s="343"/>
      <c r="INT44" s="343"/>
      <c r="INU44" s="343"/>
      <c r="INV44" s="343"/>
      <c r="INW44" s="343"/>
      <c r="INX44" s="343"/>
      <c r="INY44" s="343"/>
      <c r="INZ44" s="343"/>
      <c r="IOA44" s="343"/>
      <c r="IOB44" s="343"/>
      <c r="IOC44" s="343"/>
      <c r="IOD44" s="343"/>
      <c r="IOE44" s="343"/>
      <c r="IOF44" s="343"/>
      <c r="IOG44" s="343"/>
      <c r="IOH44" s="343"/>
      <c r="IOI44" s="343"/>
      <c r="IOJ44" s="343"/>
      <c r="IOK44" s="343"/>
      <c r="IOL44" s="343"/>
      <c r="IOM44" s="343"/>
      <c r="ION44" s="343"/>
      <c r="IOO44" s="343"/>
      <c r="IOP44" s="343"/>
      <c r="IOQ44" s="343"/>
      <c r="IOR44" s="343"/>
      <c r="IOS44" s="343"/>
      <c r="IOT44" s="343"/>
      <c r="IOU44" s="343"/>
      <c r="IOV44" s="343"/>
      <c r="IOW44" s="343"/>
      <c r="IOX44" s="343"/>
      <c r="IOY44" s="343"/>
      <c r="IOZ44" s="343"/>
      <c r="IPA44" s="343"/>
      <c r="IPB44" s="343"/>
      <c r="IPC44" s="343"/>
      <c r="IPD44" s="343"/>
      <c r="IPE44" s="343"/>
      <c r="IPF44" s="343"/>
      <c r="IPG44" s="343"/>
      <c r="IPH44" s="343"/>
      <c r="IPI44" s="343"/>
      <c r="IPJ44" s="343"/>
      <c r="IPK44" s="343"/>
      <c r="IPL44" s="343"/>
      <c r="IPM44" s="343"/>
      <c r="IPN44" s="343"/>
      <c r="IPO44" s="343"/>
      <c r="IPP44" s="343"/>
      <c r="IPQ44" s="343"/>
      <c r="IPR44" s="343"/>
      <c r="IPS44" s="343"/>
      <c r="IPT44" s="343"/>
      <c r="IPU44" s="343"/>
      <c r="IPV44" s="343"/>
      <c r="IPW44" s="343"/>
      <c r="IPX44" s="343"/>
      <c r="IPY44" s="343"/>
      <c r="IPZ44" s="343"/>
      <c r="IQA44" s="343"/>
      <c r="IQB44" s="343"/>
      <c r="IQC44" s="343"/>
      <c r="IQD44" s="343"/>
      <c r="IQE44" s="343"/>
      <c r="IQF44" s="343"/>
      <c r="IQG44" s="343"/>
      <c r="IQH44" s="343"/>
      <c r="IQI44" s="343"/>
      <c r="IQJ44" s="343"/>
      <c r="IQK44" s="343"/>
      <c r="IQL44" s="343"/>
      <c r="IQM44" s="343"/>
      <c r="IQN44" s="343"/>
      <c r="IQO44" s="343"/>
      <c r="IQP44" s="343"/>
      <c r="IQQ44" s="343"/>
      <c r="IQR44" s="343"/>
      <c r="IQS44" s="343"/>
      <c r="IQT44" s="343"/>
      <c r="IQU44" s="343"/>
      <c r="IQV44" s="343"/>
      <c r="IQW44" s="343"/>
      <c r="IQX44" s="343"/>
      <c r="IQY44" s="343"/>
      <c r="IQZ44" s="343"/>
      <c r="IRA44" s="343"/>
      <c r="IRB44" s="343"/>
      <c r="IRC44" s="343"/>
      <c r="IRD44" s="343"/>
      <c r="IRE44" s="343"/>
      <c r="IRF44" s="343"/>
      <c r="IRG44" s="343"/>
      <c r="IRH44" s="343"/>
      <c r="IRI44" s="343"/>
      <c r="IRJ44" s="343"/>
      <c r="IRK44" s="343"/>
      <c r="IRL44" s="343"/>
      <c r="IRM44" s="343"/>
      <c r="IRN44" s="343"/>
      <c r="IRO44" s="343"/>
      <c r="IRP44" s="343"/>
      <c r="IRQ44" s="343"/>
      <c r="IRR44" s="343"/>
      <c r="IRS44" s="343"/>
      <c r="IRT44" s="343"/>
      <c r="IRU44" s="343"/>
      <c r="IRV44" s="343"/>
      <c r="IRW44" s="343"/>
      <c r="IRX44" s="343"/>
      <c r="IRY44" s="343"/>
      <c r="IRZ44" s="343"/>
      <c r="ISA44" s="343"/>
      <c r="ISB44" s="343"/>
      <c r="ISC44" s="343"/>
      <c r="ISD44" s="343"/>
      <c r="ISE44" s="343"/>
      <c r="ISF44" s="343"/>
      <c r="ISG44" s="343"/>
      <c r="ISH44" s="343"/>
      <c r="ISI44" s="343"/>
      <c r="ISJ44" s="343"/>
      <c r="ISK44" s="343"/>
      <c r="ISL44" s="343"/>
      <c r="ISM44" s="343"/>
      <c r="ISN44" s="343"/>
      <c r="ISO44" s="343"/>
      <c r="ISP44" s="343"/>
      <c r="ISQ44" s="343"/>
      <c r="ISR44" s="343"/>
      <c r="ISS44" s="343"/>
      <c r="IST44" s="343"/>
      <c r="ISU44" s="343"/>
      <c r="ISV44" s="343"/>
      <c r="ISW44" s="343"/>
      <c r="ISX44" s="343"/>
      <c r="ISY44" s="343"/>
      <c r="ISZ44" s="343"/>
      <c r="ITA44" s="343"/>
      <c r="ITB44" s="343"/>
      <c r="ITC44" s="343"/>
      <c r="ITD44" s="343"/>
      <c r="ITE44" s="343"/>
      <c r="ITF44" s="343"/>
      <c r="ITG44" s="343"/>
      <c r="ITH44" s="343"/>
      <c r="ITI44" s="343"/>
      <c r="ITJ44" s="343"/>
      <c r="ITK44" s="343"/>
      <c r="ITL44" s="343"/>
      <c r="ITM44" s="343"/>
      <c r="ITN44" s="343"/>
      <c r="ITO44" s="343"/>
      <c r="ITP44" s="343"/>
      <c r="ITQ44" s="343"/>
      <c r="ITR44" s="343"/>
      <c r="ITS44" s="343"/>
      <c r="ITT44" s="343"/>
      <c r="ITU44" s="343"/>
      <c r="ITV44" s="343"/>
      <c r="ITW44" s="343"/>
      <c r="ITX44" s="343"/>
      <c r="ITY44" s="343"/>
      <c r="ITZ44" s="343"/>
      <c r="IUA44" s="343"/>
      <c r="IUB44" s="343"/>
      <c r="IUC44" s="343"/>
      <c r="IUD44" s="343"/>
      <c r="IUE44" s="343"/>
      <c r="IUF44" s="343"/>
      <c r="IUG44" s="343"/>
      <c r="IUH44" s="343"/>
      <c r="IUI44" s="343"/>
      <c r="IUJ44" s="343"/>
      <c r="IUK44" s="343"/>
      <c r="IUL44" s="343"/>
      <c r="IUM44" s="343"/>
      <c r="IUN44" s="343"/>
      <c r="IUO44" s="343"/>
      <c r="IUP44" s="343"/>
      <c r="IUQ44" s="343"/>
      <c r="IUR44" s="343"/>
      <c r="IUS44" s="343"/>
      <c r="IUT44" s="343"/>
      <c r="IUU44" s="343"/>
      <c r="IUV44" s="343"/>
      <c r="IUW44" s="343"/>
      <c r="IUX44" s="343"/>
      <c r="IUY44" s="343"/>
      <c r="IUZ44" s="343"/>
      <c r="IVA44" s="343"/>
      <c r="IVB44" s="343"/>
      <c r="IVC44" s="343"/>
      <c r="IVD44" s="343"/>
      <c r="IVE44" s="343"/>
      <c r="IVF44" s="343"/>
      <c r="IVG44" s="343"/>
      <c r="IVH44" s="343"/>
      <c r="IVI44" s="343"/>
      <c r="IVJ44" s="343"/>
      <c r="IVK44" s="343"/>
      <c r="IVL44" s="343"/>
      <c r="IVM44" s="343"/>
      <c r="IVN44" s="343"/>
      <c r="IVO44" s="343"/>
      <c r="IVP44" s="343"/>
      <c r="IVQ44" s="343"/>
      <c r="IVR44" s="343"/>
      <c r="IVS44" s="343"/>
      <c r="IVT44" s="343"/>
      <c r="IVU44" s="343"/>
      <c r="IVV44" s="343"/>
      <c r="IVW44" s="343"/>
      <c r="IVX44" s="343"/>
      <c r="IVY44" s="343"/>
      <c r="IVZ44" s="343"/>
      <c r="IWA44" s="343"/>
      <c r="IWB44" s="343"/>
      <c r="IWC44" s="343"/>
      <c r="IWD44" s="343"/>
      <c r="IWE44" s="343"/>
      <c r="IWF44" s="343"/>
      <c r="IWG44" s="343"/>
      <c r="IWH44" s="343"/>
      <c r="IWI44" s="343"/>
      <c r="IWJ44" s="343"/>
      <c r="IWK44" s="343"/>
      <c r="IWL44" s="343"/>
      <c r="IWM44" s="343"/>
      <c r="IWN44" s="343"/>
      <c r="IWO44" s="343"/>
      <c r="IWP44" s="343"/>
      <c r="IWQ44" s="343"/>
      <c r="IWR44" s="343"/>
      <c r="IWS44" s="343"/>
      <c r="IWT44" s="343"/>
      <c r="IWU44" s="343"/>
      <c r="IWV44" s="343"/>
      <c r="IWW44" s="343"/>
      <c r="IWX44" s="343"/>
      <c r="IWY44" s="343"/>
      <c r="IWZ44" s="343"/>
      <c r="IXA44" s="343"/>
      <c r="IXB44" s="343"/>
      <c r="IXC44" s="343"/>
      <c r="IXD44" s="343"/>
      <c r="IXE44" s="343"/>
      <c r="IXF44" s="343"/>
      <c r="IXG44" s="343"/>
      <c r="IXH44" s="343"/>
      <c r="IXI44" s="343"/>
      <c r="IXJ44" s="343"/>
      <c r="IXK44" s="343"/>
      <c r="IXL44" s="343"/>
      <c r="IXM44" s="343"/>
      <c r="IXN44" s="343"/>
      <c r="IXO44" s="343"/>
      <c r="IXP44" s="343"/>
      <c r="IXQ44" s="343"/>
      <c r="IXR44" s="343"/>
      <c r="IXS44" s="343"/>
      <c r="IXT44" s="343"/>
      <c r="IXU44" s="343"/>
      <c r="IXV44" s="343"/>
      <c r="IXW44" s="343"/>
      <c r="IXX44" s="343"/>
      <c r="IXY44" s="343"/>
      <c r="IXZ44" s="343"/>
      <c r="IYA44" s="343"/>
      <c r="IYB44" s="343"/>
      <c r="IYC44" s="343"/>
      <c r="IYD44" s="343"/>
      <c r="IYE44" s="343"/>
      <c r="IYF44" s="343"/>
      <c r="IYG44" s="343"/>
      <c r="IYH44" s="343"/>
      <c r="IYI44" s="343"/>
      <c r="IYJ44" s="343"/>
      <c r="IYK44" s="343"/>
      <c r="IYL44" s="343"/>
      <c r="IYM44" s="343"/>
      <c r="IYN44" s="343"/>
      <c r="IYO44" s="343"/>
      <c r="IYP44" s="343"/>
      <c r="IYQ44" s="343"/>
      <c r="IYR44" s="343"/>
      <c r="IYS44" s="343"/>
      <c r="IYT44" s="343"/>
      <c r="IYU44" s="343"/>
      <c r="IYV44" s="343"/>
      <c r="IYW44" s="343"/>
      <c r="IYX44" s="343"/>
      <c r="IYY44" s="343"/>
      <c r="IYZ44" s="343"/>
      <c r="IZA44" s="343"/>
      <c r="IZB44" s="343"/>
      <c r="IZC44" s="343"/>
      <c r="IZD44" s="343"/>
      <c r="IZE44" s="343"/>
      <c r="IZF44" s="343"/>
      <c r="IZG44" s="343"/>
      <c r="IZH44" s="343"/>
      <c r="IZI44" s="343"/>
      <c r="IZJ44" s="343"/>
      <c r="IZK44" s="343"/>
      <c r="IZL44" s="343"/>
      <c r="IZM44" s="343"/>
      <c r="IZN44" s="343"/>
      <c r="IZO44" s="343"/>
      <c r="IZP44" s="343"/>
      <c r="IZQ44" s="343"/>
      <c r="IZR44" s="343"/>
      <c r="IZS44" s="343"/>
      <c r="IZT44" s="343"/>
      <c r="IZU44" s="343"/>
      <c r="IZV44" s="343"/>
      <c r="IZW44" s="343"/>
      <c r="IZX44" s="343"/>
      <c r="IZY44" s="343"/>
      <c r="IZZ44" s="343"/>
      <c r="JAA44" s="343"/>
      <c r="JAB44" s="343"/>
      <c r="JAC44" s="343"/>
      <c r="JAD44" s="343"/>
      <c r="JAE44" s="343"/>
      <c r="JAF44" s="343"/>
      <c r="JAG44" s="343"/>
      <c r="JAH44" s="343"/>
      <c r="JAI44" s="343"/>
      <c r="JAJ44" s="343"/>
      <c r="JAK44" s="343"/>
      <c r="JAL44" s="343"/>
      <c r="JAM44" s="343"/>
      <c r="JAN44" s="343"/>
      <c r="JAO44" s="343"/>
      <c r="JAP44" s="343"/>
      <c r="JAQ44" s="343"/>
      <c r="JAR44" s="343"/>
      <c r="JAS44" s="343"/>
      <c r="JAT44" s="343"/>
      <c r="JAU44" s="343"/>
      <c r="JAV44" s="343"/>
      <c r="JAW44" s="343"/>
      <c r="JAX44" s="343"/>
      <c r="JAY44" s="343"/>
      <c r="JAZ44" s="343"/>
      <c r="JBA44" s="343"/>
      <c r="JBB44" s="343"/>
      <c r="JBC44" s="343"/>
      <c r="JBD44" s="343"/>
      <c r="JBE44" s="343"/>
      <c r="JBF44" s="343"/>
      <c r="JBG44" s="343"/>
      <c r="JBH44" s="343"/>
      <c r="JBI44" s="343"/>
      <c r="JBJ44" s="343"/>
      <c r="JBK44" s="343"/>
      <c r="JBL44" s="343"/>
      <c r="JBM44" s="343"/>
      <c r="JBN44" s="343"/>
      <c r="JBO44" s="343"/>
      <c r="JBP44" s="343"/>
      <c r="JBQ44" s="343"/>
      <c r="JBR44" s="343"/>
      <c r="JBS44" s="343"/>
      <c r="JBT44" s="343"/>
      <c r="JBU44" s="343"/>
      <c r="JBV44" s="343"/>
      <c r="JBW44" s="343"/>
      <c r="JBX44" s="343"/>
      <c r="JBY44" s="343"/>
      <c r="JBZ44" s="343"/>
      <c r="JCA44" s="343"/>
      <c r="JCB44" s="343"/>
      <c r="JCC44" s="343"/>
      <c r="JCD44" s="343"/>
      <c r="JCE44" s="343"/>
      <c r="JCF44" s="343"/>
      <c r="JCG44" s="343"/>
      <c r="JCH44" s="343"/>
      <c r="JCI44" s="343"/>
      <c r="JCJ44" s="343"/>
      <c r="JCK44" s="343"/>
      <c r="JCL44" s="343"/>
      <c r="JCM44" s="343"/>
      <c r="JCN44" s="343"/>
      <c r="JCO44" s="343"/>
      <c r="JCP44" s="343"/>
      <c r="JCQ44" s="343"/>
      <c r="JCR44" s="343"/>
      <c r="JCS44" s="343"/>
      <c r="JCT44" s="343"/>
      <c r="JCU44" s="343"/>
      <c r="JCV44" s="343"/>
      <c r="JCW44" s="343"/>
      <c r="JCX44" s="343"/>
      <c r="JCY44" s="343"/>
      <c r="JCZ44" s="343"/>
      <c r="JDA44" s="343"/>
      <c r="JDB44" s="343"/>
      <c r="JDC44" s="343"/>
      <c r="JDD44" s="343"/>
      <c r="JDE44" s="343"/>
      <c r="JDF44" s="343"/>
      <c r="JDG44" s="343"/>
      <c r="JDH44" s="343"/>
      <c r="JDI44" s="343"/>
      <c r="JDJ44" s="343"/>
      <c r="JDK44" s="343"/>
      <c r="JDL44" s="343"/>
      <c r="JDM44" s="343"/>
      <c r="JDN44" s="343"/>
      <c r="JDO44" s="343"/>
      <c r="JDP44" s="343"/>
      <c r="JDQ44" s="343"/>
      <c r="JDR44" s="343"/>
      <c r="JDS44" s="343"/>
      <c r="JDT44" s="343"/>
      <c r="JDU44" s="343"/>
      <c r="JDV44" s="343"/>
      <c r="JDW44" s="343"/>
      <c r="JDX44" s="343"/>
      <c r="JDY44" s="343"/>
      <c r="JDZ44" s="343"/>
      <c r="JEA44" s="343"/>
      <c r="JEB44" s="343"/>
      <c r="JEC44" s="343"/>
      <c r="JED44" s="343"/>
      <c r="JEE44" s="343"/>
      <c r="JEF44" s="343"/>
      <c r="JEG44" s="343"/>
      <c r="JEH44" s="343"/>
      <c r="JEI44" s="343"/>
      <c r="JEJ44" s="343"/>
      <c r="JEK44" s="343"/>
      <c r="JEL44" s="343"/>
      <c r="JEM44" s="343"/>
      <c r="JEN44" s="343"/>
      <c r="JEO44" s="343"/>
      <c r="JEP44" s="343"/>
      <c r="JEQ44" s="343"/>
      <c r="JER44" s="343"/>
      <c r="JES44" s="343"/>
      <c r="JET44" s="343"/>
      <c r="JEU44" s="343"/>
      <c r="JEV44" s="343"/>
      <c r="JEW44" s="343"/>
      <c r="JEX44" s="343"/>
      <c r="JEY44" s="343"/>
      <c r="JEZ44" s="343"/>
      <c r="JFA44" s="343"/>
      <c r="JFB44" s="343"/>
      <c r="JFC44" s="343"/>
      <c r="JFD44" s="343"/>
      <c r="JFE44" s="343"/>
      <c r="JFF44" s="343"/>
      <c r="JFG44" s="343"/>
      <c r="JFH44" s="343"/>
      <c r="JFI44" s="343"/>
      <c r="JFJ44" s="343"/>
      <c r="JFK44" s="343"/>
      <c r="JFL44" s="343"/>
      <c r="JFM44" s="343"/>
      <c r="JFN44" s="343"/>
      <c r="JFO44" s="343"/>
      <c r="JFP44" s="343"/>
      <c r="JFQ44" s="343"/>
      <c r="JFR44" s="343"/>
      <c r="JFS44" s="343"/>
      <c r="JFT44" s="343"/>
      <c r="JFU44" s="343"/>
      <c r="JFV44" s="343"/>
      <c r="JFW44" s="343"/>
      <c r="JFX44" s="343"/>
      <c r="JFY44" s="343"/>
      <c r="JFZ44" s="343"/>
      <c r="JGA44" s="343"/>
      <c r="JGB44" s="343"/>
      <c r="JGC44" s="343"/>
      <c r="JGD44" s="343"/>
      <c r="JGE44" s="343"/>
      <c r="JGF44" s="343"/>
      <c r="JGG44" s="343"/>
      <c r="JGH44" s="343"/>
      <c r="JGI44" s="343"/>
      <c r="JGJ44" s="343"/>
      <c r="JGK44" s="343"/>
      <c r="JGL44" s="343"/>
      <c r="JGM44" s="343"/>
      <c r="JGN44" s="343"/>
      <c r="JGO44" s="343"/>
      <c r="JGP44" s="343"/>
      <c r="JGQ44" s="343"/>
      <c r="JGR44" s="343"/>
      <c r="JGS44" s="343"/>
      <c r="JGT44" s="343"/>
      <c r="JGU44" s="343"/>
      <c r="JGV44" s="343"/>
      <c r="JGW44" s="343"/>
      <c r="JGX44" s="343"/>
      <c r="JGY44" s="343"/>
      <c r="JGZ44" s="343"/>
      <c r="JHA44" s="343"/>
      <c r="JHB44" s="343"/>
      <c r="JHC44" s="343"/>
      <c r="JHD44" s="343"/>
      <c r="JHE44" s="343"/>
      <c r="JHF44" s="343"/>
      <c r="JHG44" s="343"/>
      <c r="JHH44" s="343"/>
      <c r="JHI44" s="343"/>
      <c r="JHJ44" s="343"/>
      <c r="JHK44" s="343"/>
      <c r="JHL44" s="343"/>
      <c r="JHM44" s="343"/>
      <c r="JHN44" s="343"/>
      <c r="JHO44" s="343"/>
      <c r="JHP44" s="343"/>
      <c r="JHQ44" s="343"/>
      <c r="JHR44" s="343"/>
      <c r="JHS44" s="343"/>
      <c r="JHT44" s="343"/>
      <c r="JHU44" s="343"/>
      <c r="JHV44" s="343"/>
      <c r="JHW44" s="343"/>
      <c r="JHX44" s="343"/>
      <c r="JHY44" s="343"/>
      <c r="JHZ44" s="343"/>
      <c r="JIA44" s="343"/>
      <c r="JIB44" s="343"/>
      <c r="JIC44" s="343"/>
      <c r="JID44" s="343"/>
      <c r="JIE44" s="343"/>
      <c r="JIF44" s="343"/>
      <c r="JIG44" s="343"/>
      <c r="JIH44" s="343"/>
      <c r="JII44" s="343"/>
      <c r="JIJ44" s="343"/>
      <c r="JIK44" s="343"/>
      <c r="JIL44" s="343"/>
      <c r="JIM44" s="343"/>
      <c r="JIN44" s="343"/>
      <c r="JIO44" s="343"/>
      <c r="JIP44" s="343"/>
      <c r="JIQ44" s="343"/>
      <c r="JIR44" s="343"/>
      <c r="JIS44" s="343"/>
      <c r="JIT44" s="343"/>
      <c r="JIU44" s="343"/>
      <c r="JIV44" s="343"/>
      <c r="JIW44" s="343"/>
      <c r="JIX44" s="343"/>
      <c r="JIY44" s="343"/>
      <c r="JIZ44" s="343"/>
      <c r="JJA44" s="343"/>
      <c r="JJB44" s="343"/>
      <c r="JJC44" s="343"/>
      <c r="JJD44" s="343"/>
      <c r="JJE44" s="343"/>
      <c r="JJF44" s="343"/>
      <c r="JJG44" s="343"/>
      <c r="JJH44" s="343"/>
      <c r="JJI44" s="343"/>
      <c r="JJJ44" s="343"/>
      <c r="JJK44" s="343"/>
      <c r="JJL44" s="343"/>
      <c r="JJM44" s="343"/>
      <c r="JJN44" s="343"/>
      <c r="JJO44" s="343"/>
      <c r="JJP44" s="343"/>
      <c r="JJQ44" s="343"/>
      <c r="JJR44" s="343"/>
      <c r="JJS44" s="343"/>
      <c r="JJT44" s="343"/>
      <c r="JJU44" s="343"/>
      <c r="JJV44" s="343"/>
      <c r="JJW44" s="343"/>
      <c r="JJX44" s="343"/>
      <c r="JJY44" s="343"/>
      <c r="JJZ44" s="343"/>
      <c r="JKA44" s="343"/>
      <c r="JKB44" s="343"/>
      <c r="JKC44" s="343"/>
      <c r="JKD44" s="343"/>
      <c r="JKE44" s="343"/>
      <c r="JKF44" s="343"/>
      <c r="JKG44" s="343"/>
      <c r="JKH44" s="343"/>
      <c r="JKI44" s="343"/>
      <c r="JKJ44" s="343"/>
      <c r="JKK44" s="343"/>
      <c r="JKL44" s="343"/>
      <c r="JKM44" s="343"/>
      <c r="JKN44" s="343"/>
      <c r="JKO44" s="343"/>
      <c r="JKP44" s="343"/>
      <c r="JKQ44" s="343"/>
      <c r="JKR44" s="343"/>
      <c r="JKS44" s="343"/>
      <c r="JKT44" s="343"/>
      <c r="JKU44" s="343"/>
      <c r="JKV44" s="343"/>
      <c r="JKW44" s="343"/>
      <c r="JKX44" s="343"/>
      <c r="JKY44" s="343"/>
      <c r="JKZ44" s="343"/>
      <c r="JLA44" s="343"/>
      <c r="JLB44" s="343"/>
      <c r="JLC44" s="343"/>
      <c r="JLD44" s="343"/>
      <c r="JLE44" s="343"/>
      <c r="JLF44" s="343"/>
      <c r="JLG44" s="343"/>
      <c r="JLH44" s="343"/>
      <c r="JLI44" s="343"/>
      <c r="JLJ44" s="343"/>
      <c r="JLK44" s="343"/>
      <c r="JLL44" s="343"/>
      <c r="JLM44" s="343"/>
      <c r="JLN44" s="343"/>
      <c r="JLO44" s="343"/>
      <c r="JLP44" s="343"/>
      <c r="JLQ44" s="343"/>
      <c r="JLR44" s="343"/>
      <c r="JLS44" s="343"/>
      <c r="JLT44" s="343"/>
      <c r="JLU44" s="343"/>
      <c r="JLV44" s="343"/>
      <c r="JLW44" s="343"/>
      <c r="JLX44" s="343"/>
      <c r="JLY44" s="343"/>
      <c r="JLZ44" s="343"/>
      <c r="JMA44" s="343"/>
      <c r="JMB44" s="343"/>
      <c r="JMC44" s="343"/>
      <c r="JMD44" s="343"/>
      <c r="JME44" s="343"/>
      <c r="JMF44" s="343"/>
      <c r="JMG44" s="343"/>
      <c r="JMH44" s="343"/>
      <c r="JMI44" s="343"/>
      <c r="JMJ44" s="343"/>
      <c r="JMK44" s="343"/>
      <c r="JML44" s="343"/>
      <c r="JMM44" s="343"/>
      <c r="JMN44" s="343"/>
      <c r="JMO44" s="343"/>
      <c r="JMP44" s="343"/>
      <c r="JMQ44" s="343"/>
      <c r="JMR44" s="343"/>
      <c r="JMS44" s="343"/>
      <c r="JMT44" s="343"/>
      <c r="JMU44" s="343"/>
      <c r="JMV44" s="343"/>
      <c r="JMW44" s="343"/>
      <c r="JMX44" s="343"/>
      <c r="JMY44" s="343"/>
      <c r="JMZ44" s="343"/>
      <c r="JNA44" s="343"/>
      <c r="JNB44" s="343"/>
      <c r="JNC44" s="343"/>
      <c r="JND44" s="343"/>
      <c r="JNE44" s="343"/>
      <c r="JNF44" s="343"/>
      <c r="JNG44" s="343"/>
      <c r="JNH44" s="343"/>
      <c r="JNI44" s="343"/>
      <c r="JNJ44" s="343"/>
      <c r="JNK44" s="343"/>
      <c r="JNL44" s="343"/>
      <c r="JNM44" s="343"/>
      <c r="JNN44" s="343"/>
      <c r="JNO44" s="343"/>
      <c r="JNP44" s="343"/>
      <c r="JNQ44" s="343"/>
      <c r="JNR44" s="343"/>
      <c r="JNS44" s="343"/>
      <c r="JNT44" s="343"/>
      <c r="JNU44" s="343"/>
      <c r="JNV44" s="343"/>
      <c r="JNW44" s="343"/>
      <c r="JNX44" s="343"/>
      <c r="JNY44" s="343"/>
      <c r="JNZ44" s="343"/>
      <c r="JOA44" s="343"/>
      <c r="JOB44" s="343"/>
      <c r="JOC44" s="343"/>
      <c r="JOD44" s="343"/>
      <c r="JOE44" s="343"/>
      <c r="JOF44" s="343"/>
      <c r="JOG44" s="343"/>
      <c r="JOH44" s="343"/>
      <c r="JOI44" s="343"/>
      <c r="JOJ44" s="343"/>
      <c r="JOK44" s="343"/>
      <c r="JOL44" s="343"/>
      <c r="JOM44" s="343"/>
      <c r="JON44" s="343"/>
      <c r="JOO44" s="343"/>
      <c r="JOP44" s="343"/>
      <c r="JOQ44" s="343"/>
      <c r="JOR44" s="343"/>
      <c r="JOS44" s="343"/>
      <c r="JOT44" s="343"/>
      <c r="JOU44" s="343"/>
      <c r="JOV44" s="343"/>
      <c r="JOW44" s="343"/>
      <c r="JOX44" s="343"/>
      <c r="JOY44" s="343"/>
      <c r="JOZ44" s="343"/>
      <c r="JPA44" s="343"/>
      <c r="JPB44" s="343"/>
      <c r="JPC44" s="343"/>
      <c r="JPD44" s="343"/>
      <c r="JPE44" s="343"/>
      <c r="JPF44" s="343"/>
      <c r="JPG44" s="343"/>
      <c r="JPH44" s="343"/>
      <c r="JPI44" s="343"/>
      <c r="JPJ44" s="343"/>
      <c r="JPK44" s="343"/>
      <c r="JPL44" s="343"/>
      <c r="JPM44" s="343"/>
      <c r="JPN44" s="343"/>
      <c r="JPO44" s="343"/>
      <c r="JPP44" s="343"/>
      <c r="JPQ44" s="343"/>
      <c r="JPR44" s="343"/>
      <c r="JPS44" s="343"/>
      <c r="JPT44" s="343"/>
      <c r="JPU44" s="343"/>
      <c r="JPV44" s="343"/>
      <c r="JPW44" s="343"/>
      <c r="JPX44" s="343"/>
      <c r="JPY44" s="343"/>
      <c r="JPZ44" s="343"/>
      <c r="JQA44" s="343"/>
      <c r="JQB44" s="343"/>
      <c r="JQC44" s="343"/>
      <c r="JQD44" s="343"/>
      <c r="JQE44" s="343"/>
      <c r="JQF44" s="343"/>
      <c r="JQG44" s="343"/>
      <c r="JQH44" s="343"/>
      <c r="JQI44" s="343"/>
      <c r="JQJ44" s="343"/>
      <c r="JQK44" s="343"/>
      <c r="JQL44" s="343"/>
      <c r="JQM44" s="343"/>
      <c r="JQN44" s="343"/>
      <c r="JQO44" s="343"/>
      <c r="JQP44" s="343"/>
      <c r="JQQ44" s="343"/>
      <c r="JQR44" s="343"/>
      <c r="JQS44" s="343"/>
      <c r="JQT44" s="343"/>
      <c r="JQU44" s="343"/>
      <c r="JQV44" s="343"/>
      <c r="JQW44" s="343"/>
      <c r="JQX44" s="343"/>
      <c r="JQY44" s="343"/>
      <c r="JQZ44" s="343"/>
      <c r="JRA44" s="343"/>
      <c r="JRB44" s="343"/>
      <c r="JRC44" s="343"/>
      <c r="JRD44" s="343"/>
      <c r="JRE44" s="343"/>
      <c r="JRF44" s="343"/>
      <c r="JRG44" s="343"/>
      <c r="JRH44" s="343"/>
      <c r="JRI44" s="343"/>
      <c r="JRJ44" s="343"/>
      <c r="JRK44" s="343"/>
      <c r="JRL44" s="343"/>
      <c r="JRM44" s="343"/>
      <c r="JRN44" s="343"/>
      <c r="JRO44" s="343"/>
      <c r="JRP44" s="343"/>
      <c r="JRQ44" s="343"/>
      <c r="JRR44" s="343"/>
      <c r="JRS44" s="343"/>
      <c r="JRT44" s="343"/>
      <c r="JRU44" s="343"/>
      <c r="JRV44" s="343"/>
      <c r="JRW44" s="343"/>
      <c r="JRX44" s="343"/>
      <c r="JRY44" s="343"/>
      <c r="JRZ44" s="343"/>
      <c r="JSA44" s="343"/>
      <c r="JSB44" s="343"/>
      <c r="JSC44" s="343"/>
      <c r="JSD44" s="343"/>
      <c r="JSE44" s="343"/>
      <c r="JSF44" s="343"/>
      <c r="JSG44" s="343"/>
      <c r="JSH44" s="343"/>
      <c r="JSI44" s="343"/>
      <c r="JSJ44" s="343"/>
      <c r="JSK44" s="343"/>
      <c r="JSL44" s="343"/>
      <c r="JSM44" s="343"/>
      <c r="JSN44" s="343"/>
      <c r="JSO44" s="343"/>
      <c r="JSP44" s="343"/>
      <c r="JSQ44" s="343"/>
      <c r="JSR44" s="343"/>
      <c r="JSS44" s="343"/>
      <c r="JST44" s="343"/>
      <c r="JSU44" s="343"/>
      <c r="JSV44" s="343"/>
      <c r="JSW44" s="343"/>
      <c r="JSX44" s="343"/>
      <c r="JSY44" s="343"/>
      <c r="JSZ44" s="343"/>
      <c r="JTA44" s="343"/>
      <c r="JTB44" s="343"/>
      <c r="JTC44" s="343"/>
      <c r="JTD44" s="343"/>
      <c r="JTE44" s="343"/>
      <c r="JTF44" s="343"/>
      <c r="JTG44" s="343"/>
      <c r="JTH44" s="343"/>
      <c r="JTI44" s="343"/>
      <c r="JTJ44" s="343"/>
      <c r="JTK44" s="343"/>
      <c r="JTL44" s="343"/>
      <c r="JTM44" s="343"/>
      <c r="JTN44" s="343"/>
      <c r="JTO44" s="343"/>
      <c r="JTP44" s="343"/>
      <c r="JTQ44" s="343"/>
      <c r="JTR44" s="343"/>
      <c r="JTS44" s="343"/>
      <c r="JTT44" s="343"/>
      <c r="JTU44" s="343"/>
      <c r="JTV44" s="343"/>
      <c r="JTW44" s="343"/>
      <c r="JTX44" s="343"/>
      <c r="JTY44" s="343"/>
      <c r="JTZ44" s="343"/>
      <c r="JUA44" s="343"/>
      <c r="JUB44" s="343"/>
      <c r="JUC44" s="343"/>
      <c r="JUD44" s="343"/>
      <c r="JUE44" s="343"/>
      <c r="JUF44" s="343"/>
      <c r="JUG44" s="343"/>
      <c r="JUH44" s="343"/>
      <c r="JUI44" s="343"/>
      <c r="JUJ44" s="343"/>
      <c r="JUK44" s="343"/>
      <c r="JUL44" s="343"/>
      <c r="JUM44" s="343"/>
      <c r="JUN44" s="343"/>
      <c r="JUO44" s="343"/>
      <c r="JUP44" s="343"/>
      <c r="JUQ44" s="343"/>
      <c r="JUR44" s="343"/>
      <c r="JUS44" s="343"/>
      <c r="JUT44" s="343"/>
      <c r="JUU44" s="343"/>
      <c r="JUV44" s="343"/>
      <c r="JUW44" s="343"/>
      <c r="JUX44" s="343"/>
      <c r="JUY44" s="343"/>
      <c r="JUZ44" s="343"/>
      <c r="JVA44" s="343"/>
      <c r="JVB44" s="343"/>
      <c r="JVC44" s="343"/>
      <c r="JVD44" s="343"/>
      <c r="JVE44" s="343"/>
      <c r="JVF44" s="343"/>
      <c r="JVG44" s="343"/>
      <c r="JVH44" s="343"/>
      <c r="JVI44" s="343"/>
      <c r="JVJ44" s="343"/>
      <c r="JVK44" s="343"/>
      <c r="JVL44" s="343"/>
      <c r="JVM44" s="343"/>
      <c r="JVN44" s="343"/>
      <c r="JVO44" s="343"/>
      <c r="JVP44" s="343"/>
      <c r="JVQ44" s="343"/>
      <c r="JVR44" s="343"/>
      <c r="JVS44" s="343"/>
      <c r="JVT44" s="343"/>
      <c r="JVU44" s="343"/>
      <c r="JVV44" s="343"/>
      <c r="JVW44" s="343"/>
      <c r="JVX44" s="343"/>
      <c r="JVY44" s="343"/>
      <c r="JVZ44" s="343"/>
      <c r="JWA44" s="343"/>
      <c r="JWB44" s="343"/>
      <c r="JWC44" s="343"/>
      <c r="JWD44" s="343"/>
      <c r="JWE44" s="343"/>
      <c r="JWF44" s="343"/>
      <c r="JWG44" s="343"/>
      <c r="JWH44" s="343"/>
      <c r="JWI44" s="343"/>
      <c r="JWJ44" s="343"/>
      <c r="JWK44" s="343"/>
      <c r="JWL44" s="343"/>
      <c r="JWM44" s="343"/>
      <c r="JWN44" s="343"/>
      <c r="JWO44" s="343"/>
      <c r="JWP44" s="343"/>
      <c r="JWQ44" s="343"/>
      <c r="JWR44" s="343"/>
      <c r="JWS44" s="343"/>
      <c r="JWT44" s="343"/>
      <c r="JWU44" s="343"/>
      <c r="JWV44" s="343"/>
      <c r="JWW44" s="343"/>
      <c r="JWX44" s="343"/>
      <c r="JWY44" s="343"/>
      <c r="JWZ44" s="343"/>
      <c r="JXA44" s="343"/>
      <c r="JXB44" s="343"/>
      <c r="JXC44" s="343"/>
      <c r="JXD44" s="343"/>
      <c r="JXE44" s="343"/>
      <c r="JXF44" s="343"/>
      <c r="JXG44" s="343"/>
      <c r="JXH44" s="343"/>
      <c r="JXI44" s="343"/>
      <c r="JXJ44" s="343"/>
      <c r="JXK44" s="343"/>
      <c r="JXL44" s="343"/>
      <c r="JXM44" s="343"/>
      <c r="JXN44" s="343"/>
      <c r="JXO44" s="343"/>
      <c r="JXP44" s="343"/>
      <c r="JXQ44" s="343"/>
      <c r="JXR44" s="343"/>
      <c r="JXS44" s="343"/>
      <c r="JXT44" s="343"/>
      <c r="JXU44" s="343"/>
      <c r="JXV44" s="343"/>
      <c r="JXW44" s="343"/>
      <c r="JXX44" s="343"/>
      <c r="JXY44" s="343"/>
      <c r="JXZ44" s="343"/>
      <c r="JYA44" s="343"/>
      <c r="JYB44" s="343"/>
      <c r="JYC44" s="343"/>
      <c r="JYD44" s="343"/>
      <c r="JYE44" s="343"/>
      <c r="JYF44" s="343"/>
      <c r="JYG44" s="343"/>
      <c r="JYH44" s="343"/>
      <c r="JYI44" s="343"/>
      <c r="JYJ44" s="343"/>
      <c r="JYK44" s="343"/>
      <c r="JYL44" s="343"/>
      <c r="JYM44" s="343"/>
      <c r="JYN44" s="343"/>
      <c r="JYO44" s="343"/>
      <c r="JYP44" s="343"/>
      <c r="JYQ44" s="343"/>
      <c r="JYR44" s="343"/>
      <c r="JYS44" s="343"/>
      <c r="JYT44" s="343"/>
      <c r="JYU44" s="343"/>
      <c r="JYV44" s="343"/>
      <c r="JYW44" s="343"/>
      <c r="JYX44" s="343"/>
      <c r="JYY44" s="343"/>
      <c r="JYZ44" s="343"/>
      <c r="JZA44" s="343"/>
      <c r="JZB44" s="343"/>
      <c r="JZC44" s="343"/>
      <c r="JZD44" s="343"/>
      <c r="JZE44" s="343"/>
      <c r="JZF44" s="343"/>
      <c r="JZG44" s="343"/>
      <c r="JZH44" s="343"/>
      <c r="JZI44" s="343"/>
      <c r="JZJ44" s="343"/>
      <c r="JZK44" s="343"/>
      <c r="JZL44" s="343"/>
      <c r="JZM44" s="343"/>
      <c r="JZN44" s="343"/>
      <c r="JZO44" s="343"/>
      <c r="JZP44" s="343"/>
      <c r="JZQ44" s="343"/>
      <c r="JZR44" s="343"/>
      <c r="JZS44" s="343"/>
      <c r="JZT44" s="343"/>
      <c r="JZU44" s="343"/>
      <c r="JZV44" s="343"/>
      <c r="JZW44" s="343"/>
      <c r="JZX44" s="343"/>
      <c r="JZY44" s="343"/>
      <c r="JZZ44" s="343"/>
      <c r="KAA44" s="343"/>
      <c r="KAB44" s="343"/>
      <c r="KAC44" s="343"/>
      <c r="KAD44" s="343"/>
      <c r="KAE44" s="343"/>
      <c r="KAF44" s="343"/>
      <c r="KAG44" s="343"/>
      <c r="KAH44" s="343"/>
      <c r="KAI44" s="343"/>
      <c r="KAJ44" s="343"/>
      <c r="KAK44" s="343"/>
      <c r="KAL44" s="343"/>
      <c r="KAM44" s="343"/>
      <c r="KAN44" s="343"/>
      <c r="KAO44" s="343"/>
      <c r="KAP44" s="343"/>
      <c r="KAQ44" s="343"/>
      <c r="KAR44" s="343"/>
      <c r="KAS44" s="343"/>
      <c r="KAT44" s="343"/>
      <c r="KAU44" s="343"/>
      <c r="KAV44" s="343"/>
      <c r="KAW44" s="343"/>
      <c r="KAX44" s="343"/>
      <c r="KAY44" s="343"/>
      <c r="KAZ44" s="343"/>
      <c r="KBA44" s="343"/>
      <c r="KBB44" s="343"/>
      <c r="KBC44" s="343"/>
      <c r="KBD44" s="343"/>
      <c r="KBE44" s="343"/>
      <c r="KBF44" s="343"/>
      <c r="KBG44" s="343"/>
      <c r="KBH44" s="343"/>
      <c r="KBI44" s="343"/>
      <c r="KBJ44" s="343"/>
      <c r="KBK44" s="343"/>
      <c r="KBL44" s="343"/>
      <c r="KBM44" s="343"/>
      <c r="KBN44" s="343"/>
      <c r="KBO44" s="343"/>
      <c r="KBP44" s="343"/>
      <c r="KBQ44" s="343"/>
      <c r="KBR44" s="343"/>
      <c r="KBS44" s="343"/>
      <c r="KBT44" s="343"/>
      <c r="KBU44" s="343"/>
      <c r="KBV44" s="343"/>
      <c r="KBW44" s="343"/>
      <c r="KBX44" s="343"/>
      <c r="KBY44" s="343"/>
      <c r="KBZ44" s="343"/>
      <c r="KCA44" s="343"/>
      <c r="KCB44" s="343"/>
      <c r="KCC44" s="343"/>
      <c r="KCD44" s="343"/>
      <c r="KCE44" s="343"/>
      <c r="KCF44" s="343"/>
      <c r="KCG44" s="343"/>
      <c r="KCH44" s="343"/>
      <c r="KCI44" s="343"/>
      <c r="KCJ44" s="343"/>
      <c r="KCK44" s="343"/>
      <c r="KCL44" s="343"/>
      <c r="KCM44" s="343"/>
      <c r="KCN44" s="343"/>
      <c r="KCO44" s="343"/>
      <c r="KCP44" s="343"/>
      <c r="KCQ44" s="343"/>
      <c r="KCR44" s="343"/>
      <c r="KCS44" s="343"/>
      <c r="KCT44" s="343"/>
      <c r="KCU44" s="343"/>
      <c r="KCV44" s="343"/>
      <c r="KCW44" s="343"/>
      <c r="KCX44" s="343"/>
      <c r="KCY44" s="343"/>
      <c r="KCZ44" s="343"/>
      <c r="KDA44" s="343"/>
      <c r="KDB44" s="343"/>
      <c r="KDC44" s="343"/>
      <c r="KDD44" s="343"/>
      <c r="KDE44" s="343"/>
      <c r="KDF44" s="343"/>
      <c r="KDG44" s="343"/>
      <c r="KDH44" s="343"/>
      <c r="KDI44" s="343"/>
      <c r="KDJ44" s="343"/>
      <c r="KDK44" s="343"/>
      <c r="KDL44" s="343"/>
      <c r="KDM44" s="343"/>
      <c r="KDN44" s="343"/>
      <c r="KDO44" s="343"/>
      <c r="KDP44" s="343"/>
      <c r="KDQ44" s="343"/>
      <c r="KDR44" s="343"/>
      <c r="KDS44" s="343"/>
      <c r="KDT44" s="343"/>
      <c r="KDU44" s="343"/>
      <c r="KDV44" s="343"/>
      <c r="KDW44" s="343"/>
      <c r="KDX44" s="343"/>
      <c r="KDY44" s="343"/>
      <c r="KDZ44" s="343"/>
      <c r="KEA44" s="343"/>
      <c r="KEB44" s="343"/>
      <c r="KEC44" s="343"/>
      <c r="KED44" s="343"/>
      <c r="KEE44" s="343"/>
      <c r="KEF44" s="343"/>
      <c r="KEG44" s="343"/>
      <c r="KEH44" s="343"/>
      <c r="KEI44" s="343"/>
      <c r="KEJ44" s="343"/>
      <c r="KEK44" s="343"/>
      <c r="KEL44" s="343"/>
      <c r="KEM44" s="343"/>
      <c r="KEN44" s="343"/>
      <c r="KEO44" s="343"/>
      <c r="KEP44" s="343"/>
      <c r="KEQ44" s="343"/>
      <c r="KER44" s="343"/>
      <c r="KES44" s="343"/>
      <c r="KET44" s="343"/>
      <c r="KEU44" s="343"/>
      <c r="KEV44" s="343"/>
      <c r="KEW44" s="343"/>
      <c r="KEX44" s="343"/>
      <c r="KEY44" s="343"/>
      <c r="KEZ44" s="343"/>
      <c r="KFA44" s="343"/>
      <c r="KFB44" s="343"/>
      <c r="KFC44" s="343"/>
      <c r="KFD44" s="343"/>
      <c r="KFE44" s="343"/>
      <c r="KFF44" s="343"/>
      <c r="KFG44" s="343"/>
      <c r="KFH44" s="343"/>
      <c r="KFI44" s="343"/>
      <c r="KFJ44" s="343"/>
      <c r="KFK44" s="343"/>
      <c r="KFL44" s="343"/>
      <c r="KFM44" s="343"/>
      <c r="KFN44" s="343"/>
      <c r="KFO44" s="343"/>
      <c r="KFP44" s="343"/>
      <c r="KFQ44" s="343"/>
      <c r="KFR44" s="343"/>
      <c r="KFS44" s="343"/>
      <c r="KFT44" s="343"/>
      <c r="KFU44" s="343"/>
      <c r="KFV44" s="343"/>
      <c r="KFW44" s="343"/>
      <c r="KFX44" s="343"/>
      <c r="KFY44" s="343"/>
      <c r="KFZ44" s="343"/>
      <c r="KGA44" s="343"/>
      <c r="KGB44" s="343"/>
      <c r="KGC44" s="343"/>
      <c r="KGD44" s="343"/>
      <c r="KGE44" s="343"/>
      <c r="KGF44" s="343"/>
      <c r="KGG44" s="343"/>
      <c r="KGH44" s="343"/>
      <c r="KGI44" s="343"/>
      <c r="KGJ44" s="343"/>
      <c r="KGK44" s="343"/>
      <c r="KGL44" s="343"/>
      <c r="KGM44" s="343"/>
      <c r="KGN44" s="343"/>
      <c r="KGO44" s="343"/>
      <c r="KGP44" s="343"/>
      <c r="KGQ44" s="343"/>
      <c r="KGR44" s="343"/>
      <c r="KGS44" s="343"/>
      <c r="KGT44" s="343"/>
      <c r="KGU44" s="343"/>
      <c r="KGV44" s="343"/>
      <c r="KGW44" s="343"/>
      <c r="KGX44" s="343"/>
      <c r="KGY44" s="343"/>
      <c r="KGZ44" s="343"/>
      <c r="KHA44" s="343"/>
      <c r="KHB44" s="343"/>
      <c r="KHC44" s="343"/>
      <c r="KHD44" s="343"/>
      <c r="KHE44" s="343"/>
      <c r="KHF44" s="343"/>
      <c r="KHG44" s="343"/>
      <c r="KHH44" s="343"/>
      <c r="KHI44" s="343"/>
      <c r="KHJ44" s="343"/>
      <c r="KHK44" s="343"/>
      <c r="KHL44" s="343"/>
      <c r="KHM44" s="343"/>
      <c r="KHN44" s="343"/>
      <c r="KHO44" s="343"/>
      <c r="KHP44" s="343"/>
      <c r="KHQ44" s="343"/>
      <c r="KHR44" s="343"/>
      <c r="KHS44" s="343"/>
      <c r="KHT44" s="343"/>
      <c r="KHU44" s="343"/>
      <c r="KHV44" s="343"/>
      <c r="KHW44" s="343"/>
      <c r="KHX44" s="343"/>
      <c r="KHY44" s="343"/>
      <c r="KHZ44" s="343"/>
      <c r="KIA44" s="343"/>
      <c r="KIB44" s="343"/>
      <c r="KIC44" s="343"/>
      <c r="KID44" s="343"/>
      <c r="KIE44" s="343"/>
      <c r="KIF44" s="343"/>
      <c r="KIG44" s="343"/>
      <c r="KIH44" s="343"/>
      <c r="KII44" s="343"/>
      <c r="KIJ44" s="343"/>
      <c r="KIK44" s="343"/>
      <c r="KIL44" s="343"/>
      <c r="KIM44" s="343"/>
      <c r="KIN44" s="343"/>
      <c r="KIO44" s="343"/>
      <c r="KIP44" s="343"/>
      <c r="KIQ44" s="343"/>
      <c r="KIR44" s="343"/>
      <c r="KIS44" s="343"/>
      <c r="KIT44" s="343"/>
      <c r="KIU44" s="343"/>
      <c r="KIV44" s="343"/>
      <c r="KIW44" s="343"/>
      <c r="KIX44" s="343"/>
      <c r="KIY44" s="343"/>
      <c r="KIZ44" s="343"/>
      <c r="KJA44" s="343"/>
      <c r="KJB44" s="343"/>
      <c r="KJC44" s="343"/>
      <c r="KJD44" s="343"/>
      <c r="KJE44" s="343"/>
      <c r="KJF44" s="343"/>
      <c r="KJG44" s="343"/>
      <c r="KJH44" s="343"/>
      <c r="KJI44" s="343"/>
      <c r="KJJ44" s="343"/>
      <c r="KJK44" s="343"/>
      <c r="KJL44" s="343"/>
      <c r="KJM44" s="343"/>
      <c r="KJN44" s="343"/>
      <c r="KJO44" s="343"/>
      <c r="KJP44" s="343"/>
      <c r="KJQ44" s="343"/>
      <c r="KJR44" s="343"/>
      <c r="KJS44" s="343"/>
      <c r="KJT44" s="343"/>
      <c r="KJU44" s="343"/>
      <c r="KJV44" s="343"/>
      <c r="KJW44" s="343"/>
      <c r="KJX44" s="343"/>
      <c r="KJY44" s="343"/>
      <c r="KJZ44" s="343"/>
      <c r="KKA44" s="343"/>
      <c r="KKB44" s="343"/>
      <c r="KKC44" s="343"/>
      <c r="KKD44" s="343"/>
      <c r="KKE44" s="343"/>
      <c r="KKF44" s="343"/>
      <c r="KKG44" s="343"/>
      <c r="KKH44" s="343"/>
      <c r="KKI44" s="343"/>
      <c r="KKJ44" s="343"/>
      <c r="KKK44" s="343"/>
      <c r="KKL44" s="343"/>
      <c r="KKM44" s="343"/>
      <c r="KKN44" s="343"/>
      <c r="KKO44" s="343"/>
      <c r="KKP44" s="343"/>
      <c r="KKQ44" s="343"/>
      <c r="KKR44" s="343"/>
      <c r="KKS44" s="343"/>
      <c r="KKT44" s="343"/>
      <c r="KKU44" s="343"/>
      <c r="KKV44" s="343"/>
      <c r="KKW44" s="343"/>
      <c r="KKX44" s="343"/>
      <c r="KKY44" s="343"/>
      <c r="KKZ44" s="343"/>
      <c r="KLA44" s="343"/>
      <c r="KLB44" s="343"/>
      <c r="KLC44" s="343"/>
      <c r="KLD44" s="343"/>
      <c r="KLE44" s="343"/>
      <c r="KLF44" s="343"/>
      <c r="KLG44" s="343"/>
      <c r="KLH44" s="343"/>
      <c r="KLI44" s="343"/>
      <c r="KLJ44" s="343"/>
      <c r="KLK44" s="343"/>
      <c r="KLL44" s="343"/>
      <c r="KLM44" s="343"/>
      <c r="KLN44" s="343"/>
      <c r="KLO44" s="343"/>
      <c r="KLP44" s="343"/>
      <c r="KLQ44" s="343"/>
      <c r="KLR44" s="343"/>
      <c r="KLS44" s="343"/>
      <c r="KLT44" s="343"/>
      <c r="KLU44" s="343"/>
      <c r="KLV44" s="343"/>
      <c r="KLW44" s="343"/>
      <c r="KLX44" s="343"/>
      <c r="KLY44" s="343"/>
      <c r="KLZ44" s="343"/>
      <c r="KMA44" s="343"/>
      <c r="KMB44" s="343"/>
      <c r="KMC44" s="343"/>
      <c r="KMD44" s="343"/>
      <c r="KME44" s="343"/>
      <c r="KMF44" s="343"/>
      <c r="KMG44" s="343"/>
      <c r="KMH44" s="343"/>
      <c r="KMI44" s="343"/>
      <c r="KMJ44" s="343"/>
      <c r="KMK44" s="343"/>
      <c r="KML44" s="343"/>
      <c r="KMM44" s="343"/>
      <c r="KMN44" s="343"/>
      <c r="KMO44" s="343"/>
      <c r="KMP44" s="343"/>
      <c r="KMQ44" s="343"/>
      <c r="KMR44" s="343"/>
      <c r="KMS44" s="343"/>
      <c r="KMT44" s="343"/>
      <c r="KMU44" s="343"/>
      <c r="KMV44" s="343"/>
      <c r="KMW44" s="343"/>
      <c r="KMX44" s="343"/>
      <c r="KMY44" s="343"/>
      <c r="KMZ44" s="343"/>
      <c r="KNA44" s="343"/>
      <c r="KNB44" s="343"/>
      <c r="KNC44" s="343"/>
      <c r="KND44" s="343"/>
      <c r="KNE44" s="343"/>
      <c r="KNF44" s="343"/>
      <c r="KNG44" s="343"/>
      <c r="KNH44" s="343"/>
      <c r="KNI44" s="343"/>
      <c r="KNJ44" s="343"/>
      <c r="KNK44" s="343"/>
      <c r="KNL44" s="343"/>
      <c r="KNM44" s="343"/>
      <c r="KNN44" s="343"/>
      <c r="KNO44" s="343"/>
      <c r="KNP44" s="343"/>
      <c r="KNQ44" s="343"/>
      <c r="KNR44" s="343"/>
      <c r="KNS44" s="343"/>
      <c r="KNT44" s="343"/>
      <c r="KNU44" s="343"/>
      <c r="KNV44" s="343"/>
      <c r="KNW44" s="343"/>
      <c r="KNX44" s="343"/>
      <c r="KNY44" s="343"/>
      <c r="KNZ44" s="343"/>
      <c r="KOA44" s="343"/>
      <c r="KOB44" s="343"/>
      <c r="KOC44" s="343"/>
      <c r="KOD44" s="343"/>
      <c r="KOE44" s="343"/>
      <c r="KOF44" s="343"/>
      <c r="KOG44" s="343"/>
      <c r="KOH44" s="343"/>
      <c r="KOI44" s="343"/>
      <c r="KOJ44" s="343"/>
      <c r="KOK44" s="343"/>
      <c r="KOL44" s="343"/>
      <c r="KOM44" s="343"/>
      <c r="KON44" s="343"/>
      <c r="KOO44" s="343"/>
      <c r="KOP44" s="343"/>
      <c r="KOQ44" s="343"/>
      <c r="KOR44" s="343"/>
      <c r="KOS44" s="343"/>
      <c r="KOT44" s="343"/>
      <c r="KOU44" s="343"/>
      <c r="KOV44" s="343"/>
      <c r="KOW44" s="343"/>
      <c r="KOX44" s="343"/>
      <c r="KOY44" s="343"/>
      <c r="KOZ44" s="343"/>
      <c r="KPA44" s="343"/>
      <c r="KPB44" s="343"/>
      <c r="KPC44" s="343"/>
      <c r="KPD44" s="343"/>
      <c r="KPE44" s="343"/>
      <c r="KPF44" s="343"/>
      <c r="KPG44" s="343"/>
      <c r="KPH44" s="343"/>
      <c r="KPI44" s="343"/>
      <c r="KPJ44" s="343"/>
      <c r="KPK44" s="343"/>
      <c r="KPL44" s="343"/>
      <c r="KPM44" s="343"/>
      <c r="KPN44" s="343"/>
      <c r="KPO44" s="343"/>
      <c r="KPP44" s="343"/>
      <c r="KPQ44" s="343"/>
      <c r="KPR44" s="343"/>
      <c r="KPS44" s="343"/>
      <c r="KPT44" s="343"/>
      <c r="KPU44" s="343"/>
      <c r="KPV44" s="343"/>
      <c r="KPW44" s="343"/>
      <c r="KPX44" s="343"/>
      <c r="KPY44" s="343"/>
      <c r="KPZ44" s="343"/>
      <c r="KQA44" s="343"/>
      <c r="KQB44" s="343"/>
      <c r="KQC44" s="343"/>
      <c r="KQD44" s="343"/>
      <c r="KQE44" s="343"/>
      <c r="KQF44" s="343"/>
      <c r="KQG44" s="343"/>
      <c r="KQH44" s="343"/>
      <c r="KQI44" s="343"/>
      <c r="KQJ44" s="343"/>
      <c r="KQK44" s="343"/>
      <c r="KQL44" s="343"/>
      <c r="KQM44" s="343"/>
      <c r="KQN44" s="343"/>
      <c r="KQO44" s="343"/>
      <c r="KQP44" s="343"/>
      <c r="KQQ44" s="343"/>
      <c r="KQR44" s="343"/>
      <c r="KQS44" s="343"/>
      <c r="KQT44" s="343"/>
      <c r="KQU44" s="343"/>
      <c r="KQV44" s="343"/>
      <c r="KQW44" s="343"/>
      <c r="KQX44" s="343"/>
      <c r="KQY44" s="343"/>
      <c r="KQZ44" s="343"/>
      <c r="KRA44" s="343"/>
      <c r="KRB44" s="343"/>
      <c r="KRC44" s="343"/>
      <c r="KRD44" s="343"/>
      <c r="KRE44" s="343"/>
      <c r="KRF44" s="343"/>
      <c r="KRG44" s="343"/>
      <c r="KRH44" s="343"/>
      <c r="KRI44" s="343"/>
      <c r="KRJ44" s="343"/>
      <c r="KRK44" s="343"/>
      <c r="KRL44" s="343"/>
      <c r="KRM44" s="343"/>
      <c r="KRN44" s="343"/>
      <c r="KRO44" s="343"/>
      <c r="KRP44" s="343"/>
      <c r="KRQ44" s="343"/>
      <c r="KRR44" s="343"/>
      <c r="KRS44" s="343"/>
      <c r="KRT44" s="343"/>
      <c r="KRU44" s="343"/>
      <c r="KRV44" s="343"/>
      <c r="KRW44" s="343"/>
      <c r="KRX44" s="343"/>
      <c r="KRY44" s="343"/>
      <c r="KRZ44" s="343"/>
      <c r="KSA44" s="343"/>
      <c r="KSB44" s="343"/>
      <c r="KSC44" s="343"/>
      <c r="KSD44" s="343"/>
      <c r="KSE44" s="343"/>
      <c r="KSF44" s="343"/>
      <c r="KSG44" s="343"/>
      <c r="KSH44" s="343"/>
      <c r="KSI44" s="343"/>
      <c r="KSJ44" s="343"/>
      <c r="KSK44" s="343"/>
      <c r="KSL44" s="343"/>
      <c r="KSM44" s="343"/>
      <c r="KSN44" s="343"/>
      <c r="KSO44" s="343"/>
      <c r="KSP44" s="343"/>
      <c r="KSQ44" s="343"/>
      <c r="KSR44" s="343"/>
      <c r="KSS44" s="343"/>
      <c r="KST44" s="343"/>
      <c r="KSU44" s="343"/>
      <c r="KSV44" s="343"/>
      <c r="KSW44" s="343"/>
      <c r="KSX44" s="343"/>
      <c r="KSY44" s="343"/>
      <c r="KSZ44" s="343"/>
      <c r="KTA44" s="343"/>
      <c r="KTB44" s="343"/>
      <c r="KTC44" s="343"/>
      <c r="KTD44" s="343"/>
      <c r="KTE44" s="343"/>
      <c r="KTF44" s="343"/>
      <c r="KTG44" s="343"/>
      <c r="KTH44" s="343"/>
      <c r="KTI44" s="343"/>
      <c r="KTJ44" s="343"/>
      <c r="KTK44" s="343"/>
      <c r="KTL44" s="343"/>
      <c r="KTM44" s="343"/>
      <c r="KTN44" s="343"/>
      <c r="KTO44" s="343"/>
      <c r="KTP44" s="343"/>
      <c r="KTQ44" s="343"/>
      <c r="KTR44" s="343"/>
      <c r="KTS44" s="343"/>
      <c r="KTT44" s="343"/>
      <c r="KTU44" s="343"/>
      <c r="KTV44" s="343"/>
      <c r="KTW44" s="343"/>
      <c r="KTX44" s="343"/>
      <c r="KTY44" s="343"/>
      <c r="KTZ44" s="343"/>
      <c r="KUA44" s="343"/>
      <c r="KUB44" s="343"/>
      <c r="KUC44" s="343"/>
      <c r="KUD44" s="343"/>
      <c r="KUE44" s="343"/>
      <c r="KUF44" s="343"/>
      <c r="KUG44" s="343"/>
      <c r="KUH44" s="343"/>
      <c r="KUI44" s="343"/>
      <c r="KUJ44" s="343"/>
      <c r="KUK44" s="343"/>
      <c r="KUL44" s="343"/>
      <c r="KUM44" s="343"/>
      <c r="KUN44" s="343"/>
      <c r="KUO44" s="343"/>
      <c r="KUP44" s="343"/>
      <c r="KUQ44" s="343"/>
      <c r="KUR44" s="343"/>
      <c r="KUS44" s="343"/>
      <c r="KUT44" s="343"/>
      <c r="KUU44" s="343"/>
      <c r="KUV44" s="343"/>
      <c r="KUW44" s="343"/>
      <c r="KUX44" s="343"/>
      <c r="KUY44" s="343"/>
      <c r="KUZ44" s="343"/>
      <c r="KVA44" s="343"/>
      <c r="KVB44" s="343"/>
      <c r="KVC44" s="343"/>
      <c r="KVD44" s="343"/>
      <c r="KVE44" s="343"/>
      <c r="KVF44" s="343"/>
      <c r="KVG44" s="343"/>
      <c r="KVH44" s="343"/>
      <c r="KVI44" s="343"/>
      <c r="KVJ44" s="343"/>
      <c r="KVK44" s="343"/>
      <c r="KVL44" s="343"/>
      <c r="KVM44" s="343"/>
      <c r="KVN44" s="343"/>
      <c r="KVO44" s="343"/>
      <c r="KVP44" s="343"/>
      <c r="KVQ44" s="343"/>
      <c r="KVR44" s="343"/>
      <c r="KVS44" s="343"/>
      <c r="KVT44" s="343"/>
      <c r="KVU44" s="343"/>
      <c r="KVV44" s="343"/>
      <c r="KVW44" s="343"/>
      <c r="KVX44" s="343"/>
      <c r="KVY44" s="343"/>
      <c r="KVZ44" s="343"/>
      <c r="KWA44" s="343"/>
      <c r="KWB44" s="343"/>
      <c r="KWC44" s="343"/>
      <c r="KWD44" s="343"/>
      <c r="KWE44" s="343"/>
      <c r="KWF44" s="343"/>
      <c r="KWG44" s="343"/>
      <c r="KWH44" s="343"/>
      <c r="KWI44" s="343"/>
      <c r="KWJ44" s="343"/>
      <c r="KWK44" s="343"/>
      <c r="KWL44" s="343"/>
      <c r="KWM44" s="343"/>
      <c r="KWN44" s="343"/>
      <c r="KWO44" s="343"/>
      <c r="KWP44" s="343"/>
      <c r="KWQ44" s="343"/>
      <c r="KWR44" s="343"/>
      <c r="KWS44" s="343"/>
      <c r="KWT44" s="343"/>
      <c r="KWU44" s="343"/>
      <c r="KWV44" s="343"/>
      <c r="KWW44" s="343"/>
      <c r="KWX44" s="343"/>
      <c r="KWY44" s="343"/>
      <c r="KWZ44" s="343"/>
      <c r="KXA44" s="343"/>
      <c r="KXB44" s="343"/>
      <c r="KXC44" s="343"/>
      <c r="KXD44" s="343"/>
      <c r="KXE44" s="343"/>
      <c r="KXF44" s="343"/>
      <c r="KXG44" s="343"/>
      <c r="KXH44" s="343"/>
      <c r="KXI44" s="343"/>
      <c r="KXJ44" s="343"/>
      <c r="KXK44" s="343"/>
      <c r="KXL44" s="343"/>
      <c r="KXM44" s="343"/>
      <c r="KXN44" s="343"/>
      <c r="KXO44" s="343"/>
      <c r="KXP44" s="343"/>
      <c r="KXQ44" s="343"/>
      <c r="KXR44" s="343"/>
      <c r="KXS44" s="343"/>
      <c r="KXT44" s="343"/>
      <c r="KXU44" s="343"/>
      <c r="KXV44" s="343"/>
      <c r="KXW44" s="343"/>
      <c r="KXX44" s="343"/>
      <c r="KXY44" s="343"/>
      <c r="KXZ44" s="343"/>
      <c r="KYA44" s="343"/>
      <c r="KYB44" s="343"/>
      <c r="KYC44" s="343"/>
      <c r="KYD44" s="343"/>
      <c r="KYE44" s="343"/>
      <c r="KYF44" s="343"/>
      <c r="KYG44" s="343"/>
      <c r="KYH44" s="343"/>
      <c r="KYI44" s="343"/>
      <c r="KYJ44" s="343"/>
      <c r="KYK44" s="343"/>
      <c r="KYL44" s="343"/>
      <c r="KYM44" s="343"/>
      <c r="KYN44" s="343"/>
      <c r="KYO44" s="343"/>
      <c r="KYP44" s="343"/>
      <c r="KYQ44" s="343"/>
      <c r="KYR44" s="343"/>
      <c r="KYS44" s="343"/>
      <c r="KYT44" s="343"/>
      <c r="KYU44" s="343"/>
      <c r="KYV44" s="343"/>
      <c r="KYW44" s="343"/>
      <c r="KYX44" s="343"/>
      <c r="KYY44" s="343"/>
      <c r="KYZ44" s="343"/>
      <c r="KZA44" s="343"/>
      <c r="KZB44" s="343"/>
      <c r="KZC44" s="343"/>
      <c r="KZD44" s="343"/>
      <c r="KZE44" s="343"/>
      <c r="KZF44" s="343"/>
      <c r="KZG44" s="343"/>
      <c r="KZH44" s="343"/>
      <c r="KZI44" s="343"/>
      <c r="KZJ44" s="343"/>
      <c r="KZK44" s="343"/>
      <c r="KZL44" s="343"/>
      <c r="KZM44" s="343"/>
      <c r="KZN44" s="343"/>
      <c r="KZO44" s="343"/>
      <c r="KZP44" s="343"/>
      <c r="KZQ44" s="343"/>
      <c r="KZR44" s="343"/>
      <c r="KZS44" s="343"/>
      <c r="KZT44" s="343"/>
      <c r="KZU44" s="343"/>
      <c r="KZV44" s="343"/>
      <c r="KZW44" s="343"/>
      <c r="KZX44" s="343"/>
      <c r="KZY44" s="343"/>
      <c r="KZZ44" s="343"/>
      <c r="LAA44" s="343"/>
      <c r="LAB44" s="343"/>
      <c r="LAC44" s="343"/>
      <c r="LAD44" s="343"/>
      <c r="LAE44" s="343"/>
      <c r="LAF44" s="343"/>
      <c r="LAG44" s="343"/>
      <c r="LAH44" s="343"/>
      <c r="LAI44" s="343"/>
      <c r="LAJ44" s="343"/>
      <c r="LAK44" s="343"/>
      <c r="LAL44" s="343"/>
      <c r="LAM44" s="343"/>
      <c r="LAN44" s="343"/>
      <c r="LAO44" s="343"/>
      <c r="LAP44" s="343"/>
      <c r="LAQ44" s="343"/>
      <c r="LAR44" s="343"/>
      <c r="LAS44" s="343"/>
      <c r="LAT44" s="343"/>
      <c r="LAU44" s="343"/>
      <c r="LAV44" s="343"/>
      <c r="LAW44" s="343"/>
      <c r="LAX44" s="343"/>
      <c r="LAY44" s="343"/>
      <c r="LAZ44" s="343"/>
      <c r="LBA44" s="343"/>
      <c r="LBB44" s="343"/>
      <c r="LBC44" s="343"/>
      <c r="LBD44" s="343"/>
      <c r="LBE44" s="343"/>
      <c r="LBF44" s="343"/>
      <c r="LBG44" s="343"/>
      <c r="LBH44" s="343"/>
      <c r="LBI44" s="343"/>
      <c r="LBJ44" s="343"/>
      <c r="LBK44" s="343"/>
      <c r="LBL44" s="343"/>
      <c r="LBM44" s="343"/>
      <c r="LBN44" s="343"/>
      <c r="LBO44" s="343"/>
      <c r="LBP44" s="343"/>
      <c r="LBQ44" s="343"/>
      <c r="LBR44" s="343"/>
      <c r="LBS44" s="343"/>
      <c r="LBT44" s="343"/>
      <c r="LBU44" s="343"/>
      <c r="LBV44" s="343"/>
      <c r="LBW44" s="343"/>
      <c r="LBX44" s="343"/>
      <c r="LBY44" s="343"/>
      <c r="LBZ44" s="343"/>
      <c r="LCA44" s="343"/>
      <c r="LCB44" s="343"/>
      <c r="LCC44" s="343"/>
      <c r="LCD44" s="343"/>
      <c r="LCE44" s="343"/>
      <c r="LCF44" s="343"/>
      <c r="LCG44" s="343"/>
      <c r="LCH44" s="343"/>
      <c r="LCI44" s="343"/>
      <c r="LCJ44" s="343"/>
      <c r="LCK44" s="343"/>
      <c r="LCL44" s="343"/>
      <c r="LCM44" s="343"/>
      <c r="LCN44" s="343"/>
      <c r="LCO44" s="343"/>
      <c r="LCP44" s="343"/>
      <c r="LCQ44" s="343"/>
      <c r="LCR44" s="343"/>
      <c r="LCS44" s="343"/>
      <c r="LCT44" s="343"/>
      <c r="LCU44" s="343"/>
      <c r="LCV44" s="343"/>
      <c r="LCW44" s="343"/>
      <c r="LCX44" s="343"/>
      <c r="LCY44" s="343"/>
      <c r="LCZ44" s="343"/>
      <c r="LDA44" s="343"/>
      <c r="LDB44" s="343"/>
      <c r="LDC44" s="343"/>
      <c r="LDD44" s="343"/>
      <c r="LDE44" s="343"/>
      <c r="LDF44" s="343"/>
      <c r="LDG44" s="343"/>
      <c r="LDH44" s="343"/>
      <c r="LDI44" s="343"/>
      <c r="LDJ44" s="343"/>
      <c r="LDK44" s="343"/>
      <c r="LDL44" s="343"/>
      <c r="LDM44" s="343"/>
      <c r="LDN44" s="343"/>
      <c r="LDO44" s="343"/>
      <c r="LDP44" s="343"/>
      <c r="LDQ44" s="343"/>
      <c r="LDR44" s="343"/>
      <c r="LDS44" s="343"/>
      <c r="LDT44" s="343"/>
      <c r="LDU44" s="343"/>
      <c r="LDV44" s="343"/>
      <c r="LDW44" s="343"/>
      <c r="LDX44" s="343"/>
      <c r="LDY44" s="343"/>
      <c r="LDZ44" s="343"/>
      <c r="LEA44" s="343"/>
      <c r="LEB44" s="343"/>
      <c r="LEC44" s="343"/>
      <c r="LED44" s="343"/>
      <c r="LEE44" s="343"/>
      <c r="LEF44" s="343"/>
      <c r="LEG44" s="343"/>
      <c r="LEH44" s="343"/>
      <c r="LEI44" s="343"/>
      <c r="LEJ44" s="343"/>
      <c r="LEK44" s="343"/>
      <c r="LEL44" s="343"/>
      <c r="LEM44" s="343"/>
      <c r="LEN44" s="343"/>
      <c r="LEO44" s="343"/>
      <c r="LEP44" s="343"/>
      <c r="LEQ44" s="343"/>
      <c r="LER44" s="343"/>
      <c r="LES44" s="343"/>
      <c r="LET44" s="343"/>
      <c r="LEU44" s="343"/>
      <c r="LEV44" s="343"/>
      <c r="LEW44" s="343"/>
      <c r="LEX44" s="343"/>
      <c r="LEY44" s="343"/>
      <c r="LEZ44" s="343"/>
      <c r="LFA44" s="343"/>
      <c r="LFB44" s="343"/>
      <c r="LFC44" s="343"/>
      <c r="LFD44" s="343"/>
      <c r="LFE44" s="343"/>
      <c r="LFF44" s="343"/>
      <c r="LFG44" s="343"/>
      <c r="LFH44" s="343"/>
      <c r="LFI44" s="343"/>
      <c r="LFJ44" s="343"/>
      <c r="LFK44" s="343"/>
      <c r="LFL44" s="343"/>
      <c r="LFM44" s="343"/>
      <c r="LFN44" s="343"/>
      <c r="LFO44" s="343"/>
      <c r="LFP44" s="343"/>
      <c r="LFQ44" s="343"/>
      <c r="LFR44" s="343"/>
      <c r="LFS44" s="343"/>
      <c r="LFT44" s="343"/>
      <c r="LFU44" s="343"/>
      <c r="LFV44" s="343"/>
      <c r="LFW44" s="343"/>
      <c r="LFX44" s="343"/>
      <c r="LFY44" s="343"/>
      <c r="LFZ44" s="343"/>
      <c r="LGA44" s="343"/>
      <c r="LGB44" s="343"/>
      <c r="LGC44" s="343"/>
      <c r="LGD44" s="343"/>
      <c r="LGE44" s="343"/>
      <c r="LGF44" s="343"/>
      <c r="LGG44" s="343"/>
      <c r="LGH44" s="343"/>
      <c r="LGI44" s="343"/>
      <c r="LGJ44" s="343"/>
      <c r="LGK44" s="343"/>
      <c r="LGL44" s="343"/>
      <c r="LGM44" s="343"/>
      <c r="LGN44" s="343"/>
      <c r="LGO44" s="343"/>
      <c r="LGP44" s="343"/>
      <c r="LGQ44" s="343"/>
      <c r="LGR44" s="343"/>
      <c r="LGS44" s="343"/>
      <c r="LGT44" s="343"/>
      <c r="LGU44" s="343"/>
      <c r="LGV44" s="343"/>
      <c r="LGW44" s="343"/>
      <c r="LGX44" s="343"/>
      <c r="LGY44" s="343"/>
      <c r="LGZ44" s="343"/>
      <c r="LHA44" s="343"/>
      <c r="LHB44" s="343"/>
      <c r="LHC44" s="343"/>
      <c r="LHD44" s="343"/>
      <c r="LHE44" s="343"/>
      <c r="LHF44" s="343"/>
      <c r="LHG44" s="343"/>
      <c r="LHH44" s="343"/>
      <c r="LHI44" s="343"/>
      <c r="LHJ44" s="343"/>
      <c r="LHK44" s="343"/>
      <c r="LHL44" s="343"/>
      <c r="LHM44" s="343"/>
      <c r="LHN44" s="343"/>
      <c r="LHO44" s="343"/>
      <c r="LHP44" s="343"/>
      <c r="LHQ44" s="343"/>
      <c r="LHR44" s="343"/>
      <c r="LHS44" s="343"/>
      <c r="LHT44" s="343"/>
      <c r="LHU44" s="343"/>
      <c r="LHV44" s="343"/>
      <c r="LHW44" s="343"/>
      <c r="LHX44" s="343"/>
      <c r="LHY44" s="343"/>
      <c r="LHZ44" s="343"/>
      <c r="LIA44" s="343"/>
      <c r="LIB44" s="343"/>
      <c r="LIC44" s="343"/>
      <c r="LID44" s="343"/>
      <c r="LIE44" s="343"/>
      <c r="LIF44" s="343"/>
      <c r="LIG44" s="343"/>
      <c r="LIH44" s="343"/>
      <c r="LII44" s="343"/>
      <c r="LIJ44" s="343"/>
      <c r="LIK44" s="343"/>
      <c r="LIL44" s="343"/>
      <c r="LIM44" s="343"/>
      <c r="LIN44" s="343"/>
      <c r="LIO44" s="343"/>
      <c r="LIP44" s="343"/>
      <c r="LIQ44" s="343"/>
      <c r="LIR44" s="343"/>
      <c r="LIS44" s="343"/>
      <c r="LIT44" s="343"/>
      <c r="LIU44" s="343"/>
      <c r="LIV44" s="343"/>
      <c r="LIW44" s="343"/>
      <c r="LIX44" s="343"/>
      <c r="LIY44" s="343"/>
      <c r="LIZ44" s="343"/>
      <c r="LJA44" s="343"/>
      <c r="LJB44" s="343"/>
      <c r="LJC44" s="343"/>
      <c r="LJD44" s="343"/>
      <c r="LJE44" s="343"/>
      <c r="LJF44" s="343"/>
      <c r="LJG44" s="343"/>
      <c r="LJH44" s="343"/>
      <c r="LJI44" s="343"/>
      <c r="LJJ44" s="343"/>
      <c r="LJK44" s="343"/>
      <c r="LJL44" s="343"/>
      <c r="LJM44" s="343"/>
      <c r="LJN44" s="343"/>
      <c r="LJO44" s="343"/>
      <c r="LJP44" s="343"/>
      <c r="LJQ44" s="343"/>
      <c r="LJR44" s="343"/>
      <c r="LJS44" s="343"/>
      <c r="LJT44" s="343"/>
      <c r="LJU44" s="343"/>
      <c r="LJV44" s="343"/>
      <c r="LJW44" s="343"/>
      <c r="LJX44" s="343"/>
      <c r="LJY44" s="343"/>
      <c r="LJZ44" s="343"/>
      <c r="LKA44" s="343"/>
      <c r="LKB44" s="343"/>
      <c r="LKC44" s="343"/>
      <c r="LKD44" s="343"/>
      <c r="LKE44" s="343"/>
      <c r="LKF44" s="343"/>
      <c r="LKG44" s="343"/>
      <c r="LKH44" s="343"/>
      <c r="LKI44" s="343"/>
      <c r="LKJ44" s="343"/>
      <c r="LKK44" s="343"/>
      <c r="LKL44" s="343"/>
      <c r="LKM44" s="343"/>
      <c r="LKN44" s="343"/>
      <c r="LKO44" s="343"/>
      <c r="LKP44" s="343"/>
      <c r="LKQ44" s="343"/>
      <c r="LKR44" s="343"/>
      <c r="LKS44" s="343"/>
      <c r="LKT44" s="343"/>
      <c r="LKU44" s="343"/>
      <c r="LKV44" s="343"/>
      <c r="LKW44" s="343"/>
      <c r="LKX44" s="343"/>
      <c r="LKY44" s="343"/>
      <c r="LKZ44" s="343"/>
      <c r="LLA44" s="343"/>
      <c r="LLB44" s="343"/>
      <c r="LLC44" s="343"/>
      <c r="LLD44" s="343"/>
      <c r="LLE44" s="343"/>
      <c r="LLF44" s="343"/>
      <c r="LLG44" s="343"/>
      <c r="LLH44" s="343"/>
      <c r="LLI44" s="343"/>
      <c r="LLJ44" s="343"/>
      <c r="LLK44" s="343"/>
      <c r="LLL44" s="343"/>
      <c r="LLM44" s="343"/>
      <c r="LLN44" s="343"/>
      <c r="LLO44" s="343"/>
      <c r="LLP44" s="343"/>
      <c r="LLQ44" s="343"/>
      <c r="LLR44" s="343"/>
      <c r="LLS44" s="343"/>
      <c r="LLT44" s="343"/>
      <c r="LLU44" s="343"/>
      <c r="LLV44" s="343"/>
      <c r="LLW44" s="343"/>
      <c r="LLX44" s="343"/>
      <c r="LLY44" s="343"/>
      <c r="LLZ44" s="343"/>
      <c r="LMA44" s="343"/>
      <c r="LMB44" s="343"/>
      <c r="LMC44" s="343"/>
      <c r="LMD44" s="343"/>
      <c r="LME44" s="343"/>
      <c r="LMF44" s="343"/>
      <c r="LMG44" s="343"/>
      <c r="LMH44" s="343"/>
      <c r="LMI44" s="343"/>
      <c r="LMJ44" s="343"/>
      <c r="LMK44" s="343"/>
      <c r="LML44" s="343"/>
      <c r="LMM44" s="343"/>
      <c r="LMN44" s="343"/>
      <c r="LMO44" s="343"/>
      <c r="LMP44" s="343"/>
      <c r="LMQ44" s="343"/>
      <c r="LMR44" s="343"/>
      <c r="LMS44" s="343"/>
      <c r="LMT44" s="343"/>
      <c r="LMU44" s="343"/>
      <c r="LMV44" s="343"/>
      <c r="LMW44" s="343"/>
      <c r="LMX44" s="343"/>
      <c r="LMY44" s="343"/>
      <c r="LMZ44" s="343"/>
      <c r="LNA44" s="343"/>
      <c r="LNB44" s="343"/>
      <c r="LNC44" s="343"/>
      <c r="LND44" s="343"/>
      <c r="LNE44" s="343"/>
      <c r="LNF44" s="343"/>
      <c r="LNG44" s="343"/>
      <c r="LNH44" s="343"/>
      <c r="LNI44" s="343"/>
      <c r="LNJ44" s="343"/>
      <c r="LNK44" s="343"/>
      <c r="LNL44" s="343"/>
      <c r="LNM44" s="343"/>
      <c r="LNN44" s="343"/>
      <c r="LNO44" s="343"/>
      <c r="LNP44" s="343"/>
      <c r="LNQ44" s="343"/>
      <c r="LNR44" s="343"/>
      <c r="LNS44" s="343"/>
      <c r="LNT44" s="343"/>
      <c r="LNU44" s="343"/>
      <c r="LNV44" s="343"/>
      <c r="LNW44" s="343"/>
      <c r="LNX44" s="343"/>
      <c r="LNY44" s="343"/>
      <c r="LNZ44" s="343"/>
      <c r="LOA44" s="343"/>
      <c r="LOB44" s="343"/>
      <c r="LOC44" s="343"/>
      <c r="LOD44" s="343"/>
      <c r="LOE44" s="343"/>
      <c r="LOF44" s="343"/>
      <c r="LOG44" s="343"/>
      <c r="LOH44" s="343"/>
      <c r="LOI44" s="343"/>
      <c r="LOJ44" s="343"/>
      <c r="LOK44" s="343"/>
      <c r="LOL44" s="343"/>
      <c r="LOM44" s="343"/>
      <c r="LON44" s="343"/>
      <c r="LOO44" s="343"/>
      <c r="LOP44" s="343"/>
      <c r="LOQ44" s="343"/>
      <c r="LOR44" s="343"/>
      <c r="LOS44" s="343"/>
      <c r="LOT44" s="343"/>
      <c r="LOU44" s="343"/>
      <c r="LOV44" s="343"/>
      <c r="LOW44" s="343"/>
      <c r="LOX44" s="343"/>
      <c r="LOY44" s="343"/>
      <c r="LOZ44" s="343"/>
      <c r="LPA44" s="343"/>
      <c r="LPB44" s="343"/>
      <c r="LPC44" s="343"/>
      <c r="LPD44" s="343"/>
      <c r="LPE44" s="343"/>
      <c r="LPF44" s="343"/>
      <c r="LPG44" s="343"/>
      <c r="LPH44" s="343"/>
      <c r="LPI44" s="343"/>
      <c r="LPJ44" s="343"/>
      <c r="LPK44" s="343"/>
      <c r="LPL44" s="343"/>
      <c r="LPM44" s="343"/>
      <c r="LPN44" s="343"/>
      <c r="LPO44" s="343"/>
      <c r="LPP44" s="343"/>
      <c r="LPQ44" s="343"/>
      <c r="LPR44" s="343"/>
      <c r="LPS44" s="343"/>
      <c r="LPT44" s="343"/>
      <c r="LPU44" s="343"/>
      <c r="LPV44" s="343"/>
      <c r="LPW44" s="343"/>
      <c r="LPX44" s="343"/>
      <c r="LPY44" s="343"/>
      <c r="LPZ44" s="343"/>
      <c r="LQA44" s="343"/>
      <c r="LQB44" s="343"/>
      <c r="LQC44" s="343"/>
      <c r="LQD44" s="343"/>
      <c r="LQE44" s="343"/>
      <c r="LQF44" s="343"/>
      <c r="LQG44" s="343"/>
      <c r="LQH44" s="343"/>
      <c r="LQI44" s="343"/>
      <c r="LQJ44" s="343"/>
      <c r="LQK44" s="343"/>
      <c r="LQL44" s="343"/>
      <c r="LQM44" s="343"/>
      <c r="LQN44" s="343"/>
      <c r="LQO44" s="343"/>
      <c r="LQP44" s="343"/>
      <c r="LQQ44" s="343"/>
      <c r="LQR44" s="343"/>
      <c r="LQS44" s="343"/>
      <c r="LQT44" s="343"/>
      <c r="LQU44" s="343"/>
      <c r="LQV44" s="343"/>
      <c r="LQW44" s="343"/>
      <c r="LQX44" s="343"/>
      <c r="LQY44" s="343"/>
      <c r="LQZ44" s="343"/>
      <c r="LRA44" s="343"/>
      <c r="LRB44" s="343"/>
      <c r="LRC44" s="343"/>
      <c r="LRD44" s="343"/>
      <c r="LRE44" s="343"/>
      <c r="LRF44" s="343"/>
      <c r="LRG44" s="343"/>
      <c r="LRH44" s="343"/>
      <c r="LRI44" s="343"/>
      <c r="LRJ44" s="343"/>
      <c r="LRK44" s="343"/>
      <c r="LRL44" s="343"/>
      <c r="LRM44" s="343"/>
      <c r="LRN44" s="343"/>
      <c r="LRO44" s="343"/>
      <c r="LRP44" s="343"/>
      <c r="LRQ44" s="343"/>
      <c r="LRR44" s="343"/>
      <c r="LRS44" s="343"/>
      <c r="LRT44" s="343"/>
      <c r="LRU44" s="343"/>
      <c r="LRV44" s="343"/>
      <c r="LRW44" s="343"/>
      <c r="LRX44" s="343"/>
      <c r="LRY44" s="343"/>
      <c r="LRZ44" s="343"/>
      <c r="LSA44" s="343"/>
      <c r="LSB44" s="343"/>
      <c r="LSC44" s="343"/>
      <c r="LSD44" s="343"/>
      <c r="LSE44" s="343"/>
      <c r="LSF44" s="343"/>
      <c r="LSG44" s="343"/>
      <c r="LSH44" s="343"/>
      <c r="LSI44" s="343"/>
      <c r="LSJ44" s="343"/>
      <c r="LSK44" s="343"/>
      <c r="LSL44" s="343"/>
      <c r="LSM44" s="343"/>
      <c r="LSN44" s="343"/>
      <c r="LSO44" s="343"/>
      <c r="LSP44" s="343"/>
      <c r="LSQ44" s="343"/>
      <c r="LSR44" s="343"/>
      <c r="LSS44" s="343"/>
      <c r="LST44" s="343"/>
      <c r="LSU44" s="343"/>
      <c r="LSV44" s="343"/>
      <c r="LSW44" s="343"/>
      <c r="LSX44" s="343"/>
      <c r="LSY44" s="343"/>
      <c r="LSZ44" s="343"/>
      <c r="LTA44" s="343"/>
      <c r="LTB44" s="343"/>
      <c r="LTC44" s="343"/>
      <c r="LTD44" s="343"/>
      <c r="LTE44" s="343"/>
      <c r="LTF44" s="343"/>
      <c r="LTG44" s="343"/>
      <c r="LTH44" s="343"/>
      <c r="LTI44" s="343"/>
      <c r="LTJ44" s="343"/>
      <c r="LTK44" s="343"/>
      <c r="LTL44" s="343"/>
      <c r="LTM44" s="343"/>
      <c r="LTN44" s="343"/>
      <c r="LTO44" s="343"/>
      <c r="LTP44" s="343"/>
      <c r="LTQ44" s="343"/>
      <c r="LTR44" s="343"/>
      <c r="LTS44" s="343"/>
      <c r="LTT44" s="343"/>
      <c r="LTU44" s="343"/>
      <c r="LTV44" s="343"/>
      <c r="LTW44" s="343"/>
      <c r="LTX44" s="343"/>
      <c r="LTY44" s="343"/>
      <c r="LTZ44" s="343"/>
      <c r="LUA44" s="343"/>
      <c r="LUB44" s="343"/>
      <c r="LUC44" s="343"/>
      <c r="LUD44" s="343"/>
      <c r="LUE44" s="343"/>
      <c r="LUF44" s="343"/>
      <c r="LUG44" s="343"/>
      <c r="LUH44" s="343"/>
      <c r="LUI44" s="343"/>
      <c r="LUJ44" s="343"/>
      <c r="LUK44" s="343"/>
      <c r="LUL44" s="343"/>
      <c r="LUM44" s="343"/>
      <c r="LUN44" s="343"/>
      <c r="LUO44" s="343"/>
      <c r="LUP44" s="343"/>
      <c r="LUQ44" s="343"/>
      <c r="LUR44" s="343"/>
      <c r="LUS44" s="343"/>
      <c r="LUT44" s="343"/>
      <c r="LUU44" s="343"/>
      <c r="LUV44" s="343"/>
      <c r="LUW44" s="343"/>
      <c r="LUX44" s="343"/>
      <c r="LUY44" s="343"/>
      <c r="LUZ44" s="343"/>
      <c r="LVA44" s="343"/>
      <c r="LVB44" s="343"/>
      <c r="LVC44" s="343"/>
      <c r="LVD44" s="343"/>
      <c r="LVE44" s="343"/>
      <c r="LVF44" s="343"/>
      <c r="LVG44" s="343"/>
      <c r="LVH44" s="343"/>
      <c r="LVI44" s="343"/>
      <c r="LVJ44" s="343"/>
      <c r="LVK44" s="343"/>
      <c r="LVL44" s="343"/>
      <c r="LVM44" s="343"/>
      <c r="LVN44" s="343"/>
      <c r="LVO44" s="343"/>
      <c r="LVP44" s="343"/>
      <c r="LVQ44" s="343"/>
      <c r="LVR44" s="343"/>
      <c r="LVS44" s="343"/>
      <c r="LVT44" s="343"/>
      <c r="LVU44" s="343"/>
      <c r="LVV44" s="343"/>
      <c r="LVW44" s="343"/>
      <c r="LVX44" s="343"/>
      <c r="LVY44" s="343"/>
      <c r="LVZ44" s="343"/>
      <c r="LWA44" s="343"/>
      <c r="LWB44" s="343"/>
      <c r="LWC44" s="343"/>
      <c r="LWD44" s="343"/>
      <c r="LWE44" s="343"/>
      <c r="LWF44" s="343"/>
      <c r="LWG44" s="343"/>
      <c r="LWH44" s="343"/>
      <c r="LWI44" s="343"/>
      <c r="LWJ44" s="343"/>
      <c r="LWK44" s="343"/>
      <c r="LWL44" s="343"/>
      <c r="LWM44" s="343"/>
      <c r="LWN44" s="343"/>
      <c r="LWO44" s="343"/>
      <c r="LWP44" s="343"/>
      <c r="LWQ44" s="343"/>
      <c r="LWR44" s="343"/>
      <c r="LWS44" s="343"/>
      <c r="LWT44" s="343"/>
      <c r="LWU44" s="343"/>
      <c r="LWV44" s="343"/>
      <c r="LWW44" s="343"/>
      <c r="LWX44" s="343"/>
      <c r="LWY44" s="343"/>
      <c r="LWZ44" s="343"/>
      <c r="LXA44" s="343"/>
      <c r="LXB44" s="343"/>
      <c r="LXC44" s="343"/>
      <c r="LXD44" s="343"/>
      <c r="LXE44" s="343"/>
      <c r="LXF44" s="343"/>
      <c r="LXG44" s="343"/>
      <c r="LXH44" s="343"/>
      <c r="LXI44" s="343"/>
      <c r="LXJ44" s="343"/>
      <c r="LXK44" s="343"/>
      <c r="LXL44" s="343"/>
      <c r="LXM44" s="343"/>
      <c r="LXN44" s="343"/>
      <c r="LXO44" s="343"/>
      <c r="LXP44" s="343"/>
      <c r="LXQ44" s="343"/>
      <c r="LXR44" s="343"/>
      <c r="LXS44" s="343"/>
      <c r="LXT44" s="343"/>
      <c r="LXU44" s="343"/>
      <c r="LXV44" s="343"/>
      <c r="LXW44" s="343"/>
      <c r="LXX44" s="343"/>
      <c r="LXY44" s="343"/>
      <c r="LXZ44" s="343"/>
      <c r="LYA44" s="343"/>
      <c r="LYB44" s="343"/>
      <c r="LYC44" s="343"/>
      <c r="LYD44" s="343"/>
      <c r="LYE44" s="343"/>
      <c r="LYF44" s="343"/>
      <c r="LYG44" s="343"/>
      <c r="LYH44" s="343"/>
      <c r="LYI44" s="343"/>
      <c r="LYJ44" s="343"/>
      <c r="LYK44" s="343"/>
      <c r="LYL44" s="343"/>
      <c r="LYM44" s="343"/>
      <c r="LYN44" s="343"/>
      <c r="LYO44" s="343"/>
      <c r="LYP44" s="343"/>
      <c r="LYQ44" s="343"/>
      <c r="LYR44" s="343"/>
      <c r="LYS44" s="343"/>
      <c r="LYT44" s="343"/>
      <c r="LYU44" s="343"/>
      <c r="LYV44" s="343"/>
      <c r="LYW44" s="343"/>
      <c r="LYX44" s="343"/>
      <c r="LYY44" s="343"/>
      <c r="LYZ44" s="343"/>
      <c r="LZA44" s="343"/>
      <c r="LZB44" s="343"/>
      <c r="LZC44" s="343"/>
      <c r="LZD44" s="343"/>
      <c r="LZE44" s="343"/>
      <c r="LZF44" s="343"/>
      <c r="LZG44" s="343"/>
      <c r="LZH44" s="343"/>
      <c r="LZI44" s="343"/>
      <c r="LZJ44" s="343"/>
      <c r="LZK44" s="343"/>
      <c r="LZL44" s="343"/>
      <c r="LZM44" s="343"/>
      <c r="LZN44" s="343"/>
      <c r="LZO44" s="343"/>
      <c r="LZP44" s="343"/>
      <c r="LZQ44" s="343"/>
      <c r="LZR44" s="343"/>
      <c r="LZS44" s="343"/>
      <c r="LZT44" s="343"/>
      <c r="LZU44" s="343"/>
      <c r="LZV44" s="343"/>
      <c r="LZW44" s="343"/>
      <c r="LZX44" s="343"/>
      <c r="LZY44" s="343"/>
      <c r="LZZ44" s="343"/>
      <c r="MAA44" s="343"/>
      <c r="MAB44" s="343"/>
      <c r="MAC44" s="343"/>
      <c r="MAD44" s="343"/>
      <c r="MAE44" s="343"/>
      <c r="MAF44" s="343"/>
      <c r="MAG44" s="343"/>
      <c r="MAH44" s="343"/>
      <c r="MAI44" s="343"/>
      <c r="MAJ44" s="343"/>
      <c r="MAK44" s="343"/>
      <c r="MAL44" s="343"/>
      <c r="MAM44" s="343"/>
      <c r="MAN44" s="343"/>
      <c r="MAO44" s="343"/>
      <c r="MAP44" s="343"/>
      <c r="MAQ44" s="343"/>
      <c r="MAR44" s="343"/>
      <c r="MAS44" s="343"/>
      <c r="MAT44" s="343"/>
      <c r="MAU44" s="343"/>
      <c r="MAV44" s="343"/>
      <c r="MAW44" s="343"/>
      <c r="MAX44" s="343"/>
      <c r="MAY44" s="343"/>
      <c r="MAZ44" s="343"/>
      <c r="MBA44" s="343"/>
      <c r="MBB44" s="343"/>
      <c r="MBC44" s="343"/>
      <c r="MBD44" s="343"/>
      <c r="MBE44" s="343"/>
      <c r="MBF44" s="343"/>
      <c r="MBG44" s="343"/>
      <c r="MBH44" s="343"/>
      <c r="MBI44" s="343"/>
      <c r="MBJ44" s="343"/>
      <c r="MBK44" s="343"/>
      <c r="MBL44" s="343"/>
      <c r="MBM44" s="343"/>
      <c r="MBN44" s="343"/>
      <c r="MBO44" s="343"/>
      <c r="MBP44" s="343"/>
      <c r="MBQ44" s="343"/>
      <c r="MBR44" s="343"/>
      <c r="MBS44" s="343"/>
      <c r="MBT44" s="343"/>
      <c r="MBU44" s="343"/>
      <c r="MBV44" s="343"/>
      <c r="MBW44" s="343"/>
      <c r="MBX44" s="343"/>
      <c r="MBY44" s="343"/>
      <c r="MBZ44" s="343"/>
      <c r="MCA44" s="343"/>
      <c r="MCB44" s="343"/>
      <c r="MCC44" s="343"/>
      <c r="MCD44" s="343"/>
      <c r="MCE44" s="343"/>
      <c r="MCF44" s="343"/>
      <c r="MCG44" s="343"/>
      <c r="MCH44" s="343"/>
      <c r="MCI44" s="343"/>
      <c r="MCJ44" s="343"/>
      <c r="MCK44" s="343"/>
      <c r="MCL44" s="343"/>
      <c r="MCM44" s="343"/>
      <c r="MCN44" s="343"/>
      <c r="MCO44" s="343"/>
      <c r="MCP44" s="343"/>
      <c r="MCQ44" s="343"/>
      <c r="MCR44" s="343"/>
      <c r="MCS44" s="343"/>
      <c r="MCT44" s="343"/>
      <c r="MCU44" s="343"/>
      <c r="MCV44" s="343"/>
      <c r="MCW44" s="343"/>
      <c r="MCX44" s="343"/>
      <c r="MCY44" s="343"/>
      <c r="MCZ44" s="343"/>
      <c r="MDA44" s="343"/>
      <c r="MDB44" s="343"/>
      <c r="MDC44" s="343"/>
      <c r="MDD44" s="343"/>
      <c r="MDE44" s="343"/>
      <c r="MDF44" s="343"/>
      <c r="MDG44" s="343"/>
      <c r="MDH44" s="343"/>
      <c r="MDI44" s="343"/>
      <c r="MDJ44" s="343"/>
      <c r="MDK44" s="343"/>
      <c r="MDL44" s="343"/>
      <c r="MDM44" s="343"/>
      <c r="MDN44" s="343"/>
      <c r="MDO44" s="343"/>
      <c r="MDP44" s="343"/>
      <c r="MDQ44" s="343"/>
      <c r="MDR44" s="343"/>
      <c r="MDS44" s="343"/>
      <c r="MDT44" s="343"/>
      <c r="MDU44" s="343"/>
      <c r="MDV44" s="343"/>
      <c r="MDW44" s="343"/>
      <c r="MDX44" s="343"/>
      <c r="MDY44" s="343"/>
      <c r="MDZ44" s="343"/>
      <c r="MEA44" s="343"/>
      <c r="MEB44" s="343"/>
      <c r="MEC44" s="343"/>
      <c r="MED44" s="343"/>
      <c r="MEE44" s="343"/>
      <c r="MEF44" s="343"/>
      <c r="MEG44" s="343"/>
      <c r="MEH44" s="343"/>
      <c r="MEI44" s="343"/>
      <c r="MEJ44" s="343"/>
      <c r="MEK44" s="343"/>
      <c r="MEL44" s="343"/>
      <c r="MEM44" s="343"/>
      <c r="MEN44" s="343"/>
      <c r="MEO44" s="343"/>
      <c r="MEP44" s="343"/>
      <c r="MEQ44" s="343"/>
      <c r="MER44" s="343"/>
      <c r="MES44" s="343"/>
      <c r="MET44" s="343"/>
      <c r="MEU44" s="343"/>
      <c r="MEV44" s="343"/>
      <c r="MEW44" s="343"/>
      <c r="MEX44" s="343"/>
      <c r="MEY44" s="343"/>
      <c r="MEZ44" s="343"/>
      <c r="MFA44" s="343"/>
      <c r="MFB44" s="343"/>
      <c r="MFC44" s="343"/>
      <c r="MFD44" s="343"/>
      <c r="MFE44" s="343"/>
      <c r="MFF44" s="343"/>
      <c r="MFG44" s="343"/>
      <c r="MFH44" s="343"/>
      <c r="MFI44" s="343"/>
      <c r="MFJ44" s="343"/>
      <c r="MFK44" s="343"/>
      <c r="MFL44" s="343"/>
      <c r="MFM44" s="343"/>
      <c r="MFN44" s="343"/>
      <c r="MFO44" s="343"/>
      <c r="MFP44" s="343"/>
      <c r="MFQ44" s="343"/>
      <c r="MFR44" s="343"/>
      <c r="MFS44" s="343"/>
      <c r="MFT44" s="343"/>
      <c r="MFU44" s="343"/>
      <c r="MFV44" s="343"/>
      <c r="MFW44" s="343"/>
      <c r="MFX44" s="343"/>
      <c r="MFY44" s="343"/>
      <c r="MFZ44" s="343"/>
      <c r="MGA44" s="343"/>
      <c r="MGB44" s="343"/>
      <c r="MGC44" s="343"/>
      <c r="MGD44" s="343"/>
      <c r="MGE44" s="343"/>
      <c r="MGF44" s="343"/>
      <c r="MGG44" s="343"/>
      <c r="MGH44" s="343"/>
      <c r="MGI44" s="343"/>
      <c r="MGJ44" s="343"/>
      <c r="MGK44" s="343"/>
      <c r="MGL44" s="343"/>
      <c r="MGM44" s="343"/>
      <c r="MGN44" s="343"/>
      <c r="MGO44" s="343"/>
      <c r="MGP44" s="343"/>
      <c r="MGQ44" s="343"/>
      <c r="MGR44" s="343"/>
      <c r="MGS44" s="343"/>
      <c r="MGT44" s="343"/>
      <c r="MGU44" s="343"/>
      <c r="MGV44" s="343"/>
      <c r="MGW44" s="343"/>
      <c r="MGX44" s="343"/>
      <c r="MGY44" s="343"/>
      <c r="MGZ44" s="343"/>
      <c r="MHA44" s="343"/>
      <c r="MHB44" s="343"/>
      <c r="MHC44" s="343"/>
      <c r="MHD44" s="343"/>
      <c r="MHE44" s="343"/>
      <c r="MHF44" s="343"/>
      <c r="MHG44" s="343"/>
      <c r="MHH44" s="343"/>
      <c r="MHI44" s="343"/>
      <c r="MHJ44" s="343"/>
      <c r="MHK44" s="343"/>
      <c r="MHL44" s="343"/>
      <c r="MHM44" s="343"/>
      <c r="MHN44" s="343"/>
      <c r="MHO44" s="343"/>
      <c r="MHP44" s="343"/>
      <c r="MHQ44" s="343"/>
      <c r="MHR44" s="343"/>
      <c r="MHS44" s="343"/>
      <c r="MHT44" s="343"/>
      <c r="MHU44" s="343"/>
      <c r="MHV44" s="343"/>
      <c r="MHW44" s="343"/>
      <c r="MHX44" s="343"/>
      <c r="MHY44" s="343"/>
      <c r="MHZ44" s="343"/>
      <c r="MIA44" s="343"/>
      <c r="MIB44" s="343"/>
      <c r="MIC44" s="343"/>
      <c r="MID44" s="343"/>
      <c r="MIE44" s="343"/>
      <c r="MIF44" s="343"/>
      <c r="MIG44" s="343"/>
      <c r="MIH44" s="343"/>
      <c r="MII44" s="343"/>
      <c r="MIJ44" s="343"/>
      <c r="MIK44" s="343"/>
      <c r="MIL44" s="343"/>
      <c r="MIM44" s="343"/>
      <c r="MIN44" s="343"/>
      <c r="MIO44" s="343"/>
      <c r="MIP44" s="343"/>
      <c r="MIQ44" s="343"/>
      <c r="MIR44" s="343"/>
      <c r="MIS44" s="343"/>
      <c r="MIT44" s="343"/>
      <c r="MIU44" s="343"/>
      <c r="MIV44" s="343"/>
      <c r="MIW44" s="343"/>
      <c r="MIX44" s="343"/>
      <c r="MIY44" s="343"/>
      <c r="MIZ44" s="343"/>
      <c r="MJA44" s="343"/>
      <c r="MJB44" s="343"/>
      <c r="MJC44" s="343"/>
      <c r="MJD44" s="343"/>
      <c r="MJE44" s="343"/>
      <c r="MJF44" s="343"/>
      <c r="MJG44" s="343"/>
      <c r="MJH44" s="343"/>
      <c r="MJI44" s="343"/>
      <c r="MJJ44" s="343"/>
      <c r="MJK44" s="343"/>
      <c r="MJL44" s="343"/>
      <c r="MJM44" s="343"/>
      <c r="MJN44" s="343"/>
      <c r="MJO44" s="343"/>
      <c r="MJP44" s="343"/>
      <c r="MJQ44" s="343"/>
      <c r="MJR44" s="343"/>
      <c r="MJS44" s="343"/>
      <c r="MJT44" s="343"/>
      <c r="MJU44" s="343"/>
      <c r="MJV44" s="343"/>
      <c r="MJW44" s="343"/>
      <c r="MJX44" s="343"/>
      <c r="MJY44" s="343"/>
      <c r="MJZ44" s="343"/>
      <c r="MKA44" s="343"/>
      <c r="MKB44" s="343"/>
      <c r="MKC44" s="343"/>
      <c r="MKD44" s="343"/>
      <c r="MKE44" s="343"/>
      <c r="MKF44" s="343"/>
      <c r="MKG44" s="343"/>
      <c r="MKH44" s="343"/>
      <c r="MKI44" s="343"/>
      <c r="MKJ44" s="343"/>
      <c r="MKK44" s="343"/>
      <c r="MKL44" s="343"/>
      <c r="MKM44" s="343"/>
      <c r="MKN44" s="343"/>
      <c r="MKO44" s="343"/>
      <c r="MKP44" s="343"/>
      <c r="MKQ44" s="343"/>
      <c r="MKR44" s="343"/>
      <c r="MKS44" s="343"/>
      <c r="MKT44" s="343"/>
      <c r="MKU44" s="343"/>
      <c r="MKV44" s="343"/>
      <c r="MKW44" s="343"/>
      <c r="MKX44" s="343"/>
      <c r="MKY44" s="343"/>
      <c r="MKZ44" s="343"/>
      <c r="MLA44" s="343"/>
      <c r="MLB44" s="343"/>
      <c r="MLC44" s="343"/>
      <c r="MLD44" s="343"/>
      <c r="MLE44" s="343"/>
      <c r="MLF44" s="343"/>
      <c r="MLG44" s="343"/>
      <c r="MLH44" s="343"/>
      <c r="MLI44" s="343"/>
      <c r="MLJ44" s="343"/>
      <c r="MLK44" s="343"/>
      <c r="MLL44" s="343"/>
      <c r="MLM44" s="343"/>
      <c r="MLN44" s="343"/>
      <c r="MLO44" s="343"/>
      <c r="MLP44" s="343"/>
      <c r="MLQ44" s="343"/>
      <c r="MLR44" s="343"/>
      <c r="MLS44" s="343"/>
      <c r="MLT44" s="343"/>
      <c r="MLU44" s="343"/>
      <c r="MLV44" s="343"/>
      <c r="MLW44" s="343"/>
      <c r="MLX44" s="343"/>
      <c r="MLY44" s="343"/>
      <c r="MLZ44" s="343"/>
      <c r="MMA44" s="343"/>
      <c r="MMB44" s="343"/>
      <c r="MMC44" s="343"/>
      <c r="MMD44" s="343"/>
      <c r="MME44" s="343"/>
      <c r="MMF44" s="343"/>
      <c r="MMG44" s="343"/>
      <c r="MMH44" s="343"/>
      <c r="MMI44" s="343"/>
      <c r="MMJ44" s="343"/>
      <c r="MMK44" s="343"/>
      <c r="MML44" s="343"/>
      <c r="MMM44" s="343"/>
      <c r="MMN44" s="343"/>
      <c r="MMO44" s="343"/>
      <c r="MMP44" s="343"/>
      <c r="MMQ44" s="343"/>
      <c r="MMR44" s="343"/>
      <c r="MMS44" s="343"/>
      <c r="MMT44" s="343"/>
      <c r="MMU44" s="343"/>
      <c r="MMV44" s="343"/>
      <c r="MMW44" s="343"/>
      <c r="MMX44" s="343"/>
      <c r="MMY44" s="343"/>
      <c r="MMZ44" s="343"/>
      <c r="MNA44" s="343"/>
      <c r="MNB44" s="343"/>
      <c r="MNC44" s="343"/>
      <c r="MND44" s="343"/>
      <c r="MNE44" s="343"/>
      <c r="MNF44" s="343"/>
      <c r="MNG44" s="343"/>
      <c r="MNH44" s="343"/>
      <c r="MNI44" s="343"/>
      <c r="MNJ44" s="343"/>
      <c r="MNK44" s="343"/>
      <c r="MNL44" s="343"/>
      <c r="MNM44" s="343"/>
      <c r="MNN44" s="343"/>
      <c r="MNO44" s="343"/>
      <c r="MNP44" s="343"/>
      <c r="MNQ44" s="343"/>
      <c r="MNR44" s="343"/>
      <c r="MNS44" s="343"/>
      <c r="MNT44" s="343"/>
      <c r="MNU44" s="343"/>
      <c r="MNV44" s="343"/>
      <c r="MNW44" s="343"/>
      <c r="MNX44" s="343"/>
      <c r="MNY44" s="343"/>
      <c r="MNZ44" s="343"/>
      <c r="MOA44" s="343"/>
      <c r="MOB44" s="343"/>
      <c r="MOC44" s="343"/>
      <c r="MOD44" s="343"/>
      <c r="MOE44" s="343"/>
      <c r="MOF44" s="343"/>
      <c r="MOG44" s="343"/>
      <c r="MOH44" s="343"/>
      <c r="MOI44" s="343"/>
      <c r="MOJ44" s="343"/>
      <c r="MOK44" s="343"/>
      <c r="MOL44" s="343"/>
      <c r="MOM44" s="343"/>
      <c r="MON44" s="343"/>
      <c r="MOO44" s="343"/>
      <c r="MOP44" s="343"/>
      <c r="MOQ44" s="343"/>
      <c r="MOR44" s="343"/>
      <c r="MOS44" s="343"/>
      <c r="MOT44" s="343"/>
      <c r="MOU44" s="343"/>
      <c r="MOV44" s="343"/>
      <c r="MOW44" s="343"/>
      <c r="MOX44" s="343"/>
      <c r="MOY44" s="343"/>
      <c r="MOZ44" s="343"/>
      <c r="MPA44" s="343"/>
      <c r="MPB44" s="343"/>
      <c r="MPC44" s="343"/>
      <c r="MPD44" s="343"/>
      <c r="MPE44" s="343"/>
      <c r="MPF44" s="343"/>
      <c r="MPG44" s="343"/>
      <c r="MPH44" s="343"/>
      <c r="MPI44" s="343"/>
      <c r="MPJ44" s="343"/>
      <c r="MPK44" s="343"/>
      <c r="MPL44" s="343"/>
      <c r="MPM44" s="343"/>
      <c r="MPN44" s="343"/>
      <c r="MPO44" s="343"/>
      <c r="MPP44" s="343"/>
      <c r="MPQ44" s="343"/>
      <c r="MPR44" s="343"/>
      <c r="MPS44" s="343"/>
      <c r="MPT44" s="343"/>
      <c r="MPU44" s="343"/>
      <c r="MPV44" s="343"/>
      <c r="MPW44" s="343"/>
      <c r="MPX44" s="343"/>
      <c r="MPY44" s="343"/>
      <c r="MPZ44" s="343"/>
      <c r="MQA44" s="343"/>
      <c r="MQB44" s="343"/>
      <c r="MQC44" s="343"/>
      <c r="MQD44" s="343"/>
      <c r="MQE44" s="343"/>
      <c r="MQF44" s="343"/>
      <c r="MQG44" s="343"/>
      <c r="MQH44" s="343"/>
      <c r="MQI44" s="343"/>
      <c r="MQJ44" s="343"/>
      <c r="MQK44" s="343"/>
      <c r="MQL44" s="343"/>
      <c r="MQM44" s="343"/>
      <c r="MQN44" s="343"/>
      <c r="MQO44" s="343"/>
      <c r="MQP44" s="343"/>
      <c r="MQQ44" s="343"/>
      <c r="MQR44" s="343"/>
      <c r="MQS44" s="343"/>
      <c r="MQT44" s="343"/>
      <c r="MQU44" s="343"/>
      <c r="MQV44" s="343"/>
      <c r="MQW44" s="343"/>
      <c r="MQX44" s="343"/>
      <c r="MQY44" s="343"/>
      <c r="MQZ44" s="343"/>
      <c r="MRA44" s="343"/>
      <c r="MRB44" s="343"/>
      <c r="MRC44" s="343"/>
      <c r="MRD44" s="343"/>
      <c r="MRE44" s="343"/>
      <c r="MRF44" s="343"/>
      <c r="MRG44" s="343"/>
      <c r="MRH44" s="343"/>
      <c r="MRI44" s="343"/>
      <c r="MRJ44" s="343"/>
      <c r="MRK44" s="343"/>
      <c r="MRL44" s="343"/>
      <c r="MRM44" s="343"/>
      <c r="MRN44" s="343"/>
      <c r="MRO44" s="343"/>
      <c r="MRP44" s="343"/>
      <c r="MRQ44" s="343"/>
      <c r="MRR44" s="343"/>
      <c r="MRS44" s="343"/>
      <c r="MRT44" s="343"/>
      <c r="MRU44" s="343"/>
      <c r="MRV44" s="343"/>
      <c r="MRW44" s="343"/>
      <c r="MRX44" s="343"/>
      <c r="MRY44" s="343"/>
      <c r="MRZ44" s="343"/>
      <c r="MSA44" s="343"/>
      <c r="MSB44" s="343"/>
      <c r="MSC44" s="343"/>
      <c r="MSD44" s="343"/>
      <c r="MSE44" s="343"/>
      <c r="MSF44" s="343"/>
      <c r="MSG44" s="343"/>
      <c r="MSH44" s="343"/>
      <c r="MSI44" s="343"/>
      <c r="MSJ44" s="343"/>
      <c r="MSK44" s="343"/>
      <c r="MSL44" s="343"/>
      <c r="MSM44" s="343"/>
      <c r="MSN44" s="343"/>
      <c r="MSO44" s="343"/>
      <c r="MSP44" s="343"/>
      <c r="MSQ44" s="343"/>
      <c r="MSR44" s="343"/>
      <c r="MSS44" s="343"/>
      <c r="MST44" s="343"/>
      <c r="MSU44" s="343"/>
      <c r="MSV44" s="343"/>
      <c r="MSW44" s="343"/>
      <c r="MSX44" s="343"/>
      <c r="MSY44" s="343"/>
      <c r="MSZ44" s="343"/>
      <c r="MTA44" s="343"/>
      <c r="MTB44" s="343"/>
      <c r="MTC44" s="343"/>
      <c r="MTD44" s="343"/>
      <c r="MTE44" s="343"/>
      <c r="MTF44" s="343"/>
      <c r="MTG44" s="343"/>
      <c r="MTH44" s="343"/>
      <c r="MTI44" s="343"/>
      <c r="MTJ44" s="343"/>
      <c r="MTK44" s="343"/>
      <c r="MTL44" s="343"/>
      <c r="MTM44" s="343"/>
      <c r="MTN44" s="343"/>
      <c r="MTO44" s="343"/>
      <c r="MTP44" s="343"/>
      <c r="MTQ44" s="343"/>
      <c r="MTR44" s="343"/>
      <c r="MTS44" s="343"/>
      <c r="MTT44" s="343"/>
      <c r="MTU44" s="343"/>
      <c r="MTV44" s="343"/>
      <c r="MTW44" s="343"/>
      <c r="MTX44" s="343"/>
      <c r="MTY44" s="343"/>
      <c r="MTZ44" s="343"/>
      <c r="MUA44" s="343"/>
      <c r="MUB44" s="343"/>
      <c r="MUC44" s="343"/>
      <c r="MUD44" s="343"/>
      <c r="MUE44" s="343"/>
      <c r="MUF44" s="343"/>
      <c r="MUG44" s="343"/>
      <c r="MUH44" s="343"/>
      <c r="MUI44" s="343"/>
      <c r="MUJ44" s="343"/>
      <c r="MUK44" s="343"/>
      <c r="MUL44" s="343"/>
      <c r="MUM44" s="343"/>
      <c r="MUN44" s="343"/>
      <c r="MUO44" s="343"/>
      <c r="MUP44" s="343"/>
      <c r="MUQ44" s="343"/>
      <c r="MUR44" s="343"/>
      <c r="MUS44" s="343"/>
      <c r="MUT44" s="343"/>
      <c r="MUU44" s="343"/>
      <c r="MUV44" s="343"/>
      <c r="MUW44" s="343"/>
      <c r="MUX44" s="343"/>
      <c r="MUY44" s="343"/>
      <c r="MUZ44" s="343"/>
      <c r="MVA44" s="343"/>
      <c r="MVB44" s="343"/>
      <c r="MVC44" s="343"/>
      <c r="MVD44" s="343"/>
      <c r="MVE44" s="343"/>
      <c r="MVF44" s="343"/>
      <c r="MVG44" s="343"/>
      <c r="MVH44" s="343"/>
      <c r="MVI44" s="343"/>
      <c r="MVJ44" s="343"/>
      <c r="MVK44" s="343"/>
      <c r="MVL44" s="343"/>
      <c r="MVM44" s="343"/>
      <c r="MVN44" s="343"/>
      <c r="MVO44" s="343"/>
      <c r="MVP44" s="343"/>
      <c r="MVQ44" s="343"/>
      <c r="MVR44" s="343"/>
      <c r="MVS44" s="343"/>
      <c r="MVT44" s="343"/>
      <c r="MVU44" s="343"/>
      <c r="MVV44" s="343"/>
      <c r="MVW44" s="343"/>
      <c r="MVX44" s="343"/>
      <c r="MVY44" s="343"/>
      <c r="MVZ44" s="343"/>
      <c r="MWA44" s="343"/>
      <c r="MWB44" s="343"/>
      <c r="MWC44" s="343"/>
      <c r="MWD44" s="343"/>
      <c r="MWE44" s="343"/>
      <c r="MWF44" s="343"/>
      <c r="MWG44" s="343"/>
      <c r="MWH44" s="343"/>
      <c r="MWI44" s="343"/>
      <c r="MWJ44" s="343"/>
      <c r="MWK44" s="343"/>
      <c r="MWL44" s="343"/>
      <c r="MWM44" s="343"/>
      <c r="MWN44" s="343"/>
      <c r="MWO44" s="343"/>
      <c r="MWP44" s="343"/>
      <c r="MWQ44" s="343"/>
      <c r="MWR44" s="343"/>
      <c r="MWS44" s="343"/>
      <c r="MWT44" s="343"/>
      <c r="MWU44" s="343"/>
      <c r="MWV44" s="343"/>
      <c r="MWW44" s="343"/>
      <c r="MWX44" s="343"/>
      <c r="MWY44" s="343"/>
      <c r="MWZ44" s="343"/>
      <c r="MXA44" s="343"/>
      <c r="MXB44" s="343"/>
      <c r="MXC44" s="343"/>
      <c r="MXD44" s="343"/>
      <c r="MXE44" s="343"/>
      <c r="MXF44" s="343"/>
      <c r="MXG44" s="343"/>
      <c r="MXH44" s="343"/>
      <c r="MXI44" s="343"/>
      <c r="MXJ44" s="343"/>
      <c r="MXK44" s="343"/>
      <c r="MXL44" s="343"/>
      <c r="MXM44" s="343"/>
      <c r="MXN44" s="343"/>
      <c r="MXO44" s="343"/>
      <c r="MXP44" s="343"/>
      <c r="MXQ44" s="343"/>
      <c r="MXR44" s="343"/>
      <c r="MXS44" s="343"/>
      <c r="MXT44" s="343"/>
      <c r="MXU44" s="343"/>
      <c r="MXV44" s="343"/>
      <c r="MXW44" s="343"/>
      <c r="MXX44" s="343"/>
      <c r="MXY44" s="343"/>
      <c r="MXZ44" s="343"/>
      <c r="MYA44" s="343"/>
      <c r="MYB44" s="343"/>
      <c r="MYC44" s="343"/>
      <c r="MYD44" s="343"/>
      <c r="MYE44" s="343"/>
      <c r="MYF44" s="343"/>
      <c r="MYG44" s="343"/>
      <c r="MYH44" s="343"/>
      <c r="MYI44" s="343"/>
      <c r="MYJ44" s="343"/>
      <c r="MYK44" s="343"/>
      <c r="MYL44" s="343"/>
      <c r="MYM44" s="343"/>
      <c r="MYN44" s="343"/>
      <c r="MYO44" s="343"/>
      <c r="MYP44" s="343"/>
      <c r="MYQ44" s="343"/>
      <c r="MYR44" s="343"/>
      <c r="MYS44" s="343"/>
      <c r="MYT44" s="343"/>
      <c r="MYU44" s="343"/>
      <c r="MYV44" s="343"/>
      <c r="MYW44" s="343"/>
      <c r="MYX44" s="343"/>
      <c r="MYY44" s="343"/>
      <c r="MYZ44" s="343"/>
      <c r="MZA44" s="343"/>
      <c r="MZB44" s="343"/>
      <c r="MZC44" s="343"/>
      <c r="MZD44" s="343"/>
      <c r="MZE44" s="343"/>
      <c r="MZF44" s="343"/>
      <c r="MZG44" s="343"/>
      <c r="MZH44" s="343"/>
      <c r="MZI44" s="343"/>
      <c r="MZJ44" s="343"/>
      <c r="MZK44" s="343"/>
      <c r="MZL44" s="343"/>
      <c r="MZM44" s="343"/>
      <c r="MZN44" s="343"/>
      <c r="MZO44" s="343"/>
      <c r="MZP44" s="343"/>
      <c r="MZQ44" s="343"/>
      <c r="MZR44" s="343"/>
      <c r="MZS44" s="343"/>
      <c r="MZT44" s="343"/>
      <c r="MZU44" s="343"/>
      <c r="MZV44" s="343"/>
      <c r="MZW44" s="343"/>
      <c r="MZX44" s="343"/>
      <c r="MZY44" s="343"/>
      <c r="MZZ44" s="343"/>
      <c r="NAA44" s="343"/>
      <c r="NAB44" s="343"/>
      <c r="NAC44" s="343"/>
      <c r="NAD44" s="343"/>
      <c r="NAE44" s="343"/>
      <c r="NAF44" s="343"/>
      <c r="NAG44" s="343"/>
      <c r="NAH44" s="343"/>
      <c r="NAI44" s="343"/>
      <c r="NAJ44" s="343"/>
      <c r="NAK44" s="343"/>
      <c r="NAL44" s="343"/>
      <c r="NAM44" s="343"/>
      <c r="NAN44" s="343"/>
      <c r="NAO44" s="343"/>
      <c r="NAP44" s="343"/>
      <c r="NAQ44" s="343"/>
      <c r="NAR44" s="343"/>
      <c r="NAS44" s="343"/>
      <c r="NAT44" s="343"/>
      <c r="NAU44" s="343"/>
      <c r="NAV44" s="343"/>
      <c r="NAW44" s="343"/>
      <c r="NAX44" s="343"/>
      <c r="NAY44" s="343"/>
      <c r="NAZ44" s="343"/>
      <c r="NBA44" s="343"/>
      <c r="NBB44" s="343"/>
      <c r="NBC44" s="343"/>
      <c r="NBD44" s="343"/>
      <c r="NBE44" s="343"/>
      <c r="NBF44" s="343"/>
      <c r="NBG44" s="343"/>
      <c r="NBH44" s="343"/>
      <c r="NBI44" s="343"/>
      <c r="NBJ44" s="343"/>
      <c r="NBK44" s="343"/>
      <c r="NBL44" s="343"/>
      <c r="NBM44" s="343"/>
      <c r="NBN44" s="343"/>
      <c r="NBO44" s="343"/>
      <c r="NBP44" s="343"/>
      <c r="NBQ44" s="343"/>
      <c r="NBR44" s="343"/>
      <c r="NBS44" s="343"/>
      <c r="NBT44" s="343"/>
      <c r="NBU44" s="343"/>
      <c r="NBV44" s="343"/>
      <c r="NBW44" s="343"/>
      <c r="NBX44" s="343"/>
      <c r="NBY44" s="343"/>
      <c r="NBZ44" s="343"/>
      <c r="NCA44" s="343"/>
      <c r="NCB44" s="343"/>
      <c r="NCC44" s="343"/>
      <c r="NCD44" s="343"/>
      <c r="NCE44" s="343"/>
      <c r="NCF44" s="343"/>
      <c r="NCG44" s="343"/>
      <c r="NCH44" s="343"/>
      <c r="NCI44" s="343"/>
      <c r="NCJ44" s="343"/>
      <c r="NCK44" s="343"/>
      <c r="NCL44" s="343"/>
      <c r="NCM44" s="343"/>
      <c r="NCN44" s="343"/>
      <c r="NCO44" s="343"/>
      <c r="NCP44" s="343"/>
      <c r="NCQ44" s="343"/>
      <c r="NCR44" s="343"/>
      <c r="NCS44" s="343"/>
      <c r="NCT44" s="343"/>
      <c r="NCU44" s="343"/>
      <c r="NCV44" s="343"/>
      <c r="NCW44" s="343"/>
      <c r="NCX44" s="343"/>
      <c r="NCY44" s="343"/>
      <c r="NCZ44" s="343"/>
      <c r="NDA44" s="343"/>
      <c r="NDB44" s="343"/>
      <c r="NDC44" s="343"/>
      <c r="NDD44" s="343"/>
      <c r="NDE44" s="343"/>
      <c r="NDF44" s="343"/>
      <c r="NDG44" s="343"/>
      <c r="NDH44" s="343"/>
      <c r="NDI44" s="343"/>
      <c r="NDJ44" s="343"/>
      <c r="NDK44" s="343"/>
      <c r="NDL44" s="343"/>
      <c r="NDM44" s="343"/>
      <c r="NDN44" s="343"/>
      <c r="NDO44" s="343"/>
      <c r="NDP44" s="343"/>
      <c r="NDQ44" s="343"/>
      <c r="NDR44" s="343"/>
      <c r="NDS44" s="343"/>
      <c r="NDT44" s="343"/>
      <c r="NDU44" s="343"/>
      <c r="NDV44" s="343"/>
      <c r="NDW44" s="343"/>
      <c r="NDX44" s="343"/>
      <c r="NDY44" s="343"/>
      <c r="NDZ44" s="343"/>
      <c r="NEA44" s="343"/>
      <c r="NEB44" s="343"/>
      <c r="NEC44" s="343"/>
      <c r="NED44" s="343"/>
      <c r="NEE44" s="343"/>
      <c r="NEF44" s="343"/>
      <c r="NEG44" s="343"/>
      <c r="NEH44" s="343"/>
      <c r="NEI44" s="343"/>
      <c r="NEJ44" s="343"/>
      <c r="NEK44" s="343"/>
      <c r="NEL44" s="343"/>
      <c r="NEM44" s="343"/>
      <c r="NEN44" s="343"/>
      <c r="NEO44" s="343"/>
      <c r="NEP44" s="343"/>
      <c r="NEQ44" s="343"/>
      <c r="NER44" s="343"/>
      <c r="NES44" s="343"/>
      <c r="NET44" s="343"/>
      <c r="NEU44" s="343"/>
      <c r="NEV44" s="343"/>
      <c r="NEW44" s="343"/>
      <c r="NEX44" s="343"/>
      <c r="NEY44" s="343"/>
      <c r="NEZ44" s="343"/>
      <c r="NFA44" s="343"/>
      <c r="NFB44" s="343"/>
      <c r="NFC44" s="343"/>
      <c r="NFD44" s="343"/>
      <c r="NFE44" s="343"/>
      <c r="NFF44" s="343"/>
      <c r="NFG44" s="343"/>
      <c r="NFH44" s="343"/>
      <c r="NFI44" s="343"/>
      <c r="NFJ44" s="343"/>
      <c r="NFK44" s="343"/>
      <c r="NFL44" s="343"/>
      <c r="NFM44" s="343"/>
      <c r="NFN44" s="343"/>
      <c r="NFO44" s="343"/>
      <c r="NFP44" s="343"/>
      <c r="NFQ44" s="343"/>
      <c r="NFR44" s="343"/>
      <c r="NFS44" s="343"/>
      <c r="NFT44" s="343"/>
      <c r="NFU44" s="343"/>
      <c r="NFV44" s="343"/>
      <c r="NFW44" s="343"/>
      <c r="NFX44" s="343"/>
      <c r="NFY44" s="343"/>
      <c r="NFZ44" s="343"/>
      <c r="NGA44" s="343"/>
      <c r="NGB44" s="343"/>
      <c r="NGC44" s="343"/>
      <c r="NGD44" s="343"/>
      <c r="NGE44" s="343"/>
      <c r="NGF44" s="343"/>
      <c r="NGG44" s="343"/>
      <c r="NGH44" s="343"/>
      <c r="NGI44" s="343"/>
      <c r="NGJ44" s="343"/>
      <c r="NGK44" s="343"/>
      <c r="NGL44" s="343"/>
      <c r="NGM44" s="343"/>
      <c r="NGN44" s="343"/>
      <c r="NGO44" s="343"/>
      <c r="NGP44" s="343"/>
      <c r="NGQ44" s="343"/>
      <c r="NGR44" s="343"/>
      <c r="NGS44" s="343"/>
      <c r="NGT44" s="343"/>
      <c r="NGU44" s="343"/>
      <c r="NGV44" s="343"/>
      <c r="NGW44" s="343"/>
      <c r="NGX44" s="343"/>
      <c r="NGY44" s="343"/>
      <c r="NGZ44" s="343"/>
      <c r="NHA44" s="343"/>
      <c r="NHB44" s="343"/>
      <c r="NHC44" s="343"/>
      <c r="NHD44" s="343"/>
      <c r="NHE44" s="343"/>
      <c r="NHF44" s="343"/>
      <c r="NHG44" s="343"/>
      <c r="NHH44" s="343"/>
      <c r="NHI44" s="343"/>
      <c r="NHJ44" s="343"/>
      <c r="NHK44" s="343"/>
      <c r="NHL44" s="343"/>
      <c r="NHM44" s="343"/>
      <c r="NHN44" s="343"/>
      <c r="NHO44" s="343"/>
      <c r="NHP44" s="343"/>
      <c r="NHQ44" s="343"/>
      <c r="NHR44" s="343"/>
      <c r="NHS44" s="343"/>
      <c r="NHT44" s="343"/>
      <c r="NHU44" s="343"/>
      <c r="NHV44" s="343"/>
      <c r="NHW44" s="343"/>
      <c r="NHX44" s="343"/>
      <c r="NHY44" s="343"/>
      <c r="NHZ44" s="343"/>
      <c r="NIA44" s="343"/>
      <c r="NIB44" s="343"/>
      <c r="NIC44" s="343"/>
      <c r="NID44" s="343"/>
      <c r="NIE44" s="343"/>
      <c r="NIF44" s="343"/>
      <c r="NIG44" s="343"/>
      <c r="NIH44" s="343"/>
      <c r="NII44" s="343"/>
      <c r="NIJ44" s="343"/>
      <c r="NIK44" s="343"/>
      <c r="NIL44" s="343"/>
      <c r="NIM44" s="343"/>
      <c r="NIN44" s="343"/>
      <c r="NIO44" s="343"/>
      <c r="NIP44" s="343"/>
      <c r="NIQ44" s="343"/>
      <c r="NIR44" s="343"/>
      <c r="NIS44" s="343"/>
      <c r="NIT44" s="343"/>
      <c r="NIU44" s="343"/>
      <c r="NIV44" s="343"/>
      <c r="NIW44" s="343"/>
      <c r="NIX44" s="343"/>
      <c r="NIY44" s="343"/>
      <c r="NIZ44" s="343"/>
      <c r="NJA44" s="343"/>
      <c r="NJB44" s="343"/>
      <c r="NJC44" s="343"/>
      <c r="NJD44" s="343"/>
      <c r="NJE44" s="343"/>
      <c r="NJF44" s="343"/>
      <c r="NJG44" s="343"/>
      <c r="NJH44" s="343"/>
      <c r="NJI44" s="343"/>
      <c r="NJJ44" s="343"/>
      <c r="NJK44" s="343"/>
      <c r="NJL44" s="343"/>
      <c r="NJM44" s="343"/>
      <c r="NJN44" s="343"/>
      <c r="NJO44" s="343"/>
      <c r="NJP44" s="343"/>
      <c r="NJQ44" s="343"/>
      <c r="NJR44" s="343"/>
      <c r="NJS44" s="343"/>
      <c r="NJT44" s="343"/>
      <c r="NJU44" s="343"/>
      <c r="NJV44" s="343"/>
      <c r="NJW44" s="343"/>
      <c r="NJX44" s="343"/>
      <c r="NJY44" s="343"/>
      <c r="NJZ44" s="343"/>
      <c r="NKA44" s="343"/>
      <c r="NKB44" s="343"/>
      <c r="NKC44" s="343"/>
      <c r="NKD44" s="343"/>
      <c r="NKE44" s="343"/>
      <c r="NKF44" s="343"/>
      <c r="NKG44" s="343"/>
      <c r="NKH44" s="343"/>
      <c r="NKI44" s="343"/>
      <c r="NKJ44" s="343"/>
      <c r="NKK44" s="343"/>
      <c r="NKL44" s="343"/>
      <c r="NKM44" s="343"/>
      <c r="NKN44" s="343"/>
      <c r="NKO44" s="343"/>
      <c r="NKP44" s="343"/>
      <c r="NKQ44" s="343"/>
      <c r="NKR44" s="343"/>
      <c r="NKS44" s="343"/>
      <c r="NKT44" s="343"/>
      <c r="NKU44" s="343"/>
      <c r="NKV44" s="343"/>
      <c r="NKW44" s="343"/>
      <c r="NKX44" s="343"/>
      <c r="NKY44" s="343"/>
      <c r="NKZ44" s="343"/>
      <c r="NLA44" s="343"/>
      <c r="NLB44" s="343"/>
      <c r="NLC44" s="343"/>
      <c r="NLD44" s="343"/>
      <c r="NLE44" s="343"/>
      <c r="NLF44" s="343"/>
      <c r="NLG44" s="343"/>
      <c r="NLH44" s="343"/>
      <c r="NLI44" s="343"/>
      <c r="NLJ44" s="343"/>
      <c r="NLK44" s="343"/>
      <c r="NLL44" s="343"/>
      <c r="NLM44" s="343"/>
      <c r="NLN44" s="343"/>
      <c r="NLO44" s="343"/>
      <c r="NLP44" s="343"/>
      <c r="NLQ44" s="343"/>
      <c r="NLR44" s="343"/>
      <c r="NLS44" s="343"/>
      <c r="NLT44" s="343"/>
      <c r="NLU44" s="343"/>
      <c r="NLV44" s="343"/>
      <c r="NLW44" s="343"/>
      <c r="NLX44" s="343"/>
      <c r="NLY44" s="343"/>
      <c r="NLZ44" s="343"/>
      <c r="NMA44" s="343"/>
      <c r="NMB44" s="343"/>
      <c r="NMC44" s="343"/>
      <c r="NMD44" s="343"/>
      <c r="NME44" s="343"/>
      <c r="NMF44" s="343"/>
      <c r="NMG44" s="343"/>
      <c r="NMH44" s="343"/>
      <c r="NMI44" s="343"/>
      <c r="NMJ44" s="343"/>
      <c r="NMK44" s="343"/>
      <c r="NML44" s="343"/>
      <c r="NMM44" s="343"/>
      <c r="NMN44" s="343"/>
      <c r="NMO44" s="343"/>
      <c r="NMP44" s="343"/>
      <c r="NMQ44" s="343"/>
      <c r="NMR44" s="343"/>
      <c r="NMS44" s="343"/>
      <c r="NMT44" s="343"/>
      <c r="NMU44" s="343"/>
      <c r="NMV44" s="343"/>
      <c r="NMW44" s="343"/>
      <c r="NMX44" s="343"/>
      <c r="NMY44" s="343"/>
      <c r="NMZ44" s="343"/>
      <c r="NNA44" s="343"/>
      <c r="NNB44" s="343"/>
      <c r="NNC44" s="343"/>
      <c r="NND44" s="343"/>
      <c r="NNE44" s="343"/>
      <c r="NNF44" s="343"/>
      <c r="NNG44" s="343"/>
      <c r="NNH44" s="343"/>
      <c r="NNI44" s="343"/>
      <c r="NNJ44" s="343"/>
      <c r="NNK44" s="343"/>
      <c r="NNL44" s="343"/>
      <c r="NNM44" s="343"/>
      <c r="NNN44" s="343"/>
      <c r="NNO44" s="343"/>
      <c r="NNP44" s="343"/>
      <c r="NNQ44" s="343"/>
      <c r="NNR44" s="343"/>
      <c r="NNS44" s="343"/>
      <c r="NNT44" s="343"/>
      <c r="NNU44" s="343"/>
      <c r="NNV44" s="343"/>
      <c r="NNW44" s="343"/>
      <c r="NNX44" s="343"/>
      <c r="NNY44" s="343"/>
      <c r="NNZ44" s="343"/>
      <c r="NOA44" s="343"/>
      <c r="NOB44" s="343"/>
      <c r="NOC44" s="343"/>
      <c r="NOD44" s="343"/>
      <c r="NOE44" s="343"/>
      <c r="NOF44" s="343"/>
      <c r="NOG44" s="343"/>
      <c r="NOH44" s="343"/>
      <c r="NOI44" s="343"/>
      <c r="NOJ44" s="343"/>
      <c r="NOK44" s="343"/>
      <c r="NOL44" s="343"/>
      <c r="NOM44" s="343"/>
      <c r="NON44" s="343"/>
      <c r="NOO44" s="343"/>
      <c r="NOP44" s="343"/>
      <c r="NOQ44" s="343"/>
      <c r="NOR44" s="343"/>
      <c r="NOS44" s="343"/>
      <c r="NOT44" s="343"/>
      <c r="NOU44" s="343"/>
      <c r="NOV44" s="343"/>
      <c r="NOW44" s="343"/>
      <c r="NOX44" s="343"/>
      <c r="NOY44" s="343"/>
      <c r="NOZ44" s="343"/>
      <c r="NPA44" s="343"/>
      <c r="NPB44" s="343"/>
      <c r="NPC44" s="343"/>
      <c r="NPD44" s="343"/>
      <c r="NPE44" s="343"/>
      <c r="NPF44" s="343"/>
      <c r="NPG44" s="343"/>
      <c r="NPH44" s="343"/>
      <c r="NPI44" s="343"/>
      <c r="NPJ44" s="343"/>
      <c r="NPK44" s="343"/>
      <c r="NPL44" s="343"/>
      <c r="NPM44" s="343"/>
      <c r="NPN44" s="343"/>
      <c r="NPO44" s="343"/>
      <c r="NPP44" s="343"/>
      <c r="NPQ44" s="343"/>
      <c r="NPR44" s="343"/>
      <c r="NPS44" s="343"/>
      <c r="NPT44" s="343"/>
      <c r="NPU44" s="343"/>
      <c r="NPV44" s="343"/>
      <c r="NPW44" s="343"/>
      <c r="NPX44" s="343"/>
      <c r="NPY44" s="343"/>
      <c r="NPZ44" s="343"/>
      <c r="NQA44" s="343"/>
      <c r="NQB44" s="343"/>
      <c r="NQC44" s="343"/>
      <c r="NQD44" s="343"/>
      <c r="NQE44" s="343"/>
      <c r="NQF44" s="343"/>
      <c r="NQG44" s="343"/>
      <c r="NQH44" s="343"/>
      <c r="NQI44" s="343"/>
      <c r="NQJ44" s="343"/>
      <c r="NQK44" s="343"/>
      <c r="NQL44" s="343"/>
      <c r="NQM44" s="343"/>
      <c r="NQN44" s="343"/>
      <c r="NQO44" s="343"/>
      <c r="NQP44" s="343"/>
      <c r="NQQ44" s="343"/>
      <c r="NQR44" s="343"/>
      <c r="NQS44" s="343"/>
      <c r="NQT44" s="343"/>
      <c r="NQU44" s="343"/>
      <c r="NQV44" s="343"/>
      <c r="NQW44" s="343"/>
      <c r="NQX44" s="343"/>
      <c r="NQY44" s="343"/>
      <c r="NQZ44" s="343"/>
      <c r="NRA44" s="343"/>
      <c r="NRB44" s="343"/>
      <c r="NRC44" s="343"/>
      <c r="NRD44" s="343"/>
      <c r="NRE44" s="343"/>
      <c r="NRF44" s="343"/>
      <c r="NRG44" s="343"/>
      <c r="NRH44" s="343"/>
      <c r="NRI44" s="343"/>
      <c r="NRJ44" s="343"/>
      <c r="NRK44" s="343"/>
      <c r="NRL44" s="343"/>
      <c r="NRM44" s="343"/>
      <c r="NRN44" s="343"/>
      <c r="NRO44" s="343"/>
      <c r="NRP44" s="343"/>
      <c r="NRQ44" s="343"/>
      <c r="NRR44" s="343"/>
      <c r="NRS44" s="343"/>
      <c r="NRT44" s="343"/>
      <c r="NRU44" s="343"/>
      <c r="NRV44" s="343"/>
      <c r="NRW44" s="343"/>
      <c r="NRX44" s="343"/>
      <c r="NRY44" s="343"/>
      <c r="NRZ44" s="343"/>
      <c r="NSA44" s="343"/>
      <c r="NSB44" s="343"/>
      <c r="NSC44" s="343"/>
      <c r="NSD44" s="343"/>
      <c r="NSE44" s="343"/>
      <c r="NSF44" s="343"/>
      <c r="NSG44" s="343"/>
      <c r="NSH44" s="343"/>
      <c r="NSI44" s="343"/>
      <c r="NSJ44" s="343"/>
      <c r="NSK44" s="343"/>
      <c r="NSL44" s="343"/>
      <c r="NSM44" s="343"/>
      <c r="NSN44" s="343"/>
      <c r="NSO44" s="343"/>
      <c r="NSP44" s="343"/>
      <c r="NSQ44" s="343"/>
      <c r="NSR44" s="343"/>
      <c r="NSS44" s="343"/>
      <c r="NST44" s="343"/>
      <c r="NSU44" s="343"/>
      <c r="NSV44" s="343"/>
      <c r="NSW44" s="343"/>
      <c r="NSX44" s="343"/>
      <c r="NSY44" s="343"/>
      <c r="NSZ44" s="343"/>
      <c r="NTA44" s="343"/>
      <c r="NTB44" s="343"/>
      <c r="NTC44" s="343"/>
      <c r="NTD44" s="343"/>
      <c r="NTE44" s="343"/>
      <c r="NTF44" s="343"/>
      <c r="NTG44" s="343"/>
      <c r="NTH44" s="343"/>
      <c r="NTI44" s="343"/>
      <c r="NTJ44" s="343"/>
      <c r="NTK44" s="343"/>
      <c r="NTL44" s="343"/>
      <c r="NTM44" s="343"/>
      <c r="NTN44" s="343"/>
      <c r="NTO44" s="343"/>
      <c r="NTP44" s="343"/>
      <c r="NTQ44" s="343"/>
      <c r="NTR44" s="343"/>
      <c r="NTS44" s="343"/>
      <c r="NTT44" s="343"/>
      <c r="NTU44" s="343"/>
      <c r="NTV44" s="343"/>
      <c r="NTW44" s="343"/>
      <c r="NTX44" s="343"/>
      <c r="NTY44" s="343"/>
      <c r="NTZ44" s="343"/>
      <c r="NUA44" s="343"/>
      <c r="NUB44" s="343"/>
      <c r="NUC44" s="343"/>
      <c r="NUD44" s="343"/>
      <c r="NUE44" s="343"/>
      <c r="NUF44" s="343"/>
      <c r="NUG44" s="343"/>
      <c r="NUH44" s="343"/>
      <c r="NUI44" s="343"/>
      <c r="NUJ44" s="343"/>
      <c r="NUK44" s="343"/>
      <c r="NUL44" s="343"/>
      <c r="NUM44" s="343"/>
      <c r="NUN44" s="343"/>
      <c r="NUO44" s="343"/>
      <c r="NUP44" s="343"/>
      <c r="NUQ44" s="343"/>
      <c r="NUR44" s="343"/>
      <c r="NUS44" s="343"/>
      <c r="NUT44" s="343"/>
      <c r="NUU44" s="343"/>
      <c r="NUV44" s="343"/>
      <c r="NUW44" s="343"/>
      <c r="NUX44" s="343"/>
      <c r="NUY44" s="343"/>
      <c r="NUZ44" s="343"/>
      <c r="NVA44" s="343"/>
      <c r="NVB44" s="343"/>
      <c r="NVC44" s="343"/>
      <c r="NVD44" s="343"/>
      <c r="NVE44" s="343"/>
      <c r="NVF44" s="343"/>
      <c r="NVG44" s="343"/>
      <c r="NVH44" s="343"/>
      <c r="NVI44" s="343"/>
      <c r="NVJ44" s="343"/>
      <c r="NVK44" s="343"/>
      <c r="NVL44" s="343"/>
      <c r="NVM44" s="343"/>
      <c r="NVN44" s="343"/>
      <c r="NVO44" s="343"/>
      <c r="NVP44" s="343"/>
      <c r="NVQ44" s="343"/>
      <c r="NVR44" s="343"/>
      <c r="NVS44" s="343"/>
      <c r="NVT44" s="343"/>
      <c r="NVU44" s="343"/>
      <c r="NVV44" s="343"/>
      <c r="NVW44" s="343"/>
      <c r="NVX44" s="343"/>
      <c r="NVY44" s="343"/>
      <c r="NVZ44" s="343"/>
      <c r="NWA44" s="343"/>
      <c r="NWB44" s="343"/>
      <c r="NWC44" s="343"/>
      <c r="NWD44" s="343"/>
      <c r="NWE44" s="343"/>
      <c r="NWF44" s="343"/>
      <c r="NWG44" s="343"/>
      <c r="NWH44" s="343"/>
      <c r="NWI44" s="343"/>
      <c r="NWJ44" s="343"/>
      <c r="NWK44" s="343"/>
      <c r="NWL44" s="343"/>
      <c r="NWM44" s="343"/>
      <c r="NWN44" s="343"/>
      <c r="NWO44" s="343"/>
      <c r="NWP44" s="343"/>
      <c r="NWQ44" s="343"/>
      <c r="NWR44" s="343"/>
      <c r="NWS44" s="343"/>
      <c r="NWT44" s="343"/>
      <c r="NWU44" s="343"/>
      <c r="NWV44" s="343"/>
      <c r="NWW44" s="343"/>
      <c r="NWX44" s="343"/>
      <c r="NWY44" s="343"/>
      <c r="NWZ44" s="343"/>
      <c r="NXA44" s="343"/>
      <c r="NXB44" s="343"/>
      <c r="NXC44" s="343"/>
      <c r="NXD44" s="343"/>
      <c r="NXE44" s="343"/>
      <c r="NXF44" s="343"/>
      <c r="NXG44" s="343"/>
      <c r="NXH44" s="343"/>
      <c r="NXI44" s="343"/>
      <c r="NXJ44" s="343"/>
      <c r="NXK44" s="343"/>
      <c r="NXL44" s="343"/>
      <c r="NXM44" s="343"/>
      <c r="NXN44" s="343"/>
      <c r="NXO44" s="343"/>
      <c r="NXP44" s="343"/>
      <c r="NXQ44" s="343"/>
      <c r="NXR44" s="343"/>
      <c r="NXS44" s="343"/>
      <c r="NXT44" s="343"/>
      <c r="NXU44" s="343"/>
      <c r="NXV44" s="343"/>
      <c r="NXW44" s="343"/>
      <c r="NXX44" s="343"/>
      <c r="NXY44" s="343"/>
      <c r="NXZ44" s="343"/>
      <c r="NYA44" s="343"/>
      <c r="NYB44" s="343"/>
      <c r="NYC44" s="343"/>
      <c r="NYD44" s="343"/>
      <c r="NYE44" s="343"/>
      <c r="NYF44" s="343"/>
      <c r="NYG44" s="343"/>
      <c r="NYH44" s="343"/>
      <c r="NYI44" s="343"/>
      <c r="NYJ44" s="343"/>
      <c r="NYK44" s="343"/>
      <c r="NYL44" s="343"/>
      <c r="NYM44" s="343"/>
      <c r="NYN44" s="343"/>
      <c r="NYO44" s="343"/>
      <c r="NYP44" s="343"/>
      <c r="NYQ44" s="343"/>
      <c r="NYR44" s="343"/>
      <c r="NYS44" s="343"/>
      <c r="NYT44" s="343"/>
      <c r="NYU44" s="343"/>
      <c r="NYV44" s="343"/>
      <c r="NYW44" s="343"/>
      <c r="NYX44" s="343"/>
      <c r="NYY44" s="343"/>
      <c r="NYZ44" s="343"/>
      <c r="NZA44" s="343"/>
      <c r="NZB44" s="343"/>
      <c r="NZC44" s="343"/>
      <c r="NZD44" s="343"/>
      <c r="NZE44" s="343"/>
      <c r="NZF44" s="343"/>
      <c r="NZG44" s="343"/>
      <c r="NZH44" s="343"/>
      <c r="NZI44" s="343"/>
      <c r="NZJ44" s="343"/>
      <c r="NZK44" s="343"/>
      <c r="NZL44" s="343"/>
      <c r="NZM44" s="343"/>
      <c r="NZN44" s="343"/>
      <c r="NZO44" s="343"/>
      <c r="NZP44" s="343"/>
      <c r="NZQ44" s="343"/>
      <c r="NZR44" s="343"/>
      <c r="NZS44" s="343"/>
      <c r="NZT44" s="343"/>
      <c r="NZU44" s="343"/>
      <c r="NZV44" s="343"/>
      <c r="NZW44" s="343"/>
      <c r="NZX44" s="343"/>
      <c r="NZY44" s="343"/>
      <c r="NZZ44" s="343"/>
      <c r="OAA44" s="343"/>
      <c r="OAB44" s="343"/>
      <c r="OAC44" s="343"/>
      <c r="OAD44" s="343"/>
      <c r="OAE44" s="343"/>
      <c r="OAF44" s="343"/>
      <c r="OAG44" s="343"/>
      <c r="OAH44" s="343"/>
      <c r="OAI44" s="343"/>
      <c r="OAJ44" s="343"/>
      <c r="OAK44" s="343"/>
      <c r="OAL44" s="343"/>
      <c r="OAM44" s="343"/>
      <c r="OAN44" s="343"/>
      <c r="OAO44" s="343"/>
      <c r="OAP44" s="343"/>
      <c r="OAQ44" s="343"/>
      <c r="OAR44" s="343"/>
      <c r="OAS44" s="343"/>
      <c r="OAT44" s="343"/>
      <c r="OAU44" s="343"/>
      <c r="OAV44" s="343"/>
      <c r="OAW44" s="343"/>
      <c r="OAX44" s="343"/>
      <c r="OAY44" s="343"/>
      <c r="OAZ44" s="343"/>
      <c r="OBA44" s="343"/>
      <c r="OBB44" s="343"/>
      <c r="OBC44" s="343"/>
      <c r="OBD44" s="343"/>
      <c r="OBE44" s="343"/>
      <c r="OBF44" s="343"/>
      <c r="OBG44" s="343"/>
      <c r="OBH44" s="343"/>
      <c r="OBI44" s="343"/>
      <c r="OBJ44" s="343"/>
      <c r="OBK44" s="343"/>
      <c r="OBL44" s="343"/>
      <c r="OBM44" s="343"/>
      <c r="OBN44" s="343"/>
      <c r="OBO44" s="343"/>
      <c r="OBP44" s="343"/>
      <c r="OBQ44" s="343"/>
      <c r="OBR44" s="343"/>
      <c r="OBS44" s="343"/>
      <c r="OBT44" s="343"/>
      <c r="OBU44" s="343"/>
      <c r="OBV44" s="343"/>
      <c r="OBW44" s="343"/>
      <c r="OBX44" s="343"/>
      <c r="OBY44" s="343"/>
      <c r="OBZ44" s="343"/>
      <c r="OCA44" s="343"/>
      <c r="OCB44" s="343"/>
      <c r="OCC44" s="343"/>
      <c r="OCD44" s="343"/>
      <c r="OCE44" s="343"/>
      <c r="OCF44" s="343"/>
      <c r="OCG44" s="343"/>
      <c r="OCH44" s="343"/>
      <c r="OCI44" s="343"/>
      <c r="OCJ44" s="343"/>
      <c r="OCK44" s="343"/>
      <c r="OCL44" s="343"/>
      <c r="OCM44" s="343"/>
      <c r="OCN44" s="343"/>
      <c r="OCO44" s="343"/>
      <c r="OCP44" s="343"/>
      <c r="OCQ44" s="343"/>
      <c r="OCR44" s="343"/>
      <c r="OCS44" s="343"/>
      <c r="OCT44" s="343"/>
      <c r="OCU44" s="343"/>
      <c r="OCV44" s="343"/>
      <c r="OCW44" s="343"/>
      <c r="OCX44" s="343"/>
      <c r="OCY44" s="343"/>
      <c r="OCZ44" s="343"/>
      <c r="ODA44" s="343"/>
      <c r="ODB44" s="343"/>
      <c r="ODC44" s="343"/>
      <c r="ODD44" s="343"/>
      <c r="ODE44" s="343"/>
      <c r="ODF44" s="343"/>
      <c r="ODG44" s="343"/>
      <c r="ODH44" s="343"/>
      <c r="ODI44" s="343"/>
      <c r="ODJ44" s="343"/>
      <c r="ODK44" s="343"/>
      <c r="ODL44" s="343"/>
      <c r="ODM44" s="343"/>
      <c r="ODN44" s="343"/>
      <c r="ODO44" s="343"/>
      <c r="ODP44" s="343"/>
      <c r="ODQ44" s="343"/>
      <c r="ODR44" s="343"/>
      <c r="ODS44" s="343"/>
      <c r="ODT44" s="343"/>
      <c r="ODU44" s="343"/>
      <c r="ODV44" s="343"/>
      <c r="ODW44" s="343"/>
      <c r="ODX44" s="343"/>
      <c r="ODY44" s="343"/>
      <c r="ODZ44" s="343"/>
      <c r="OEA44" s="343"/>
      <c r="OEB44" s="343"/>
      <c r="OEC44" s="343"/>
      <c r="OED44" s="343"/>
      <c r="OEE44" s="343"/>
      <c r="OEF44" s="343"/>
      <c r="OEG44" s="343"/>
      <c r="OEH44" s="343"/>
      <c r="OEI44" s="343"/>
      <c r="OEJ44" s="343"/>
      <c r="OEK44" s="343"/>
      <c r="OEL44" s="343"/>
      <c r="OEM44" s="343"/>
      <c r="OEN44" s="343"/>
      <c r="OEO44" s="343"/>
      <c r="OEP44" s="343"/>
      <c r="OEQ44" s="343"/>
      <c r="OER44" s="343"/>
      <c r="OES44" s="343"/>
      <c r="OET44" s="343"/>
      <c r="OEU44" s="343"/>
      <c r="OEV44" s="343"/>
      <c r="OEW44" s="343"/>
      <c r="OEX44" s="343"/>
      <c r="OEY44" s="343"/>
      <c r="OEZ44" s="343"/>
      <c r="OFA44" s="343"/>
      <c r="OFB44" s="343"/>
      <c r="OFC44" s="343"/>
      <c r="OFD44" s="343"/>
      <c r="OFE44" s="343"/>
      <c r="OFF44" s="343"/>
      <c r="OFG44" s="343"/>
      <c r="OFH44" s="343"/>
      <c r="OFI44" s="343"/>
      <c r="OFJ44" s="343"/>
      <c r="OFK44" s="343"/>
      <c r="OFL44" s="343"/>
      <c r="OFM44" s="343"/>
      <c r="OFN44" s="343"/>
      <c r="OFO44" s="343"/>
      <c r="OFP44" s="343"/>
      <c r="OFQ44" s="343"/>
      <c r="OFR44" s="343"/>
      <c r="OFS44" s="343"/>
      <c r="OFT44" s="343"/>
      <c r="OFU44" s="343"/>
      <c r="OFV44" s="343"/>
      <c r="OFW44" s="343"/>
      <c r="OFX44" s="343"/>
      <c r="OFY44" s="343"/>
      <c r="OFZ44" s="343"/>
      <c r="OGA44" s="343"/>
      <c r="OGB44" s="343"/>
      <c r="OGC44" s="343"/>
      <c r="OGD44" s="343"/>
      <c r="OGE44" s="343"/>
      <c r="OGF44" s="343"/>
      <c r="OGG44" s="343"/>
      <c r="OGH44" s="343"/>
      <c r="OGI44" s="343"/>
      <c r="OGJ44" s="343"/>
      <c r="OGK44" s="343"/>
      <c r="OGL44" s="343"/>
      <c r="OGM44" s="343"/>
      <c r="OGN44" s="343"/>
      <c r="OGO44" s="343"/>
      <c r="OGP44" s="343"/>
      <c r="OGQ44" s="343"/>
      <c r="OGR44" s="343"/>
      <c r="OGS44" s="343"/>
      <c r="OGT44" s="343"/>
      <c r="OGU44" s="343"/>
      <c r="OGV44" s="343"/>
      <c r="OGW44" s="343"/>
      <c r="OGX44" s="343"/>
      <c r="OGY44" s="343"/>
      <c r="OGZ44" s="343"/>
      <c r="OHA44" s="343"/>
      <c r="OHB44" s="343"/>
      <c r="OHC44" s="343"/>
      <c r="OHD44" s="343"/>
      <c r="OHE44" s="343"/>
      <c r="OHF44" s="343"/>
      <c r="OHG44" s="343"/>
      <c r="OHH44" s="343"/>
      <c r="OHI44" s="343"/>
      <c r="OHJ44" s="343"/>
      <c r="OHK44" s="343"/>
      <c r="OHL44" s="343"/>
      <c r="OHM44" s="343"/>
      <c r="OHN44" s="343"/>
      <c r="OHO44" s="343"/>
      <c r="OHP44" s="343"/>
      <c r="OHQ44" s="343"/>
      <c r="OHR44" s="343"/>
      <c r="OHS44" s="343"/>
      <c r="OHT44" s="343"/>
      <c r="OHU44" s="343"/>
      <c r="OHV44" s="343"/>
      <c r="OHW44" s="343"/>
      <c r="OHX44" s="343"/>
      <c r="OHY44" s="343"/>
      <c r="OHZ44" s="343"/>
      <c r="OIA44" s="343"/>
      <c r="OIB44" s="343"/>
      <c r="OIC44" s="343"/>
      <c r="OID44" s="343"/>
      <c r="OIE44" s="343"/>
      <c r="OIF44" s="343"/>
      <c r="OIG44" s="343"/>
      <c r="OIH44" s="343"/>
      <c r="OII44" s="343"/>
      <c r="OIJ44" s="343"/>
      <c r="OIK44" s="343"/>
      <c r="OIL44" s="343"/>
      <c r="OIM44" s="343"/>
      <c r="OIN44" s="343"/>
      <c r="OIO44" s="343"/>
      <c r="OIP44" s="343"/>
      <c r="OIQ44" s="343"/>
      <c r="OIR44" s="343"/>
      <c r="OIS44" s="343"/>
      <c r="OIT44" s="343"/>
      <c r="OIU44" s="343"/>
      <c r="OIV44" s="343"/>
      <c r="OIW44" s="343"/>
      <c r="OIX44" s="343"/>
      <c r="OIY44" s="343"/>
      <c r="OIZ44" s="343"/>
      <c r="OJA44" s="343"/>
      <c r="OJB44" s="343"/>
      <c r="OJC44" s="343"/>
      <c r="OJD44" s="343"/>
      <c r="OJE44" s="343"/>
      <c r="OJF44" s="343"/>
      <c r="OJG44" s="343"/>
      <c r="OJH44" s="343"/>
      <c r="OJI44" s="343"/>
      <c r="OJJ44" s="343"/>
      <c r="OJK44" s="343"/>
      <c r="OJL44" s="343"/>
      <c r="OJM44" s="343"/>
      <c r="OJN44" s="343"/>
      <c r="OJO44" s="343"/>
      <c r="OJP44" s="343"/>
      <c r="OJQ44" s="343"/>
      <c r="OJR44" s="343"/>
      <c r="OJS44" s="343"/>
      <c r="OJT44" s="343"/>
      <c r="OJU44" s="343"/>
      <c r="OJV44" s="343"/>
      <c r="OJW44" s="343"/>
      <c r="OJX44" s="343"/>
      <c r="OJY44" s="343"/>
      <c r="OJZ44" s="343"/>
      <c r="OKA44" s="343"/>
      <c r="OKB44" s="343"/>
      <c r="OKC44" s="343"/>
      <c r="OKD44" s="343"/>
      <c r="OKE44" s="343"/>
      <c r="OKF44" s="343"/>
      <c r="OKG44" s="343"/>
      <c r="OKH44" s="343"/>
      <c r="OKI44" s="343"/>
      <c r="OKJ44" s="343"/>
      <c r="OKK44" s="343"/>
      <c r="OKL44" s="343"/>
      <c r="OKM44" s="343"/>
      <c r="OKN44" s="343"/>
      <c r="OKO44" s="343"/>
      <c r="OKP44" s="343"/>
      <c r="OKQ44" s="343"/>
      <c r="OKR44" s="343"/>
      <c r="OKS44" s="343"/>
      <c r="OKT44" s="343"/>
      <c r="OKU44" s="343"/>
      <c r="OKV44" s="343"/>
      <c r="OKW44" s="343"/>
      <c r="OKX44" s="343"/>
      <c r="OKY44" s="343"/>
      <c r="OKZ44" s="343"/>
      <c r="OLA44" s="343"/>
      <c r="OLB44" s="343"/>
      <c r="OLC44" s="343"/>
      <c r="OLD44" s="343"/>
      <c r="OLE44" s="343"/>
      <c r="OLF44" s="343"/>
      <c r="OLG44" s="343"/>
      <c r="OLH44" s="343"/>
      <c r="OLI44" s="343"/>
      <c r="OLJ44" s="343"/>
      <c r="OLK44" s="343"/>
      <c r="OLL44" s="343"/>
      <c r="OLM44" s="343"/>
      <c r="OLN44" s="343"/>
      <c r="OLO44" s="343"/>
      <c r="OLP44" s="343"/>
      <c r="OLQ44" s="343"/>
      <c r="OLR44" s="343"/>
      <c r="OLS44" s="343"/>
      <c r="OLT44" s="343"/>
      <c r="OLU44" s="343"/>
      <c r="OLV44" s="343"/>
      <c r="OLW44" s="343"/>
      <c r="OLX44" s="343"/>
      <c r="OLY44" s="343"/>
      <c r="OLZ44" s="343"/>
      <c r="OMA44" s="343"/>
      <c r="OMB44" s="343"/>
      <c r="OMC44" s="343"/>
      <c r="OMD44" s="343"/>
      <c r="OME44" s="343"/>
      <c r="OMF44" s="343"/>
      <c r="OMG44" s="343"/>
      <c r="OMH44" s="343"/>
      <c r="OMI44" s="343"/>
      <c r="OMJ44" s="343"/>
      <c r="OMK44" s="343"/>
      <c r="OML44" s="343"/>
      <c r="OMM44" s="343"/>
      <c r="OMN44" s="343"/>
      <c r="OMO44" s="343"/>
      <c r="OMP44" s="343"/>
      <c r="OMQ44" s="343"/>
      <c r="OMR44" s="343"/>
      <c r="OMS44" s="343"/>
      <c r="OMT44" s="343"/>
      <c r="OMU44" s="343"/>
      <c r="OMV44" s="343"/>
      <c r="OMW44" s="343"/>
      <c r="OMX44" s="343"/>
      <c r="OMY44" s="343"/>
      <c r="OMZ44" s="343"/>
      <c r="ONA44" s="343"/>
      <c r="ONB44" s="343"/>
      <c r="ONC44" s="343"/>
      <c r="OND44" s="343"/>
      <c r="ONE44" s="343"/>
      <c r="ONF44" s="343"/>
      <c r="ONG44" s="343"/>
      <c r="ONH44" s="343"/>
      <c r="ONI44" s="343"/>
      <c r="ONJ44" s="343"/>
      <c r="ONK44" s="343"/>
      <c r="ONL44" s="343"/>
      <c r="ONM44" s="343"/>
      <c r="ONN44" s="343"/>
      <c r="ONO44" s="343"/>
      <c r="ONP44" s="343"/>
      <c r="ONQ44" s="343"/>
      <c r="ONR44" s="343"/>
      <c r="ONS44" s="343"/>
      <c r="ONT44" s="343"/>
      <c r="ONU44" s="343"/>
      <c r="ONV44" s="343"/>
      <c r="ONW44" s="343"/>
      <c r="ONX44" s="343"/>
      <c r="ONY44" s="343"/>
      <c r="ONZ44" s="343"/>
      <c r="OOA44" s="343"/>
      <c r="OOB44" s="343"/>
      <c r="OOC44" s="343"/>
      <c r="OOD44" s="343"/>
      <c r="OOE44" s="343"/>
      <c r="OOF44" s="343"/>
      <c r="OOG44" s="343"/>
      <c r="OOH44" s="343"/>
      <c r="OOI44" s="343"/>
      <c r="OOJ44" s="343"/>
      <c r="OOK44" s="343"/>
      <c r="OOL44" s="343"/>
      <c r="OOM44" s="343"/>
      <c r="OON44" s="343"/>
      <c r="OOO44" s="343"/>
      <c r="OOP44" s="343"/>
      <c r="OOQ44" s="343"/>
      <c r="OOR44" s="343"/>
      <c r="OOS44" s="343"/>
      <c r="OOT44" s="343"/>
      <c r="OOU44" s="343"/>
      <c r="OOV44" s="343"/>
      <c r="OOW44" s="343"/>
      <c r="OOX44" s="343"/>
      <c r="OOY44" s="343"/>
      <c r="OOZ44" s="343"/>
      <c r="OPA44" s="343"/>
      <c r="OPB44" s="343"/>
      <c r="OPC44" s="343"/>
      <c r="OPD44" s="343"/>
      <c r="OPE44" s="343"/>
      <c r="OPF44" s="343"/>
      <c r="OPG44" s="343"/>
      <c r="OPH44" s="343"/>
      <c r="OPI44" s="343"/>
      <c r="OPJ44" s="343"/>
      <c r="OPK44" s="343"/>
      <c r="OPL44" s="343"/>
      <c r="OPM44" s="343"/>
      <c r="OPN44" s="343"/>
      <c r="OPO44" s="343"/>
      <c r="OPP44" s="343"/>
      <c r="OPQ44" s="343"/>
      <c r="OPR44" s="343"/>
      <c r="OPS44" s="343"/>
      <c r="OPT44" s="343"/>
      <c r="OPU44" s="343"/>
      <c r="OPV44" s="343"/>
      <c r="OPW44" s="343"/>
      <c r="OPX44" s="343"/>
      <c r="OPY44" s="343"/>
      <c r="OPZ44" s="343"/>
      <c r="OQA44" s="343"/>
      <c r="OQB44" s="343"/>
      <c r="OQC44" s="343"/>
      <c r="OQD44" s="343"/>
      <c r="OQE44" s="343"/>
      <c r="OQF44" s="343"/>
      <c r="OQG44" s="343"/>
      <c r="OQH44" s="343"/>
      <c r="OQI44" s="343"/>
      <c r="OQJ44" s="343"/>
      <c r="OQK44" s="343"/>
      <c r="OQL44" s="343"/>
      <c r="OQM44" s="343"/>
      <c r="OQN44" s="343"/>
      <c r="OQO44" s="343"/>
      <c r="OQP44" s="343"/>
      <c r="OQQ44" s="343"/>
      <c r="OQR44" s="343"/>
      <c r="OQS44" s="343"/>
      <c r="OQT44" s="343"/>
      <c r="OQU44" s="343"/>
      <c r="OQV44" s="343"/>
      <c r="OQW44" s="343"/>
      <c r="OQX44" s="343"/>
      <c r="OQY44" s="343"/>
      <c r="OQZ44" s="343"/>
      <c r="ORA44" s="343"/>
      <c r="ORB44" s="343"/>
      <c r="ORC44" s="343"/>
      <c r="ORD44" s="343"/>
      <c r="ORE44" s="343"/>
      <c r="ORF44" s="343"/>
      <c r="ORG44" s="343"/>
      <c r="ORH44" s="343"/>
      <c r="ORI44" s="343"/>
      <c r="ORJ44" s="343"/>
      <c r="ORK44" s="343"/>
      <c r="ORL44" s="343"/>
      <c r="ORM44" s="343"/>
      <c r="ORN44" s="343"/>
      <c r="ORO44" s="343"/>
      <c r="ORP44" s="343"/>
      <c r="ORQ44" s="343"/>
      <c r="ORR44" s="343"/>
      <c r="ORS44" s="343"/>
      <c r="ORT44" s="343"/>
      <c r="ORU44" s="343"/>
      <c r="ORV44" s="343"/>
      <c r="ORW44" s="343"/>
      <c r="ORX44" s="343"/>
      <c r="ORY44" s="343"/>
      <c r="ORZ44" s="343"/>
      <c r="OSA44" s="343"/>
      <c r="OSB44" s="343"/>
      <c r="OSC44" s="343"/>
      <c r="OSD44" s="343"/>
      <c r="OSE44" s="343"/>
      <c r="OSF44" s="343"/>
      <c r="OSG44" s="343"/>
      <c r="OSH44" s="343"/>
      <c r="OSI44" s="343"/>
      <c r="OSJ44" s="343"/>
      <c r="OSK44" s="343"/>
      <c r="OSL44" s="343"/>
      <c r="OSM44" s="343"/>
      <c r="OSN44" s="343"/>
      <c r="OSO44" s="343"/>
      <c r="OSP44" s="343"/>
      <c r="OSQ44" s="343"/>
      <c r="OSR44" s="343"/>
      <c r="OSS44" s="343"/>
      <c r="OST44" s="343"/>
      <c r="OSU44" s="343"/>
      <c r="OSV44" s="343"/>
      <c r="OSW44" s="343"/>
      <c r="OSX44" s="343"/>
      <c r="OSY44" s="343"/>
      <c r="OSZ44" s="343"/>
      <c r="OTA44" s="343"/>
      <c r="OTB44" s="343"/>
      <c r="OTC44" s="343"/>
      <c r="OTD44" s="343"/>
      <c r="OTE44" s="343"/>
      <c r="OTF44" s="343"/>
      <c r="OTG44" s="343"/>
      <c r="OTH44" s="343"/>
      <c r="OTI44" s="343"/>
      <c r="OTJ44" s="343"/>
      <c r="OTK44" s="343"/>
      <c r="OTL44" s="343"/>
      <c r="OTM44" s="343"/>
      <c r="OTN44" s="343"/>
      <c r="OTO44" s="343"/>
      <c r="OTP44" s="343"/>
      <c r="OTQ44" s="343"/>
      <c r="OTR44" s="343"/>
      <c r="OTS44" s="343"/>
      <c r="OTT44" s="343"/>
      <c r="OTU44" s="343"/>
      <c r="OTV44" s="343"/>
      <c r="OTW44" s="343"/>
      <c r="OTX44" s="343"/>
      <c r="OTY44" s="343"/>
      <c r="OTZ44" s="343"/>
      <c r="OUA44" s="343"/>
      <c r="OUB44" s="343"/>
      <c r="OUC44" s="343"/>
      <c r="OUD44" s="343"/>
      <c r="OUE44" s="343"/>
      <c r="OUF44" s="343"/>
      <c r="OUG44" s="343"/>
      <c r="OUH44" s="343"/>
      <c r="OUI44" s="343"/>
      <c r="OUJ44" s="343"/>
      <c r="OUK44" s="343"/>
      <c r="OUL44" s="343"/>
      <c r="OUM44" s="343"/>
      <c r="OUN44" s="343"/>
      <c r="OUO44" s="343"/>
      <c r="OUP44" s="343"/>
      <c r="OUQ44" s="343"/>
      <c r="OUR44" s="343"/>
      <c r="OUS44" s="343"/>
      <c r="OUT44" s="343"/>
      <c r="OUU44" s="343"/>
      <c r="OUV44" s="343"/>
      <c r="OUW44" s="343"/>
      <c r="OUX44" s="343"/>
      <c r="OUY44" s="343"/>
      <c r="OUZ44" s="343"/>
      <c r="OVA44" s="343"/>
      <c r="OVB44" s="343"/>
      <c r="OVC44" s="343"/>
      <c r="OVD44" s="343"/>
      <c r="OVE44" s="343"/>
      <c r="OVF44" s="343"/>
      <c r="OVG44" s="343"/>
      <c r="OVH44" s="343"/>
      <c r="OVI44" s="343"/>
      <c r="OVJ44" s="343"/>
      <c r="OVK44" s="343"/>
      <c r="OVL44" s="343"/>
      <c r="OVM44" s="343"/>
      <c r="OVN44" s="343"/>
      <c r="OVO44" s="343"/>
      <c r="OVP44" s="343"/>
      <c r="OVQ44" s="343"/>
      <c r="OVR44" s="343"/>
      <c r="OVS44" s="343"/>
      <c r="OVT44" s="343"/>
      <c r="OVU44" s="343"/>
      <c r="OVV44" s="343"/>
      <c r="OVW44" s="343"/>
      <c r="OVX44" s="343"/>
      <c r="OVY44" s="343"/>
      <c r="OVZ44" s="343"/>
      <c r="OWA44" s="343"/>
      <c r="OWB44" s="343"/>
      <c r="OWC44" s="343"/>
      <c r="OWD44" s="343"/>
      <c r="OWE44" s="343"/>
      <c r="OWF44" s="343"/>
      <c r="OWG44" s="343"/>
      <c r="OWH44" s="343"/>
      <c r="OWI44" s="343"/>
      <c r="OWJ44" s="343"/>
      <c r="OWK44" s="343"/>
      <c r="OWL44" s="343"/>
      <c r="OWM44" s="343"/>
      <c r="OWN44" s="343"/>
      <c r="OWO44" s="343"/>
      <c r="OWP44" s="343"/>
      <c r="OWQ44" s="343"/>
      <c r="OWR44" s="343"/>
      <c r="OWS44" s="343"/>
      <c r="OWT44" s="343"/>
      <c r="OWU44" s="343"/>
      <c r="OWV44" s="343"/>
      <c r="OWW44" s="343"/>
      <c r="OWX44" s="343"/>
      <c r="OWY44" s="343"/>
      <c r="OWZ44" s="343"/>
      <c r="OXA44" s="343"/>
      <c r="OXB44" s="343"/>
      <c r="OXC44" s="343"/>
      <c r="OXD44" s="343"/>
      <c r="OXE44" s="343"/>
      <c r="OXF44" s="343"/>
      <c r="OXG44" s="343"/>
      <c r="OXH44" s="343"/>
      <c r="OXI44" s="343"/>
      <c r="OXJ44" s="343"/>
      <c r="OXK44" s="343"/>
      <c r="OXL44" s="343"/>
      <c r="OXM44" s="343"/>
      <c r="OXN44" s="343"/>
      <c r="OXO44" s="343"/>
      <c r="OXP44" s="343"/>
      <c r="OXQ44" s="343"/>
      <c r="OXR44" s="343"/>
      <c r="OXS44" s="343"/>
      <c r="OXT44" s="343"/>
      <c r="OXU44" s="343"/>
      <c r="OXV44" s="343"/>
      <c r="OXW44" s="343"/>
      <c r="OXX44" s="343"/>
      <c r="OXY44" s="343"/>
      <c r="OXZ44" s="343"/>
      <c r="OYA44" s="343"/>
      <c r="OYB44" s="343"/>
      <c r="OYC44" s="343"/>
      <c r="OYD44" s="343"/>
      <c r="OYE44" s="343"/>
      <c r="OYF44" s="343"/>
      <c r="OYG44" s="343"/>
      <c r="OYH44" s="343"/>
      <c r="OYI44" s="343"/>
      <c r="OYJ44" s="343"/>
      <c r="OYK44" s="343"/>
      <c r="OYL44" s="343"/>
      <c r="OYM44" s="343"/>
      <c r="OYN44" s="343"/>
      <c r="OYO44" s="343"/>
      <c r="OYP44" s="343"/>
      <c r="OYQ44" s="343"/>
      <c r="OYR44" s="343"/>
      <c r="OYS44" s="343"/>
      <c r="OYT44" s="343"/>
      <c r="OYU44" s="343"/>
      <c r="OYV44" s="343"/>
      <c r="OYW44" s="343"/>
      <c r="OYX44" s="343"/>
      <c r="OYY44" s="343"/>
      <c r="OYZ44" s="343"/>
      <c r="OZA44" s="343"/>
      <c r="OZB44" s="343"/>
      <c r="OZC44" s="343"/>
      <c r="OZD44" s="343"/>
      <c r="OZE44" s="343"/>
      <c r="OZF44" s="343"/>
      <c r="OZG44" s="343"/>
      <c r="OZH44" s="343"/>
      <c r="OZI44" s="343"/>
      <c r="OZJ44" s="343"/>
      <c r="OZK44" s="343"/>
      <c r="OZL44" s="343"/>
      <c r="OZM44" s="343"/>
      <c r="OZN44" s="343"/>
      <c r="OZO44" s="343"/>
      <c r="OZP44" s="343"/>
      <c r="OZQ44" s="343"/>
      <c r="OZR44" s="343"/>
      <c r="OZS44" s="343"/>
      <c r="OZT44" s="343"/>
      <c r="OZU44" s="343"/>
      <c r="OZV44" s="343"/>
      <c r="OZW44" s="343"/>
      <c r="OZX44" s="343"/>
      <c r="OZY44" s="343"/>
      <c r="OZZ44" s="343"/>
      <c r="PAA44" s="343"/>
      <c r="PAB44" s="343"/>
      <c r="PAC44" s="343"/>
      <c r="PAD44" s="343"/>
      <c r="PAE44" s="343"/>
      <c r="PAF44" s="343"/>
      <c r="PAG44" s="343"/>
      <c r="PAH44" s="343"/>
      <c r="PAI44" s="343"/>
      <c r="PAJ44" s="343"/>
      <c r="PAK44" s="343"/>
      <c r="PAL44" s="343"/>
      <c r="PAM44" s="343"/>
      <c r="PAN44" s="343"/>
      <c r="PAO44" s="343"/>
      <c r="PAP44" s="343"/>
      <c r="PAQ44" s="343"/>
      <c r="PAR44" s="343"/>
      <c r="PAS44" s="343"/>
      <c r="PAT44" s="343"/>
      <c r="PAU44" s="343"/>
      <c r="PAV44" s="343"/>
      <c r="PAW44" s="343"/>
      <c r="PAX44" s="343"/>
      <c r="PAY44" s="343"/>
      <c r="PAZ44" s="343"/>
      <c r="PBA44" s="343"/>
      <c r="PBB44" s="343"/>
      <c r="PBC44" s="343"/>
      <c r="PBD44" s="343"/>
      <c r="PBE44" s="343"/>
      <c r="PBF44" s="343"/>
      <c r="PBG44" s="343"/>
      <c r="PBH44" s="343"/>
      <c r="PBI44" s="343"/>
      <c r="PBJ44" s="343"/>
      <c r="PBK44" s="343"/>
      <c r="PBL44" s="343"/>
      <c r="PBM44" s="343"/>
      <c r="PBN44" s="343"/>
      <c r="PBO44" s="343"/>
      <c r="PBP44" s="343"/>
      <c r="PBQ44" s="343"/>
      <c r="PBR44" s="343"/>
      <c r="PBS44" s="343"/>
      <c r="PBT44" s="343"/>
      <c r="PBU44" s="343"/>
      <c r="PBV44" s="343"/>
      <c r="PBW44" s="343"/>
      <c r="PBX44" s="343"/>
      <c r="PBY44" s="343"/>
      <c r="PBZ44" s="343"/>
      <c r="PCA44" s="343"/>
      <c r="PCB44" s="343"/>
      <c r="PCC44" s="343"/>
      <c r="PCD44" s="343"/>
      <c r="PCE44" s="343"/>
      <c r="PCF44" s="343"/>
      <c r="PCG44" s="343"/>
      <c r="PCH44" s="343"/>
      <c r="PCI44" s="343"/>
      <c r="PCJ44" s="343"/>
      <c r="PCK44" s="343"/>
      <c r="PCL44" s="343"/>
      <c r="PCM44" s="343"/>
      <c r="PCN44" s="343"/>
      <c r="PCO44" s="343"/>
      <c r="PCP44" s="343"/>
      <c r="PCQ44" s="343"/>
      <c r="PCR44" s="343"/>
      <c r="PCS44" s="343"/>
      <c r="PCT44" s="343"/>
      <c r="PCU44" s="343"/>
      <c r="PCV44" s="343"/>
      <c r="PCW44" s="343"/>
      <c r="PCX44" s="343"/>
      <c r="PCY44" s="343"/>
      <c r="PCZ44" s="343"/>
      <c r="PDA44" s="343"/>
      <c r="PDB44" s="343"/>
      <c r="PDC44" s="343"/>
      <c r="PDD44" s="343"/>
      <c r="PDE44" s="343"/>
      <c r="PDF44" s="343"/>
      <c r="PDG44" s="343"/>
      <c r="PDH44" s="343"/>
      <c r="PDI44" s="343"/>
      <c r="PDJ44" s="343"/>
      <c r="PDK44" s="343"/>
      <c r="PDL44" s="343"/>
      <c r="PDM44" s="343"/>
      <c r="PDN44" s="343"/>
      <c r="PDO44" s="343"/>
      <c r="PDP44" s="343"/>
      <c r="PDQ44" s="343"/>
      <c r="PDR44" s="343"/>
      <c r="PDS44" s="343"/>
      <c r="PDT44" s="343"/>
      <c r="PDU44" s="343"/>
      <c r="PDV44" s="343"/>
      <c r="PDW44" s="343"/>
      <c r="PDX44" s="343"/>
      <c r="PDY44" s="343"/>
      <c r="PDZ44" s="343"/>
      <c r="PEA44" s="343"/>
      <c r="PEB44" s="343"/>
      <c r="PEC44" s="343"/>
      <c r="PED44" s="343"/>
      <c r="PEE44" s="343"/>
      <c r="PEF44" s="343"/>
      <c r="PEG44" s="343"/>
      <c r="PEH44" s="343"/>
      <c r="PEI44" s="343"/>
      <c r="PEJ44" s="343"/>
      <c r="PEK44" s="343"/>
      <c r="PEL44" s="343"/>
      <c r="PEM44" s="343"/>
      <c r="PEN44" s="343"/>
      <c r="PEO44" s="343"/>
      <c r="PEP44" s="343"/>
      <c r="PEQ44" s="343"/>
      <c r="PER44" s="343"/>
      <c r="PES44" s="343"/>
      <c r="PET44" s="343"/>
      <c r="PEU44" s="343"/>
      <c r="PEV44" s="343"/>
      <c r="PEW44" s="343"/>
      <c r="PEX44" s="343"/>
      <c r="PEY44" s="343"/>
      <c r="PEZ44" s="343"/>
      <c r="PFA44" s="343"/>
      <c r="PFB44" s="343"/>
      <c r="PFC44" s="343"/>
      <c r="PFD44" s="343"/>
      <c r="PFE44" s="343"/>
      <c r="PFF44" s="343"/>
      <c r="PFG44" s="343"/>
      <c r="PFH44" s="343"/>
      <c r="PFI44" s="343"/>
      <c r="PFJ44" s="343"/>
      <c r="PFK44" s="343"/>
      <c r="PFL44" s="343"/>
      <c r="PFM44" s="343"/>
      <c r="PFN44" s="343"/>
      <c r="PFO44" s="343"/>
      <c r="PFP44" s="343"/>
      <c r="PFQ44" s="343"/>
      <c r="PFR44" s="343"/>
      <c r="PFS44" s="343"/>
      <c r="PFT44" s="343"/>
      <c r="PFU44" s="343"/>
      <c r="PFV44" s="343"/>
      <c r="PFW44" s="343"/>
      <c r="PFX44" s="343"/>
      <c r="PFY44" s="343"/>
      <c r="PFZ44" s="343"/>
      <c r="PGA44" s="343"/>
      <c r="PGB44" s="343"/>
      <c r="PGC44" s="343"/>
      <c r="PGD44" s="343"/>
      <c r="PGE44" s="343"/>
      <c r="PGF44" s="343"/>
      <c r="PGG44" s="343"/>
      <c r="PGH44" s="343"/>
      <c r="PGI44" s="343"/>
      <c r="PGJ44" s="343"/>
      <c r="PGK44" s="343"/>
      <c r="PGL44" s="343"/>
      <c r="PGM44" s="343"/>
      <c r="PGN44" s="343"/>
      <c r="PGO44" s="343"/>
      <c r="PGP44" s="343"/>
      <c r="PGQ44" s="343"/>
      <c r="PGR44" s="343"/>
      <c r="PGS44" s="343"/>
      <c r="PGT44" s="343"/>
      <c r="PGU44" s="343"/>
      <c r="PGV44" s="343"/>
      <c r="PGW44" s="343"/>
      <c r="PGX44" s="343"/>
      <c r="PGY44" s="343"/>
      <c r="PGZ44" s="343"/>
      <c r="PHA44" s="343"/>
      <c r="PHB44" s="343"/>
      <c r="PHC44" s="343"/>
      <c r="PHD44" s="343"/>
      <c r="PHE44" s="343"/>
      <c r="PHF44" s="343"/>
      <c r="PHG44" s="343"/>
      <c r="PHH44" s="343"/>
      <c r="PHI44" s="343"/>
      <c r="PHJ44" s="343"/>
      <c r="PHK44" s="343"/>
      <c r="PHL44" s="343"/>
      <c r="PHM44" s="343"/>
      <c r="PHN44" s="343"/>
      <c r="PHO44" s="343"/>
      <c r="PHP44" s="343"/>
      <c r="PHQ44" s="343"/>
      <c r="PHR44" s="343"/>
      <c r="PHS44" s="343"/>
      <c r="PHT44" s="343"/>
      <c r="PHU44" s="343"/>
      <c r="PHV44" s="343"/>
      <c r="PHW44" s="343"/>
      <c r="PHX44" s="343"/>
      <c r="PHY44" s="343"/>
      <c r="PHZ44" s="343"/>
      <c r="PIA44" s="343"/>
      <c r="PIB44" s="343"/>
      <c r="PIC44" s="343"/>
      <c r="PID44" s="343"/>
      <c r="PIE44" s="343"/>
      <c r="PIF44" s="343"/>
      <c r="PIG44" s="343"/>
      <c r="PIH44" s="343"/>
      <c r="PII44" s="343"/>
      <c r="PIJ44" s="343"/>
      <c r="PIK44" s="343"/>
      <c r="PIL44" s="343"/>
      <c r="PIM44" s="343"/>
      <c r="PIN44" s="343"/>
      <c r="PIO44" s="343"/>
      <c r="PIP44" s="343"/>
      <c r="PIQ44" s="343"/>
      <c r="PIR44" s="343"/>
      <c r="PIS44" s="343"/>
      <c r="PIT44" s="343"/>
      <c r="PIU44" s="343"/>
      <c r="PIV44" s="343"/>
      <c r="PIW44" s="343"/>
      <c r="PIX44" s="343"/>
      <c r="PIY44" s="343"/>
      <c r="PIZ44" s="343"/>
      <c r="PJA44" s="343"/>
      <c r="PJB44" s="343"/>
      <c r="PJC44" s="343"/>
      <c r="PJD44" s="343"/>
      <c r="PJE44" s="343"/>
      <c r="PJF44" s="343"/>
      <c r="PJG44" s="343"/>
      <c r="PJH44" s="343"/>
      <c r="PJI44" s="343"/>
      <c r="PJJ44" s="343"/>
      <c r="PJK44" s="343"/>
      <c r="PJL44" s="343"/>
      <c r="PJM44" s="343"/>
      <c r="PJN44" s="343"/>
      <c r="PJO44" s="343"/>
      <c r="PJP44" s="343"/>
      <c r="PJQ44" s="343"/>
      <c r="PJR44" s="343"/>
      <c r="PJS44" s="343"/>
      <c r="PJT44" s="343"/>
      <c r="PJU44" s="343"/>
      <c r="PJV44" s="343"/>
      <c r="PJW44" s="343"/>
      <c r="PJX44" s="343"/>
      <c r="PJY44" s="343"/>
      <c r="PJZ44" s="343"/>
      <c r="PKA44" s="343"/>
      <c r="PKB44" s="343"/>
      <c r="PKC44" s="343"/>
      <c r="PKD44" s="343"/>
      <c r="PKE44" s="343"/>
      <c r="PKF44" s="343"/>
      <c r="PKG44" s="343"/>
      <c r="PKH44" s="343"/>
      <c r="PKI44" s="343"/>
      <c r="PKJ44" s="343"/>
      <c r="PKK44" s="343"/>
      <c r="PKL44" s="343"/>
      <c r="PKM44" s="343"/>
      <c r="PKN44" s="343"/>
      <c r="PKO44" s="343"/>
      <c r="PKP44" s="343"/>
      <c r="PKQ44" s="343"/>
      <c r="PKR44" s="343"/>
      <c r="PKS44" s="343"/>
      <c r="PKT44" s="343"/>
      <c r="PKU44" s="343"/>
      <c r="PKV44" s="343"/>
      <c r="PKW44" s="343"/>
      <c r="PKX44" s="343"/>
      <c r="PKY44" s="343"/>
      <c r="PKZ44" s="343"/>
      <c r="PLA44" s="343"/>
      <c r="PLB44" s="343"/>
      <c r="PLC44" s="343"/>
      <c r="PLD44" s="343"/>
      <c r="PLE44" s="343"/>
      <c r="PLF44" s="343"/>
      <c r="PLG44" s="343"/>
      <c r="PLH44" s="343"/>
      <c r="PLI44" s="343"/>
      <c r="PLJ44" s="343"/>
      <c r="PLK44" s="343"/>
      <c r="PLL44" s="343"/>
      <c r="PLM44" s="343"/>
      <c r="PLN44" s="343"/>
      <c r="PLO44" s="343"/>
      <c r="PLP44" s="343"/>
      <c r="PLQ44" s="343"/>
      <c r="PLR44" s="343"/>
      <c r="PLS44" s="343"/>
      <c r="PLT44" s="343"/>
      <c r="PLU44" s="343"/>
      <c r="PLV44" s="343"/>
      <c r="PLW44" s="343"/>
      <c r="PLX44" s="343"/>
      <c r="PLY44" s="343"/>
      <c r="PLZ44" s="343"/>
      <c r="PMA44" s="343"/>
      <c r="PMB44" s="343"/>
      <c r="PMC44" s="343"/>
      <c r="PMD44" s="343"/>
      <c r="PME44" s="343"/>
      <c r="PMF44" s="343"/>
      <c r="PMG44" s="343"/>
      <c r="PMH44" s="343"/>
      <c r="PMI44" s="343"/>
      <c r="PMJ44" s="343"/>
      <c r="PMK44" s="343"/>
      <c r="PML44" s="343"/>
      <c r="PMM44" s="343"/>
      <c r="PMN44" s="343"/>
      <c r="PMO44" s="343"/>
      <c r="PMP44" s="343"/>
      <c r="PMQ44" s="343"/>
      <c r="PMR44" s="343"/>
      <c r="PMS44" s="343"/>
      <c r="PMT44" s="343"/>
      <c r="PMU44" s="343"/>
      <c r="PMV44" s="343"/>
      <c r="PMW44" s="343"/>
      <c r="PMX44" s="343"/>
      <c r="PMY44" s="343"/>
      <c r="PMZ44" s="343"/>
      <c r="PNA44" s="343"/>
      <c r="PNB44" s="343"/>
      <c r="PNC44" s="343"/>
      <c r="PND44" s="343"/>
      <c r="PNE44" s="343"/>
      <c r="PNF44" s="343"/>
      <c r="PNG44" s="343"/>
      <c r="PNH44" s="343"/>
      <c r="PNI44" s="343"/>
      <c r="PNJ44" s="343"/>
      <c r="PNK44" s="343"/>
      <c r="PNL44" s="343"/>
      <c r="PNM44" s="343"/>
      <c r="PNN44" s="343"/>
      <c r="PNO44" s="343"/>
      <c r="PNP44" s="343"/>
      <c r="PNQ44" s="343"/>
      <c r="PNR44" s="343"/>
      <c r="PNS44" s="343"/>
      <c r="PNT44" s="343"/>
      <c r="PNU44" s="343"/>
      <c r="PNV44" s="343"/>
      <c r="PNW44" s="343"/>
      <c r="PNX44" s="343"/>
      <c r="PNY44" s="343"/>
      <c r="PNZ44" s="343"/>
      <c r="POA44" s="343"/>
      <c r="POB44" s="343"/>
      <c r="POC44" s="343"/>
      <c r="POD44" s="343"/>
      <c r="POE44" s="343"/>
      <c r="POF44" s="343"/>
      <c r="POG44" s="343"/>
      <c r="POH44" s="343"/>
      <c r="POI44" s="343"/>
      <c r="POJ44" s="343"/>
      <c r="POK44" s="343"/>
      <c r="POL44" s="343"/>
      <c r="POM44" s="343"/>
      <c r="PON44" s="343"/>
      <c r="POO44" s="343"/>
      <c r="POP44" s="343"/>
      <c r="POQ44" s="343"/>
      <c r="POR44" s="343"/>
      <c r="POS44" s="343"/>
      <c r="POT44" s="343"/>
      <c r="POU44" s="343"/>
      <c r="POV44" s="343"/>
      <c r="POW44" s="343"/>
      <c r="POX44" s="343"/>
      <c r="POY44" s="343"/>
      <c r="POZ44" s="343"/>
      <c r="PPA44" s="343"/>
      <c r="PPB44" s="343"/>
      <c r="PPC44" s="343"/>
      <c r="PPD44" s="343"/>
      <c r="PPE44" s="343"/>
      <c r="PPF44" s="343"/>
      <c r="PPG44" s="343"/>
      <c r="PPH44" s="343"/>
      <c r="PPI44" s="343"/>
      <c r="PPJ44" s="343"/>
      <c r="PPK44" s="343"/>
      <c r="PPL44" s="343"/>
      <c r="PPM44" s="343"/>
      <c r="PPN44" s="343"/>
      <c r="PPO44" s="343"/>
      <c r="PPP44" s="343"/>
      <c r="PPQ44" s="343"/>
      <c r="PPR44" s="343"/>
      <c r="PPS44" s="343"/>
      <c r="PPT44" s="343"/>
      <c r="PPU44" s="343"/>
      <c r="PPV44" s="343"/>
      <c r="PPW44" s="343"/>
      <c r="PPX44" s="343"/>
      <c r="PPY44" s="343"/>
      <c r="PPZ44" s="343"/>
      <c r="PQA44" s="343"/>
      <c r="PQB44" s="343"/>
      <c r="PQC44" s="343"/>
      <c r="PQD44" s="343"/>
      <c r="PQE44" s="343"/>
      <c r="PQF44" s="343"/>
      <c r="PQG44" s="343"/>
      <c r="PQH44" s="343"/>
      <c r="PQI44" s="343"/>
      <c r="PQJ44" s="343"/>
      <c r="PQK44" s="343"/>
      <c r="PQL44" s="343"/>
      <c r="PQM44" s="343"/>
      <c r="PQN44" s="343"/>
      <c r="PQO44" s="343"/>
      <c r="PQP44" s="343"/>
      <c r="PQQ44" s="343"/>
      <c r="PQR44" s="343"/>
      <c r="PQS44" s="343"/>
      <c r="PQT44" s="343"/>
      <c r="PQU44" s="343"/>
      <c r="PQV44" s="343"/>
      <c r="PQW44" s="343"/>
      <c r="PQX44" s="343"/>
      <c r="PQY44" s="343"/>
      <c r="PQZ44" s="343"/>
      <c r="PRA44" s="343"/>
      <c r="PRB44" s="343"/>
      <c r="PRC44" s="343"/>
      <c r="PRD44" s="343"/>
      <c r="PRE44" s="343"/>
      <c r="PRF44" s="343"/>
      <c r="PRG44" s="343"/>
      <c r="PRH44" s="343"/>
      <c r="PRI44" s="343"/>
      <c r="PRJ44" s="343"/>
      <c r="PRK44" s="343"/>
      <c r="PRL44" s="343"/>
      <c r="PRM44" s="343"/>
      <c r="PRN44" s="343"/>
      <c r="PRO44" s="343"/>
      <c r="PRP44" s="343"/>
      <c r="PRQ44" s="343"/>
      <c r="PRR44" s="343"/>
      <c r="PRS44" s="343"/>
      <c r="PRT44" s="343"/>
      <c r="PRU44" s="343"/>
      <c r="PRV44" s="343"/>
      <c r="PRW44" s="343"/>
      <c r="PRX44" s="343"/>
      <c r="PRY44" s="343"/>
      <c r="PRZ44" s="343"/>
      <c r="PSA44" s="343"/>
      <c r="PSB44" s="343"/>
      <c r="PSC44" s="343"/>
      <c r="PSD44" s="343"/>
      <c r="PSE44" s="343"/>
      <c r="PSF44" s="343"/>
      <c r="PSG44" s="343"/>
      <c r="PSH44" s="343"/>
      <c r="PSI44" s="343"/>
      <c r="PSJ44" s="343"/>
      <c r="PSK44" s="343"/>
      <c r="PSL44" s="343"/>
      <c r="PSM44" s="343"/>
      <c r="PSN44" s="343"/>
      <c r="PSO44" s="343"/>
      <c r="PSP44" s="343"/>
      <c r="PSQ44" s="343"/>
      <c r="PSR44" s="343"/>
      <c r="PSS44" s="343"/>
      <c r="PST44" s="343"/>
      <c r="PSU44" s="343"/>
      <c r="PSV44" s="343"/>
      <c r="PSW44" s="343"/>
      <c r="PSX44" s="343"/>
      <c r="PSY44" s="343"/>
      <c r="PSZ44" s="343"/>
      <c r="PTA44" s="343"/>
      <c r="PTB44" s="343"/>
      <c r="PTC44" s="343"/>
      <c r="PTD44" s="343"/>
      <c r="PTE44" s="343"/>
      <c r="PTF44" s="343"/>
      <c r="PTG44" s="343"/>
      <c r="PTH44" s="343"/>
      <c r="PTI44" s="343"/>
      <c r="PTJ44" s="343"/>
      <c r="PTK44" s="343"/>
      <c r="PTL44" s="343"/>
      <c r="PTM44" s="343"/>
      <c r="PTN44" s="343"/>
      <c r="PTO44" s="343"/>
      <c r="PTP44" s="343"/>
      <c r="PTQ44" s="343"/>
      <c r="PTR44" s="343"/>
      <c r="PTS44" s="343"/>
      <c r="PTT44" s="343"/>
      <c r="PTU44" s="343"/>
      <c r="PTV44" s="343"/>
      <c r="PTW44" s="343"/>
      <c r="PTX44" s="343"/>
      <c r="PTY44" s="343"/>
      <c r="PTZ44" s="343"/>
      <c r="PUA44" s="343"/>
      <c r="PUB44" s="343"/>
      <c r="PUC44" s="343"/>
      <c r="PUD44" s="343"/>
      <c r="PUE44" s="343"/>
      <c r="PUF44" s="343"/>
      <c r="PUG44" s="343"/>
      <c r="PUH44" s="343"/>
      <c r="PUI44" s="343"/>
      <c r="PUJ44" s="343"/>
      <c r="PUK44" s="343"/>
      <c r="PUL44" s="343"/>
      <c r="PUM44" s="343"/>
      <c r="PUN44" s="343"/>
      <c r="PUO44" s="343"/>
      <c r="PUP44" s="343"/>
      <c r="PUQ44" s="343"/>
      <c r="PUR44" s="343"/>
      <c r="PUS44" s="343"/>
      <c r="PUT44" s="343"/>
      <c r="PUU44" s="343"/>
      <c r="PUV44" s="343"/>
      <c r="PUW44" s="343"/>
      <c r="PUX44" s="343"/>
      <c r="PUY44" s="343"/>
      <c r="PUZ44" s="343"/>
      <c r="PVA44" s="343"/>
      <c r="PVB44" s="343"/>
      <c r="PVC44" s="343"/>
      <c r="PVD44" s="343"/>
      <c r="PVE44" s="343"/>
      <c r="PVF44" s="343"/>
      <c r="PVG44" s="343"/>
      <c r="PVH44" s="343"/>
      <c r="PVI44" s="343"/>
      <c r="PVJ44" s="343"/>
      <c r="PVK44" s="343"/>
      <c r="PVL44" s="343"/>
      <c r="PVM44" s="343"/>
      <c r="PVN44" s="343"/>
      <c r="PVO44" s="343"/>
      <c r="PVP44" s="343"/>
      <c r="PVQ44" s="343"/>
      <c r="PVR44" s="343"/>
      <c r="PVS44" s="343"/>
      <c r="PVT44" s="343"/>
      <c r="PVU44" s="343"/>
      <c r="PVV44" s="343"/>
      <c r="PVW44" s="343"/>
      <c r="PVX44" s="343"/>
      <c r="PVY44" s="343"/>
      <c r="PVZ44" s="343"/>
      <c r="PWA44" s="343"/>
      <c r="PWB44" s="343"/>
      <c r="PWC44" s="343"/>
      <c r="PWD44" s="343"/>
      <c r="PWE44" s="343"/>
      <c r="PWF44" s="343"/>
      <c r="PWG44" s="343"/>
      <c r="PWH44" s="343"/>
      <c r="PWI44" s="343"/>
      <c r="PWJ44" s="343"/>
      <c r="PWK44" s="343"/>
      <c r="PWL44" s="343"/>
      <c r="PWM44" s="343"/>
      <c r="PWN44" s="343"/>
      <c r="PWO44" s="343"/>
      <c r="PWP44" s="343"/>
      <c r="PWQ44" s="343"/>
      <c r="PWR44" s="343"/>
      <c r="PWS44" s="343"/>
      <c r="PWT44" s="343"/>
      <c r="PWU44" s="343"/>
      <c r="PWV44" s="343"/>
      <c r="PWW44" s="343"/>
      <c r="PWX44" s="343"/>
      <c r="PWY44" s="343"/>
      <c r="PWZ44" s="343"/>
      <c r="PXA44" s="343"/>
      <c r="PXB44" s="343"/>
      <c r="PXC44" s="343"/>
      <c r="PXD44" s="343"/>
      <c r="PXE44" s="343"/>
      <c r="PXF44" s="343"/>
      <c r="PXG44" s="343"/>
      <c r="PXH44" s="343"/>
      <c r="PXI44" s="343"/>
      <c r="PXJ44" s="343"/>
      <c r="PXK44" s="343"/>
      <c r="PXL44" s="343"/>
      <c r="PXM44" s="343"/>
      <c r="PXN44" s="343"/>
      <c r="PXO44" s="343"/>
      <c r="PXP44" s="343"/>
      <c r="PXQ44" s="343"/>
      <c r="PXR44" s="343"/>
      <c r="PXS44" s="343"/>
      <c r="PXT44" s="343"/>
      <c r="PXU44" s="343"/>
      <c r="PXV44" s="343"/>
      <c r="PXW44" s="343"/>
      <c r="PXX44" s="343"/>
      <c r="PXY44" s="343"/>
      <c r="PXZ44" s="343"/>
      <c r="PYA44" s="343"/>
      <c r="PYB44" s="343"/>
      <c r="PYC44" s="343"/>
      <c r="PYD44" s="343"/>
      <c r="PYE44" s="343"/>
      <c r="PYF44" s="343"/>
      <c r="PYG44" s="343"/>
      <c r="PYH44" s="343"/>
      <c r="PYI44" s="343"/>
      <c r="PYJ44" s="343"/>
      <c r="PYK44" s="343"/>
      <c r="PYL44" s="343"/>
      <c r="PYM44" s="343"/>
      <c r="PYN44" s="343"/>
      <c r="PYO44" s="343"/>
      <c r="PYP44" s="343"/>
      <c r="PYQ44" s="343"/>
      <c r="PYR44" s="343"/>
      <c r="PYS44" s="343"/>
      <c r="PYT44" s="343"/>
      <c r="PYU44" s="343"/>
      <c r="PYV44" s="343"/>
      <c r="PYW44" s="343"/>
      <c r="PYX44" s="343"/>
      <c r="PYY44" s="343"/>
      <c r="PYZ44" s="343"/>
      <c r="PZA44" s="343"/>
      <c r="PZB44" s="343"/>
      <c r="PZC44" s="343"/>
      <c r="PZD44" s="343"/>
      <c r="PZE44" s="343"/>
      <c r="PZF44" s="343"/>
      <c r="PZG44" s="343"/>
      <c r="PZH44" s="343"/>
      <c r="PZI44" s="343"/>
      <c r="PZJ44" s="343"/>
      <c r="PZK44" s="343"/>
      <c r="PZL44" s="343"/>
      <c r="PZM44" s="343"/>
      <c r="PZN44" s="343"/>
      <c r="PZO44" s="343"/>
      <c r="PZP44" s="343"/>
      <c r="PZQ44" s="343"/>
      <c r="PZR44" s="343"/>
      <c r="PZS44" s="343"/>
      <c r="PZT44" s="343"/>
      <c r="PZU44" s="343"/>
      <c r="PZV44" s="343"/>
      <c r="PZW44" s="343"/>
      <c r="PZX44" s="343"/>
      <c r="PZY44" s="343"/>
      <c r="PZZ44" s="343"/>
      <c r="QAA44" s="343"/>
      <c r="QAB44" s="343"/>
      <c r="QAC44" s="343"/>
      <c r="QAD44" s="343"/>
      <c r="QAE44" s="343"/>
      <c r="QAF44" s="343"/>
      <c r="QAG44" s="343"/>
      <c r="QAH44" s="343"/>
      <c r="QAI44" s="343"/>
      <c r="QAJ44" s="343"/>
      <c r="QAK44" s="343"/>
      <c r="QAL44" s="343"/>
      <c r="QAM44" s="343"/>
      <c r="QAN44" s="343"/>
      <c r="QAO44" s="343"/>
      <c r="QAP44" s="343"/>
      <c r="QAQ44" s="343"/>
      <c r="QAR44" s="343"/>
      <c r="QAS44" s="343"/>
      <c r="QAT44" s="343"/>
      <c r="QAU44" s="343"/>
      <c r="QAV44" s="343"/>
      <c r="QAW44" s="343"/>
      <c r="QAX44" s="343"/>
      <c r="QAY44" s="343"/>
      <c r="QAZ44" s="343"/>
      <c r="QBA44" s="343"/>
      <c r="QBB44" s="343"/>
      <c r="QBC44" s="343"/>
      <c r="QBD44" s="343"/>
      <c r="QBE44" s="343"/>
      <c r="QBF44" s="343"/>
      <c r="QBG44" s="343"/>
      <c r="QBH44" s="343"/>
      <c r="QBI44" s="343"/>
      <c r="QBJ44" s="343"/>
      <c r="QBK44" s="343"/>
      <c r="QBL44" s="343"/>
      <c r="QBM44" s="343"/>
      <c r="QBN44" s="343"/>
      <c r="QBO44" s="343"/>
      <c r="QBP44" s="343"/>
      <c r="QBQ44" s="343"/>
      <c r="QBR44" s="343"/>
      <c r="QBS44" s="343"/>
      <c r="QBT44" s="343"/>
      <c r="QBU44" s="343"/>
      <c r="QBV44" s="343"/>
      <c r="QBW44" s="343"/>
      <c r="QBX44" s="343"/>
      <c r="QBY44" s="343"/>
      <c r="QBZ44" s="343"/>
      <c r="QCA44" s="343"/>
      <c r="QCB44" s="343"/>
      <c r="QCC44" s="343"/>
      <c r="QCD44" s="343"/>
      <c r="QCE44" s="343"/>
      <c r="QCF44" s="343"/>
      <c r="QCG44" s="343"/>
      <c r="QCH44" s="343"/>
      <c r="QCI44" s="343"/>
      <c r="QCJ44" s="343"/>
      <c r="QCK44" s="343"/>
      <c r="QCL44" s="343"/>
      <c r="QCM44" s="343"/>
      <c r="QCN44" s="343"/>
      <c r="QCO44" s="343"/>
      <c r="QCP44" s="343"/>
      <c r="QCQ44" s="343"/>
      <c r="QCR44" s="343"/>
      <c r="QCS44" s="343"/>
      <c r="QCT44" s="343"/>
      <c r="QCU44" s="343"/>
      <c r="QCV44" s="343"/>
      <c r="QCW44" s="343"/>
      <c r="QCX44" s="343"/>
      <c r="QCY44" s="343"/>
      <c r="QCZ44" s="343"/>
      <c r="QDA44" s="343"/>
      <c r="QDB44" s="343"/>
      <c r="QDC44" s="343"/>
      <c r="QDD44" s="343"/>
      <c r="QDE44" s="343"/>
      <c r="QDF44" s="343"/>
      <c r="QDG44" s="343"/>
      <c r="QDH44" s="343"/>
      <c r="QDI44" s="343"/>
      <c r="QDJ44" s="343"/>
      <c r="QDK44" s="343"/>
      <c r="QDL44" s="343"/>
      <c r="QDM44" s="343"/>
      <c r="QDN44" s="343"/>
      <c r="QDO44" s="343"/>
      <c r="QDP44" s="343"/>
      <c r="QDQ44" s="343"/>
      <c r="QDR44" s="343"/>
      <c r="QDS44" s="343"/>
      <c r="QDT44" s="343"/>
      <c r="QDU44" s="343"/>
      <c r="QDV44" s="343"/>
      <c r="QDW44" s="343"/>
      <c r="QDX44" s="343"/>
      <c r="QDY44" s="343"/>
      <c r="QDZ44" s="343"/>
      <c r="QEA44" s="343"/>
      <c r="QEB44" s="343"/>
      <c r="QEC44" s="343"/>
      <c r="QED44" s="343"/>
      <c r="QEE44" s="343"/>
      <c r="QEF44" s="343"/>
      <c r="QEG44" s="343"/>
      <c r="QEH44" s="343"/>
      <c r="QEI44" s="343"/>
      <c r="QEJ44" s="343"/>
      <c r="QEK44" s="343"/>
      <c r="QEL44" s="343"/>
      <c r="QEM44" s="343"/>
      <c r="QEN44" s="343"/>
      <c r="QEO44" s="343"/>
      <c r="QEP44" s="343"/>
      <c r="QEQ44" s="343"/>
      <c r="QER44" s="343"/>
      <c r="QES44" s="343"/>
      <c r="QET44" s="343"/>
      <c r="QEU44" s="343"/>
      <c r="QEV44" s="343"/>
      <c r="QEW44" s="343"/>
      <c r="QEX44" s="343"/>
      <c r="QEY44" s="343"/>
      <c r="QEZ44" s="343"/>
      <c r="QFA44" s="343"/>
      <c r="QFB44" s="343"/>
      <c r="QFC44" s="343"/>
      <c r="QFD44" s="343"/>
      <c r="QFE44" s="343"/>
      <c r="QFF44" s="343"/>
      <c r="QFG44" s="343"/>
      <c r="QFH44" s="343"/>
      <c r="QFI44" s="343"/>
      <c r="QFJ44" s="343"/>
      <c r="QFK44" s="343"/>
      <c r="QFL44" s="343"/>
      <c r="QFM44" s="343"/>
      <c r="QFN44" s="343"/>
      <c r="QFO44" s="343"/>
      <c r="QFP44" s="343"/>
      <c r="QFQ44" s="343"/>
      <c r="QFR44" s="343"/>
      <c r="QFS44" s="343"/>
      <c r="QFT44" s="343"/>
      <c r="QFU44" s="343"/>
      <c r="QFV44" s="343"/>
      <c r="QFW44" s="343"/>
      <c r="QFX44" s="343"/>
      <c r="QFY44" s="343"/>
      <c r="QFZ44" s="343"/>
      <c r="QGA44" s="343"/>
      <c r="QGB44" s="343"/>
      <c r="QGC44" s="343"/>
      <c r="QGD44" s="343"/>
      <c r="QGE44" s="343"/>
      <c r="QGF44" s="343"/>
      <c r="QGG44" s="343"/>
      <c r="QGH44" s="343"/>
      <c r="QGI44" s="343"/>
      <c r="QGJ44" s="343"/>
      <c r="QGK44" s="343"/>
      <c r="QGL44" s="343"/>
      <c r="QGM44" s="343"/>
      <c r="QGN44" s="343"/>
      <c r="QGO44" s="343"/>
      <c r="QGP44" s="343"/>
      <c r="QGQ44" s="343"/>
      <c r="QGR44" s="343"/>
      <c r="QGS44" s="343"/>
      <c r="QGT44" s="343"/>
      <c r="QGU44" s="343"/>
      <c r="QGV44" s="343"/>
      <c r="QGW44" s="343"/>
      <c r="QGX44" s="343"/>
      <c r="QGY44" s="343"/>
      <c r="QGZ44" s="343"/>
      <c r="QHA44" s="343"/>
      <c r="QHB44" s="343"/>
      <c r="QHC44" s="343"/>
      <c r="QHD44" s="343"/>
      <c r="QHE44" s="343"/>
      <c r="QHF44" s="343"/>
      <c r="QHG44" s="343"/>
      <c r="QHH44" s="343"/>
      <c r="QHI44" s="343"/>
      <c r="QHJ44" s="343"/>
      <c r="QHK44" s="343"/>
      <c r="QHL44" s="343"/>
      <c r="QHM44" s="343"/>
      <c r="QHN44" s="343"/>
      <c r="QHO44" s="343"/>
      <c r="QHP44" s="343"/>
      <c r="QHQ44" s="343"/>
      <c r="QHR44" s="343"/>
      <c r="QHS44" s="343"/>
      <c r="QHT44" s="343"/>
      <c r="QHU44" s="343"/>
      <c r="QHV44" s="343"/>
      <c r="QHW44" s="343"/>
      <c r="QHX44" s="343"/>
      <c r="QHY44" s="343"/>
      <c r="QHZ44" s="343"/>
      <c r="QIA44" s="343"/>
      <c r="QIB44" s="343"/>
      <c r="QIC44" s="343"/>
      <c r="QID44" s="343"/>
      <c r="QIE44" s="343"/>
      <c r="QIF44" s="343"/>
      <c r="QIG44" s="343"/>
      <c r="QIH44" s="343"/>
      <c r="QII44" s="343"/>
      <c r="QIJ44" s="343"/>
      <c r="QIK44" s="343"/>
      <c r="QIL44" s="343"/>
      <c r="QIM44" s="343"/>
      <c r="QIN44" s="343"/>
      <c r="QIO44" s="343"/>
      <c r="QIP44" s="343"/>
      <c r="QIQ44" s="343"/>
      <c r="QIR44" s="343"/>
      <c r="QIS44" s="343"/>
      <c r="QIT44" s="343"/>
      <c r="QIU44" s="343"/>
      <c r="QIV44" s="343"/>
      <c r="QIW44" s="343"/>
      <c r="QIX44" s="343"/>
      <c r="QIY44" s="343"/>
      <c r="QIZ44" s="343"/>
      <c r="QJA44" s="343"/>
      <c r="QJB44" s="343"/>
      <c r="QJC44" s="343"/>
      <c r="QJD44" s="343"/>
      <c r="QJE44" s="343"/>
      <c r="QJF44" s="343"/>
      <c r="QJG44" s="343"/>
      <c r="QJH44" s="343"/>
      <c r="QJI44" s="343"/>
      <c r="QJJ44" s="343"/>
      <c r="QJK44" s="343"/>
      <c r="QJL44" s="343"/>
      <c r="QJM44" s="343"/>
      <c r="QJN44" s="343"/>
      <c r="QJO44" s="343"/>
      <c r="QJP44" s="343"/>
      <c r="QJQ44" s="343"/>
      <c r="QJR44" s="343"/>
      <c r="QJS44" s="343"/>
      <c r="QJT44" s="343"/>
      <c r="QJU44" s="343"/>
      <c r="QJV44" s="343"/>
      <c r="QJW44" s="343"/>
      <c r="QJX44" s="343"/>
      <c r="QJY44" s="343"/>
      <c r="QJZ44" s="343"/>
      <c r="QKA44" s="343"/>
      <c r="QKB44" s="343"/>
      <c r="QKC44" s="343"/>
      <c r="QKD44" s="343"/>
      <c r="QKE44" s="343"/>
      <c r="QKF44" s="343"/>
      <c r="QKG44" s="343"/>
      <c r="QKH44" s="343"/>
      <c r="QKI44" s="343"/>
      <c r="QKJ44" s="343"/>
      <c r="QKK44" s="343"/>
      <c r="QKL44" s="343"/>
      <c r="QKM44" s="343"/>
      <c r="QKN44" s="343"/>
      <c r="QKO44" s="343"/>
      <c r="QKP44" s="343"/>
      <c r="QKQ44" s="343"/>
      <c r="QKR44" s="343"/>
      <c r="QKS44" s="343"/>
      <c r="QKT44" s="343"/>
      <c r="QKU44" s="343"/>
      <c r="QKV44" s="343"/>
      <c r="QKW44" s="343"/>
      <c r="QKX44" s="343"/>
      <c r="QKY44" s="343"/>
      <c r="QKZ44" s="343"/>
      <c r="QLA44" s="343"/>
      <c r="QLB44" s="343"/>
      <c r="QLC44" s="343"/>
      <c r="QLD44" s="343"/>
      <c r="QLE44" s="343"/>
      <c r="QLF44" s="343"/>
      <c r="QLG44" s="343"/>
      <c r="QLH44" s="343"/>
      <c r="QLI44" s="343"/>
      <c r="QLJ44" s="343"/>
      <c r="QLK44" s="343"/>
      <c r="QLL44" s="343"/>
      <c r="QLM44" s="343"/>
      <c r="QLN44" s="343"/>
      <c r="QLO44" s="343"/>
      <c r="QLP44" s="343"/>
      <c r="QLQ44" s="343"/>
      <c r="QLR44" s="343"/>
      <c r="QLS44" s="343"/>
      <c r="QLT44" s="343"/>
      <c r="QLU44" s="343"/>
      <c r="QLV44" s="343"/>
      <c r="QLW44" s="343"/>
      <c r="QLX44" s="343"/>
      <c r="QLY44" s="343"/>
      <c r="QLZ44" s="343"/>
      <c r="QMA44" s="343"/>
      <c r="QMB44" s="343"/>
      <c r="QMC44" s="343"/>
      <c r="QMD44" s="343"/>
      <c r="QME44" s="343"/>
      <c r="QMF44" s="343"/>
      <c r="QMG44" s="343"/>
      <c r="QMH44" s="343"/>
      <c r="QMI44" s="343"/>
      <c r="QMJ44" s="343"/>
      <c r="QMK44" s="343"/>
      <c r="QML44" s="343"/>
      <c r="QMM44" s="343"/>
      <c r="QMN44" s="343"/>
      <c r="QMO44" s="343"/>
      <c r="QMP44" s="343"/>
      <c r="QMQ44" s="343"/>
      <c r="QMR44" s="343"/>
      <c r="QMS44" s="343"/>
      <c r="QMT44" s="343"/>
      <c r="QMU44" s="343"/>
      <c r="QMV44" s="343"/>
      <c r="QMW44" s="343"/>
      <c r="QMX44" s="343"/>
      <c r="QMY44" s="343"/>
      <c r="QMZ44" s="343"/>
      <c r="QNA44" s="343"/>
      <c r="QNB44" s="343"/>
      <c r="QNC44" s="343"/>
      <c r="QND44" s="343"/>
      <c r="QNE44" s="343"/>
      <c r="QNF44" s="343"/>
      <c r="QNG44" s="343"/>
      <c r="QNH44" s="343"/>
      <c r="QNI44" s="343"/>
      <c r="QNJ44" s="343"/>
      <c r="QNK44" s="343"/>
      <c r="QNL44" s="343"/>
      <c r="QNM44" s="343"/>
      <c r="QNN44" s="343"/>
      <c r="QNO44" s="343"/>
      <c r="QNP44" s="343"/>
      <c r="QNQ44" s="343"/>
      <c r="QNR44" s="343"/>
      <c r="QNS44" s="343"/>
      <c r="QNT44" s="343"/>
      <c r="QNU44" s="343"/>
      <c r="QNV44" s="343"/>
      <c r="QNW44" s="343"/>
      <c r="QNX44" s="343"/>
      <c r="QNY44" s="343"/>
      <c r="QNZ44" s="343"/>
      <c r="QOA44" s="343"/>
      <c r="QOB44" s="343"/>
      <c r="QOC44" s="343"/>
      <c r="QOD44" s="343"/>
      <c r="QOE44" s="343"/>
      <c r="QOF44" s="343"/>
      <c r="QOG44" s="343"/>
      <c r="QOH44" s="343"/>
      <c r="QOI44" s="343"/>
      <c r="QOJ44" s="343"/>
      <c r="QOK44" s="343"/>
      <c r="QOL44" s="343"/>
      <c r="QOM44" s="343"/>
      <c r="QON44" s="343"/>
      <c r="QOO44" s="343"/>
      <c r="QOP44" s="343"/>
      <c r="QOQ44" s="343"/>
      <c r="QOR44" s="343"/>
      <c r="QOS44" s="343"/>
      <c r="QOT44" s="343"/>
      <c r="QOU44" s="343"/>
      <c r="QOV44" s="343"/>
      <c r="QOW44" s="343"/>
      <c r="QOX44" s="343"/>
      <c r="QOY44" s="343"/>
      <c r="QOZ44" s="343"/>
      <c r="QPA44" s="343"/>
      <c r="QPB44" s="343"/>
      <c r="QPC44" s="343"/>
      <c r="QPD44" s="343"/>
      <c r="QPE44" s="343"/>
      <c r="QPF44" s="343"/>
      <c r="QPG44" s="343"/>
      <c r="QPH44" s="343"/>
      <c r="QPI44" s="343"/>
      <c r="QPJ44" s="343"/>
      <c r="QPK44" s="343"/>
      <c r="QPL44" s="343"/>
      <c r="QPM44" s="343"/>
      <c r="QPN44" s="343"/>
      <c r="QPO44" s="343"/>
      <c r="QPP44" s="343"/>
      <c r="QPQ44" s="343"/>
      <c r="QPR44" s="343"/>
      <c r="QPS44" s="343"/>
      <c r="QPT44" s="343"/>
      <c r="QPU44" s="343"/>
      <c r="QPV44" s="343"/>
      <c r="QPW44" s="343"/>
      <c r="QPX44" s="343"/>
      <c r="QPY44" s="343"/>
      <c r="QPZ44" s="343"/>
      <c r="QQA44" s="343"/>
      <c r="QQB44" s="343"/>
      <c r="QQC44" s="343"/>
      <c r="QQD44" s="343"/>
      <c r="QQE44" s="343"/>
      <c r="QQF44" s="343"/>
      <c r="QQG44" s="343"/>
      <c r="QQH44" s="343"/>
      <c r="QQI44" s="343"/>
      <c r="QQJ44" s="343"/>
      <c r="QQK44" s="343"/>
      <c r="QQL44" s="343"/>
      <c r="QQM44" s="343"/>
      <c r="QQN44" s="343"/>
      <c r="QQO44" s="343"/>
      <c r="QQP44" s="343"/>
      <c r="QQQ44" s="343"/>
      <c r="QQR44" s="343"/>
      <c r="QQS44" s="343"/>
      <c r="QQT44" s="343"/>
      <c r="QQU44" s="343"/>
      <c r="QQV44" s="343"/>
      <c r="QQW44" s="343"/>
      <c r="QQX44" s="343"/>
      <c r="QQY44" s="343"/>
      <c r="QQZ44" s="343"/>
      <c r="QRA44" s="343"/>
      <c r="QRB44" s="343"/>
      <c r="QRC44" s="343"/>
      <c r="QRD44" s="343"/>
      <c r="QRE44" s="343"/>
      <c r="QRF44" s="343"/>
      <c r="QRG44" s="343"/>
      <c r="QRH44" s="343"/>
      <c r="QRI44" s="343"/>
      <c r="QRJ44" s="343"/>
      <c r="QRK44" s="343"/>
      <c r="QRL44" s="343"/>
      <c r="QRM44" s="343"/>
      <c r="QRN44" s="343"/>
      <c r="QRO44" s="343"/>
      <c r="QRP44" s="343"/>
      <c r="QRQ44" s="343"/>
      <c r="QRR44" s="343"/>
      <c r="QRS44" s="343"/>
      <c r="QRT44" s="343"/>
      <c r="QRU44" s="343"/>
      <c r="QRV44" s="343"/>
      <c r="QRW44" s="343"/>
      <c r="QRX44" s="343"/>
      <c r="QRY44" s="343"/>
      <c r="QRZ44" s="343"/>
      <c r="QSA44" s="343"/>
      <c r="QSB44" s="343"/>
      <c r="QSC44" s="343"/>
      <c r="QSD44" s="343"/>
      <c r="QSE44" s="343"/>
      <c r="QSF44" s="343"/>
      <c r="QSG44" s="343"/>
      <c r="QSH44" s="343"/>
      <c r="QSI44" s="343"/>
      <c r="QSJ44" s="343"/>
      <c r="QSK44" s="343"/>
      <c r="QSL44" s="343"/>
      <c r="QSM44" s="343"/>
      <c r="QSN44" s="343"/>
      <c r="QSO44" s="343"/>
      <c r="QSP44" s="343"/>
      <c r="QSQ44" s="343"/>
      <c r="QSR44" s="343"/>
      <c r="QSS44" s="343"/>
      <c r="QST44" s="343"/>
      <c r="QSU44" s="343"/>
      <c r="QSV44" s="343"/>
      <c r="QSW44" s="343"/>
      <c r="QSX44" s="343"/>
      <c r="QSY44" s="343"/>
      <c r="QSZ44" s="343"/>
      <c r="QTA44" s="343"/>
      <c r="QTB44" s="343"/>
      <c r="QTC44" s="343"/>
      <c r="QTD44" s="343"/>
      <c r="QTE44" s="343"/>
      <c r="QTF44" s="343"/>
      <c r="QTG44" s="343"/>
      <c r="QTH44" s="343"/>
      <c r="QTI44" s="343"/>
      <c r="QTJ44" s="343"/>
      <c r="QTK44" s="343"/>
      <c r="QTL44" s="343"/>
      <c r="QTM44" s="343"/>
      <c r="QTN44" s="343"/>
      <c r="QTO44" s="343"/>
      <c r="QTP44" s="343"/>
      <c r="QTQ44" s="343"/>
      <c r="QTR44" s="343"/>
      <c r="QTS44" s="343"/>
      <c r="QTT44" s="343"/>
      <c r="QTU44" s="343"/>
      <c r="QTV44" s="343"/>
      <c r="QTW44" s="343"/>
      <c r="QTX44" s="343"/>
      <c r="QTY44" s="343"/>
      <c r="QTZ44" s="343"/>
      <c r="QUA44" s="343"/>
      <c r="QUB44" s="343"/>
      <c r="QUC44" s="343"/>
      <c r="QUD44" s="343"/>
      <c r="QUE44" s="343"/>
      <c r="QUF44" s="343"/>
      <c r="QUG44" s="343"/>
      <c r="QUH44" s="343"/>
      <c r="QUI44" s="343"/>
      <c r="QUJ44" s="343"/>
      <c r="QUK44" s="343"/>
      <c r="QUL44" s="343"/>
      <c r="QUM44" s="343"/>
      <c r="QUN44" s="343"/>
      <c r="QUO44" s="343"/>
      <c r="QUP44" s="343"/>
      <c r="QUQ44" s="343"/>
      <c r="QUR44" s="343"/>
      <c r="QUS44" s="343"/>
      <c r="QUT44" s="343"/>
      <c r="QUU44" s="343"/>
      <c r="QUV44" s="343"/>
      <c r="QUW44" s="343"/>
      <c r="QUX44" s="343"/>
      <c r="QUY44" s="343"/>
      <c r="QUZ44" s="343"/>
      <c r="QVA44" s="343"/>
      <c r="QVB44" s="343"/>
      <c r="QVC44" s="343"/>
      <c r="QVD44" s="343"/>
      <c r="QVE44" s="343"/>
      <c r="QVF44" s="343"/>
      <c r="QVG44" s="343"/>
      <c r="QVH44" s="343"/>
      <c r="QVI44" s="343"/>
      <c r="QVJ44" s="343"/>
      <c r="QVK44" s="343"/>
      <c r="QVL44" s="343"/>
      <c r="QVM44" s="343"/>
      <c r="QVN44" s="343"/>
      <c r="QVO44" s="343"/>
      <c r="QVP44" s="343"/>
      <c r="QVQ44" s="343"/>
      <c r="QVR44" s="343"/>
      <c r="QVS44" s="343"/>
      <c r="QVT44" s="343"/>
      <c r="QVU44" s="343"/>
      <c r="QVV44" s="343"/>
      <c r="QVW44" s="343"/>
      <c r="QVX44" s="343"/>
      <c r="QVY44" s="343"/>
      <c r="QVZ44" s="343"/>
      <c r="QWA44" s="343"/>
      <c r="QWB44" s="343"/>
      <c r="QWC44" s="343"/>
      <c r="QWD44" s="343"/>
      <c r="QWE44" s="343"/>
      <c r="QWF44" s="343"/>
      <c r="QWG44" s="343"/>
      <c r="QWH44" s="343"/>
      <c r="QWI44" s="343"/>
      <c r="QWJ44" s="343"/>
      <c r="QWK44" s="343"/>
      <c r="QWL44" s="343"/>
      <c r="QWM44" s="343"/>
      <c r="QWN44" s="343"/>
      <c r="QWO44" s="343"/>
      <c r="QWP44" s="343"/>
      <c r="QWQ44" s="343"/>
      <c r="QWR44" s="343"/>
      <c r="QWS44" s="343"/>
      <c r="QWT44" s="343"/>
      <c r="QWU44" s="343"/>
      <c r="QWV44" s="343"/>
      <c r="QWW44" s="343"/>
      <c r="QWX44" s="343"/>
      <c r="QWY44" s="343"/>
      <c r="QWZ44" s="343"/>
      <c r="QXA44" s="343"/>
      <c r="QXB44" s="343"/>
      <c r="QXC44" s="343"/>
      <c r="QXD44" s="343"/>
      <c r="QXE44" s="343"/>
      <c r="QXF44" s="343"/>
      <c r="QXG44" s="343"/>
      <c r="QXH44" s="343"/>
      <c r="QXI44" s="343"/>
      <c r="QXJ44" s="343"/>
      <c r="QXK44" s="343"/>
      <c r="QXL44" s="343"/>
      <c r="QXM44" s="343"/>
      <c r="QXN44" s="343"/>
      <c r="QXO44" s="343"/>
      <c r="QXP44" s="343"/>
      <c r="QXQ44" s="343"/>
      <c r="QXR44" s="343"/>
      <c r="QXS44" s="343"/>
      <c r="QXT44" s="343"/>
      <c r="QXU44" s="343"/>
      <c r="QXV44" s="343"/>
      <c r="QXW44" s="343"/>
      <c r="QXX44" s="343"/>
      <c r="QXY44" s="343"/>
      <c r="QXZ44" s="343"/>
      <c r="QYA44" s="343"/>
      <c r="QYB44" s="343"/>
      <c r="QYC44" s="343"/>
      <c r="QYD44" s="343"/>
      <c r="QYE44" s="343"/>
      <c r="QYF44" s="343"/>
      <c r="QYG44" s="343"/>
      <c r="QYH44" s="343"/>
      <c r="QYI44" s="343"/>
      <c r="QYJ44" s="343"/>
      <c r="QYK44" s="343"/>
      <c r="QYL44" s="343"/>
      <c r="QYM44" s="343"/>
      <c r="QYN44" s="343"/>
      <c r="QYO44" s="343"/>
      <c r="QYP44" s="343"/>
      <c r="QYQ44" s="343"/>
      <c r="QYR44" s="343"/>
      <c r="QYS44" s="343"/>
      <c r="QYT44" s="343"/>
      <c r="QYU44" s="343"/>
      <c r="QYV44" s="343"/>
      <c r="QYW44" s="343"/>
      <c r="QYX44" s="343"/>
      <c r="QYY44" s="343"/>
      <c r="QYZ44" s="343"/>
      <c r="QZA44" s="343"/>
      <c r="QZB44" s="343"/>
      <c r="QZC44" s="343"/>
      <c r="QZD44" s="343"/>
      <c r="QZE44" s="343"/>
      <c r="QZF44" s="343"/>
      <c r="QZG44" s="343"/>
      <c r="QZH44" s="343"/>
      <c r="QZI44" s="343"/>
      <c r="QZJ44" s="343"/>
      <c r="QZK44" s="343"/>
      <c r="QZL44" s="343"/>
      <c r="QZM44" s="343"/>
      <c r="QZN44" s="343"/>
      <c r="QZO44" s="343"/>
      <c r="QZP44" s="343"/>
      <c r="QZQ44" s="343"/>
      <c r="QZR44" s="343"/>
      <c r="QZS44" s="343"/>
      <c r="QZT44" s="343"/>
      <c r="QZU44" s="343"/>
      <c r="QZV44" s="343"/>
      <c r="QZW44" s="343"/>
      <c r="QZX44" s="343"/>
      <c r="QZY44" s="343"/>
      <c r="QZZ44" s="343"/>
      <c r="RAA44" s="343"/>
      <c r="RAB44" s="343"/>
      <c r="RAC44" s="343"/>
      <c r="RAD44" s="343"/>
      <c r="RAE44" s="343"/>
      <c r="RAF44" s="343"/>
      <c r="RAG44" s="343"/>
      <c r="RAH44" s="343"/>
      <c r="RAI44" s="343"/>
      <c r="RAJ44" s="343"/>
      <c r="RAK44" s="343"/>
      <c r="RAL44" s="343"/>
      <c r="RAM44" s="343"/>
      <c r="RAN44" s="343"/>
      <c r="RAO44" s="343"/>
      <c r="RAP44" s="343"/>
      <c r="RAQ44" s="343"/>
      <c r="RAR44" s="343"/>
      <c r="RAS44" s="343"/>
      <c r="RAT44" s="343"/>
      <c r="RAU44" s="343"/>
      <c r="RAV44" s="343"/>
      <c r="RAW44" s="343"/>
      <c r="RAX44" s="343"/>
      <c r="RAY44" s="343"/>
      <c r="RAZ44" s="343"/>
      <c r="RBA44" s="343"/>
      <c r="RBB44" s="343"/>
      <c r="RBC44" s="343"/>
      <c r="RBD44" s="343"/>
      <c r="RBE44" s="343"/>
      <c r="RBF44" s="343"/>
      <c r="RBG44" s="343"/>
      <c r="RBH44" s="343"/>
      <c r="RBI44" s="343"/>
      <c r="RBJ44" s="343"/>
      <c r="RBK44" s="343"/>
      <c r="RBL44" s="343"/>
      <c r="RBM44" s="343"/>
      <c r="RBN44" s="343"/>
      <c r="RBO44" s="343"/>
      <c r="RBP44" s="343"/>
      <c r="RBQ44" s="343"/>
      <c r="RBR44" s="343"/>
      <c r="RBS44" s="343"/>
      <c r="RBT44" s="343"/>
      <c r="RBU44" s="343"/>
      <c r="RBV44" s="343"/>
      <c r="RBW44" s="343"/>
      <c r="RBX44" s="343"/>
      <c r="RBY44" s="343"/>
      <c r="RBZ44" s="343"/>
      <c r="RCA44" s="343"/>
      <c r="RCB44" s="343"/>
      <c r="RCC44" s="343"/>
      <c r="RCD44" s="343"/>
      <c r="RCE44" s="343"/>
      <c r="RCF44" s="343"/>
      <c r="RCG44" s="343"/>
      <c r="RCH44" s="343"/>
      <c r="RCI44" s="343"/>
      <c r="RCJ44" s="343"/>
      <c r="RCK44" s="343"/>
      <c r="RCL44" s="343"/>
      <c r="RCM44" s="343"/>
      <c r="RCN44" s="343"/>
      <c r="RCO44" s="343"/>
      <c r="RCP44" s="343"/>
      <c r="RCQ44" s="343"/>
      <c r="RCR44" s="343"/>
      <c r="RCS44" s="343"/>
      <c r="RCT44" s="343"/>
      <c r="RCU44" s="343"/>
      <c r="RCV44" s="343"/>
      <c r="RCW44" s="343"/>
      <c r="RCX44" s="343"/>
      <c r="RCY44" s="343"/>
      <c r="RCZ44" s="343"/>
      <c r="RDA44" s="343"/>
      <c r="RDB44" s="343"/>
      <c r="RDC44" s="343"/>
      <c r="RDD44" s="343"/>
      <c r="RDE44" s="343"/>
      <c r="RDF44" s="343"/>
      <c r="RDG44" s="343"/>
      <c r="RDH44" s="343"/>
      <c r="RDI44" s="343"/>
      <c r="RDJ44" s="343"/>
      <c r="RDK44" s="343"/>
      <c r="RDL44" s="343"/>
      <c r="RDM44" s="343"/>
      <c r="RDN44" s="343"/>
      <c r="RDO44" s="343"/>
      <c r="RDP44" s="343"/>
      <c r="RDQ44" s="343"/>
      <c r="RDR44" s="343"/>
      <c r="RDS44" s="343"/>
      <c r="RDT44" s="343"/>
      <c r="RDU44" s="343"/>
      <c r="RDV44" s="343"/>
      <c r="RDW44" s="343"/>
      <c r="RDX44" s="343"/>
      <c r="RDY44" s="343"/>
      <c r="RDZ44" s="343"/>
      <c r="REA44" s="343"/>
      <c r="REB44" s="343"/>
      <c r="REC44" s="343"/>
      <c r="RED44" s="343"/>
      <c r="REE44" s="343"/>
      <c r="REF44" s="343"/>
      <c r="REG44" s="343"/>
      <c r="REH44" s="343"/>
      <c r="REI44" s="343"/>
      <c r="REJ44" s="343"/>
      <c r="REK44" s="343"/>
      <c r="REL44" s="343"/>
      <c r="REM44" s="343"/>
      <c r="REN44" s="343"/>
      <c r="REO44" s="343"/>
      <c r="REP44" s="343"/>
      <c r="REQ44" s="343"/>
      <c r="RER44" s="343"/>
      <c r="RES44" s="343"/>
      <c r="RET44" s="343"/>
      <c r="REU44" s="343"/>
      <c r="REV44" s="343"/>
      <c r="REW44" s="343"/>
      <c r="REX44" s="343"/>
      <c r="REY44" s="343"/>
      <c r="REZ44" s="343"/>
      <c r="RFA44" s="343"/>
      <c r="RFB44" s="343"/>
      <c r="RFC44" s="343"/>
      <c r="RFD44" s="343"/>
      <c r="RFE44" s="343"/>
      <c r="RFF44" s="343"/>
      <c r="RFG44" s="343"/>
      <c r="RFH44" s="343"/>
      <c r="RFI44" s="343"/>
      <c r="RFJ44" s="343"/>
      <c r="RFK44" s="343"/>
      <c r="RFL44" s="343"/>
      <c r="RFM44" s="343"/>
      <c r="RFN44" s="343"/>
      <c r="RFO44" s="343"/>
      <c r="RFP44" s="343"/>
      <c r="RFQ44" s="343"/>
      <c r="RFR44" s="343"/>
      <c r="RFS44" s="343"/>
      <c r="RFT44" s="343"/>
      <c r="RFU44" s="343"/>
      <c r="RFV44" s="343"/>
      <c r="RFW44" s="343"/>
      <c r="RFX44" s="343"/>
      <c r="RFY44" s="343"/>
      <c r="RFZ44" s="343"/>
      <c r="RGA44" s="343"/>
      <c r="RGB44" s="343"/>
      <c r="RGC44" s="343"/>
      <c r="RGD44" s="343"/>
      <c r="RGE44" s="343"/>
      <c r="RGF44" s="343"/>
      <c r="RGG44" s="343"/>
      <c r="RGH44" s="343"/>
      <c r="RGI44" s="343"/>
      <c r="RGJ44" s="343"/>
      <c r="RGK44" s="343"/>
      <c r="RGL44" s="343"/>
      <c r="RGM44" s="343"/>
      <c r="RGN44" s="343"/>
      <c r="RGO44" s="343"/>
      <c r="RGP44" s="343"/>
      <c r="RGQ44" s="343"/>
      <c r="RGR44" s="343"/>
      <c r="RGS44" s="343"/>
      <c r="RGT44" s="343"/>
      <c r="RGU44" s="343"/>
      <c r="RGV44" s="343"/>
      <c r="RGW44" s="343"/>
      <c r="RGX44" s="343"/>
      <c r="RGY44" s="343"/>
      <c r="RGZ44" s="343"/>
      <c r="RHA44" s="343"/>
      <c r="RHB44" s="343"/>
      <c r="RHC44" s="343"/>
      <c r="RHD44" s="343"/>
      <c r="RHE44" s="343"/>
      <c r="RHF44" s="343"/>
      <c r="RHG44" s="343"/>
      <c r="RHH44" s="343"/>
      <c r="RHI44" s="343"/>
      <c r="RHJ44" s="343"/>
      <c r="RHK44" s="343"/>
      <c r="RHL44" s="343"/>
      <c r="RHM44" s="343"/>
      <c r="RHN44" s="343"/>
      <c r="RHO44" s="343"/>
      <c r="RHP44" s="343"/>
      <c r="RHQ44" s="343"/>
      <c r="RHR44" s="343"/>
      <c r="RHS44" s="343"/>
      <c r="RHT44" s="343"/>
      <c r="RHU44" s="343"/>
      <c r="RHV44" s="343"/>
      <c r="RHW44" s="343"/>
      <c r="RHX44" s="343"/>
      <c r="RHY44" s="343"/>
      <c r="RHZ44" s="343"/>
      <c r="RIA44" s="343"/>
      <c r="RIB44" s="343"/>
      <c r="RIC44" s="343"/>
      <c r="RID44" s="343"/>
      <c r="RIE44" s="343"/>
      <c r="RIF44" s="343"/>
      <c r="RIG44" s="343"/>
      <c r="RIH44" s="343"/>
      <c r="RII44" s="343"/>
      <c r="RIJ44" s="343"/>
      <c r="RIK44" s="343"/>
      <c r="RIL44" s="343"/>
      <c r="RIM44" s="343"/>
      <c r="RIN44" s="343"/>
      <c r="RIO44" s="343"/>
      <c r="RIP44" s="343"/>
      <c r="RIQ44" s="343"/>
      <c r="RIR44" s="343"/>
      <c r="RIS44" s="343"/>
      <c r="RIT44" s="343"/>
      <c r="RIU44" s="343"/>
      <c r="RIV44" s="343"/>
      <c r="RIW44" s="343"/>
      <c r="RIX44" s="343"/>
      <c r="RIY44" s="343"/>
      <c r="RIZ44" s="343"/>
      <c r="RJA44" s="343"/>
      <c r="RJB44" s="343"/>
      <c r="RJC44" s="343"/>
      <c r="RJD44" s="343"/>
      <c r="RJE44" s="343"/>
      <c r="RJF44" s="343"/>
      <c r="RJG44" s="343"/>
      <c r="RJH44" s="343"/>
      <c r="RJI44" s="343"/>
      <c r="RJJ44" s="343"/>
      <c r="RJK44" s="343"/>
      <c r="RJL44" s="343"/>
      <c r="RJM44" s="343"/>
      <c r="RJN44" s="343"/>
      <c r="RJO44" s="343"/>
      <c r="RJP44" s="343"/>
      <c r="RJQ44" s="343"/>
      <c r="RJR44" s="343"/>
      <c r="RJS44" s="343"/>
      <c r="RJT44" s="343"/>
      <c r="RJU44" s="343"/>
      <c r="RJV44" s="343"/>
      <c r="RJW44" s="343"/>
      <c r="RJX44" s="343"/>
      <c r="RJY44" s="343"/>
      <c r="RJZ44" s="343"/>
      <c r="RKA44" s="343"/>
      <c r="RKB44" s="343"/>
      <c r="RKC44" s="343"/>
      <c r="RKD44" s="343"/>
      <c r="RKE44" s="343"/>
      <c r="RKF44" s="343"/>
      <c r="RKG44" s="343"/>
      <c r="RKH44" s="343"/>
      <c r="RKI44" s="343"/>
      <c r="RKJ44" s="343"/>
      <c r="RKK44" s="343"/>
      <c r="RKL44" s="343"/>
      <c r="RKM44" s="343"/>
      <c r="RKN44" s="343"/>
      <c r="RKO44" s="343"/>
      <c r="RKP44" s="343"/>
      <c r="RKQ44" s="343"/>
      <c r="RKR44" s="343"/>
      <c r="RKS44" s="343"/>
      <c r="RKT44" s="343"/>
      <c r="RKU44" s="343"/>
      <c r="RKV44" s="343"/>
      <c r="RKW44" s="343"/>
      <c r="RKX44" s="343"/>
      <c r="RKY44" s="343"/>
      <c r="RKZ44" s="343"/>
      <c r="RLA44" s="343"/>
      <c r="RLB44" s="343"/>
      <c r="RLC44" s="343"/>
      <c r="RLD44" s="343"/>
      <c r="RLE44" s="343"/>
      <c r="RLF44" s="343"/>
      <c r="RLG44" s="343"/>
      <c r="RLH44" s="343"/>
      <c r="RLI44" s="343"/>
      <c r="RLJ44" s="343"/>
      <c r="RLK44" s="343"/>
      <c r="RLL44" s="343"/>
      <c r="RLM44" s="343"/>
      <c r="RLN44" s="343"/>
      <c r="RLO44" s="343"/>
      <c r="RLP44" s="343"/>
      <c r="RLQ44" s="343"/>
      <c r="RLR44" s="343"/>
      <c r="RLS44" s="343"/>
      <c r="RLT44" s="343"/>
      <c r="RLU44" s="343"/>
      <c r="RLV44" s="343"/>
      <c r="RLW44" s="343"/>
      <c r="RLX44" s="343"/>
      <c r="RLY44" s="343"/>
      <c r="RLZ44" s="343"/>
      <c r="RMA44" s="343"/>
      <c r="RMB44" s="343"/>
      <c r="RMC44" s="343"/>
      <c r="RMD44" s="343"/>
      <c r="RME44" s="343"/>
      <c r="RMF44" s="343"/>
      <c r="RMG44" s="343"/>
      <c r="RMH44" s="343"/>
      <c r="RMI44" s="343"/>
      <c r="RMJ44" s="343"/>
      <c r="RMK44" s="343"/>
      <c r="RML44" s="343"/>
      <c r="RMM44" s="343"/>
      <c r="RMN44" s="343"/>
      <c r="RMO44" s="343"/>
      <c r="RMP44" s="343"/>
      <c r="RMQ44" s="343"/>
      <c r="RMR44" s="343"/>
      <c r="RMS44" s="343"/>
      <c r="RMT44" s="343"/>
      <c r="RMU44" s="343"/>
      <c r="RMV44" s="343"/>
      <c r="RMW44" s="343"/>
      <c r="RMX44" s="343"/>
      <c r="RMY44" s="343"/>
      <c r="RMZ44" s="343"/>
      <c r="RNA44" s="343"/>
      <c r="RNB44" s="343"/>
      <c r="RNC44" s="343"/>
      <c r="RND44" s="343"/>
      <c r="RNE44" s="343"/>
      <c r="RNF44" s="343"/>
      <c r="RNG44" s="343"/>
      <c r="RNH44" s="343"/>
      <c r="RNI44" s="343"/>
      <c r="RNJ44" s="343"/>
      <c r="RNK44" s="343"/>
      <c r="RNL44" s="343"/>
      <c r="RNM44" s="343"/>
      <c r="RNN44" s="343"/>
      <c r="RNO44" s="343"/>
      <c r="RNP44" s="343"/>
      <c r="RNQ44" s="343"/>
      <c r="RNR44" s="343"/>
      <c r="RNS44" s="343"/>
      <c r="RNT44" s="343"/>
      <c r="RNU44" s="343"/>
      <c r="RNV44" s="343"/>
      <c r="RNW44" s="343"/>
      <c r="RNX44" s="343"/>
      <c r="RNY44" s="343"/>
      <c r="RNZ44" s="343"/>
      <c r="ROA44" s="343"/>
      <c r="ROB44" s="343"/>
      <c r="ROC44" s="343"/>
      <c r="ROD44" s="343"/>
      <c r="ROE44" s="343"/>
      <c r="ROF44" s="343"/>
      <c r="ROG44" s="343"/>
      <c r="ROH44" s="343"/>
      <c r="ROI44" s="343"/>
      <c r="ROJ44" s="343"/>
      <c r="ROK44" s="343"/>
      <c r="ROL44" s="343"/>
      <c r="ROM44" s="343"/>
      <c r="RON44" s="343"/>
      <c r="ROO44" s="343"/>
      <c r="ROP44" s="343"/>
      <c r="ROQ44" s="343"/>
      <c r="ROR44" s="343"/>
      <c r="ROS44" s="343"/>
      <c r="ROT44" s="343"/>
      <c r="ROU44" s="343"/>
      <c r="ROV44" s="343"/>
      <c r="ROW44" s="343"/>
      <c r="ROX44" s="343"/>
      <c r="ROY44" s="343"/>
      <c r="ROZ44" s="343"/>
      <c r="RPA44" s="343"/>
      <c r="RPB44" s="343"/>
      <c r="RPC44" s="343"/>
      <c r="RPD44" s="343"/>
      <c r="RPE44" s="343"/>
      <c r="RPF44" s="343"/>
      <c r="RPG44" s="343"/>
      <c r="RPH44" s="343"/>
      <c r="RPI44" s="343"/>
      <c r="RPJ44" s="343"/>
      <c r="RPK44" s="343"/>
      <c r="RPL44" s="343"/>
      <c r="RPM44" s="343"/>
      <c r="RPN44" s="343"/>
      <c r="RPO44" s="343"/>
      <c r="RPP44" s="343"/>
      <c r="RPQ44" s="343"/>
      <c r="RPR44" s="343"/>
      <c r="RPS44" s="343"/>
      <c r="RPT44" s="343"/>
      <c r="RPU44" s="343"/>
      <c r="RPV44" s="343"/>
      <c r="RPW44" s="343"/>
      <c r="RPX44" s="343"/>
      <c r="RPY44" s="343"/>
      <c r="RPZ44" s="343"/>
      <c r="RQA44" s="343"/>
      <c r="RQB44" s="343"/>
      <c r="RQC44" s="343"/>
      <c r="RQD44" s="343"/>
      <c r="RQE44" s="343"/>
      <c r="RQF44" s="343"/>
      <c r="RQG44" s="343"/>
      <c r="RQH44" s="343"/>
      <c r="RQI44" s="343"/>
      <c r="RQJ44" s="343"/>
      <c r="RQK44" s="343"/>
      <c r="RQL44" s="343"/>
      <c r="RQM44" s="343"/>
      <c r="RQN44" s="343"/>
      <c r="RQO44" s="343"/>
      <c r="RQP44" s="343"/>
      <c r="RQQ44" s="343"/>
      <c r="RQR44" s="343"/>
      <c r="RQS44" s="343"/>
      <c r="RQT44" s="343"/>
      <c r="RQU44" s="343"/>
      <c r="RQV44" s="343"/>
      <c r="RQW44" s="343"/>
      <c r="RQX44" s="343"/>
      <c r="RQY44" s="343"/>
      <c r="RQZ44" s="343"/>
      <c r="RRA44" s="343"/>
      <c r="RRB44" s="343"/>
      <c r="RRC44" s="343"/>
      <c r="RRD44" s="343"/>
      <c r="RRE44" s="343"/>
      <c r="RRF44" s="343"/>
      <c r="RRG44" s="343"/>
      <c r="RRH44" s="343"/>
      <c r="RRI44" s="343"/>
      <c r="RRJ44" s="343"/>
      <c r="RRK44" s="343"/>
      <c r="RRL44" s="343"/>
      <c r="RRM44" s="343"/>
      <c r="RRN44" s="343"/>
      <c r="RRO44" s="343"/>
      <c r="RRP44" s="343"/>
      <c r="RRQ44" s="343"/>
      <c r="RRR44" s="343"/>
      <c r="RRS44" s="343"/>
      <c r="RRT44" s="343"/>
      <c r="RRU44" s="343"/>
      <c r="RRV44" s="343"/>
      <c r="RRW44" s="343"/>
      <c r="RRX44" s="343"/>
      <c r="RRY44" s="343"/>
      <c r="RRZ44" s="343"/>
      <c r="RSA44" s="343"/>
      <c r="RSB44" s="343"/>
      <c r="RSC44" s="343"/>
      <c r="RSD44" s="343"/>
      <c r="RSE44" s="343"/>
      <c r="RSF44" s="343"/>
      <c r="RSG44" s="343"/>
      <c r="RSH44" s="343"/>
      <c r="RSI44" s="343"/>
      <c r="RSJ44" s="343"/>
      <c r="RSK44" s="343"/>
      <c r="RSL44" s="343"/>
      <c r="RSM44" s="343"/>
      <c r="RSN44" s="343"/>
      <c r="RSO44" s="343"/>
      <c r="RSP44" s="343"/>
      <c r="RSQ44" s="343"/>
      <c r="RSR44" s="343"/>
      <c r="RSS44" s="343"/>
      <c r="RST44" s="343"/>
      <c r="RSU44" s="343"/>
      <c r="RSV44" s="343"/>
      <c r="RSW44" s="343"/>
      <c r="RSX44" s="343"/>
      <c r="RSY44" s="343"/>
      <c r="RSZ44" s="343"/>
      <c r="RTA44" s="343"/>
      <c r="RTB44" s="343"/>
      <c r="RTC44" s="343"/>
      <c r="RTD44" s="343"/>
      <c r="RTE44" s="343"/>
      <c r="RTF44" s="343"/>
      <c r="RTG44" s="343"/>
      <c r="RTH44" s="343"/>
      <c r="RTI44" s="343"/>
      <c r="RTJ44" s="343"/>
      <c r="RTK44" s="343"/>
      <c r="RTL44" s="343"/>
      <c r="RTM44" s="343"/>
      <c r="RTN44" s="343"/>
      <c r="RTO44" s="343"/>
      <c r="RTP44" s="343"/>
      <c r="RTQ44" s="343"/>
      <c r="RTR44" s="343"/>
      <c r="RTS44" s="343"/>
      <c r="RTT44" s="343"/>
      <c r="RTU44" s="343"/>
      <c r="RTV44" s="343"/>
      <c r="RTW44" s="343"/>
      <c r="RTX44" s="343"/>
      <c r="RTY44" s="343"/>
      <c r="RTZ44" s="343"/>
      <c r="RUA44" s="343"/>
      <c r="RUB44" s="343"/>
      <c r="RUC44" s="343"/>
      <c r="RUD44" s="343"/>
      <c r="RUE44" s="343"/>
      <c r="RUF44" s="343"/>
      <c r="RUG44" s="343"/>
      <c r="RUH44" s="343"/>
      <c r="RUI44" s="343"/>
      <c r="RUJ44" s="343"/>
      <c r="RUK44" s="343"/>
      <c r="RUL44" s="343"/>
      <c r="RUM44" s="343"/>
      <c r="RUN44" s="343"/>
      <c r="RUO44" s="343"/>
      <c r="RUP44" s="343"/>
      <c r="RUQ44" s="343"/>
      <c r="RUR44" s="343"/>
      <c r="RUS44" s="343"/>
      <c r="RUT44" s="343"/>
      <c r="RUU44" s="343"/>
      <c r="RUV44" s="343"/>
      <c r="RUW44" s="343"/>
      <c r="RUX44" s="343"/>
      <c r="RUY44" s="343"/>
      <c r="RUZ44" s="343"/>
      <c r="RVA44" s="343"/>
      <c r="RVB44" s="343"/>
      <c r="RVC44" s="343"/>
      <c r="RVD44" s="343"/>
      <c r="RVE44" s="343"/>
      <c r="RVF44" s="343"/>
      <c r="RVG44" s="343"/>
      <c r="RVH44" s="343"/>
      <c r="RVI44" s="343"/>
      <c r="RVJ44" s="343"/>
      <c r="RVK44" s="343"/>
      <c r="RVL44" s="343"/>
      <c r="RVM44" s="343"/>
      <c r="RVN44" s="343"/>
      <c r="RVO44" s="343"/>
      <c r="RVP44" s="343"/>
      <c r="RVQ44" s="343"/>
      <c r="RVR44" s="343"/>
      <c r="RVS44" s="343"/>
      <c r="RVT44" s="343"/>
      <c r="RVU44" s="343"/>
      <c r="RVV44" s="343"/>
      <c r="RVW44" s="343"/>
      <c r="RVX44" s="343"/>
      <c r="RVY44" s="343"/>
      <c r="RVZ44" s="343"/>
      <c r="RWA44" s="343"/>
      <c r="RWB44" s="343"/>
      <c r="RWC44" s="343"/>
      <c r="RWD44" s="343"/>
      <c r="RWE44" s="343"/>
      <c r="RWF44" s="343"/>
      <c r="RWG44" s="343"/>
      <c r="RWH44" s="343"/>
      <c r="RWI44" s="343"/>
      <c r="RWJ44" s="343"/>
      <c r="RWK44" s="343"/>
      <c r="RWL44" s="343"/>
      <c r="RWM44" s="343"/>
      <c r="RWN44" s="343"/>
      <c r="RWO44" s="343"/>
      <c r="RWP44" s="343"/>
      <c r="RWQ44" s="343"/>
      <c r="RWR44" s="343"/>
      <c r="RWS44" s="343"/>
      <c r="RWT44" s="343"/>
      <c r="RWU44" s="343"/>
      <c r="RWV44" s="343"/>
      <c r="RWW44" s="343"/>
      <c r="RWX44" s="343"/>
      <c r="RWY44" s="343"/>
      <c r="RWZ44" s="343"/>
      <c r="RXA44" s="343"/>
      <c r="RXB44" s="343"/>
      <c r="RXC44" s="343"/>
      <c r="RXD44" s="343"/>
      <c r="RXE44" s="343"/>
      <c r="RXF44" s="343"/>
      <c r="RXG44" s="343"/>
      <c r="RXH44" s="343"/>
      <c r="RXI44" s="343"/>
      <c r="RXJ44" s="343"/>
      <c r="RXK44" s="343"/>
      <c r="RXL44" s="343"/>
      <c r="RXM44" s="343"/>
      <c r="RXN44" s="343"/>
      <c r="RXO44" s="343"/>
      <c r="RXP44" s="343"/>
      <c r="RXQ44" s="343"/>
      <c r="RXR44" s="343"/>
      <c r="RXS44" s="343"/>
      <c r="RXT44" s="343"/>
      <c r="RXU44" s="343"/>
      <c r="RXV44" s="343"/>
      <c r="RXW44" s="343"/>
      <c r="RXX44" s="343"/>
      <c r="RXY44" s="343"/>
      <c r="RXZ44" s="343"/>
      <c r="RYA44" s="343"/>
      <c r="RYB44" s="343"/>
      <c r="RYC44" s="343"/>
      <c r="RYD44" s="343"/>
      <c r="RYE44" s="343"/>
      <c r="RYF44" s="343"/>
      <c r="RYG44" s="343"/>
      <c r="RYH44" s="343"/>
      <c r="RYI44" s="343"/>
      <c r="RYJ44" s="343"/>
      <c r="RYK44" s="343"/>
      <c r="RYL44" s="343"/>
      <c r="RYM44" s="343"/>
      <c r="RYN44" s="343"/>
      <c r="RYO44" s="343"/>
      <c r="RYP44" s="343"/>
      <c r="RYQ44" s="343"/>
      <c r="RYR44" s="343"/>
      <c r="RYS44" s="343"/>
      <c r="RYT44" s="343"/>
      <c r="RYU44" s="343"/>
      <c r="RYV44" s="343"/>
      <c r="RYW44" s="343"/>
      <c r="RYX44" s="343"/>
      <c r="RYY44" s="343"/>
      <c r="RYZ44" s="343"/>
      <c r="RZA44" s="343"/>
      <c r="RZB44" s="343"/>
      <c r="RZC44" s="343"/>
      <c r="RZD44" s="343"/>
      <c r="RZE44" s="343"/>
      <c r="RZF44" s="343"/>
      <c r="RZG44" s="343"/>
      <c r="RZH44" s="343"/>
      <c r="RZI44" s="343"/>
      <c r="RZJ44" s="343"/>
      <c r="RZK44" s="343"/>
      <c r="RZL44" s="343"/>
      <c r="RZM44" s="343"/>
      <c r="RZN44" s="343"/>
      <c r="RZO44" s="343"/>
      <c r="RZP44" s="343"/>
      <c r="RZQ44" s="343"/>
      <c r="RZR44" s="343"/>
      <c r="RZS44" s="343"/>
      <c r="RZT44" s="343"/>
      <c r="RZU44" s="343"/>
      <c r="RZV44" s="343"/>
      <c r="RZW44" s="343"/>
      <c r="RZX44" s="343"/>
      <c r="RZY44" s="343"/>
      <c r="RZZ44" s="343"/>
      <c r="SAA44" s="343"/>
      <c r="SAB44" s="343"/>
      <c r="SAC44" s="343"/>
      <c r="SAD44" s="343"/>
      <c r="SAE44" s="343"/>
      <c r="SAF44" s="343"/>
      <c r="SAG44" s="343"/>
      <c r="SAH44" s="343"/>
      <c r="SAI44" s="343"/>
      <c r="SAJ44" s="343"/>
      <c r="SAK44" s="343"/>
      <c r="SAL44" s="343"/>
      <c r="SAM44" s="343"/>
      <c r="SAN44" s="343"/>
      <c r="SAO44" s="343"/>
      <c r="SAP44" s="343"/>
      <c r="SAQ44" s="343"/>
      <c r="SAR44" s="343"/>
      <c r="SAS44" s="343"/>
      <c r="SAT44" s="343"/>
      <c r="SAU44" s="343"/>
      <c r="SAV44" s="343"/>
      <c r="SAW44" s="343"/>
      <c r="SAX44" s="343"/>
      <c r="SAY44" s="343"/>
      <c r="SAZ44" s="343"/>
      <c r="SBA44" s="343"/>
      <c r="SBB44" s="343"/>
      <c r="SBC44" s="343"/>
      <c r="SBD44" s="343"/>
      <c r="SBE44" s="343"/>
      <c r="SBF44" s="343"/>
      <c r="SBG44" s="343"/>
      <c r="SBH44" s="343"/>
      <c r="SBI44" s="343"/>
      <c r="SBJ44" s="343"/>
      <c r="SBK44" s="343"/>
      <c r="SBL44" s="343"/>
      <c r="SBM44" s="343"/>
      <c r="SBN44" s="343"/>
      <c r="SBO44" s="343"/>
      <c r="SBP44" s="343"/>
      <c r="SBQ44" s="343"/>
      <c r="SBR44" s="343"/>
      <c r="SBS44" s="343"/>
      <c r="SBT44" s="343"/>
      <c r="SBU44" s="343"/>
      <c r="SBV44" s="343"/>
      <c r="SBW44" s="343"/>
      <c r="SBX44" s="343"/>
      <c r="SBY44" s="343"/>
      <c r="SBZ44" s="343"/>
      <c r="SCA44" s="343"/>
      <c r="SCB44" s="343"/>
      <c r="SCC44" s="343"/>
      <c r="SCD44" s="343"/>
      <c r="SCE44" s="343"/>
      <c r="SCF44" s="343"/>
      <c r="SCG44" s="343"/>
      <c r="SCH44" s="343"/>
      <c r="SCI44" s="343"/>
      <c r="SCJ44" s="343"/>
      <c r="SCK44" s="343"/>
      <c r="SCL44" s="343"/>
      <c r="SCM44" s="343"/>
      <c r="SCN44" s="343"/>
      <c r="SCO44" s="343"/>
      <c r="SCP44" s="343"/>
      <c r="SCQ44" s="343"/>
      <c r="SCR44" s="343"/>
      <c r="SCS44" s="343"/>
      <c r="SCT44" s="343"/>
      <c r="SCU44" s="343"/>
      <c r="SCV44" s="343"/>
      <c r="SCW44" s="343"/>
      <c r="SCX44" s="343"/>
      <c r="SCY44" s="343"/>
      <c r="SCZ44" s="343"/>
      <c r="SDA44" s="343"/>
      <c r="SDB44" s="343"/>
      <c r="SDC44" s="343"/>
      <c r="SDD44" s="343"/>
      <c r="SDE44" s="343"/>
      <c r="SDF44" s="343"/>
      <c r="SDG44" s="343"/>
      <c r="SDH44" s="343"/>
      <c r="SDI44" s="343"/>
      <c r="SDJ44" s="343"/>
      <c r="SDK44" s="343"/>
      <c r="SDL44" s="343"/>
      <c r="SDM44" s="343"/>
      <c r="SDN44" s="343"/>
      <c r="SDO44" s="343"/>
      <c r="SDP44" s="343"/>
      <c r="SDQ44" s="343"/>
      <c r="SDR44" s="343"/>
      <c r="SDS44" s="343"/>
      <c r="SDT44" s="343"/>
      <c r="SDU44" s="343"/>
      <c r="SDV44" s="343"/>
      <c r="SDW44" s="343"/>
      <c r="SDX44" s="343"/>
      <c r="SDY44" s="343"/>
      <c r="SDZ44" s="343"/>
      <c r="SEA44" s="343"/>
      <c r="SEB44" s="343"/>
      <c r="SEC44" s="343"/>
      <c r="SED44" s="343"/>
      <c r="SEE44" s="343"/>
      <c r="SEF44" s="343"/>
      <c r="SEG44" s="343"/>
      <c r="SEH44" s="343"/>
      <c r="SEI44" s="343"/>
      <c r="SEJ44" s="343"/>
      <c r="SEK44" s="343"/>
      <c r="SEL44" s="343"/>
      <c r="SEM44" s="343"/>
      <c r="SEN44" s="343"/>
      <c r="SEO44" s="343"/>
      <c r="SEP44" s="343"/>
      <c r="SEQ44" s="343"/>
      <c r="SER44" s="343"/>
      <c r="SES44" s="343"/>
      <c r="SET44" s="343"/>
      <c r="SEU44" s="343"/>
      <c r="SEV44" s="343"/>
      <c r="SEW44" s="343"/>
      <c r="SEX44" s="343"/>
      <c r="SEY44" s="343"/>
      <c r="SEZ44" s="343"/>
      <c r="SFA44" s="343"/>
      <c r="SFB44" s="343"/>
      <c r="SFC44" s="343"/>
      <c r="SFD44" s="343"/>
      <c r="SFE44" s="343"/>
      <c r="SFF44" s="343"/>
      <c r="SFG44" s="343"/>
      <c r="SFH44" s="343"/>
      <c r="SFI44" s="343"/>
      <c r="SFJ44" s="343"/>
      <c r="SFK44" s="343"/>
      <c r="SFL44" s="343"/>
      <c r="SFM44" s="343"/>
      <c r="SFN44" s="343"/>
      <c r="SFO44" s="343"/>
      <c r="SFP44" s="343"/>
      <c r="SFQ44" s="343"/>
      <c r="SFR44" s="343"/>
      <c r="SFS44" s="343"/>
      <c r="SFT44" s="343"/>
      <c r="SFU44" s="343"/>
      <c r="SFV44" s="343"/>
      <c r="SFW44" s="343"/>
      <c r="SFX44" s="343"/>
      <c r="SFY44" s="343"/>
      <c r="SFZ44" s="343"/>
      <c r="SGA44" s="343"/>
      <c r="SGB44" s="343"/>
      <c r="SGC44" s="343"/>
      <c r="SGD44" s="343"/>
      <c r="SGE44" s="343"/>
      <c r="SGF44" s="343"/>
      <c r="SGG44" s="343"/>
      <c r="SGH44" s="343"/>
      <c r="SGI44" s="343"/>
      <c r="SGJ44" s="343"/>
      <c r="SGK44" s="343"/>
      <c r="SGL44" s="343"/>
      <c r="SGM44" s="343"/>
      <c r="SGN44" s="343"/>
      <c r="SGO44" s="343"/>
      <c r="SGP44" s="343"/>
      <c r="SGQ44" s="343"/>
      <c r="SGR44" s="343"/>
      <c r="SGS44" s="343"/>
      <c r="SGT44" s="343"/>
      <c r="SGU44" s="343"/>
      <c r="SGV44" s="343"/>
      <c r="SGW44" s="343"/>
      <c r="SGX44" s="343"/>
      <c r="SGY44" s="343"/>
      <c r="SGZ44" s="343"/>
      <c r="SHA44" s="343"/>
      <c r="SHB44" s="343"/>
      <c r="SHC44" s="343"/>
      <c r="SHD44" s="343"/>
      <c r="SHE44" s="343"/>
      <c r="SHF44" s="343"/>
      <c r="SHG44" s="343"/>
      <c r="SHH44" s="343"/>
      <c r="SHI44" s="343"/>
      <c r="SHJ44" s="343"/>
      <c r="SHK44" s="343"/>
      <c r="SHL44" s="343"/>
      <c r="SHM44" s="343"/>
      <c r="SHN44" s="343"/>
      <c r="SHO44" s="343"/>
      <c r="SHP44" s="343"/>
      <c r="SHQ44" s="343"/>
      <c r="SHR44" s="343"/>
      <c r="SHS44" s="343"/>
      <c r="SHT44" s="343"/>
      <c r="SHU44" s="343"/>
      <c r="SHV44" s="343"/>
      <c r="SHW44" s="343"/>
      <c r="SHX44" s="343"/>
      <c r="SHY44" s="343"/>
      <c r="SHZ44" s="343"/>
      <c r="SIA44" s="343"/>
      <c r="SIB44" s="343"/>
      <c r="SIC44" s="343"/>
      <c r="SID44" s="343"/>
      <c r="SIE44" s="343"/>
      <c r="SIF44" s="343"/>
      <c r="SIG44" s="343"/>
      <c r="SIH44" s="343"/>
      <c r="SII44" s="343"/>
      <c r="SIJ44" s="343"/>
      <c r="SIK44" s="343"/>
      <c r="SIL44" s="343"/>
      <c r="SIM44" s="343"/>
      <c r="SIN44" s="343"/>
      <c r="SIO44" s="343"/>
      <c r="SIP44" s="343"/>
      <c r="SIQ44" s="343"/>
      <c r="SIR44" s="343"/>
      <c r="SIS44" s="343"/>
      <c r="SIT44" s="343"/>
      <c r="SIU44" s="343"/>
      <c r="SIV44" s="343"/>
      <c r="SIW44" s="343"/>
      <c r="SIX44" s="343"/>
      <c r="SIY44" s="343"/>
      <c r="SIZ44" s="343"/>
      <c r="SJA44" s="343"/>
      <c r="SJB44" s="343"/>
      <c r="SJC44" s="343"/>
      <c r="SJD44" s="343"/>
      <c r="SJE44" s="343"/>
      <c r="SJF44" s="343"/>
      <c r="SJG44" s="343"/>
      <c r="SJH44" s="343"/>
      <c r="SJI44" s="343"/>
      <c r="SJJ44" s="343"/>
      <c r="SJK44" s="343"/>
      <c r="SJL44" s="343"/>
      <c r="SJM44" s="343"/>
      <c r="SJN44" s="343"/>
      <c r="SJO44" s="343"/>
      <c r="SJP44" s="343"/>
      <c r="SJQ44" s="343"/>
      <c r="SJR44" s="343"/>
      <c r="SJS44" s="343"/>
      <c r="SJT44" s="343"/>
      <c r="SJU44" s="343"/>
      <c r="SJV44" s="343"/>
      <c r="SJW44" s="343"/>
      <c r="SJX44" s="343"/>
      <c r="SJY44" s="343"/>
      <c r="SJZ44" s="343"/>
      <c r="SKA44" s="343"/>
      <c r="SKB44" s="343"/>
      <c r="SKC44" s="343"/>
      <c r="SKD44" s="343"/>
      <c r="SKE44" s="343"/>
      <c r="SKF44" s="343"/>
      <c r="SKG44" s="343"/>
      <c r="SKH44" s="343"/>
      <c r="SKI44" s="343"/>
      <c r="SKJ44" s="343"/>
      <c r="SKK44" s="343"/>
      <c r="SKL44" s="343"/>
      <c r="SKM44" s="343"/>
      <c r="SKN44" s="343"/>
      <c r="SKO44" s="343"/>
      <c r="SKP44" s="343"/>
      <c r="SKQ44" s="343"/>
      <c r="SKR44" s="343"/>
      <c r="SKS44" s="343"/>
      <c r="SKT44" s="343"/>
      <c r="SKU44" s="343"/>
      <c r="SKV44" s="343"/>
      <c r="SKW44" s="343"/>
      <c r="SKX44" s="343"/>
      <c r="SKY44" s="343"/>
      <c r="SKZ44" s="343"/>
      <c r="SLA44" s="343"/>
      <c r="SLB44" s="343"/>
      <c r="SLC44" s="343"/>
      <c r="SLD44" s="343"/>
      <c r="SLE44" s="343"/>
      <c r="SLF44" s="343"/>
      <c r="SLG44" s="343"/>
      <c r="SLH44" s="343"/>
      <c r="SLI44" s="343"/>
      <c r="SLJ44" s="343"/>
      <c r="SLK44" s="343"/>
      <c r="SLL44" s="343"/>
      <c r="SLM44" s="343"/>
      <c r="SLN44" s="343"/>
      <c r="SLO44" s="343"/>
      <c r="SLP44" s="343"/>
      <c r="SLQ44" s="343"/>
      <c r="SLR44" s="343"/>
      <c r="SLS44" s="343"/>
      <c r="SLT44" s="343"/>
      <c r="SLU44" s="343"/>
      <c r="SLV44" s="343"/>
      <c r="SLW44" s="343"/>
      <c r="SLX44" s="343"/>
      <c r="SLY44" s="343"/>
      <c r="SLZ44" s="343"/>
      <c r="SMA44" s="343"/>
      <c r="SMB44" s="343"/>
      <c r="SMC44" s="343"/>
      <c r="SMD44" s="343"/>
      <c r="SME44" s="343"/>
      <c r="SMF44" s="343"/>
      <c r="SMG44" s="343"/>
      <c r="SMH44" s="343"/>
      <c r="SMI44" s="343"/>
      <c r="SMJ44" s="343"/>
      <c r="SMK44" s="343"/>
      <c r="SML44" s="343"/>
      <c r="SMM44" s="343"/>
      <c r="SMN44" s="343"/>
      <c r="SMO44" s="343"/>
      <c r="SMP44" s="343"/>
      <c r="SMQ44" s="343"/>
      <c r="SMR44" s="343"/>
      <c r="SMS44" s="343"/>
      <c r="SMT44" s="343"/>
      <c r="SMU44" s="343"/>
      <c r="SMV44" s="343"/>
      <c r="SMW44" s="343"/>
      <c r="SMX44" s="343"/>
      <c r="SMY44" s="343"/>
      <c r="SMZ44" s="343"/>
      <c r="SNA44" s="343"/>
      <c r="SNB44" s="343"/>
      <c r="SNC44" s="343"/>
      <c r="SND44" s="343"/>
      <c r="SNE44" s="343"/>
      <c r="SNF44" s="343"/>
      <c r="SNG44" s="343"/>
      <c r="SNH44" s="343"/>
      <c r="SNI44" s="343"/>
      <c r="SNJ44" s="343"/>
      <c r="SNK44" s="343"/>
      <c r="SNL44" s="343"/>
      <c r="SNM44" s="343"/>
      <c r="SNN44" s="343"/>
      <c r="SNO44" s="343"/>
      <c r="SNP44" s="343"/>
      <c r="SNQ44" s="343"/>
      <c r="SNR44" s="343"/>
      <c r="SNS44" s="343"/>
      <c r="SNT44" s="343"/>
      <c r="SNU44" s="343"/>
      <c r="SNV44" s="343"/>
      <c r="SNW44" s="343"/>
      <c r="SNX44" s="343"/>
      <c r="SNY44" s="343"/>
      <c r="SNZ44" s="343"/>
      <c r="SOA44" s="343"/>
      <c r="SOB44" s="343"/>
      <c r="SOC44" s="343"/>
      <c r="SOD44" s="343"/>
      <c r="SOE44" s="343"/>
      <c r="SOF44" s="343"/>
      <c r="SOG44" s="343"/>
      <c r="SOH44" s="343"/>
      <c r="SOI44" s="343"/>
      <c r="SOJ44" s="343"/>
      <c r="SOK44" s="343"/>
      <c r="SOL44" s="343"/>
      <c r="SOM44" s="343"/>
      <c r="SON44" s="343"/>
      <c r="SOO44" s="343"/>
      <c r="SOP44" s="343"/>
      <c r="SOQ44" s="343"/>
      <c r="SOR44" s="343"/>
      <c r="SOS44" s="343"/>
      <c r="SOT44" s="343"/>
      <c r="SOU44" s="343"/>
      <c r="SOV44" s="343"/>
      <c r="SOW44" s="343"/>
      <c r="SOX44" s="343"/>
      <c r="SOY44" s="343"/>
      <c r="SOZ44" s="343"/>
      <c r="SPA44" s="343"/>
      <c r="SPB44" s="343"/>
      <c r="SPC44" s="343"/>
      <c r="SPD44" s="343"/>
      <c r="SPE44" s="343"/>
      <c r="SPF44" s="343"/>
      <c r="SPG44" s="343"/>
      <c r="SPH44" s="343"/>
      <c r="SPI44" s="343"/>
      <c r="SPJ44" s="343"/>
      <c r="SPK44" s="343"/>
      <c r="SPL44" s="343"/>
      <c r="SPM44" s="343"/>
      <c r="SPN44" s="343"/>
      <c r="SPO44" s="343"/>
      <c r="SPP44" s="343"/>
      <c r="SPQ44" s="343"/>
      <c r="SPR44" s="343"/>
      <c r="SPS44" s="343"/>
      <c r="SPT44" s="343"/>
      <c r="SPU44" s="343"/>
      <c r="SPV44" s="343"/>
      <c r="SPW44" s="343"/>
      <c r="SPX44" s="343"/>
      <c r="SPY44" s="343"/>
      <c r="SPZ44" s="343"/>
      <c r="SQA44" s="343"/>
      <c r="SQB44" s="343"/>
      <c r="SQC44" s="343"/>
      <c r="SQD44" s="343"/>
      <c r="SQE44" s="343"/>
      <c r="SQF44" s="343"/>
      <c r="SQG44" s="343"/>
      <c r="SQH44" s="343"/>
      <c r="SQI44" s="343"/>
      <c r="SQJ44" s="343"/>
      <c r="SQK44" s="343"/>
      <c r="SQL44" s="343"/>
      <c r="SQM44" s="343"/>
      <c r="SQN44" s="343"/>
      <c r="SQO44" s="343"/>
      <c r="SQP44" s="343"/>
      <c r="SQQ44" s="343"/>
      <c r="SQR44" s="343"/>
      <c r="SQS44" s="343"/>
      <c r="SQT44" s="343"/>
      <c r="SQU44" s="343"/>
      <c r="SQV44" s="343"/>
      <c r="SQW44" s="343"/>
      <c r="SQX44" s="343"/>
      <c r="SQY44" s="343"/>
      <c r="SQZ44" s="343"/>
      <c r="SRA44" s="343"/>
      <c r="SRB44" s="343"/>
      <c r="SRC44" s="343"/>
      <c r="SRD44" s="343"/>
      <c r="SRE44" s="343"/>
      <c r="SRF44" s="343"/>
      <c r="SRG44" s="343"/>
      <c r="SRH44" s="343"/>
      <c r="SRI44" s="343"/>
      <c r="SRJ44" s="343"/>
      <c r="SRK44" s="343"/>
      <c r="SRL44" s="343"/>
      <c r="SRM44" s="343"/>
      <c r="SRN44" s="343"/>
      <c r="SRO44" s="343"/>
      <c r="SRP44" s="343"/>
      <c r="SRQ44" s="343"/>
      <c r="SRR44" s="343"/>
      <c r="SRS44" s="343"/>
      <c r="SRT44" s="343"/>
      <c r="SRU44" s="343"/>
      <c r="SRV44" s="343"/>
      <c r="SRW44" s="343"/>
      <c r="SRX44" s="343"/>
      <c r="SRY44" s="343"/>
      <c r="SRZ44" s="343"/>
      <c r="SSA44" s="343"/>
      <c r="SSB44" s="343"/>
      <c r="SSC44" s="343"/>
      <c r="SSD44" s="343"/>
      <c r="SSE44" s="343"/>
      <c r="SSF44" s="343"/>
      <c r="SSG44" s="343"/>
      <c r="SSH44" s="343"/>
      <c r="SSI44" s="343"/>
      <c r="SSJ44" s="343"/>
      <c r="SSK44" s="343"/>
      <c r="SSL44" s="343"/>
      <c r="SSM44" s="343"/>
      <c r="SSN44" s="343"/>
      <c r="SSO44" s="343"/>
      <c r="SSP44" s="343"/>
      <c r="SSQ44" s="343"/>
      <c r="SSR44" s="343"/>
      <c r="SSS44" s="343"/>
      <c r="SST44" s="343"/>
      <c r="SSU44" s="343"/>
      <c r="SSV44" s="343"/>
      <c r="SSW44" s="343"/>
      <c r="SSX44" s="343"/>
      <c r="SSY44" s="343"/>
      <c r="SSZ44" s="343"/>
      <c r="STA44" s="343"/>
      <c r="STB44" s="343"/>
      <c r="STC44" s="343"/>
      <c r="STD44" s="343"/>
      <c r="STE44" s="343"/>
      <c r="STF44" s="343"/>
      <c r="STG44" s="343"/>
      <c r="STH44" s="343"/>
      <c r="STI44" s="343"/>
      <c r="STJ44" s="343"/>
      <c r="STK44" s="343"/>
      <c r="STL44" s="343"/>
      <c r="STM44" s="343"/>
      <c r="STN44" s="343"/>
      <c r="STO44" s="343"/>
      <c r="STP44" s="343"/>
      <c r="STQ44" s="343"/>
      <c r="STR44" s="343"/>
      <c r="STS44" s="343"/>
      <c r="STT44" s="343"/>
      <c r="STU44" s="343"/>
      <c r="STV44" s="343"/>
      <c r="STW44" s="343"/>
      <c r="STX44" s="343"/>
      <c r="STY44" s="343"/>
      <c r="STZ44" s="343"/>
      <c r="SUA44" s="343"/>
      <c r="SUB44" s="343"/>
      <c r="SUC44" s="343"/>
      <c r="SUD44" s="343"/>
      <c r="SUE44" s="343"/>
      <c r="SUF44" s="343"/>
      <c r="SUG44" s="343"/>
      <c r="SUH44" s="343"/>
      <c r="SUI44" s="343"/>
      <c r="SUJ44" s="343"/>
      <c r="SUK44" s="343"/>
      <c r="SUL44" s="343"/>
      <c r="SUM44" s="343"/>
      <c r="SUN44" s="343"/>
      <c r="SUO44" s="343"/>
      <c r="SUP44" s="343"/>
      <c r="SUQ44" s="343"/>
      <c r="SUR44" s="343"/>
      <c r="SUS44" s="343"/>
      <c r="SUT44" s="343"/>
      <c r="SUU44" s="343"/>
      <c r="SUV44" s="343"/>
      <c r="SUW44" s="343"/>
      <c r="SUX44" s="343"/>
      <c r="SUY44" s="343"/>
      <c r="SUZ44" s="343"/>
      <c r="SVA44" s="343"/>
      <c r="SVB44" s="343"/>
      <c r="SVC44" s="343"/>
      <c r="SVD44" s="343"/>
      <c r="SVE44" s="343"/>
      <c r="SVF44" s="343"/>
      <c r="SVG44" s="343"/>
      <c r="SVH44" s="343"/>
      <c r="SVI44" s="343"/>
      <c r="SVJ44" s="343"/>
      <c r="SVK44" s="343"/>
      <c r="SVL44" s="343"/>
      <c r="SVM44" s="343"/>
      <c r="SVN44" s="343"/>
      <c r="SVO44" s="343"/>
      <c r="SVP44" s="343"/>
      <c r="SVQ44" s="343"/>
      <c r="SVR44" s="343"/>
      <c r="SVS44" s="343"/>
      <c r="SVT44" s="343"/>
      <c r="SVU44" s="343"/>
      <c r="SVV44" s="343"/>
      <c r="SVW44" s="343"/>
      <c r="SVX44" s="343"/>
      <c r="SVY44" s="343"/>
      <c r="SVZ44" s="343"/>
      <c r="SWA44" s="343"/>
      <c r="SWB44" s="343"/>
      <c r="SWC44" s="343"/>
      <c r="SWD44" s="343"/>
      <c r="SWE44" s="343"/>
      <c r="SWF44" s="343"/>
      <c r="SWG44" s="343"/>
      <c r="SWH44" s="343"/>
      <c r="SWI44" s="343"/>
      <c r="SWJ44" s="343"/>
      <c r="SWK44" s="343"/>
      <c r="SWL44" s="343"/>
      <c r="SWM44" s="343"/>
      <c r="SWN44" s="343"/>
      <c r="SWO44" s="343"/>
      <c r="SWP44" s="343"/>
      <c r="SWQ44" s="343"/>
      <c r="SWR44" s="343"/>
      <c r="SWS44" s="343"/>
      <c r="SWT44" s="343"/>
      <c r="SWU44" s="343"/>
      <c r="SWV44" s="343"/>
      <c r="SWW44" s="343"/>
      <c r="SWX44" s="343"/>
      <c r="SWY44" s="343"/>
      <c r="SWZ44" s="343"/>
      <c r="SXA44" s="343"/>
      <c r="SXB44" s="343"/>
      <c r="SXC44" s="343"/>
      <c r="SXD44" s="343"/>
      <c r="SXE44" s="343"/>
      <c r="SXF44" s="343"/>
      <c r="SXG44" s="343"/>
      <c r="SXH44" s="343"/>
      <c r="SXI44" s="343"/>
      <c r="SXJ44" s="343"/>
      <c r="SXK44" s="343"/>
      <c r="SXL44" s="343"/>
      <c r="SXM44" s="343"/>
      <c r="SXN44" s="343"/>
      <c r="SXO44" s="343"/>
      <c r="SXP44" s="343"/>
      <c r="SXQ44" s="343"/>
      <c r="SXR44" s="343"/>
      <c r="SXS44" s="343"/>
      <c r="SXT44" s="343"/>
      <c r="SXU44" s="343"/>
      <c r="SXV44" s="343"/>
      <c r="SXW44" s="343"/>
      <c r="SXX44" s="343"/>
      <c r="SXY44" s="343"/>
      <c r="SXZ44" s="343"/>
      <c r="SYA44" s="343"/>
      <c r="SYB44" s="343"/>
      <c r="SYC44" s="343"/>
      <c r="SYD44" s="343"/>
      <c r="SYE44" s="343"/>
      <c r="SYF44" s="343"/>
      <c r="SYG44" s="343"/>
      <c r="SYH44" s="343"/>
      <c r="SYI44" s="343"/>
      <c r="SYJ44" s="343"/>
      <c r="SYK44" s="343"/>
      <c r="SYL44" s="343"/>
      <c r="SYM44" s="343"/>
      <c r="SYN44" s="343"/>
      <c r="SYO44" s="343"/>
      <c r="SYP44" s="343"/>
      <c r="SYQ44" s="343"/>
      <c r="SYR44" s="343"/>
      <c r="SYS44" s="343"/>
      <c r="SYT44" s="343"/>
      <c r="SYU44" s="343"/>
      <c r="SYV44" s="343"/>
      <c r="SYW44" s="343"/>
      <c r="SYX44" s="343"/>
      <c r="SYY44" s="343"/>
      <c r="SYZ44" s="343"/>
      <c r="SZA44" s="343"/>
      <c r="SZB44" s="343"/>
      <c r="SZC44" s="343"/>
      <c r="SZD44" s="343"/>
      <c r="SZE44" s="343"/>
      <c r="SZF44" s="343"/>
      <c r="SZG44" s="343"/>
      <c r="SZH44" s="343"/>
      <c r="SZI44" s="343"/>
      <c r="SZJ44" s="343"/>
      <c r="SZK44" s="343"/>
      <c r="SZL44" s="343"/>
      <c r="SZM44" s="343"/>
      <c r="SZN44" s="343"/>
      <c r="SZO44" s="343"/>
      <c r="SZP44" s="343"/>
      <c r="SZQ44" s="343"/>
      <c r="SZR44" s="343"/>
      <c r="SZS44" s="343"/>
      <c r="SZT44" s="343"/>
      <c r="SZU44" s="343"/>
      <c r="SZV44" s="343"/>
      <c r="SZW44" s="343"/>
      <c r="SZX44" s="343"/>
      <c r="SZY44" s="343"/>
      <c r="SZZ44" s="343"/>
      <c r="TAA44" s="343"/>
      <c r="TAB44" s="343"/>
      <c r="TAC44" s="343"/>
      <c r="TAD44" s="343"/>
      <c r="TAE44" s="343"/>
      <c r="TAF44" s="343"/>
      <c r="TAG44" s="343"/>
      <c r="TAH44" s="343"/>
      <c r="TAI44" s="343"/>
      <c r="TAJ44" s="343"/>
      <c r="TAK44" s="343"/>
      <c r="TAL44" s="343"/>
      <c r="TAM44" s="343"/>
      <c r="TAN44" s="343"/>
      <c r="TAO44" s="343"/>
      <c r="TAP44" s="343"/>
      <c r="TAQ44" s="343"/>
      <c r="TAR44" s="343"/>
      <c r="TAS44" s="343"/>
      <c r="TAT44" s="343"/>
      <c r="TAU44" s="343"/>
      <c r="TAV44" s="343"/>
      <c r="TAW44" s="343"/>
      <c r="TAX44" s="343"/>
      <c r="TAY44" s="343"/>
      <c r="TAZ44" s="343"/>
      <c r="TBA44" s="343"/>
      <c r="TBB44" s="343"/>
      <c r="TBC44" s="343"/>
      <c r="TBD44" s="343"/>
      <c r="TBE44" s="343"/>
      <c r="TBF44" s="343"/>
      <c r="TBG44" s="343"/>
      <c r="TBH44" s="343"/>
      <c r="TBI44" s="343"/>
      <c r="TBJ44" s="343"/>
      <c r="TBK44" s="343"/>
      <c r="TBL44" s="343"/>
      <c r="TBM44" s="343"/>
      <c r="TBN44" s="343"/>
      <c r="TBO44" s="343"/>
      <c r="TBP44" s="343"/>
      <c r="TBQ44" s="343"/>
      <c r="TBR44" s="343"/>
      <c r="TBS44" s="343"/>
      <c r="TBT44" s="343"/>
      <c r="TBU44" s="343"/>
      <c r="TBV44" s="343"/>
      <c r="TBW44" s="343"/>
      <c r="TBX44" s="343"/>
      <c r="TBY44" s="343"/>
      <c r="TBZ44" s="343"/>
      <c r="TCA44" s="343"/>
      <c r="TCB44" s="343"/>
      <c r="TCC44" s="343"/>
      <c r="TCD44" s="343"/>
      <c r="TCE44" s="343"/>
      <c r="TCF44" s="343"/>
      <c r="TCG44" s="343"/>
      <c r="TCH44" s="343"/>
      <c r="TCI44" s="343"/>
      <c r="TCJ44" s="343"/>
      <c r="TCK44" s="343"/>
      <c r="TCL44" s="343"/>
      <c r="TCM44" s="343"/>
      <c r="TCN44" s="343"/>
      <c r="TCO44" s="343"/>
      <c r="TCP44" s="343"/>
      <c r="TCQ44" s="343"/>
      <c r="TCR44" s="343"/>
      <c r="TCS44" s="343"/>
      <c r="TCT44" s="343"/>
      <c r="TCU44" s="343"/>
      <c r="TCV44" s="343"/>
      <c r="TCW44" s="343"/>
      <c r="TCX44" s="343"/>
      <c r="TCY44" s="343"/>
      <c r="TCZ44" s="343"/>
      <c r="TDA44" s="343"/>
      <c r="TDB44" s="343"/>
      <c r="TDC44" s="343"/>
      <c r="TDD44" s="343"/>
      <c r="TDE44" s="343"/>
      <c r="TDF44" s="343"/>
      <c r="TDG44" s="343"/>
      <c r="TDH44" s="343"/>
      <c r="TDI44" s="343"/>
      <c r="TDJ44" s="343"/>
      <c r="TDK44" s="343"/>
      <c r="TDL44" s="343"/>
      <c r="TDM44" s="343"/>
      <c r="TDN44" s="343"/>
      <c r="TDO44" s="343"/>
      <c r="TDP44" s="343"/>
      <c r="TDQ44" s="343"/>
      <c r="TDR44" s="343"/>
      <c r="TDS44" s="343"/>
      <c r="TDT44" s="343"/>
      <c r="TDU44" s="343"/>
      <c r="TDV44" s="343"/>
      <c r="TDW44" s="343"/>
      <c r="TDX44" s="343"/>
      <c r="TDY44" s="343"/>
      <c r="TDZ44" s="343"/>
      <c r="TEA44" s="343"/>
      <c r="TEB44" s="343"/>
      <c r="TEC44" s="343"/>
      <c r="TED44" s="343"/>
      <c r="TEE44" s="343"/>
      <c r="TEF44" s="343"/>
      <c r="TEG44" s="343"/>
      <c r="TEH44" s="343"/>
      <c r="TEI44" s="343"/>
      <c r="TEJ44" s="343"/>
      <c r="TEK44" s="343"/>
      <c r="TEL44" s="343"/>
      <c r="TEM44" s="343"/>
      <c r="TEN44" s="343"/>
      <c r="TEO44" s="343"/>
      <c r="TEP44" s="343"/>
      <c r="TEQ44" s="343"/>
      <c r="TER44" s="343"/>
      <c r="TES44" s="343"/>
      <c r="TET44" s="343"/>
      <c r="TEU44" s="343"/>
      <c r="TEV44" s="343"/>
      <c r="TEW44" s="343"/>
      <c r="TEX44" s="343"/>
      <c r="TEY44" s="343"/>
      <c r="TEZ44" s="343"/>
      <c r="TFA44" s="343"/>
      <c r="TFB44" s="343"/>
      <c r="TFC44" s="343"/>
      <c r="TFD44" s="343"/>
      <c r="TFE44" s="343"/>
      <c r="TFF44" s="343"/>
      <c r="TFG44" s="343"/>
      <c r="TFH44" s="343"/>
      <c r="TFI44" s="343"/>
      <c r="TFJ44" s="343"/>
      <c r="TFK44" s="343"/>
      <c r="TFL44" s="343"/>
      <c r="TFM44" s="343"/>
      <c r="TFN44" s="343"/>
      <c r="TFO44" s="343"/>
      <c r="TFP44" s="343"/>
      <c r="TFQ44" s="343"/>
      <c r="TFR44" s="343"/>
      <c r="TFS44" s="343"/>
      <c r="TFT44" s="343"/>
      <c r="TFU44" s="343"/>
      <c r="TFV44" s="343"/>
      <c r="TFW44" s="343"/>
      <c r="TFX44" s="343"/>
      <c r="TFY44" s="343"/>
      <c r="TFZ44" s="343"/>
      <c r="TGA44" s="343"/>
      <c r="TGB44" s="343"/>
      <c r="TGC44" s="343"/>
      <c r="TGD44" s="343"/>
      <c r="TGE44" s="343"/>
      <c r="TGF44" s="343"/>
      <c r="TGG44" s="343"/>
      <c r="TGH44" s="343"/>
      <c r="TGI44" s="343"/>
      <c r="TGJ44" s="343"/>
      <c r="TGK44" s="343"/>
      <c r="TGL44" s="343"/>
      <c r="TGM44" s="343"/>
      <c r="TGN44" s="343"/>
      <c r="TGO44" s="343"/>
      <c r="TGP44" s="343"/>
      <c r="TGQ44" s="343"/>
      <c r="TGR44" s="343"/>
      <c r="TGS44" s="343"/>
      <c r="TGT44" s="343"/>
      <c r="TGU44" s="343"/>
      <c r="TGV44" s="343"/>
      <c r="TGW44" s="343"/>
      <c r="TGX44" s="343"/>
      <c r="TGY44" s="343"/>
      <c r="TGZ44" s="343"/>
      <c r="THA44" s="343"/>
      <c r="THB44" s="343"/>
      <c r="THC44" s="343"/>
      <c r="THD44" s="343"/>
      <c r="THE44" s="343"/>
      <c r="THF44" s="343"/>
      <c r="THG44" s="343"/>
      <c r="THH44" s="343"/>
      <c r="THI44" s="343"/>
      <c r="THJ44" s="343"/>
      <c r="THK44" s="343"/>
      <c r="THL44" s="343"/>
      <c r="THM44" s="343"/>
      <c r="THN44" s="343"/>
      <c r="THO44" s="343"/>
      <c r="THP44" s="343"/>
      <c r="THQ44" s="343"/>
      <c r="THR44" s="343"/>
      <c r="THS44" s="343"/>
      <c r="THT44" s="343"/>
      <c r="THU44" s="343"/>
      <c r="THV44" s="343"/>
      <c r="THW44" s="343"/>
      <c r="THX44" s="343"/>
      <c r="THY44" s="343"/>
      <c r="THZ44" s="343"/>
      <c r="TIA44" s="343"/>
      <c r="TIB44" s="343"/>
      <c r="TIC44" s="343"/>
      <c r="TID44" s="343"/>
      <c r="TIE44" s="343"/>
      <c r="TIF44" s="343"/>
      <c r="TIG44" s="343"/>
      <c r="TIH44" s="343"/>
      <c r="TII44" s="343"/>
      <c r="TIJ44" s="343"/>
      <c r="TIK44" s="343"/>
      <c r="TIL44" s="343"/>
      <c r="TIM44" s="343"/>
      <c r="TIN44" s="343"/>
      <c r="TIO44" s="343"/>
      <c r="TIP44" s="343"/>
      <c r="TIQ44" s="343"/>
      <c r="TIR44" s="343"/>
      <c r="TIS44" s="343"/>
      <c r="TIT44" s="343"/>
      <c r="TIU44" s="343"/>
      <c r="TIV44" s="343"/>
      <c r="TIW44" s="343"/>
      <c r="TIX44" s="343"/>
      <c r="TIY44" s="343"/>
      <c r="TIZ44" s="343"/>
      <c r="TJA44" s="343"/>
      <c r="TJB44" s="343"/>
      <c r="TJC44" s="343"/>
      <c r="TJD44" s="343"/>
      <c r="TJE44" s="343"/>
      <c r="TJF44" s="343"/>
      <c r="TJG44" s="343"/>
      <c r="TJH44" s="343"/>
      <c r="TJI44" s="343"/>
      <c r="TJJ44" s="343"/>
      <c r="TJK44" s="343"/>
      <c r="TJL44" s="343"/>
      <c r="TJM44" s="343"/>
      <c r="TJN44" s="343"/>
      <c r="TJO44" s="343"/>
      <c r="TJP44" s="343"/>
      <c r="TJQ44" s="343"/>
      <c r="TJR44" s="343"/>
      <c r="TJS44" s="343"/>
      <c r="TJT44" s="343"/>
      <c r="TJU44" s="343"/>
      <c r="TJV44" s="343"/>
      <c r="TJW44" s="343"/>
      <c r="TJX44" s="343"/>
      <c r="TJY44" s="343"/>
      <c r="TJZ44" s="343"/>
      <c r="TKA44" s="343"/>
      <c r="TKB44" s="343"/>
      <c r="TKC44" s="343"/>
      <c r="TKD44" s="343"/>
      <c r="TKE44" s="343"/>
      <c r="TKF44" s="343"/>
      <c r="TKG44" s="343"/>
      <c r="TKH44" s="343"/>
      <c r="TKI44" s="343"/>
      <c r="TKJ44" s="343"/>
      <c r="TKK44" s="343"/>
      <c r="TKL44" s="343"/>
      <c r="TKM44" s="343"/>
      <c r="TKN44" s="343"/>
      <c r="TKO44" s="343"/>
      <c r="TKP44" s="343"/>
      <c r="TKQ44" s="343"/>
      <c r="TKR44" s="343"/>
      <c r="TKS44" s="343"/>
      <c r="TKT44" s="343"/>
      <c r="TKU44" s="343"/>
      <c r="TKV44" s="343"/>
      <c r="TKW44" s="343"/>
      <c r="TKX44" s="343"/>
      <c r="TKY44" s="343"/>
      <c r="TKZ44" s="343"/>
      <c r="TLA44" s="343"/>
      <c r="TLB44" s="343"/>
      <c r="TLC44" s="343"/>
      <c r="TLD44" s="343"/>
      <c r="TLE44" s="343"/>
      <c r="TLF44" s="343"/>
      <c r="TLG44" s="343"/>
      <c r="TLH44" s="343"/>
      <c r="TLI44" s="343"/>
      <c r="TLJ44" s="343"/>
      <c r="TLK44" s="343"/>
      <c r="TLL44" s="343"/>
      <c r="TLM44" s="343"/>
      <c r="TLN44" s="343"/>
      <c r="TLO44" s="343"/>
      <c r="TLP44" s="343"/>
      <c r="TLQ44" s="343"/>
      <c r="TLR44" s="343"/>
      <c r="TLS44" s="343"/>
      <c r="TLT44" s="343"/>
      <c r="TLU44" s="343"/>
      <c r="TLV44" s="343"/>
      <c r="TLW44" s="343"/>
      <c r="TLX44" s="343"/>
      <c r="TLY44" s="343"/>
      <c r="TLZ44" s="343"/>
      <c r="TMA44" s="343"/>
      <c r="TMB44" s="343"/>
      <c r="TMC44" s="343"/>
      <c r="TMD44" s="343"/>
      <c r="TME44" s="343"/>
      <c r="TMF44" s="343"/>
      <c r="TMG44" s="343"/>
      <c r="TMH44" s="343"/>
      <c r="TMI44" s="343"/>
      <c r="TMJ44" s="343"/>
      <c r="TMK44" s="343"/>
      <c r="TML44" s="343"/>
      <c r="TMM44" s="343"/>
      <c r="TMN44" s="343"/>
      <c r="TMO44" s="343"/>
      <c r="TMP44" s="343"/>
      <c r="TMQ44" s="343"/>
      <c r="TMR44" s="343"/>
      <c r="TMS44" s="343"/>
      <c r="TMT44" s="343"/>
      <c r="TMU44" s="343"/>
      <c r="TMV44" s="343"/>
      <c r="TMW44" s="343"/>
      <c r="TMX44" s="343"/>
      <c r="TMY44" s="343"/>
      <c r="TMZ44" s="343"/>
      <c r="TNA44" s="343"/>
      <c r="TNB44" s="343"/>
      <c r="TNC44" s="343"/>
      <c r="TND44" s="343"/>
      <c r="TNE44" s="343"/>
      <c r="TNF44" s="343"/>
      <c r="TNG44" s="343"/>
      <c r="TNH44" s="343"/>
      <c r="TNI44" s="343"/>
      <c r="TNJ44" s="343"/>
      <c r="TNK44" s="343"/>
      <c r="TNL44" s="343"/>
      <c r="TNM44" s="343"/>
      <c r="TNN44" s="343"/>
      <c r="TNO44" s="343"/>
      <c r="TNP44" s="343"/>
      <c r="TNQ44" s="343"/>
      <c r="TNR44" s="343"/>
      <c r="TNS44" s="343"/>
      <c r="TNT44" s="343"/>
      <c r="TNU44" s="343"/>
      <c r="TNV44" s="343"/>
      <c r="TNW44" s="343"/>
      <c r="TNX44" s="343"/>
      <c r="TNY44" s="343"/>
      <c r="TNZ44" s="343"/>
      <c r="TOA44" s="343"/>
      <c r="TOB44" s="343"/>
      <c r="TOC44" s="343"/>
      <c r="TOD44" s="343"/>
      <c r="TOE44" s="343"/>
      <c r="TOF44" s="343"/>
      <c r="TOG44" s="343"/>
      <c r="TOH44" s="343"/>
      <c r="TOI44" s="343"/>
      <c r="TOJ44" s="343"/>
      <c r="TOK44" s="343"/>
      <c r="TOL44" s="343"/>
      <c r="TOM44" s="343"/>
      <c r="TON44" s="343"/>
      <c r="TOO44" s="343"/>
      <c r="TOP44" s="343"/>
      <c r="TOQ44" s="343"/>
      <c r="TOR44" s="343"/>
      <c r="TOS44" s="343"/>
      <c r="TOT44" s="343"/>
      <c r="TOU44" s="343"/>
      <c r="TOV44" s="343"/>
      <c r="TOW44" s="343"/>
      <c r="TOX44" s="343"/>
      <c r="TOY44" s="343"/>
      <c r="TOZ44" s="343"/>
      <c r="TPA44" s="343"/>
      <c r="TPB44" s="343"/>
      <c r="TPC44" s="343"/>
      <c r="TPD44" s="343"/>
      <c r="TPE44" s="343"/>
      <c r="TPF44" s="343"/>
      <c r="TPG44" s="343"/>
      <c r="TPH44" s="343"/>
      <c r="TPI44" s="343"/>
      <c r="TPJ44" s="343"/>
      <c r="TPK44" s="343"/>
      <c r="TPL44" s="343"/>
      <c r="TPM44" s="343"/>
      <c r="TPN44" s="343"/>
      <c r="TPO44" s="343"/>
      <c r="TPP44" s="343"/>
      <c r="TPQ44" s="343"/>
      <c r="TPR44" s="343"/>
      <c r="TPS44" s="343"/>
      <c r="TPT44" s="343"/>
      <c r="TPU44" s="343"/>
      <c r="TPV44" s="343"/>
      <c r="TPW44" s="343"/>
      <c r="TPX44" s="343"/>
      <c r="TPY44" s="343"/>
      <c r="TPZ44" s="343"/>
      <c r="TQA44" s="343"/>
      <c r="TQB44" s="343"/>
      <c r="TQC44" s="343"/>
      <c r="TQD44" s="343"/>
      <c r="TQE44" s="343"/>
      <c r="TQF44" s="343"/>
      <c r="TQG44" s="343"/>
      <c r="TQH44" s="343"/>
      <c r="TQI44" s="343"/>
      <c r="TQJ44" s="343"/>
      <c r="TQK44" s="343"/>
      <c r="TQL44" s="343"/>
      <c r="TQM44" s="343"/>
      <c r="TQN44" s="343"/>
      <c r="TQO44" s="343"/>
      <c r="TQP44" s="343"/>
      <c r="TQQ44" s="343"/>
      <c r="TQR44" s="343"/>
      <c r="TQS44" s="343"/>
      <c r="TQT44" s="343"/>
      <c r="TQU44" s="343"/>
      <c r="TQV44" s="343"/>
      <c r="TQW44" s="343"/>
      <c r="TQX44" s="343"/>
      <c r="TQY44" s="343"/>
      <c r="TQZ44" s="343"/>
      <c r="TRA44" s="343"/>
      <c r="TRB44" s="343"/>
      <c r="TRC44" s="343"/>
      <c r="TRD44" s="343"/>
      <c r="TRE44" s="343"/>
      <c r="TRF44" s="343"/>
      <c r="TRG44" s="343"/>
      <c r="TRH44" s="343"/>
      <c r="TRI44" s="343"/>
      <c r="TRJ44" s="343"/>
      <c r="TRK44" s="343"/>
      <c r="TRL44" s="343"/>
      <c r="TRM44" s="343"/>
      <c r="TRN44" s="343"/>
      <c r="TRO44" s="343"/>
      <c r="TRP44" s="343"/>
      <c r="TRQ44" s="343"/>
      <c r="TRR44" s="343"/>
      <c r="TRS44" s="343"/>
      <c r="TRT44" s="343"/>
      <c r="TRU44" s="343"/>
      <c r="TRV44" s="343"/>
      <c r="TRW44" s="343"/>
      <c r="TRX44" s="343"/>
      <c r="TRY44" s="343"/>
      <c r="TRZ44" s="343"/>
      <c r="TSA44" s="343"/>
      <c r="TSB44" s="343"/>
      <c r="TSC44" s="343"/>
      <c r="TSD44" s="343"/>
      <c r="TSE44" s="343"/>
      <c r="TSF44" s="343"/>
      <c r="TSG44" s="343"/>
      <c r="TSH44" s="343"/>
      <c r="TSI44" s="343"/>
      <c r="TSJ44" s="343"/>
      <c r="TSK44" s="343"/>
      <c r="TSL44" s="343"/>
      <c r="TSM44" s="343"/>
      <c r="TSN44" s="343"/>
      <c r="TSO44" s="343"/>
      <c r="TSP44" s="343"/>
      <c r="TSQ44" s="343"/>
      <c r="TSR44" s="343"/>
      <c r="TSS44" s="343"/>
      <c r="TST44" s="343"/>
      <c r="TSU44" s="343"/>
      <c r="TSV44" s="343"/>
      <c r="TSW44" s="343"/>
      <c r="TSX44" s="343"/>
      <c r="TSY44" s="343"/>
      <c r="TSZ44" s="343"/>
      <c r="TTA44" s="343"/>
      <c r="TTB44" s="343"/>
      <c r="TTC44" s="343"/>
      <c r="TTD44" s="343"/>
      <c r="TTE44" s="343"/>
      <c r="TTF44" s="343"/>
      <c r="TTG44" s="343"/>
      <c r="TTH44" s="343"/>
      <c r="TTI44" s="343"/>
      <c r="TTJ44" s="343"/>
      <c r="TTK44" s="343"/>
      <c r="TTL44" s="343"/>
      <c r="TTM44" s="343"/>
      <c r="TTN44" s="343"/>
      <c r="TTO44" s="343"/>
      <c r="TTP44" s="343"/>
      <c r="TTQ44" s="343"/>
      <c r="TTR44" s="343"/>
      <c r="TTS44" s="343"/>
      <c r="TTT44" s="343"/>
      <c r="TTU44" s="343"/>
      <c r="TTV44" s="343"/>
      <c r="TTW44" s="343"/>
      <c r="TTX44" s="343"/>
      <c r="TTY44" s="343"/>
      <c r="TTZ44" s="343"/>
      <c r="TUA44" s="343"/>
      <c r="TUB44" s="343"/>
      <c r="TUC44" s="343"/>
      <c r="TUD44" s="343"/>
      <c r="TUE44" s="343"/>
      <c r="TUF44" s="343"/>
      <c r="TUG44" s="343"/>
      <c r="TUH44" s="343"/>
      <c r="TUI44" s="343"/>
      <c r="TUJ44" s="343"/>
      <c r="TUK44" s="343"/>
      <c r="TUL44" s="343"/>
      <c r="TUM44" s="343"/>
      <c r="TUN44" s="343"/>
      <c r="TUO44" s="343"/>
      <c r="TUP44" s="343"/>
      <c r="TUQ44" s="343"/>
      <c r="TUR44" s="343"/>
      <c r="TUS44" s="343"/>
      <c r="TUT44" s="343"/>
      <c r="TUU44" s="343"/>
      <c r="TUV44" s="343"/>
      <c r="TUW44" s="343"/>
      <c r="TUX44" s="343"/>
      <c r="TUY44" s="343"/>
      <c r="TUZ44" s="343"/>
      <c r="TVA44" s="343"/>
      <c r="TVB44" s="343"/>
      <c r="TVC44" s="343"/>
      <c r="TVD44" s="343"/>
      <c r="TVE44" s="343"/>
      <c r="TVF44" s="343"/>
      <c r="TVG44" s="343"/>
      <c r="TVH44" s="343"/>
      <c r="TVI44" s="343"/>
      <c r="TVJ44" s="343"/>
      <c r="TVK44" s="343"/>
      <c r="TVL44" s="343"/>
      <c r="TVM44" s="343"/>
      <c r="TVN44" s="343"/>
      <c r="TVO44" s="343"/>
      <c r="TVP44" s="343"/>
      <c r="TVQ44" s="343"/>
      <c r="TVR44" s="343"/>
      <c r="TVS44" s="343"/>
      <c r="TVT44" s="343"/>
      <c r="TVU44" s="343"/>
      <c r="TVV44" s="343"/>
      <c r="TVW44" s="343"/>
      <c r="TVX44" s="343"/>
      <c r="TVY44" s="343"/>
      <c r="TVZ44" s="343"/>
      <c r="TWA44" s="343"/>
      <c r="TWB44" s="343"/>
      <c r="TWC44" s="343"/>
      <c r="TWD44" s="343"/>
      <c r="TWE44" s="343"/>
      <c r="TWF44" s="343"/>
      <c r="TWG44" s="343"/>
      <c r="TWH44" s="343"/>
      <c r="TWI44" s="343"/>
      <c r="TWJ44" s="343"/>
      <c r="TWK44" s="343"/>
      <c r="TWL44" s="343"/>
      <c r="TWM44" s="343"/>
      <c r="TWN44" s="343"/>
      <c r="TWO44" s="343"/>
      <c r="TWP44" s="343"/>
      <c r="TWQ44" s="343"/>
      <c r="TWR44" s="343"/>
      <c r="TWS44" s="343"/>
      <c r="TWT44" s="343"/>
      <c r="TWU44" s="343"/>
      <c r="TWV44" s="343"/>
      <c r="TWW44" s="343"/>
      <c r="TWX44" s="343"/>
      <c r="TWY44" s="343"/>
      <c r="TWZ44" s="343"/>
      <c r="TXA44" s="343"/>
      <c r="TXB44" s="343"/>
      <c r="TXC44" s="343"/>
      <c r="TXD44" s="343"/>
      <c r="TXE44" s="343"/>
      <c r="TXF44" s="343"/>
      <c r="TXG44" s="343"/>
      <c r="TXH44" s="343"/>
      <c r="TXI44" s="343"/>
      <c r="TXJ44" s="343"/>
      <c r="TXK44" s="343"/>
      <c r="TXL44" s="343"/>
      <c r="TXM44" s="343"/>
      <c r="TXN44" s="343"/>
      <c r="TXO44" s="343"/>
      <c r="TXP44" s="343"/>
      <c r="TXQ44" s="343"/>
      <c r="TXR44" s="343"/>
      <c r="TXS44" s="343"/>
      <c r="TXT44" s="343"/>
      <c r="TXU44" s="343"/>
      <c r="TXV44" s="343"/>
      <c r="TXW44" s="343"/>
      <c r="TXX44" s="343"/>
      <c r="TXY44" s="343"/>
      <c r="TXZ44" s="343"/>
      <c r="TYA44" s="343"/>
      <c r="TYB44" s="343"/>
      <c r="TYC44" s="343"/>
      <c r="TYD44" s="343"/>
      <c r="TYE44" s="343"/>
      <c r="TYF44" s="343"/>
      <c r="TYG44" s="343"/>
      <c r="TYH44" s="343"/>
      <c r="TYI44" s="343"/>
      <c r="TYJ44" s="343"/>
      <c r="TYK44" s="343"/>
      <c r="TYL44" s="343"/>
      <c r="TYM44" s="343"/>
      <c r="TYN44" s="343"/>
      <c r="TYO44" s="343"/>
      <c r="TYP44" s="343"/>
      <c r="TYQ44" s="343"/>
      <c r="TYR44" s="343"/>
      <c r="TYS44" s="343"/>
      <c r="TYT44" s="343"/>
      <c r="TYU44" s="343"/>
      <c r="TYV44" s="343"/>
      <c r="TYW44" s="343"/>
      <c r="TYX44" s="343"/>
      <c r="TYY44" s="343"/>
      <c r="TYZ44" s="343"/>
      <c r="TZA44" s="343"/>
      <c r="TZB44" s="343"/>
      <c r="TZC44" s="343"/>
      <c r="TZD44" s="343"/>
      <c r="TZE44" s="343"/>
      <c r="TZF44" s="343"/>
      <c r="TZG44" s="343"/>
      <c r="TZH44" s="343"/>
      <c r="TZI44" s="343"/>
      <c r="TZJ44" s="343"/>
      <c r="TZK44" s="343"/>
      <c r="TZL44" s="343"/>
      <c r="TZM44" s="343"/>
      <c r="TZN44" s="343"/>
      <c r="TZO44" s="343"/>
      <c r="TZP44" s="343"/>
      <c r="TZQ44" s="343"/>
      <c r="TZR44" s="343"/>
      <c r="TZS44" s="343"/>
      <c r="TZT44" s="343"/>
      <c r="TZU44" s="343"/>
      <c r="TZV44" s="343"/>
      <c r="TZW44" s="343"/>
      <c r="TZX44" s="343"/>
      <c r="TZY44" s="343"/>
      <c r="TZZ44" s="343"/>
      <c r="UAA44" s="343"/>
      <c r="UAB44" s="343"/>
      <c r="UAC44" s="343"/>
      <c r="UAD44" s="343"/>
      <c r="UAE44" s="343"/>
      <c r="UAF44" s="343"/>
      <c r="UAG44" s="343"/>
      <c r="UAH44" s="343"/>
      <c r="UAI44" s="343"/>
      <c r="UAJ44" s="343"/>
      <c r="UAK44" s="343"/>
      <c r="UAL44" s="343"/>
      <c r="UAM44" s="343"/>
      <c r="UAN44" s="343"/>
      <c r="UAO44" s="343"/>
      <c r="UAP44" s="343"/>
      <c r="UAQ44" s="343"/>
      <c r="UAR44" s="343"/>
      <c r="UAS44" s="343"/>
      <c r="UAT44" s="343"/>
      <c r="UAU44" s="343"/>
      <c r="UAV44" s="343"/>
      <c r="UAW44" s="343"/>
      <c r="UAX44" s="343"/>
      <c r="UAY44" s="343"/>
      <c r="UAZ44" s="343"/>
      <c r="UBA44" s="343"/>
      <c r="UBB44" s="343"/>
      <c r="UBC44" s="343"/>
      <c r="UBD44" s="343"/>
      <c r="UBE44" s="343"/>
      <c r="UBF44" s="343"/>
      <c r="UBG44" s="343"/>
      <c r="UBH44" s="343"/>
      <c r="UBI44" s="343"/>
      <c r="UBJ44" s="343"/>
      <c r="UBK44" s="343"/>
      <c r="UBL44" s="343"/>
      <c r="UBM44" s="343"/>
      <c r="UBN44" s="343"/>
      <c r="UBO44" s="343"/>
      <c r="UBP44" s="343"/>
      <c r="UBQ44" s="343"/>
      <c r="UBR44" s="343"/>
      <c r="UBS44" s="343"/>
      <c r="UBT44" s="343"/>
      <c r="UBU44" s="343"/>
      <c r="UBV44" s="343"/>
      <c r="UBW44" s="343"/>
      <c r="UBX44" s="343"/>
      <c r="UBY44" s="343"/>
      <c r="UBZ44" s="343"/>
      <c r="UCA44" s="343"/>
      <c r="UCB44" s="343"/>
      <c r="UCC44" s="343"/>
      <c r="UCD44" s="343"/>
      <c r="UCE44" s="343"/>
      <c r="UCF44" s="343"/>
      <c r="UCG44" s="343"/>
      <c r="UCH44" s="343"/>
      <c r="UCI44" s="343"/>
      <c r="UCJ44" s="343"/>
      <c r="UCK44" s="343"/>
      <c r="UCL44" s="343"/>
      <c r="UCM44" s="343"/>
      <c r="UCN44" s="343"/>
      <c r="UCO44" s="343"/>
      <c r="UCP44" s="343"/>
      <c r="UCQ44" s="343"/>
      <c r="UCR44" s="343"/>
      <c r="UCS44" s="343"/>
      <c r="UCT44" s="343"/>
      <c r="UCU44" s="343"/>
      <c r="UCV44" s="343"/>
      <c r="UCW44" s="343"/>
      <c r="UCX44" s="343"/>
      <c r="UCY44" s="343"/>
      <c r="UCZ44" s="343"/>
      <c r="UDA44" s="343"/>
      <c r="UDB44" s="343"/>
      <c r="UDC44" s="343"/>
      <c r="UDD44" s="343"/>
      <c r="UDE44" s="343"/>
      <c r="UDF44" s="343"/>
      <c r="UDG44" s="343"/>
      <c r="UDH44" s="343"/>
      <c r="UDI44" s="343"/>
      <c r="UDJ44" s="343"/>
      <c r="UDK44" s="343"/>
      <c r="UDL44" s="343"/>
      <c r="UDM44" s="343"/>
      <c r="UDN44" s="343"/>
      <c r="UDO44" s="343"/>
      <c r="UDP44" s="343"/>
      <c r="UDQ44" s="343"/>
      <c r="UDR44" s="343"/>
      <c r="UDS44" s="343"/>
      <c r="UDT44" s="343"/>
      <c r="UDU44" s="343"/>
      <c r="UDV44" s="343"/>
      <c r="UDW44" s="343"/>
      <c r="UDX44" s="343"/>
      <c r="UDY44" s="343"/>
      <c r="UDZ44" s="343"/>
      <c r="UEA44" s="343"/>
      <c r="UEB44" s="343"/>
      <c r="UEC44" s="343"/>
      <c r="UED44" s="343"/>
      <c r="UEE44" s="343"/>
      <c r="UEF44" s="343"/>
      <c r="UEG44" s="343"/>
      <c r="UEH44" s="343"/>
      <c r="UEI44" s="343"/>
      <c r="UEJ44" s="343"/>
      <c r="UEK44" s="343"/>
      <c r="UEL44" s="343"/>
      <c r="UEM44" s="343"/>
      <c r="UEN44" s="343"/>
      <c r="UEO44" s="343"/>
      <c r="UEP44" s="343"/>
      <c r="UEQ44" s="343"/>
      <c r="UER44" s="343"/>
      <c r="UES44" s="343"/>
      <c r="UET44" s="343"/>
      <c r="UEU44" s="343"/>
      <c r="UEV44" s="343"/>
      <c r="UEW44" s="343"/>
      <c r="UEX44" s="343"/>
      <c r="UEY44" s="343"/>
      <c r="UEZ44" s="343"/>
      <c r="UFA44" s="343"/>
      <c r="UFB44" s="343"/>
      <c r="UFC44" s="343"/>
      <c r="UFD44" s="343"/>
      <c r="UFE44" s="343"/>
      <c r="UFF44" s="343"/>
      <c r="UFG44" s="343"/>
      <c r="UFH44" s="343"/>
      <c r="UFI44" s="343"/>
      <c r="UFJ44" s="343"/>
      <c r="UFK44" s="343"/>
      <c r="UFL44" s="343"/>
      <c r="UFM44" s="343"/>
      <c r="UFN44" s="343"/>
      <c r="UFO44" s="343"/>
      <c r="UFP44" s="343"/>
      <c r="UFQ44" s="343"/>
      <c r="UFR44" s="343"/>
      <c r="UFS44" s="343"/>
      <c r="UFT44" s="343"/>
      <c r="UFU44" s="343"/>
      <c r="UFV44" s="343"/>
      <c r="UFW44" s="343"/>
      <c r="UFX44" s="343"/>
      <c r="UFY44" s="343"/>
      <c r="UFZ44" s="343"/>
      <c r="UGA44" s="343"/>
      <c r="UGB44" s="343"/>
      <c r="UGC44" s="343"/>
      <c r="UGD44" s="343"/>
      <c r="UGE44" s="343"/>
      <c r="UGF44" s="343"/>
      <c r="UGG44" s="343"/>
      <c r="UGH44" s="343"/>
      <c r="UGI44" s="343"/>
      <c r="UGJ44" s="343"/>
      <c r="UGK44" s="343"/>
      <c r="UGL44" s="343"/>
      <c r="UGM44" s="343"/>
      <c r="UGN44" s="343"/>
      <c r="UGO44" s="343"/>
      <c r="UGP44" s="343"/>
      <c r="UGQ44" s="343"/>
      <c r="UGR44" s="343"/>
      <c r="UGS44" s="343"/>
      <c r="UGT44" s="343"/>
      <c r="UGU44" s="343"/>
      <c r="UGV44" s="343"/>
      <c r="UGW44" s="343"/>
      <c r="UGX44" s="343"/>
      <c r="UGY44" s="343"/>
      <c r="UGZ44" s="343"/>
      <c r="UHA44" s="343"/>
      <c r="UHB44" s="343"/>
      <c r="UHC44" s="343"/>
      <c r="UHD44" s="343"/>
      <c r="UHE44" s="343"/>
      <c r="UHF44" s="343"/>
      <c r="UHG44" s="343"/>
      <c r="UHH44" s="343"/>
      <c r="UHI44" s="343"/>
      <c r="UHJ44" s="343"/>
      <c r="UHK44" s="343"/>
      <c r="UHL44" s="343"/>
      <c r="UHM44" s="343"/>
      <c r="UHN44" s="343"/>
      <c r="UHO44" s="343"/>
      <c r="UHP44" s="343"/>
      <c r="UHQ44" s="343"/>
      <c r="UHR44" s="343"/>
      <c r="UHS44" s="343"/>
      <c r="UHT44" s="343"/>
      <c r="UHU44" s="343"/>
      <c r="UHV44" s="343"/>
      <c r="UHW44" s="343"/>
      <c r="UHX44" s="343"/>
      <c r="UHY44" s="343"/>
      <c r="UHZ44" s="343"/>
      <c r="UIA44" s="343"/>
      <c r="UIB44" s="343"/>
      <c r="UIC44" s="343"/>
      <c r="UID44" s="343"/>
      <c r="UIE44" s="343"/>
      <c r="UIF44" s="343"/>
      <c r="UIG44" s="343"/>
      <c r="UIH44" s="343"/>
      <c r="UII44" s="343"/>
      <c r="UIJ44" s="343"/>
      <c r="UIK44" s="343"/>
      <c r="UIL44" s="343"/>
      <c r="UIM44" s="343"/>
      <c r="UIN44" s="343"/>
      <c r="UIO44" s="343"/>
      <c r="UIP44" s="343"/>
      <c r="UIQ44" s="343"/>
      <c r="UIR44" s="343"/>
      <c r="UIS44" s="343"/>
      <c r="UIT44" s="343"/>
      <c r="UIU44" s="343"/>
      <c r="UIV44" s="343"/>
      <c r="UIW44" s="343"/>
      <c r="UIX44" s="343"/>
      <c r="UIY44" s="343"/>
      <c r="UIZ44" s="343"/>
      <c r="UJA44" s="343"/>
      <c r="UJB44" s="343"/>
      <c r="UJC44" s="343"/>
      <c r="UJD44" s="343"/>
      <c r="UJE44" s="343"/>
      <c r="UJF44" s="343"/>
      <c r="UJG44" s="343"/>
      <c r="UJH44" s="343"/>
      <c r="UJI44" s="343"/>
      <c r="UJJ44" s="343"/>
      <c r="UJK44" s="343"/>
      <c r="UJL44" s="343"/>
      <c r="UJM44" s="343"/>
      <c r="UJN44" s="343"/>
      <c r="UJO44" s="343"/>
      <c r="UJP44" s="343"/>
      <c r="UJQ44" s="343"/>
      <c r="UJR44" s="343"/>
      <c r="UJS44" s="343"/>
      <c r="UJT44" s="343"/>
      <c r="UJU44" s="343"/>
      <c r="UJV44" s="343"/>
      <c r="UJW44" s="343"/>
      <c r="UJX44" s="343"/>
      <c r="UJY44" s="343"/>
      <c r="UJZ44" s="343"/>
      <c r="UKA44" s="343"/>
      <c r="UKB44" s="343"/>
      <c r="UKC44" s="343"/>
      <c r="UKD44" s="343"/>
      <c r="UKE44" s="343"/>
      <c r="UKF44" s="343"/>
      <c r="UKG44" s="343"/>
      <c r="UKH44" s="343"/>
      <c r="UKI44" s="343"/>
      <c r="UKJ44" s="343"/>
      <c r="UKK44" s="343"/>
      <c r="UKL44" s="343"/>
      <c r="UKM44" s="343"/>
      <c r="UKN44" s="343"/>
      <c r="UKO44" s="343"/>
      <c r="UKP44" s="343"/>
      <c r="UKQ44" s="343"/>
      <c r="UKR44" s="343"/>
      <c r="UKS44" s="343"/>
      <c r="UKT44" s="343"/>
      <c r="UKU44" s="343"/>
      <c r="UKV44" s="343"/>
      <c r="UKW44" s="343"/>
      <c r="UKX44" s="343"/>
      <c r="UKY44" s="343"/>
      <c r="UKZ44" s="343"/>
      <c r="ULA44" s="343"/>
      <c r="ULB44" s="343"/>
      <c r="ULC44" s="343"/>
      <c r="ULD44" s="343"/>
      <c r="ULE44" s="343"/>
      <c r="ULF44" s="343"/>
      <c r="ULG44" s="343"/>
      <c r="ULH44" s="343"/>
      <c r="ULI44" s="343"/>
      <c r="ULJ44" s="343"/>
      <c r="ULK44" s="343"/>
      <c r="ULL44" s="343"/>
      <c r="ULM44" s="343"/>
      <c r="ULN44" s="343"/>
      <c r="ULO44" s="343"/>
      <c r="ULP44" s="343"/>
      <c r="ULQ44" s="343"/>
      <c r="ULR44" s="343"/>
      <c r="ULS44" s="343"/>
      <c r="ULT44" s="343"/>
      <c r="ULU44" s="343"/>
      <c r="ULV44" s="343"/>
      <c r="ULW44" s="343"/>
      <c r="ULX44" s="343"/>
      <c r="ULY44" s="343"/>
      <c r="ULZ44" s="343"/>
      <c r="UMA44" s="343"/>
      <c r="UMB44" s="343"/>
      <c r="UMC44" s="343"/>
      <c r="UMD44" s="343"/>
      <c r="UME44" s="343"/>
      <c r="UMF44" s="343"/>
      <c r="UMG44" s="343"/>
      <c r="UMH44" s="343"/>
      <c r="UMI44" s="343"/>
      <c r="UMJ44" s="343"/>
      <c r="UMK44" s="343"/>
      <c r="UML44" s="343"/>
      <c r="UMM44" s="343"/>
      <c r="UMN44" s="343"/>
      <c r="UMO44" s="343"/>
      <c r="UMP44" s="343"/>
      <c r="UMQ44" s="343"/>
      <c r="UMR44" s="343"/>
      <c r="UMS44" s="343"/>
      <c r="UMT44" s="343"/>
      <c r="UMU44" s="343"/>
      <c r="UMV44" s="343"/>
      <c r="UMW44" s="343"/>
      <c r="UMX44" s="343"/>
      <c r="UMY44" s="343"/>
      <c r="UMZ44" s="343"/>
      <c r="UNA44" s="343"/>
      <c r="UNB44" s="343"/>
      <c r="UNC44" s="343"/>
      <c r="UND44" s="343"/>
      <c r="UNE44" s="343"/>
      <c r="UNF44" s="343"/>
      <c r="UNG44" s="343"/>
      <c r="UNH44" s="343"/>
      <c r="UNI44" s="343"/>
      <c r="UNJ44" s="343"/>
      <c r="UNK44" s="343"/>
      <c r="UNL44" s="343"/>
      <c r="UNM44" s="343"/>
      <c r="UNN44" s="343"/>
      <c r="UNO44" s="343"/>
      <c r="UNP44" s="343"/>
      <c r="UNQ44" s="343"/>
      <c r="UNR44" s="343"/>
      <c r="UNS44" s="343"/>
      <c r="UNT44" s="343"/>
      <c r="UNU44" s="343"/>
      <c r="UNV44" s="343"/>
      <c r="UNW44" s="343"/>
      <c r="UNX44" s="343"/>
      <c r="UNY44" s="343"/>
      <c r="UNZ44" s="343"/>
      <c r="UOA44" s="343"/>
      <c r="UOB44" s="343"/>
      <c r="UOC44" s="343"/>
      <c r="UOD44" s="343"/>
      <c r="UOE44" s="343"/>
      <c r="UOF44" s="343"/>
      <c r="UOG44" s="343"/>
      <c r="UOH44" s="343"/>
      <c r="UOI44" s="343"/>
      <c r="UOJ44" s="343"/>
      <c r="UOK44" s="343"/>
      <c r="UOL44" s="343"/>
      <c r="UOM44" s="343"/>
      <c r="UON44" s="343"/>
      <c r="UOO44" s="343"/>
      <c r="UOP44" s="343"/>
      <c r="UOQ44" s="343"/>
      <c r="UOR44" s="343"/>
      <c r="UOS44" s="343"/>
      <c r="UOT44" s="343"/>
      <c r="UOU44" s="343"/>
      <c r="UOV44" s="343"/>
      <c r="UOW44" s="343"/>
      <c r="UOX44" s="343"/>
      <c r="UOY44" s="343"/>
      <c r="UOZ44" s="343"/>
      <c r="UPA44" s="343"/>
      <c r="UPB44" s="343"/>
      <c r="UPC44" s="343"/>
      <c r="UPD44" s="343"/>
      <c r="UPE44" s="343"/>
      <c r="UPF44" s="343"/>
      <c r="UPG44" s="343"/>
      <c r="UPH44" s="343"/>
      <c r="UPI44" s="343"/>
      <c r="UPJ44" s="343"/>
      <c r="UPK44" s="343"/>
      <c r="UPL44" s="343"/>
      <c r="UPM44" s="343"/>
      <c r="UPN44" s="343"/>
      <c r="UPO44" s="343"/>
      <c r="UPP44" s="343"/>
      <c r="UPQ44" s="343"/>
      <c r="UPR44" s="343"/>
      <c r="UPS44" s="343"/>
      <c r="UPT44" s="343"/>
      <c r="UPU44" s="343"/>
      <c r="UPV44" s="343"/>
      <c r="UPW44" s="343"/>
      <c r="UPX44" s="343"/>
      <c r="UPY44" s="343"/>
      <c r="UPZ44" s="343"/>
      <c r="UQA44" s="343"/>
      <c r="UQB44" s="343"/>
      <c r="UQC44" s="343"/>
      <c r="UQD44" s="343"/>
      <c r="UQE44" s="343"/>
      <c r="UQF44" s="343"/>
      <c r="UQG44" s="343"/>
      <c r="UQH44" s="343"/>
      <c r="UQI44" s="343"/>
      <c r="UQJ44" s="343"/>
      <c r="UQK44" s="343"/>
      <c r="UQL44" s="343"/>
      <c r="UQM44" s="343"/>
      <c r="UQN44" s="343"/>
      <c r="UQO44" s="343"/>
      <c r="UQP44" s="343"/>
      <c r="UQQ44" s="343"/>
      <c r="UQR44" s="343"/>
      <c r="UQS44" s="343"/>
      <c r="UQT44" s="343"/>
      <c r="UQU44" s="343"/>
      <c r="UQV44" s="343"/>
      <c r="UQW44" s="343"/>
      <c r="UQX44" s="343"/>
      <c r="UQY44" s="343"/>
      <c r="UQZ44" s="343"/>
      <c r="URA44" s="343"/>
      <c r="URB44" s="343"/>
      <c r="URC44" s="343"/>
      <c r="URD44" s="343"/>
      <c r="URE44" s="343"/>
      <c r="URF44" s="343"/>
      <c r="URG44" s="343"/>
      <c r="URH44" s="343"/>
      <c r="URI44" s="343"/>
      <c r="URJ44" s="343"/>
      <c r="URK44" s="343"/>
      <c r="URL44" s="343"/>
      <c r="URM44" s="343"/>
      <c r="URN44" s="343"/>
      <c r="URO44" s="343"/>
      <c r="URP44" s="343"/>
      <c r="URQ44" s="343"/>
      <c r="URR44" s="343"/>
      <c r="URS44" s="343"/>
      <c r="URT44" s="343"/>
      <c r="URU44" s="343"/>
      <c r="URV44" s="343"/>
      <c r="URW44" s="343"/>
      <c r="URX44" s="343"/>
      <c r="URY44" s="343"/>
      <c r="URZ44" s="343"/>
      <c r="USA44" s="343"/>
      <c r="USB44" s="343"/>
      <c r="USC44" s="343"/>
      <c r="USD44" s="343"/>
      <c r="USE44" s="343"/>
      <c r="USF44" s="343"/>
      <c r="USG44" s="343"/>
      <c r="USH44" s="343"/>
      <c r="USI44" s="343"/>
      <c r="USJ44" s="343"/>
      <c r="USK44" s="343"/>
      <c r="USL44" s="343"/>
      <c r="USM44" s="343"/>
      <c r="USN44" s="343"/>
      <c r="USO44" s="343"/>
      <c r="USP44" s="343"/>
      <c r="USQ44" s="343"/>
      <c r="USR44" s="343"/>
      <c r="USS44" s="343"/>
      <c r="UST44" s="343"/>
      <c r="USU44" s="343"/>
      <c r="USV44" s="343"/>
      <c r="USW44" s="343"/>
      <c r="USX44" s="343"/>
      <c r="USY44" s="343"/>
      <c r="USZ44" s="343"/>
      <c r="UTA44" s="343"/>
      <c r="UTB44" s="343"/>
      <c r="UTC44" s="343"/>
      <c r="UTD44" s="343"/>
      <c r="UTE44" s="343"/>
      <c r="UTF44" s="343"/>
      <c r="UTG44" s="343"/>
      <c r="UTH44" s="343"/>
      <c r="UTI44" s="343"/>
      <c r="UTJ44" s="343"/>
      <c r="UTK44" s="343"/>
      <c r="UTL44" s="343"/>
      <c r="UTM44" s="343"/>
      <c r="UTN44" s="343"/>
      <c r="UTO44" s="343"/>
      <c r="UTP44" s="343"/>
      <c r="UTQ44" s="343"/>
      <c r="UTR44" s="343"/>
      <c r="UTS44" s="343"/>
      <c r="UTT44" s="343"/>
      <c r="UTU44" s="343"/>
      <c r="UTV44" s="343"/>
      <c r="UTW44" s="343"/>
      <c r="UTX44" s="343"/>
      <c r="UTY44" s="343"/>
      <c r="UTZ44" s="343"/>
      <c r="UUA44" s="343"/>
      <c r="UUB44" s="343"/>
      <c r="UUC44" s="343"/>
      <c r="UUD44" s="343"/>
      <c r="UUE44" s="343"/>
      <c r="UUF44" s="343"/>
      <c r="UUG44" s="343"/>
      <c r="UUH44" s="343"/>
      <c r="UUI44" s="343"/>
      <c r="UUJ44" s="343"/>
      <c r="UUK44" s="343"/>
      <c r="UUL44" s="343"/>
      <c r="UUM44" s="343"/>
      <c r="UUN44" s="343"/>
      <c r="UUO44" s="343"/>
      <c r="UUP44" s="343"/>
      <c r="UUQ44" s="343"/>
      <c r="UUR44" s="343"/>
      <c r="UUS44" s="343"/>
      <c r="UUT44" s="343"/>
      <c r="UUU44" s="343"/>
      <c r="UUV44" s="343"/>
      <c r="UUW44" s="343"/>
      <c r="UUX44" s="343"/>
      <c r="UUY44" s="343"/>
      <c r="UUZ44" s="343"/>
      <c r="UVA44" s="343"/>
      <c r="UVB44" s="343"/>
      <c r="UVC44" s="343"/>
      <c r="UVD44" s="343"/>
      <c r="UVE44" s="343"/>
      <c r="UVF44" s="343"/>
      <c r="UVG44" s="343"/>
      <c r="UVH44" s="343"/>
      <c r="UVI44" s="343"/>
      <c r="UVJ44" s="343"/>
      <c r="UVK44" s="343"/>
      <c r="UVL44" s="343"/>
      <c r="UVM44" s="343"/>
      <c r="UVN44" s="343"/>
      <c r="UVO44" s="343"/>
      <c r="UVP44" s="343"/>
      <c r="UVQ44" s="343"/>
      <c r="UVR44" s="343"/>
      <c r="UVS44" s="343"/>
      <c r="UVT44" s="343"/>
      <c r="UVU44" s="343"/>
      <c r="UVV44" s="343"/>
      <c r="UVW44" s="343"/>
      <c r="UVX44" s="343"/>
      <c r="UVY44" s="343"/>
      <c r="UVZ44" s="343"/>
      <c r="UWA44" s="343"/>
      <c r="UWB44" s="343"/>
      <c r="UWC44" s="343"/>
      <c r="UWD44" s="343"/>
      <c r="UWE44" s="343"/>
      <c r="UWF44" s="343"/>
      <c r="UWG44" s="343"/>
      <c r="UWH44" s="343"/>
      <c r="UWI44" s="343"/>
      <c r="UWJ44" s="343"/>
      <c r="UWK44" s="343"/>
      <c r="UWL44" s="343"/>
      <c r="UWM44" s="343"/>
      <c r="UWN44" s="343"/>
      <c r="UWO44" s="343"/>
      <c r="UWP44" s="343"/>
      <c r="UWQ44" s="343"/>
      <c r="UWR44" s="343"/>
      <c r="UWS44" s="343"/>
      <c r="UWT44" s="343"/>
      <c r="UWU44" s="343"/>
      <c r="UWV44" s="343"/>
      <c r="UWW44" s="343"/>
      <c r="UWX44" s="343"/>
      <c r="UWY44" s="343"/>
      <c r="UWZ44" s="343"/>
      <c r="UXA44" s="343"/>
      <c r="UXB44" s="343"/>
      <c r="UXC44" s="343"/>
      <c r="UXD44" s="343"/>
      <c r="UXE44" s="343"/>
      <c r="UXF44" s="343"/>
      <c r="UXG44" s="343"/>
      <c r="UXH44" s="343"/>
      <c r="UXI44" s="343"/>
      <c r="UXJ44" s="343"/>
      <c r="UXK44" s="343"/>
      <c r="UXL44" s="343"/>
      <c r="UXM44" s="343"/>
      <c r="UXN44" s="343"/>
      <c r="UXO44" s="343"/>
      <c r="UXP44" s="343"/>
      <c r="UXQ44" s="343"/>
      <c r="UXR44" s="343"/>
      <c r="UXS44" s="343"/>
      <c r="UXT44" s="343"/>
      <c r="UXU44" s="343"/>
      <c r="UXV44" s="343"/>
      <c r="UXW44" s="343"/>
      <c r="UXX44" s="343"/>
      <c r="UXY44" s="343"/>
      <c r="UXZ44" s="343"/>
      <c r="UYA44" s="343"/>
      <c r="UYB44" s="343"/>
      <c r="UYC44" s="343"/>
      <c r="UYD44" s="343"/>
      <c r="UYE44" s="343"/>
      <c r="UYF44" s="343"/>
      <c r="UYG44" s="343"/>
      <c r="UYH44" s="343"/>
      <c r="UYI44" s="343"/>
      <c r="UYJ44" s="343"/>
      <c r="UYK44" s="343"/>
      <c r="UYL44" s="343"/>
      <c r="UYM44" s="343"/>
      <c r="UYN44" s="343"/>
      <c r="UYO44" s="343"/>
      <c r="UYP44" s="343"/>
      <c r="UYQ44" s="343"/>
      <c r="UYR44" s="343"/>
      <c r="UYS44" s="343"/>
      <c r="UYT44" s="343"/>
      <c r="UYU44" s="343"/>
      <c r="UYV44" s="343"/>
      <c r="UYW44" s="343"/>
      <c r="UYX44" s="343"/>
      <c r="UYY44" s="343"/>
      <c r="UYZ44" s="343"/>
      <c r="UZA44" s="343"/>
      <c r="UZB44" s="343"/>
      <c r="UZC44" s="343"/>
      <c r="UZD44" s="343"/>
      <c r="UZE44" s="343"/>
      <c r="UZF44" s="343"/>
      <c r="UZG44" s="343"/>
      <c r="UZH44" s="343"/>
      <c r="UZI44" s="343"/>
      <c r="UZJ44" s="343"/>
      <c r="UZK44" s="343"/>
      <c r="UZL44" s="343"/>
      <c r="UZM44" s="343"/>
      <c r="UZN44" s="343"/>
      <c r="UZO44" s="343"/>
      <c r="UZP44" s="343"/>
      <c r="UZQ44" s="343"/>
      <c r="UZR44" s="343"/>
      <c r="UZS44" s="343"/>
      <c r="UZT44" s="343"/>
      <c r="UZU44" s="343"/>
      <c r="UZV44" s="343"/>
      <c r="UZW44" s="343"/>
      <c r="UZX44" s="343"/>
      <c r="UZY44" s="343"/>
      <c r="UZZ44" s="343"/>
      <c r="VAA44" s="343"/>
      <c r="VAB44" s="343"/>
      <c r="VAC44" s="343"/>
      <c r="VAD44" s="343"/>
      <c r="VAE44" s="343"/>
      <c r="VAF44" s="343"/>
      <c r="VAG44" s="343"/>
      <c r="VAH44" s="343"/>
      <c r="VAI44" s="343"/>
      <c r="VAJ44" s="343"/>
      <c r="VAK44" s="343"/>
      <c r="VAL44" s="343"/>
      <c r="VAM44" s="343"/>
      <c r="VAN44" s="343"/>
      <c r="VAO44" s="343"/>
      <c r="VAP44" s="343"/>
      <c r="VAQ44" s="343"/>
      <c r="VAR44" s="343"/>
      <c r="VAS44" s="343"/>
      <c r="VAT44" s="343"/>
      <c r="VAU44" s="343"/>
      <c r="VAV44" s="343"/>
      <c r="VAW44" s="343"/>
      <c r="VAX44" s="343"/>
      <c r="VAY44" s="343"/>
      <c r="VAZ44" s="343"/>
      <c r="VBA44" s="343"/>
      <c r="VBB44" s="343"/>
      <c r="VBC44" s="343"/>
      <c r="VBD44" s="343"/>
      <c r="VBE44" s="343"/>
      <c r="VBF44" s="343"/>
      <c r="VBG44" s="343"/>
      <c r="VBH44" s="343"/>
      <c r="VBI44" s="343"/>
      <c r="VBJ44" s="343"/>
      <c r="VBK44" s="343"/>
      <c r="VBL44" s="343"/>
      <c r="VBM44" s="343"/>
      <c r="VBN44" s="343"/>
      <c r="VBO44" s="343"/>
      <c r="VBP44" s="343"/>
      <c r="VBQ44" s="343"/>
      <c r="VBR44" s="343"/>
      <c r="VBS44" s="343"/>
      <c r="VBT44" s="343"/>
      <c r="VBU44" s="343"/>
      <c r="VBV44" s="343"/>
      <c r="VBW44" s="343"/>
      <c r="VBX44" s="343"/>
      <c r="VBY44" s="343"/>
      <c r="VBZ44" s="343"/>
      <c r="VCA44" s="343"/>
      <c r="VCB44" s="343"/>
      <c r="VCC44" s="343"/>
      <c r="VCD44" s="343"/>
      <c r="VCE44" s="343"/>
      <c r="VCF44" s="343"/>
      <c r="VCG44" s="343"/>
      <c r="VCH44" s="343"/>
      <c r="VCI44" s="343"/>
      <c r="VCJ44" s="343"/>
      <c r="VCK44" s="343"/>
      <c r="VCL44" s="343"/>
      <c r="VCM44" s="343"/>
      <c r="VCN44" s="343"/>
      <c r="VCO44" s="343"/>
      <c r="VCP44" s="343"/>
      <c r="VCQ44" s="343"/>
      <c r="VCR44" s="343"/>
      <c r="VCS44" s="343"/>
      <c r="VCT44" s="343"/>
      <c r="VCU44" s="343"/>
      <c r="VCV44" s="343"/>
      <c r="VCW44" s="343"/>
      <c r="VCX44" s="343"/>
      <c r="VCY44" s="343"/>
      <c r="VCZ44" s="343"/>
      <c r="VDA44" s="343"/>
      <c r="VDB44" s="343"/>
      <c r="VDC44" s="343"/>
      <c r="VDD44" s="343"/>
      <c r="VDE44" s="343"/>
      <c r="VDF44" s="343"/>
      <c r="VDG44" s="343"/>
      <c r="VDH44" s="343"/>
      <c r="VDI44" s="343"/>
      <c r="VDJ44" s="343"/>
      <c r="VDK44" s="343"/>
      <c r="VDL44" s="343"/>
      <c r="VDM44" s="343"/>
      <c r="VDN44" s="343"/>
      <c r="VDO44" s="343"/>
      <c r="VDP44" s="343"/>
      <c r="VDQ44" s="343"/>
      <c r="VDR44" s="343"/>
      <c r="VDS44" s="343"/>
      <c r="VDT44" s="343"/>
      <c r="VDU44" s="343"/>
      <c r="VDV44" s="343"/>
      <c r="VDW44" s="343"/>
      <c r="VDX44" s="343"/>
      <c r="VDY44" s="343"/>
      <c r="VDZ44" s="343"/>
      <c r="VEA44" s="343"/>
      <c r="VEB44" s="343"/>
      <c r="VEC44" s="343"/>
      <c r="VED44" s="343"/>
      <c r="VEE44" s="343"/>
      <c r="VEF44" s="343"/>
      <c r="VEG44" s="343"/>
      <c r="VEH44" s="343"/>
      <c r="VEI44" s="343"/>
      <c r="VEJ44" s="343"/>
      <c r="VEK44" s="343"/>
      <c r="VEL44" s="343"/>
      <c r="VEM44" s="343"/>
      <c r="VEN44" s="343"/>
      <c r="VEO44" s="343"/>
      <c r="VEP44" s="343"/>
      <c r="VEQ44" s="343"/>
      <c r="VER44" s="343"/>
      <c r="VES44" s="343"/>
      <c r="VET44" s="343"/>
      <c r="VEU44" s="343"/>
      <c r="VEV44" s="343"/>
      <c r="VEW44" s="343"/>
      <c r="VEX44" s="343"/>
      <c r="VEY44" s="343"/>
      <c r="VEZ44" s="343"/>
      <c r="VFA44" s="343"/>
      <c r="VFB44" s="343"/>
      <c r="VFC44" s="343"/>
      <c r="VFD44" s="343"/>
      <c r="VFE44" s="343"/>
      <c r="VFF44" s="343"/>
      <c r="VFG44" s="343"/>
      <c r="VFH44" s="343"/>
      <c r="VFI44" s="343"/>
      <c r="VFJ44" s="343"/>
      <c r="VFK44" s="343"/>
      <c r="VFL44" s="343"/>
      <c r="VFM44" s="343"/>
      <c r="VFN44" s="343"/>
      <c r="VFO44" s="343"/>
      <c r="VFP44" s="343"/>
      <c r="VFQ44" s="343"/>
      <c r="VFR44" s="343"/>
      <c r="VFS44" s="343"/>
      <c r="VFT44" s="343"/>
      <c r="VFU44" s="343"/>
      <c r="VFV44" s="343"/>
      <c r="VFW44" s="343"/>
      <c r="VFX44" s="343"/>
      <c r="VFY44" s="343"/>
      <c r="VFZ44" s="343"/>
      <c r="VGA44" s="343"/>
      <c r="VGB44" s="343"/>
      <c r="VGC44" s="343"/>
      <c r="VGD44" s="343"/>
      <c r="VGE44" s="343"/>
      <c r="VGF44" s="343"/>
      <c r="VGG44" s="343"/>
      <c r="VGH44" s="343"/>
      <c r="VGI44" s="343"/>
      <c r="VGJ44" s="343"/>
      <c r="VGK44" s="343"/>
      <c r="VGL44" s="343"/>
      <c r="VGM44" s="343"/>
      <c r="VGN44" s="343"/>
      <c r="VGO44" s="343"/>
      <c r="VGP44" s="343"/>
      <c r="VGQ44" s="343"/>
      <c r="VGR44" s="343"/>
      <c r="VGS44" s="343"/>
      <c r="VGT44" s="343"/>
      <c r="VGU44" s="343"/>
      <c r="VGV44" s="343"/>
      <c r="VGW44" s="343"/>
      <c r="VGX44" s="343"/>
      <c r="VGY44" s="343"/>
      <c r="VGZ44" s="343"/>
      <c r="VHA44" s="343"/>
      <c r="VHB44" s="343"/>
      <c r="VHC44" s="343"/>
      <c r="VHD44" s="343"/>
      <c r="VHE44" s="343"/>
      <c r="VHF44" s="343"/>
      <c r="VHG44" s="343"/>
      <c r="VHH44" s="343"/>
      <c r="VHI44" s="343"/>
      <c r="VHJ44" s="343"/>
      <c r="VHK44" s="343"/>
      <c r="VHL44" s="343"/>
      <c r="VHM44" s="343"/>
      <c r="VHN44" s="343"/>
      <c r="VHO44" s="343"/>
      <c r="VHP44" s="343"/>
      <c r="VHQ44" s="343"/>
      <c r="VHR44" s="343"/>
      <c r="VHS44" s="343"/>
      <c r="VHT44" s="343"/>
      <c r="VHU44" s="343"/>
      <c r="VHV44" s="343"/>
      <c r="VHW44" s="343"/>
      <c r="VHX44" s="343"/>
      <c r="VHY44" s="343"/>
      <c r="VHZ44" s="343"/>
      <c r="VIA44" s="343"/>
      <c r="VIB44" s="343"/>
      <c r="VIC44" s="343"/>
      <c r="VID44" s="343"/>
      <c r="VIE44" s="343"/>
      <c r="VIF44" s="343"/>
      <c r="VIG44" s="343"/>
      <c r="VIH44" s="343"/>
      <c r="VII44" s="343"/>
      <c r="VIJ44" s="343"/>
      <c r="VIK44" s="343"/>
      <c r="VIL44" s="343"/>
      <c r="VIM44" s="343"/>
      <c r="VIN44" s="343"/>
      <c r="VIO44" s="343"/>
      <c r="VIP44" s="343"/>
      <c r="VIQ44" s="343"/>
      <c r="VIR44" s="343"/>
      <c r="VIS44" s="343"/>
      <c r="VIT44" s="343"/>
      <c r="VIU44" s="343"/>
      <c r="VIV44" s="343"/>
      <c r="VIW44" s="343"/>
      <c r="VIX44" s="343"/>
      <c r="VIY44" s="343"/>
      <c r="VIZ44" s="343"/>
      <c r="VJA44" s="343"/>
      <c r="VJB44" s="343"/>
      <c r="VJC44" s="343"/>
      <c r="VJD44" s="343"/>
      <c r="VJE44" s="343"/>
      <c r="VJF44" s="343"/>
      <c r="VJG44" s="343"/>
      <c r="VJH44" s="343"/>
      <c r="VJI44" s="343"/>
      <c r="VJJ44" s="343"/>
      <c r="VJK44" s="343"/>
      <c r="VJL44" s="343"/>
      <c r="VJM44" s="343"/>
      <c r="VJN44" s="343"/>
      <c r="VJO44" s="343"/>
      <c r="VJP44" s="343"/>
      <c r="VJQ44" s="343"/>
      <c r="VJR44" s="343"/>
      <c r="VJS44" s="343"/>
      <c r="VJT44" s="343"/>
      <c r="VJU44" s="343"/>
      <c r="VJV44" s="343"/>
      <c r="VJW44" s="343"/>
      <c r="VJX44" s="343"/>
      <c r="VJY44" s="343"/>
      <c r="VJZ44" s="343"/>
      <c r="VKA44" s="343"/>
      <c r="VKB44" s="343"/>
      <c r="VKC44" s="343"/>
      <c r="VKD44" s="343"/>
      <c r="VKE44" s="343"/>
      <c r="VKF44" s="343"/>
      <c r="VKG44" s="343"/>
      <c r="VKH44" s="343"/>
      <c r="VKI44" s="343"/>
      <c r="VKJ44" s="343"/>
      <c r="VKK44" s="343"/>
      <c r="VKL44" s="343"/>
      <c r="VKM44" s="343"/>
      <c r="VKN44" s="343"/>
      <c r="VKO44" s="343"/>
      <c r="VKP44" s="343"/>
      <c r="VKQ44" s="343"/>
      <c r="VKR44" s="343"/>
      <c r="VKS44" s="343"/>
      <c r="VKT44" s="343"/>
      <c r="VKU44" s="343"/>
      <c r="VKV44" s="343"/>
      <c r="VKW44" s="343"/>
      <c r="VKX44" s="343"/>
      <c r="VKY44" s="343"/>
      <c r="VKZ44" s="343"/>
      <c r="VLA44" s="343"/>
      <c r="VLB44" s="343"/>
      <c r="VLC44" s="343"/>
      <c r="VLD44" s="343"/>
      <c r="VLE44" s="343"/>
      <c r="VLF44" s="343"/>
      <c r="VLG44" s="343"/>
      <c r="VLH44" s="343"/>
      <c r="VLI44" s="343"/>
      <c r="VLJ44" s="343"/>
      <c r="VLK44" s="343"/>
      <c r="VLL44" s="343"/>
      <c r="VLM44" s="343"/>
      <c r="VLN44" s="343"/>
      <c r="VLO44" s="343"/>
      <c r="VLP44" s="343"/>
      <c r="VLQ44" s="343"/>
      <c r="VLR44" s="343"/>
      <c r="VLS44" s="343"/>
      <c r="VLT44" s="343"/>
      <c r="VLU44" s="343"/>
      <c r="VLV44" s="343"/>
      <c r="VLW44" s="343"/>
      <c r="VLX44" s="343"/>
      <c r="VLY44" s="343"/>
      <c r="VLZ44" s="343"/>
      <c r="VMA44" s="343"/>
      <c r="VMB44" s="343"/>
      <c r="VMC44" s="343"/>
      <c r="VMD44" s="343"/>
      <c r="VME44" s="343"/>
      <c r="VMF44" s="343"/>
      <c r="VMG44" s="343"/>
      <c r="VMH44" s="343"/>
      <c r="VMI44" s="343"/>
      <c r="VMJ44" s="343"/>
      <c r="VMK44" s="343"/>
      <c r="VML44" s="343"/>
      <c r="VMM44" s="343"/>
      <c r="VMN44" s="343"/>
      <c r="VMO44" s="343"/>
      <c r="VMP44" s="343"/>
      <c r="VMQ44" s="343"/>
      <c r="VMR44" s="343"/>
      <c r="VMS44" s="343"/>
      <c r="VMT44" s="343"/>
      <c r="VMU44" s="343"/>
      <c r="VMV44" s="343"/>
      <c r="VMW44" s="343"/>
      <c r="VMX44" s="343"/>
      <c r="VMY44" s="343"/>
      <c r="VMZ44" s="343"/>
      <c r="VNA44" s="343"/>
      <c r="VNB44" s="343"/>
      <c r="VNC44" s="343"/>
      <c r="VND44" s="343"/>
      <c r="VNE44" s="343"/>
      <c r="VNF44" s="343"/>
      <c r="VNG44" s="343"/>
      <c r="VNH44" s="343"/>
      <c r="VNI44" s="343"/>
      <c r="VNJ44" s="343"/>
      <c r="VNK44" s="343"/>
      <c r="VNL44" s="343"/>
      <c r="VNM44" s="343"/>
      <c r="VNN44" s="343"/>
      <c r="VNO44" s="343"/>
      <c r="VNP44" s="343"/>
      <c r="VNQ44" s="343"/>
      <c r="VNR44" s="343"/>
      <c r="VNS44" s="343"/>
      <c r="VNT44" s="343"/>
      <c r="VNU44" s="343"/>
      <c r="VNV44" s="343"/>
      <c r="VNW44" s="343"/>
      <c r="VNX44" s="343"/>
      <c r="VNY44" s="343"/>
      <c r="VNZ44" s="343"/>
      <c r="VOA44" s="343"/>
      <c r="VOB44" s="343"/>
      <c r="VOC44" s="343"/>
      <c r="VOD44" s="343"/>
      <c r="VOE44" s="343"/>
      <c r="VOF44" s="343"/>
      <c r="VOG44" s="343"/>
      <c r="VOH44" s="343"/>
      <c r="VOI44" s="343"/>
      <c r="VOJ44" s="343"/>
      <c r="VOK44" s="343"/>
      <c r="VOL44" s="343"/>
      <c r="VOM44" s="343"/>
      <c r="VON44" s="343"/>
      <c r="VOO44" s="343"/>
      <c r="VOP44" s="343"/>
      <c r="VOQ44" s="343"/>
      <c r="VOR44" s="343"/>
      <c r="VOS44" s="343"/>
      <c r="VOT44" s="343"/>
      <c r="VOU44" s="343"/>
      <c r="VOV44" s="343"/>
      <c r="VOW44" s="343"/>
      <c r="VOX44" s="343"/>
      <c r="VOY44" s="343"/>
      <c r="VOZ44" s="343"/>
      <c r="VPA44" s="343"/>
      <c r="VPB44" s="343"/>
      <c r="VPC44" s="343"/>
      <c r="VPD44" s="343"/>
      <c r="VPE44" s="343"/>
      <c r="VPF44" s="343"/>
      <c r="VPG44" s="343"/>
      <c r="VPH44" s="343"/>
      <c r="VPI44" s="343"/>
      <c r="VPJ44" s="343"/>
      <c r="VPK44" s="343"/>
      <c r="VPL44" s="343"/>
      <c r="VPM44" s="343"/>
      <c r="VPN44" s="343"/>
      <c r="VPO44" s="343"/>
      <c r="VPP44" s="343"/>
      <c r="VPQ44" s="343"/>
      <c r="VPR44" s="343"/>
      <c r="VPS44" s="343"/>
      <c r="VPT44" s="343"/>
      <c r="VPU44" s="343"/>
      <c r="VPV44" s="343"/>
      <c r="VPW44" s="343"/>
      <c r="VPX44" s="343"/>
      <c r="VPY44" s="343"/>
      <c r="VPZ44" s="343"/>
      <c r="VQA44" s="343"/>
      <c r="VQB44" s="343"/>
      <c r="VQC44" s="343"/>
      <c r="VQD44" s="343"/>
      <c r="VQE44" s="343"/>
      <c r="VQF44" s="343"/>
      <c r="VQG44" s="343"/>
      <c r="VQH44" s="343"/>
      <c r="VQI44" s="343"/>
      <c r="VQJ44" s="343"/>
      <c r="VQK44" s="343"/>
      <c r="VQL44" s="343"/>
      <c r="VQM44" s="343"/>
      <c r="VQN44" s="343"/>
      <c r="VQO44" s="343"/>
      <c r="VQP44" s="343"/>
      <c r="VQQ44" s="343"/>
      <c r="VQR44" s="343"/>
      <c r="VQS44" s="343"/>
      <c r="VQT44" s="343"/>
      <c r="VQU44" s="343"/>
      <c r="VQV44" s="343"/>
      <c r="VQW44" s="343"/>
      <c r="VQX44" s="343"/>
      <c r="VQY44" s="343"/>
      <c r="VQZ44" s="343"/>
      <c r="VRA44" s="343"/>
      <c r="VRB44" s="343"/>
      <c r="VRC44" s="343"/>
      <c r="VRD44" s="343"/>
      <c r="VRE44" s="343"/>
      <c r="VRF44" s="343"/>
      <c r="VRG44" s="343"/>
      <c r="VRH44" s="343"/>
      <c r="VRI44" s="343"/>
      <c r="VRJ44" s="343"/>
      <c r="VRK44" s="343"/>
      <c r="VRL44" s="343"/>
      <c r="VRM44" s="343"/>
      <c r="VRN44" s="343"/>
      <c r="VRO44" s="343"/>
      <c r="VRP44" s="343"/>
      <c r="VRQ44" s="343"/>
      <c r="VRR44" s="343"/>
      <c r="VRS44" s="343"/>
      <c r="VRT44" s="343"/>
      <c r="VRU44" s="343"/>
      <c r="VRV44" s="343"/>
      <c r="VRW44" s="343"/>
      <c r="VRX44" s="343"/>
      <c r="VRY44" s="343"/>
      <c r="VRZ44" s="343"/>
      <c r="VSA44" s="343"/>
      <c r="VSB44" s="343"/>
      <c r="VSC44" s="343"/>
      <c r="VSD44" s="343"/>
      <c r="VSE44" s="343"/>
      <c r="VSF44" s="343"/>
      <c r="VSG44" s="343"/>
      <c r="VSH44" s="343"/>
      <c r="VSI44" s="343"/>
      <c r="VSJ44" s="343"/>
      <c r="VSK44" s="343"/>
      <c r="VSL44" s="343"/>
      <c r="VSM44" s="343"/>
      <c r="VSN44" s="343"/>
      <c r="VSO44" s="343"/>
      <c r="VSP44" s="343"/>
      <c r="VSQ44" s="343"/>
      <c r="VSR44" s="343"/>
      <c r="VSS44" s="343"/>
      <c r="VST44" s="343"/>
      <c r="VSU44" s="343"/>
      <c r="VSV44" s="343"/>
      <c r="VSW44" s="343"/>
      <c r="VSX44" s="343"/>
      <c r="VSY44" s="343"/>
      <c r="VSZ44" s="343"/>
      <c r="VTA44" s="343"/>
      <c r="VTB44" s="343"/>
      <c r="VTC44" s="343"/>
      <c r="VTD44" s="343"/>
      <c r="VTE44" s="343"/>
      <c r="VTF44" s="343"/>
      <c r="VTG44" s="343"/>
      <c r="VTH44" s="343"/>
      <c r="VTI44" s="343"/>
      <c r="VTJ44" s="343"/>
      <c r="VTK44" s="343"/>
      <c r="VTL44" s="343"/>
      <c r="VTM44" s="343"/>
      <c r="VTN44" s="343"/>
      <c r="VTO44" s="343"/>
      <c r="VTP44" s="343"/>
      <c r="VTQ44" s="343"/>
      <c r="VTR44" s="343"/>
      <c r="VTS44" s="343"/>
      <c r="VTT44" s="343"/>
      <c r="VTU44" s="343"/>
      <c r="VTV44" s="343"/>
      <c r="VTW44" s="343"/>
      <c r="VTX44" s="343"/>
      <c r="VTY44" s="343"/>
      <c r="VTZ44" s="343"/>
      <c r="VUA44" s="343"/>
      <c r="VUB44" s="343"/>
      <c r="VUC44" s="343"/>
      <c r="VUD44" s="343"/>
      <c r="VUE44" s="343"/>
      <c r="VUF44" s="343"/>
      <c r="VUG44" s="343"/>
      <c r="VUH44" s="343"/>
      <c r="VUI44" s="343"/>
      <c r="VUJ44" s="343"/>
      <c r="VUK44" s="343"/>
      <c r="VUL44" s="343"/>
      <c r="VUM44" s="343"/>
      <c r="VUN44" s="343"/>
      <c r="VUO44" s="343"/>
      <c r="VUP44" s="343"/>
      <c r="VUQ44" s="343"/>
      <c r="VUR44" s="343"/>
      <c r="VUS44" s="343"/>
      <c r="VUT44" s="343"/>
      <c r="VUU44" s="343"/>
      <c r="VUV44" s="343"/>
      <c r="VUW44" s="343"/>
      <c r="VUX44" s="343"/>
      <c r="VUY44" s="343"/>
      <c r="VUZ44" s="343"/>
      <c r="VVA44" s="343"/>
      <c r="VVB44" s="343"/>
      <c r="VVC44" s="343"/>
      <c r="VVD44" s="343"/>
      <c r="VVE44" s="343"/>
      <c r="VVF44" s="343"/>
      <c r="VVG44" s="343"/>
      <c r="VVH44" s="343"/>
      <c r="VVI44" s="343"/>
      <c r="VVJ44" s="343"/>
      <c r="VVK44" s="343"/>
      <c r="VVL44" s="343"/>
      <c r="VVM44" s="343"/>
      <c r="VVN44" s="343"/>
      <c r="VVO44" s="343"/>
      <c r="VVP44" s="343"/>
      <c r="VVQ44" s="343"/>
      <c r="VVR44" s="343"/>
      <c r="VVS44" s="343"/>
      <c r="VVT44" s="343"/>
      <c r="VVU44" s="343"/>
      <c r="VVV44" s="343"/>
      <c r="VVW44" s="343"/>
      <c r="VVX44" s="343"/>
      <c r="VVY44" s="343"/>
      <c r="VVZ44" s="343"/>
      <c r="VWA44" s="343"/>
      <c r="VWB44" s="343"/>
      <c r="VWC44" s="343"/>
      <c r="VWD44" s="343"/>
      <c r="VWE44" s="343"/>
      <c r="VWF44" s="343"/>
      <c r="VWG44" s="343"/>
      <c r="VWH44" s="343"/>
      <c r="VWI44" s="343"/>
      <c r="VWJ44" s="343"/>
      <c r="VWK44" s="343"/>
      <c r="VWL44" s="343"/>
      <c r="VWM44" s="343"/>
      <c r="VWN44" s="343"/>
      <c r="VWO44" s="343"/>
      <c r="VWP44" s="343"/>
      <c r="VWQ44" s="343"/>
      <c r="VWR44" s="343"/>
      <c r="VWS44" s="343"/>
      <c r="VWT44" s="343"/>
      <c r="VWU44" s="343"/>
      <c r="VWV44" s="343"/>
      <c r="VWW44" s="343"/>
      <c r="VWX44" s="343"/>
      <c r="VWY44" s="343"/>
      <c r="VWZ44" s="343"/>
      <c r="VXA44" s="343"/>
      <c r="VXB44" s="343"/>
      <c r="VXC44" s="343"/>
      <c r="VXD44" s="343"/>
      <c r="VXE44" s="343"/>
      <c r="VXF44" s="343"/>
      <c r="VXG44" s="343"/>
      <c r="VXH44" s="343"/>
      <c r="VXI44" s="343"/>
      <c r="VXJ44" s="343"/>
      <c r="VXK44" s="343"/>
      <c r="VXL44" s="343"/>
      <c r="VXM44" s="343"/>
      <c r="VXN44" s="343"/>
      <c r="VXO44" s="343"/>
      <c r="VXP44" s="343"/>
      <c r="VXQ44" s="343"/>
      <c r="VXR44" s="343"/>
      <c r="VXS44" s="343"/>
      <c r="VXT44" s="343"/>
      <c r="VXU44" s="343"/>
      <c r="VXV44" s="343"/>
      <c r="VXW44" s="343"/>
      <c r="VXX44" s="343"/>
      <c r="VXY44" s="343"/>
      <c r="VXZ44" s="343"/>
      <c r="VYA44" s="343"/>
      <c r="VYB44" s="343"/>
      <c r="VYC44" s="343"/>
      <c r="VYD44" s="343"/>
      <c r="VYE44" s="343"/>
      <c r="VYF44" s="343"/>
      <c r="VYG44" s="343"/>
      <c r="VYH44" s="343"/>
      <c r="VYI44" s="343"/>
      <c r="VYJ44" s="343"/>
      <c r="VYK44" s="343"/>
      <c r="VYL44" s="343"/>
      <c r="VYM44" s="343"/>
      <c r="VYN44" s="343"/>
      <c r="VYO44" s="343"/>
      <c r="VYP44" s="343"/>
      <c r="VYQ44" s="343"/>
      <c r="VYR44" s="343"/>
      <c r="VYS44" s="343"/>
      <c r="VYT44" s="343"/>
      <c r="VYU44" s="343"/>
      <c r="VYV44" s="343"/>
      <c r="VYW44" s="343"/>
      <c r="VYX44" s="343"/>
      <c r="VYY44" s="343"/>
      <c r="VYZ44" s="343"/>
      <c r="VZA44" s="343"/>
      <c r="VZB44" s="343"/>
      <c r="VZC44" s="343"/>
      <c r="VZD44" s="343"/>
      <c r="VZE44" s="343"/>
      <c r="VZF44" s="343"/>
      <c r="VZG44" s="343"/>
      <c r="VZH44" s="343"/>
      <c r="VZI44" s="343"/>
      <c r="VZJ44" s="343"/>
      <c r="VZK44" s="343"/>
      <c r="VZL44" s="343"/>
      <c r="VZM44" s="343"/>
      <c r="VZN44" s="343"/>
      <c r="VZO44" s="343"/>
      <c r="VZP44" s="343"/>
      <c r="VZQ44" s="343"/>
      <c r="VZR44" s="343"/>
      <c r="VZS44" s="343"/>
      <c r="VZT44" s="343"/>
      <c r="VZU44" s="343"/>
      <c r="VZV44" s="343"/>
      <c r="VZW44" s="343"/>
      <c r="VZX44" s="343"/>
      <c r="VZY44" s="343"/>
      <c r="VZZ44" s="343"/>
      <c r="WAA44" s="343"/>
      <c r="WAB44" s="343"/>
      <c r="WAC44" s="343"/>
      <c r="WAD44" s="343"/>
      <c r="WAE44" s="343"/>
      <c r="WAF44" s="343"/>
      <c r="WAG44" s="343"/>
      <c r="WAH44" s="343"/>
      <c r="WAI44" s="343"/>
      <c r="WAJ44" s="343"/>
      <c r="WAK44" s="343"/>
      <c r="WAL44" s="343"/>
      <c r="WAM44" s="343"/>
      <c r="WAN44" s="343"/>
      <c r="WAO44" s="343"/>
      <c r="WAP44" s="343"/>
      <c r="WAQ44" s="343"/>
      <c r="WAR44" s="343"/>
      <c r="WAS44" s="343"/>
      <c r="WAT44" s="343"/>
      <c r="WAU44" s="343"/>
      <c r="WAV44" s="343"/>
      <c r="WAW44" s="343"/>
      <c r="WAX44" s="343"/>
      <c r="WAY44" s="343"/>
      <c r="WAZ44" s="343"/>
      <c r="WBA44" s="343"/>
      <c r="WBB44" s="343"/>
      <c r="WBC44" s="343"/>
      <c r="WBD44" s="343"/>
      <c r="WBE44" s="343"/>
      <c r="WBF44" s="343"/>
      <c r="WBG44" s="343"/>
      <c r="WBH44" s="343"/>
      <c r="WBI44" s="343"/>
      <c r="WBJ44" s="343"/>
      <c r="WBK44" s="343"/>
      <c r="WBL44" s="343"/>
      <c r="WBM44" s="343"/>
      <c r="WBN44" s="343"/>
      <c r="WBO44" s="343"/>
      <c r="WBP44" s="343"/>
      <c r="WBQ44" s="343"/>
      <c r="WBR44" s="343"/>
      <c r="WBS44" s="343"/>
      <c r="WBT44" s="343"/>
      <c r="WBU44" s="343"/>
      <c r="WBV44" s="343"/>
      <c r="WBW44" s="343"/>
      <c r="WBX44" s="343"/>
      <c r="WBY44" s="343"/>
      <c r="WBZ44" s="343"/>
      <c r="WCA44" s="343"/>
      <c r="WCB44" s="343"/>
      <c r="WCC44" s="343"/>
      <c r="WCD44" s="343"/>
      <c r="WCE44" s="343"/>
      <c r="WCF44" s="343"/>
      <c r="WCG44" s="343"/>
      <c r="WCH44" s="343"/>
      <c r="WCI44" s="343"/>
      <c r="WCJ44" s="343"/>
      <c r="WCK44" s="343"/>
      <c r="WCL44" s="343"/>
      <c r="WCM44" s="343"/>
      <c r="WCN44" s="343"/>
      <c r="WCO44" s="343"/>
      <c r="WCP44" s="343"/>
      <c r="WCQ44" s="343"/>
      <c r="WCR44" s="343"/>
      <c r="WCS44" s="343"/>
      <c r="WCT44" s="343"/>
      <c r="WCU44" s="343"/>
      <c r="WCV44" s="343"/>
      <c r="WCW44" s="343"/>
      <c r="WCX44" s="343"/>
      <c r="WCY44" s="343"/>
      <c r="WCZ44" s="343"/>
      <c r="WDA44" s="343"/>
      <c r="WDB44" s="343"/>
      <c r="WDC44" s="343"/>
      <c r="WDD44" s="343"/>
      <c r="WDE44" s="343"/>
      <c r="WDF44" s="343"/>
      <c r="WDG44" s="343"/>
      <c r="WDH44" s="343"/>
      <c r="WDI44" s="343"/>
      <c r="WDJ44" s="343"/>
      <c r="WDK44" s="343"/>
      <c r="WDL44" s="343"/>
      <c r="WDM44" s="343"/>
      <c r="WDN44" s="343"/>
      <c r="WDO44" s="343"/>
      <c r="WDP44" s="343"/>
      <c r="WDQ44" s="343"/>
      <c r="WDR44" s="343"/>
      <c r="WDS44" s="343"/>
      <c r="WDT44" s="343"/>
      <c r="WDU44" s="343"/>
      <c r="WDV44" s="343"/>
      <c r="WDW44" s="343"/>
      <c r="WDX44" s="343"/>
      <c r="WDY44" s="343"/>
      <c r="WDZ44" s="343"/>
      <c r="WEA44" s="343"/>
      <c r="WEB44" s="343"/>
      <c r="WEC44" s="343"/>
      <c r="WED44" s="343"/>
      <c r="WEE44" s="343"/>
      <c r="WEF44" s="343"/>
      <c r="WEG44" s="343"/>
      <c r="WEH44" s="343"/>
      <c r="WEI44" s="343"/>
      <c r="WEJ44" s="343"/>
      <c r="WEK44" s="343"/>
      <c r="WEL44" s="343"/>
      <c r="WEM44" s="343"/>
      <c r="WEN44" s="343"/>
      <c r="WEO44" s="343"/>
      <c r="WEP44" s="343"/>
      <c r="WEQ44" s="343"/>
      <c r="WER44" s="343"/>
      <c r="WES44" s="343"/>
      <c r="WET44" s="343"/>
      <c r="WEU44" s="343"/>
      <c r="WEV44" s="343"/>
      <c r="WEW44" s="343"/>
      <c r="WEX44" s="343"/>
      <c r="WEY44" s="343"/>
      <c r="WEZ44" s="343"/>
      <c r="WFA44" s="343"/>
      <c r="WFB44" s="343"/>
      <c r="WFC44" s="343"/>
      <c r="WFD44" s="343"/>
      <c r="WFE44" s="343"/>
      <c r="WFF44" s="343"/>
      <c r="WFG44" s="343"/>
      <c r="WFH44" s="343"/>
      <c r="WFI44" s="343"/>
      <c r="WFJ44" s="343"/>
      <c r="WFK44" s="343"/>
      <c r="WFL44" s="343"/>
      <c r="WFM44" s="343"/>
      <c r="WFN44" s="343"/>
      <c r="WFO44" s="343"/>
      <c r="WFP44" s="343"/>
      <c r="WFQ44" s="343"/>
      <c r="WFR44" s="343"/>
      <c r="WFS44" s="343"/>
      <c r="WFT44" s="343"/>
      <c r="WFU44" s="343"/>
      <c r="WFV44" s="343"/>
      <c r="WFW44" s="343"/>
      <c r="WFX44" s="343"/>
      <c r="WFY44" s="343"/>
      <c r="WFZ44" s="343"/>
      <c r="WGA44" s="343"/>
      <c r="WGB44" s="343"/>
      <c r="WGC44" s="343"/>
      <c r="WGD44" s="343"/>
      <c r="WGE44" s="343"/>
      <c r="WGF44" s="343"/>
      <c r="WGG44" s="343"/>
      <c r="WGH44" s="343"/>
      <c r="WGI44" s="343"/>
      <c r="WGJ44" s="343"/>
      <c r="WGK44" s="343"/>
      <c r="WGL44" s="343"/>
      <c r="WGM44" s="343"/>
      <c r="WGN44" s="343"/>
      <c r="WGO44" s="343"/>
      <c r="WGP44" s="343"/>
      <c r="WGQ44" s="343"/>
      <c r="WGR44" s="343"/>
      <c r="WGS44" s="343"/>
      <c r="WGT44" s="343"/>
      <c r="WGU44" s="343"/>
      <c r="WGV44" s="343"/>
      <c r="WGW44" s="343"/>
      <c r="WGX44" s="343"/>
      <c r="WGY44" s="343"/>
      <c r="WGZ44" s="343"/>
      <c r="WHA44" s="343"/>
      <c r="WHB44" s="343"/>
      <c r="WHC44" s="343"/>
      <c r="WHD44" s="343"/>
      <c r="WHE44" s="343"/>
      <c r="WHF44" s="343"/>
      <c r="WHG44" s="343"/>
      <c r="WHH44" s="343"/>
      <c r="WHI44" s="343"/>
      <c r="WHJ44" s="343"/>
      <c r="WHK44" s="343"/>
      <c r="WHL44" s="343"/>
      <c r="WHM44" s="343"/>
      <c r="WHN44" s="343"/>
      <c r="WHO44" s="343"/>
      <c r="WHP44" s="343"/>
      <c r="WHQ44" s="343"/>
      <c r="WHR44" s="343"/>
      <c r="WHS44" s="343"/>
      <c r="WHT44" s="343"/>
      <c r="WHU44" s="343"/>
      <c r="WHV44" s="343"/>
      <c r="WHW44" s="343"/>
      <c r="WHX44" s="343"/>
      <c r="WHY44" s="343"/>
      <c r="WHZ44" s="343"/>
      <c r="WIA44" s="343"/>
      <c r="WIB44" s="343"/>
      <c r="WIC44" s="343"/>
      <c r="WID44" s="343"/>
      <c r="WIE44" s="343"/>
      <c r="WIF44" s="343"/>
      <c r="WIG44" s="343"/>
      <c r="WIH44" s="343"/>
      <c r="WII44" s="343"/>
      <c r="WIJ44" s="343"/>
      <c r="WIK44" s="343"/>
      <c r="WIL44" s="343"/>
      <c r="WIM44" s="343"/>
      <c r="WIN44" s="343"/>
      <c r="WIO44" s="343"/>
      <c r="WIP44" s="343"/>
      <c r="WIQ44" s="343"/>
      <c r="WIR44" s="343"/>
      <c r="WIS44" s="343"/>
      <c r="WIT44" s="343"/>
      <c r="WIU44" s="343"/>
      <c r="WIV44" s="343"/>
      <c r="WIW44" s="343"/>
      <c r="WIX44" s="343"/>
      <c r="WIY44" s="343"/>
      <c r="WIZ44" s="343"/>
      <c r="WJA44" s="343"/>
      <c r="WJB44" s="343"/>
      <c r="WJC44" s="343"/>
      <c r="WJD44" s="343"/>
      <c r="WJE44" s="343"/>
      <c r="WJF44" s="343"/>
      <c r="WJG44" s="343"/>
      <c r="WJH44" s="343"/>
      <c r="WJI44" s="343"/>
      <c r="WJJ44" s="343"/>
      <c r="WJK44" s="343"/>
      <c r="WJL44" s="343"/>
      <c r="WJM44" s="343"/>
      <c r="WJN44" s="343"/>
      <c r="WJO44" s="343"/>
      <c r="WJP44" s="343"/>
      <c r="WJQ44" s="343"/>
      <c r="WJR44" s="343"/>
      <c r="WJS44" s="343"/>
      <c r="WJT44" s="343"/>
      <c r="WJU44" s="343"/>
      <c r="WJV44" s="343"/>
      <c r="WJW44" s="343"/>
      <c r="WJX44" s="343"/>
      <c r="WJY44" s="343"/>
      <c r="WJZ44" s="343"/>
      <c r="WKA44" s="343"/>
      <c r="WKB44" s="343"/>
      <c r="WKC44" s="343"/>
      <c r="WKD44" s="343"/>
      <c r="WKE44" s="343"/>
      <c r="WKF44" s="343"/>
      <c r="WKG44" s="343"/>
      <c r="WKH44" s="343"/>
      <c r="WKI44" s="343"/>
      <c r="WKJ44" s="343"/>
      <c r="WKK44" s="343"/>
      <c r="WKL44" s="343"/>
      <c r="WKM44" s="343"/>
      <c r="WKN44" s="343"/>
      <c r="WKO44" s="343"/>
      <c r="WKP44" s="343"/>
      <c r="WKQ44" s="343"/>
      <c r="WKR44" s="343"/>
      <c r="WKS44" s="343"/>
      <c r="WKT44" s="343"/>
      <c r="WKU44" s="343"/>
      <c r="WKV44" s="343"/>
      <c r="WKW44" s="343"/>
      <c r="WKX44" s="343"/>
      <c r="WKY44" s="343"/>
      <c r="WKZ44" s="343"/>
      <c r="WLA44" s="343"/>
      <c r="WLB44" s="343"/>
      <c r="WLC44" s="343"/>
      <c r="WLD44" s="343"/>
      <c r="WLE44" s="343"/>
      <c r="WLF44" s="343"/>
      <c r="WLG44" s="343"/>
      <c r="WLH44" s="343"/>
      <c r="WLI44" s="343"/>
      <c r="WLJ44" s="343"/>
      <c r="WLK44" s="343"/>
      <c r="WLL44" s="343"/>
      <c r="WLM44" s="343"/>
      <c r="WLN44" s="343"/>
      <c r="WLO44" s="343"/>
      <c r="WLP44" s="343"/>
      <c r="WLQ44" s="343"/>
      <c r="WLR44" s="343"/>
      <c r="WLS44" s="343"/>
      <c r="WLT44" s="343"/>
      <c r="WLU44" s="343"/>
      <c r="WLV44" s="343"/>
      <c r="WLW44" s="343"/>
      <c r="WLX44" s="343"/>
      <c r="WLY44" s="343"/>
      <c r="WLZ44" s="343"/>
      <c r="WMA44" s="343"/>
      <c r="WMB44" s="343"/>
      <c r="WMC44" s="343"/>
      <c r="WMD44" s="343"/>
      <c r="WME44" s="343"/>
      <c r="WMF44" s="343"/>
      <c r="WMG44" s="343"/>
      <c r="WMH44" s="343"/>
      <c r="WMI44" s="343"/>
      <c r="WMJ44" s="343"/>
      <c r="WMK44" s="343"/>
      <c r="WML44" s="343"/>
      <c r="WMM44" s="343"/>
      <c r="WMN44" s="343"/>
      <c r="WMO44" s="343"/>
      <c r="WMP44" s="343"/>
      <c r="WMQ44" s="343"/>
      <c r="WMR44" s="343"/>
      <c r="WMS44" s="343"/>
      <c r="WMT44" s="343"/>
      <c r="WMU44" s="343"/>
      <c r="WMV44" s="343"/>
      <c r="WMW44" s="343"/>
      <c r="WMX44" s="343"/>
      <c r="WMY44" s="343"/>
      <c r="WMZ44" s="343"/>
      <c r="WNA44" s="343"/>
      <c r="WNB44" s="343"/>
      <c r="WNC44" s="343"/>
      <c r="WND44" s="343"/>
      <c r="WNE44" s="343"/>
      <c r="WNF44" s="343"/>
      <c r="WNG44" s="343"/>
      <c r="WNH44" s="343"/>
      <c r="WNI44" s="343"/>
      <c r="WNJ44" s="343"/>
      <c r="WNK44" s="343"/>
      <c r="WNL44" s="343"/>
      <c r="WNM44" s="343"/>
      <c r="WNN44" s="343"/>
      <c r="WNO44" s="343"/>
      <c r="WNP44" s="343"/>
      <c r="WNQ44" s="343"/>
      <c r="WNR44" s="343"/>
      <c r="WNS44" s="343"/>
      <c r="WNT44" s="343"/>
      <c r="WNU44" s="343"/>
      <c r="WNV44" s="343"/>
      <c r="WNW44" s="343"/>
      <c r="WNX44" s="343"/>
      <c r="WNY44" s="343"/>
      <c r="WNZ44" s="343"/>
      <c r="WOA44" s="343"/>
      <c r="WOB44" s="343"/>
      <c r="WOC44" s="343"/>
      <c r="WOD44" s="343"/>
      <c r="WOE44" s="343"/>
      <c r="WOF44" s="343"/>
      <c r="WOG44" s="343"/>
      <c r="WOH44" s="343"/>
      <c r="WOI44" s="343"/>
      <c r="WOJ44" s="343"/>
      <c r="WOK44" s="343"/>
      <c r="WOL44" s="343"/>
      <c r="WOM44" s="343"/>
      <c r="WON44" s="343"/>
      <c r="WOO44" s="343"/>
      <c r="WOP44" s="343"/>
      <c r="WOQ44" s="343"/>
      <c r="WOR44" s="343"/>
      <c r="WOS44" s="343"/>
      <c r="WOT44" s="343"/>
      <c r="WOU44" s="343"/>
      <c r="WOV44" s="343"/>
      <c r="WOW44" s="343"/>
      <c r="WOX44" s="343"/>
      <c r="WOY44" s="343"/>
      <c r="WOZ44" s="343"/>
      <c r="WPA44" s="343"/>
      <c r="WPB44" s="343"/>
      <c r="WPC44" s="343"/>
      <c r="WPD44" s="343"/>
      <c r="WPE44" s="343"/>
      <c r="WPF44" s="343"/>
      <c r="WPG44" s="343"/>
      <c r="WPH44" s="343"/>
      <c r="WPI44" s="343"/>
      <c r="WPJ44" s="343"/>
      <c r="WPK44" s="343"/>
      <c r="WPL44" s="343"/>
      <c r="WPM44" s="343"/>
      <c r="WPN44" s="343"/>
      <c r="WPO44" s="343"/>
      <c r="WPP44" s="343"/>
      <c r="WPQ44" s="343"/>
      <c r="WPR44" s="343"/>
      <c r="WPS44" s="343"/>
      <c r="WPT44" s="343"/>
      <c r="WPU44" s="343"/>
      <c r="WPV44" s="343"/>
      <c r="WPW44" s="343"/>
      <c r="WPX44" s="343"/>
      <c r="WPY44" s="343"/>
      <c r="WPZ44" s="343"/>
      <c r="WQA44" s="343"/>
      <c r="WQB44" s="343"/>
      <c r="WQC44" s="343"/>
      <c r="WQD44" s="343"/>
      <c r="WQE44" s="343"/>
      <c r="WQF44" s="343"/>
      <c r="WQG44" s="343"/>
      <c r="WQH44" s="343"/>
      <c r="WQI44" s="343"/>
      <c r="WQJ44" s="343"/>
      <c r="WQK44" s="343"/>
      <c r="WQL44" s="343"/>
      <c r="WQM44" s="343"/>
      <c r="WQN44" s="343"/>
      <c r="WQO44" s="343"/>
      <c r="WQP44" s="343"/>
      <c r="WQQ44" s="343"/>
      <c r="WQR44" s="343"/>
      <c r="WQS44" s="343"/>
      <c r="WQT44" s="343"/>
      <c r="WQU44" s="343"/>
      <c r="WQV44" s="343"/>
      <c r="WQW44" s="343"/>
      <c r="WQX44" s="343"/>
      <c r="WQY44" s="343"/>
      <c r="WQZ44" s="343"/>
      <c r="WRA44" s="343"/>
      <c r="WRB44" s="343"/>
      <c r="WRC44" s="343"/>
      <c r="WRD44" s="343"/>
      <c r="WRE44" s="343"/>
      <c r="WRF44" s="343"/>
      <c r="WRG44" s="343"/>
      <c r="WRH44" s="343"/>
      <c r="WRI44" s="343"/>
      <c r="WRJ44" s="343"/>
      <c r="WRK44" s="343"/>
      <c r="WRL44" s="343"/>
      <c r="WRM44" s="343"/>
      <c r="WRN44" s="343"/>
      <c r="WRO44" s="343"/>
      <c r="WRP44" s="343"/>
      <c r="WRQ44" s="343"/>
      <c r="WRR44" s="343"/>
      <c r="WRS44" s="343"/>
      <c r="WRT44" s="343"/>
      <c r="WRU44" s="343"/>
      <c r="WRV44" s="343"/>
      <c r="WRW44" s="343"/>
      <c r="WRX44" s="343"/>
      <c r="WRY44" s="343"/>
      <c r="WRZ44" s="343"/>
      <c r="WSA44" s="343"/>
      <c r="WSB44" s="343"/>
      <c r="WSC44" s="343"/>
      <c r="WSD44" s="343"/>
      <c r="WSE44" s="343"/>
      <c r="WSF44" s="343"/>
      <c r="WSG44" s="343"/>
      <c r="WSH44" s="343"/>
      <c r="WSI44" s="343"/>
      <c r="WSJ44" s="343"/>
      <c r="WSK44" s="343"/>
      <c r="WSL44" s="343"/>
      <c r="WSM44" s="343"/>
      <c r="WSN44" s="343"/>
      <c r="WSO44" s="343"/>
      <c r="WSP44" s="343"/>
      <c r="WSQ44" s="343"/>
      <c r="WSR44" s="343"/>
      <c r="WSS44" s="343"/>
      <c r="WST44" s="343"/>
      <c r="WSU44" s="343"/>
      <c r="WSV44" s="343"/>
      <c r="WSW44" s="343"/>
      <c r="WSX44" s="343"/>
      <c r="WSY44" s="343"/>
      <c r="WSZ44" s="343"/>
      <c r="WTA44" s="343"/>
      <c r="WTB44" s="343"/>
      <c r="WTC44" s="343"/>
      <c r="WTD44" s="343"/>
      <c r="WTE44" s="343"/>
      <c r="WTF44" s="343"/>
      <c r="WTG44" s="343"/>
      <c r="WTH44" s="343"/>
      <c r="WTI44" s="343"/>
      <c r="WTJ44" s="343"/>
      <c r="WTK44" s="343"/>
      <c r="WTL44" s="343"/>
      <c r="WTM44" s="343"/>
      <c r="WTN44" s="343"/>
      <c r="WTO44" s="343"/>
      <c r="WTP44" s="343"/>
      <c r="WTQ44" s="343"/>
      <c r="WTR44" s="343"/>
      <c r="WTS44" s="343"/>
      <c r="WTT44" s="343"/>
      <c r="WTU44" s="343"/>
      <c r="WTV44" s="343"/>
      <c r="WTW44" s="343"/>
      <c r="WTX44" s="343"/>
      <c r="WTY44" s="343"/>
      <c r="WTZ44" s="343"/>
      <c r="WUA44" s="343"/>
      <c r="WUB44" s="343"/>
      <c r="WUC44" s="343"/>
      <c r="WUD44" s="343"/>
      <c r="WUE44" s="343"/>
      <c r="WUF44" s="343"/>
      <c r="WUG44" s="343"/>
      <c r="WUH44" s="343"/>
      <c r="WUI44" s="343"/>
      <c r="WUJ44" s="343"/>
      <c r="WUK44" s="343"/>
      <c r="WUL44" s="343"/>
      <c r="WUM44" s="343"/>
      <c r="WUN44" s="343"/>
      <c r="WUO44" s="343"/>
      <c r="WUP44" s="343"/>
      <c r="WUQ44" s="343"/>
      <c r="WUR44" s="343"/>
      <c r="WUS44" s="343"/>
      <c r="WUT44" s="343"/>
      <c r="WUU44" s="343"/>
      <c r="WUV44" s="343"/>
      <c r="WUW44" s="343"/>
      <c r="WUX44" s="343"/>
      <c r="WUY44" s="343"/>
      <c r="WUZ44" s="343"/>
      <c r="WVA44" s="343"/>
      <c r="WVB44" s="343"/>
      <c r="WVC44" s="343"/>
      <c r="WVD44" s="343"/>
      <c r="WVE44" s="343"/>
      <c r="WVF44" s="343"/>
      <c r="WVG44" s="343"/>
      <c r="WVH44" s="343"/>
      <c r="WVI44" s="343"/>
      <c r="WVJ44" s="343"/>
      <c r="WVK44" s="343"/>
      <c r="WVL44" s="343"/>
      <c r="WVM44" s="343"/>
      <c r="WVN44" s="343"/>
      <c r="WVO44" s="343"/>
      <c r="WVP44" s="343"/>
      <c r="WVQ44" s="343"/>
      <c r="WVR44" s="343"/>
      <c r="WVS44" s="343"/>
      <c r="WVT44" s="343"/>
      <c r="WVU44" s="343"/>
      <c r="WVV44" s="343"/>
      <c r="WVW44" s="343"/>
      <c r="WVX44" s="343"/>
      <c r="WVY44" s="343"/>
      <c r="WVZ44" s="343"/>
      <c r="WWA44" s="343"/>
      <c r="WWB44" s="343"/>
      <c r="WWC44" s="343"/>
      <c r="WWD44" s="343"/>
      <c r="WWE44" s="343"/>
      <c r="WWF44" s="343"/>
      <c r="WWG44" s="343"/>
      <c r="WWH44" s="343"/>
      <c r="WWI44" s="343"/>
      <c r="WWJ44" s="343"/>
      <c r="WWK44" s="343"/>
      <c r="WWL44" s="343"/>
      <c r="WWM44" s="343"/>
      <c r="WWN44" s="343"/>
      <c r="WWO44" s="343"/>
      <c r="WWP44" s="343"/>
      <c r="WWQ44" s="343"/>
      <c r="WWR44" s="343"/>
      <c r="WWS44" s="343"/>
      <c r="WWT44" s="343"/>
      <c r="WWU44" s="343"/>
      <c r="WWV44" s="343"/>
      <c r="WWW44" s="343"/>
      <c r="WWX44" s="343"/>
      <c r="WWY44" s="343"/>
      <c r="WWZ44" s="343"/>
      <c r="WXA44" s="343"/>
      <c r="WXB44" s="343"/>
      <c r="WXC44" s="343"/>
      <c r="WXD44" s="343"/>
      <c r="WXE44" s="343"/>
      <c r="WXF44" s="343"/>
      <c r="WXG44" s="343"/>
      <c r="WXH44" s="343"/>
      <c r="WXI44" s="343"/>
      <c r="WXJ44" s="343"/>
      <c r="WXK44" s="343"/>
      <c r="WXL44" s="343"/>
      <c r="WXM44" s="343"/>
      <c r="WXN44" s="343"/>
      <c r="WXO44" s="343"/>
      <c r="WXP44" s="343"/>
      <c r="WXQ44" s="343"/>
      <c r="WXR44" s="343"/>
      <c r="WXS44" s="343"/>
      <c r="WXT44" s="343"/>
      <c r="WXU44" s="343"/>
      <c r="WXV44" s="343"/>
      <c r="WXW44" s="343"/>
      <c r="WXX44" s="343"/>
      <c r="WXY44" s="343"/>
      <c r="WXZ44" s="343"/>
      <c r="WYA44" s="343"/>
      <c r="WYB44" s="343"/>
      <c r="WYC44" s="343"/>
      <c r="WYD44" s="343"/>
      <c r="WYE44" s="343"/>
      <c r="WYF44" s="343"/>
      <c r="WYG44" s="343"/>
      <c r="WYH44" s="343"/>
      <c r="WYI44" s="343"/>
      <c r="WYJ44" s="343"/>
      <c r="WYK44" s="343"/>
      <c r="WYL44" s="343"/>
      <c r="WYM44" s="343"/>
      <c r="WYN44" s="343"/>
      <c r="WYO44" s="343"/>
      <c r="WYP44" s="343"/>
      <c r="WYQ44" s="343"/>
      <c r="WYR44" s="343"/>
      <c r="WYS44" s="343"/>
      <c r="WYT44" s="343"/>
      <c r="WYU44" s="343"/>
      <c r="WYV44" s="343"/>
      <c r="WYW44" s="343"/>
      <c r="WYX44" s="343"/>
      <c r="WYY44" s="343"/>
      <c r="WYZ44" s="343"/>
      <c r="WZA44" s="343"/>
      <c r="WZB44" s="343"/>
      <c r="WZC44" s="343"/>
      <c r="WZD44" s="343"/>
      <c r="WZE44" s="343"/>
      <c r="WZF44" s="343"/>
      <c r="WZG44" s="343"/>
      <c r="WZH44" s="343"/>
      <c r="WZI44" s="343"/>
      <c r="WZJ44" s="343"/>
      <c r="WZK44" s="343"/>
      <c r="WZL44" s="343"/>
      <c r="WZM44" s="343"/>
      <c r="WZN44" s="343"/>
      <c r="WZO44" s="343"/>
      <c r="WZP44" s="343"/>
      <c r="WZQ44" s="343"/>
      <c r="WZR44" s="343"/>
      <c r="WZS44" s="343"/>
      <c r="WZT44" s="343"/>
      <c r="WZU44" s="343"/>
      <c r="WZV44" s="343"/>
      <c r="WZW44" s="343"/>
      <c r="WZX44" s="343"/>
      <c r="WZY44" s="343"/>
      <c r="WZZ44" s="343"/>
      <c r="XAA44" s="343"/>
      <c r="XAB44" s="343"/>
      <c r="XAC44" s="343"/>
      <c r="XAD44" s="343"/>
      <c r="XAE44" s="343"/>
      <c r="XAF44" s="343"/>
      <c r="XAG44" s="343"/>
      <c r="XAH44" s="343"/>
      <c r="XAI44" s="343"/>
      <c r="XAJ44" s="343"/>
      <c r="XAK44" s="343"/>
      <c r="XAL44" s="343"/>
      <c r="XAM44" s="343"/>
      <c r="XAN44" s="343"/>
      <c r="XAO44" s="343"/>
      <c r="XAP44" s="343"/>
      <c r="XAQ44" s="343"/>
      <c r="XAR44" s="343"/>
      <c r="XAS44" s="343"/>
      <c r="XAT44" s="343"/>
      <c r="XAU44" s="343"/>
      <c r="XAV44" s="343"/>
      <c r="XAW44" s="343"/>
      <c r="XAX44" s="343"/>
      <c r="XAY44" s="343"/>
      <c r="XAZ44" s="343"/>
      <c r="XBA44" s="343"/>
      <c r="XBB44" s="343"/>
      <c r="XBC44" s="343"/>
      <c r="XBD44" s="343"/>
      <c r="XBE44" s="343"/>
      <c r="XBF44" s="343"/>
      <c r="XBG44" s="343"/>
      <c r="XBH44" s="343"/>
      <c r="XBI44" s="343"/>
      <c r="XBJ44" s="343"/>
      <c r="XBK44" s="343"/>
      <c r="XBL44" s="343"/>
      <c r="XBM44" s="343"/>
      <c r="XBN44" s="343"/>
      <c r="XBO44" s="343"/>
      <c r="XBP44" s="343"/>
      <c r="XBQ44" s="343"/>
      <c r="XBR44" s="343"/>
      <c r="XBS44" s="343"/>
      <c r="XBT44" s="343"/>
      <c r="XBU44" s="343"/>
      <c r="XBV44" s="343"/>
      <c r="XBW44" s="343"/>
      <c r="XBX44" s="343"/>
      <c r="XBY44" s="343"/>
      <c r="XBZ44" s="343"/>
      <c r="XCA44" s="343"/>
      <c r="XCB44" s="343"/>
      <c r="XCC44" s="343"/>
      <c r="XCD44" s="343"/>
      <c r="XCE44" s="343"/>
      <c r="XCF44" s="343"/>
      <c r="XCG44" s="343"/>
      <c r="XCH44" s="343"/>
      <c r="XCI44" s="343"/>
      <c r="XCJ44" s="343"/>
      <c r="XCK44" s="343"/>
      <c r="XCL44" s="343"/>
      <c r="XCM44" s="343"/>
      <c r="XCN44" s="343"/>
      <c r="XCO44" s="343"/>
      <c r="XCP44" s="343"/>
      <c r="XCQ44" s="343"/>
      <c r="XCR44" s="343"/>
      <c r="XCS44" s="343"/>
      <c r="XCT44" s="343"/>
      <c r="XCU44" s="343"/>
      <c r="XCV44" s="343"/>
      <c r="XCW44" s="343"/>
      <c r="XCX44" s="343"/>
      <c r="XCY44" s="343"/>
      <c r="XCZ44" s="343"/>
      <c r="XDA44" s="343"/>
      <c r="XDB44" s="343"/>
      <c r="XDC44" s="343"/>
      <c r="XDD44" s="343"/>
      <c r="XDE44" s="343"/>
      <c r="XDF44" s="343"/>
      <c r="XDG44" s="343"/>
      <c r="XDH44" s="343"/>
      <c r="XDI44" s="343"/>
      <c r="XDJ44" s="343"/>
      <c r="XDK44" s="343"/>
      <c r="XDL44" s="343"/>
      <c r="XDM44" s="343"/>
      <c r="XDN44" s="343"/>
      <c r="XDO44" s="343"/>
      <c r="XDP44" s="343"/>
      <c r="XDQ44" s="343"/>
      <c r="XDR44" s="343"/>
      <c r="XDS44" s="343"/>
      <c r="XDT44" s="343"/>
      <c r="XDU44" s="343"/>
      <c r="XDV44" s="343"/>
      <c r="XDW44" s="343"/>
      <c r="XDX44" s="343"/>
      <c r="XDY44" s="343"/>
      <c r="XDZ44" s="343"/>
      <c r="XEA44" s="343"/>
      <c r="XEB44" s="343"/>
      <c r="XEC44" s="343"/>
      <c r="XED44" s="343"/>
      <c r="XEE44" s="343"/>
      <c r="XEF44" s="343"/>
      <c r="XEG44" s="343"/>
      <c r="XEH44" s="343"/>
      <c r="XEI44" s="343"/>
      <c r="XEJ44" s="343"/>
      <c r="XEK44" s="343"/>
      <c r="XEL44" s="343"/>
      <c r="XEM44" s="343"/>
      <c r="XEN44" s="343"/>
      <c r="XEO44" s="343"/>
      <c r="XEP44" s="343"/>
      <c r="XEQ44" s="343"/>
      <c r="XER44" s="343"/>
      <c r="XES44" s="343"/>
      <c r="XET44" s="343"/>
      <c r="XEU44" s="343"/>
      <c r="XEV44" s="343"/>
      <c r="XEW44" s="343"/>
      <c r="XEX44" s="343"/>
      <c r="XEY44" s="343"/>
      <c r="XEZ44" s="343"/>
      <c r="XFA44" s="343"/>
    </row>
    <row r="45" spans="1:16381" ht="48" customHeight="1" x14ac:dyDescent="0.2">
      <c r="A45" s="318" t="s">
        <v>207</v>
      </c>
      <c r="B45" s="318"/>
      <c r="C45" s="309" t="s">
        <v>220</v>
      </c>
      <c r="D45" s="310"/>
      <c r="E45" s="310"/>
      <c r="F45" s="310"/>
      <c r="G45" s="310"/>
      <c r="H45" s="310"/>
      <c r="I45" s="311"/>
    </row>
    <row r="46" spans="1:16381" ht="18" customHeight="1" x14ac:dyDescent="0.2">
      <c r="A46" s="318" t="s">
        <v>208</v>
      </c>
      <c r="B46" s="318"/>
      <c r="C46" s="355"/>
      <c r="D46" s="357"/>
      <c r="E46" s="357"/>
      <c r="F46" s="357"/>
      <c r="G46" s="357"/>
      <c r="H46" s="357"/>
      <c r="I46" s="356"/>
    </row>
    <row r="47" spans="1:16381" ht="66" customHeight="1" x14ac:dyDescent="0.2">
      <c r="A47" s="326"/>
      <c r="B47" s="326"/>
      <c r="C47" s="358" t="s">
        <v>197</v>
      </c>
      <c r="D47" s="358"/>
      <c r="E47" s="45" t="s">
        <v>198</v>
      </c>
      <c r="F47" s="359" t="s">
        <v>199</v>
      </c>
      <c r="G47" s="360"/>
      <c r="H47" s="361" t="s">
        <v>221</v>
      </c>
      <c r="I47" s="362"/>
    </row>
    <row r="48" spans="1:16381" s="53" customFormat="1" x14ac:dyDescent="0.2">
      <c r="A48" s="329" t="s">
        <v>47</v>
      </c>
      <c r="B48" s="330"/>
      <c r="C48" s="330"/>
      <c r="D48" s="330"/>
      <c r="E48" s="330"/>
      <c r="F48" s="330"/>
      <c r="G48" s="330"/>
      <c r="H48" s="330"/>
      <c r="I48" s="331"/>
      <c r="J48" s="342"/>
      <c r="K48" s="342"/>
      <c r="L48" s="342"/>
      <c r="M48" s="342"/>
      <c r="N48" s="342"/>
      <c r="O48" s="342"/>
      <c r="P48" s="342"/>
      <c r="Q48" s="342"/>
      <c r="R48" s="342"/>
      <c r="S48" s="342"/>
      <c r="T48" s="342"/>
      <c r="U48" s="342"/>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c r="BT48" s="343"/>
      <c r="BU48" s="343"/>
      <c r="BV48" s="343"/>
      <c r="BW48" s="343"/>
      <c r="BX48" s="343"/>
      <c r="BY48" s="343"/>
      <c r="BZ48" s="343"/>
      <c r="CA48" s="343"/>
      <c r="CB48" s="343"/>
      <c r="CC48" s="343"/>
      <c r="CD48" s="343"/>
      <c r="CE48" s="343"/>
      <c r="CF48" s="343"/>
      <c r="CG48" s="343"/>
      <c r="CH48" s="343"/>
      <c r="CI48" s="343"/>
      <c r="CJ48" s="343"/>
      <c r="CK48" s="343"/>
      <c r="CL48" s="343"/>
      <c r="CM48" s="343"/>
      <c r="CN48" s="343"/>
      <c r="CO48" s="343"/>
      <c r="CP48" s="343"/>
      <c r="CQ48" s="343"/>
      <c r="CR48" s="343"/>
      <c r="CS48" s="343"/>
      <c r="CT48" s="343"/>
      <c r="CU48" s="343"/>
      <c r="CV48" s="343"/>
      <c r="CW48" s="343"/>
      <c r="CX48" s="343"/>
      <c r="CY48" s="343"/>
      <c r="CZ48" s="343"/>
      <c r="DA48" s="343"/>
      <c r="DB48" s="343"/>
      <c r="DC48" s="343"/>
      <c r="DD48" s="343"/>
      <c r="DE48" s="343"/>
      <c r="DF48" s="343"/>
      <c r="DG48" s="343"/>
      <c r="DH48" s="343"/>
      <c r="DI48" s="343"/>
      <c r="DJ48" s="343"/>
      <c r="DK48" s="343"/>
      <c r="DL48" s="343"/>
      <c r="DM48" s="343"/>
      <c r="DN48" s="343"/>
      <c r="DO48" s="343"/>
      <c r="DP48" s="343"/>
      <c r="DQ48" s="343"/>
      <c r="DR48" s="343"/>
      <c r="DS48" s="343"/>
      <c r="DT48" s="343"/>
      <c r="DU48" s="343"/>
      <c r="DV48" s="343"/>
      <c r="DW48" s="343"/>
      <c r="DX48" s="343"/>
      <c r="DY48" s="343"/>
      <c r="DZ48" s="343"/>
      <c r="EA48" s="343"/>
      <c r="EB48" s="343"/>
      <c r="EC48" s="343"/>
      <c r="ED48" s="343"/>
      <c r="EE48" s="343"/>
      <c r="EF48" s="343"/>
      <c r="EG48" s="343"/>
      <c r="EH48" s="343"/>
      <c r="EI48" s="343"/>
      <c r="EJ48" s="343"/>
      <c r="EK48" s="343"/>
      <c r="EL48" s="343"/>
      <c r="EM48" s="343"/>
      <c r="EN48" s="343"/>
      <c r="EO48" s="343"/>
      <c r="EP48" s="343"/>
      <c r="EQ48" s="343"/>
      <c r="ER48" s="343"/>
      <c r="ES48" s="343"/>
      <c r="ET48" s="343"/>
      <c r="EU48" s="343"/>
      <c r="EV48" s="343"/>
      <c r="EW48" s="343"/>
      <c r="EX48" s="343"/>
      <c r="EY48" s="343"/>
      <c r="EZ48" s="343"/>
      <c r="FA48" s="343"/>
      <c r="FB48" s="343"/>
      <c r="FC48" s="343"/>
      <c r="FD48" s="343"/>
      <c r="FE48" s="343"/>
      <c r="FF48" s="343"/>
      <c r="FG48" s="343"/>
      <c r="FH48" s="343"/>
      <c r="FI48" s="343"/>
      <c r="FJ48" s="343"/>
      <c r="FK48" s="343"/>
      <c r="FL48" s="343"/>
      <c r="FM48" s="343"/>
      <c r="FN48" s="343"/>
      <c r="FO48" s="343"/>
      <c r="FP48" s="343"/>
      <c r="FQ48" s="343"/>
      <c r="FR48" s="343"/>
      <c r="FS48" s="343"/>
      <c r="FT48" s="343"/>
      <c r="FU48" s="343"/>
      <c r="FV48" s="343"/>
      <c r="FW48" s="343"/>
      <c r="FX48" s="343"/>
      <c r="FY48" s="343"/>
      <c r="FZ48" s="343"/>
      <c r="GA48" s="343"/>
      <c r="GB48" s="343"/>
      <c r="GC48" s="343"/>
      <c r="GD48" s="343"/>
      <c r="GE48" s="343"/>
      <c r="GF48" s="343"/>
      <c r="GG48" s="343"/>
      <c r="GH48" s="343"/>
      <c r="GI48" s="343"/>
      <c r="GJ48" s="343"/>
      <c r="GK48" s="343"/>
      <c r="GL48" s="343"/>
      <c r="GM48" s="343"/>
      <c r="GN48" s="343"/>
      <c r="GO48" s="343"/>
      <c r="GP48" s="343"/>
      <c r="GQ48" s="343"/>
      <c r="GR48" s="343"/>
      <c r="GS48" s="343"/>
      <c r="GT48" s="343"/>
      <c r="GU48" s="343"/>
      <c r="GV48" s="343"/>
      <c r="GW48" s="343"/>
      <c r="GX48" s="343"/>
      <c r="GY48" s="343"/>
      <c r="GZ48" s="343"/>
      <c r="HA48" s="343"/>
      <c r="HB48" s="343"/>
      <c r="HC48" s="343"/>
      <c r="HD48" s="343"/>
      <c r="HE48" s="343"/>
      <c r="HF48" s="343"/>
      <c r="HG48" s="343"/>
      <c r="HH48" s="343"/>
      <c r="HI48" s="343"/>
      <c r="HJ48" s="343"/>
      <c r="HK48" s="343"/>
      <c r="HL48" s="343"/>
      <c r="HM48" s="343"/>
      <c r="HN48" s="343"/>
      <c r="HO48" s="343"/>
      <c r="HP48" s="343"/>
      <c r="HQ48" s="343"/>
      <c r="HR48" s="343"/>
      <c r="HS48" s="343"/>
      <c r="HT48" s="343"/>
      <c r="HU48" s="343"/>
      <c r="HV48" s="343"/>
      <c r="HW48" s="343"/>
      <c r="HX48" s="343"/>
      <c r="HY48" s="343"/>
      <c r="HZ48" s="343"/>
      <c r="IA48" s="343"/>
      <c r="IB48" s="343"/>
      <c r="IC48" s="343"/>
      <c r="ID48" s="343"/>
      <c r="IE48" s="343"/>
      <c r="IF48" s="343"/>
      <c r="IG48" s="343"/>
      <c r="IH48" s="343"/>
      <c r="II48" s="343"/>
      <c r="IJ48" s="343"/>
      <c r="IK48" s="343"/>
      <c r="IL48" s="343"/>
      <c r="IM48" s="343"/>
      <c r="IN48" s="343"/>
      <c r="IO48" s="343"/>
      <c r="IP48" s="343"/>
      <c r="IQ48" s="343"/>
      <c r="IR48" s="343"/>
      <c r="IS48" s="343"/>
      <c r="IT48" s="343"/>
      <c r="IU48" s="343"/>
      <c r="IV48" s="343"/>
      <c r="IW48" s="343"/>
      <c r="IX48" s="343"/>
      <c r="IY48" s="343"/>
      <c r="IZ48" s="343"/>
      <c r="JA48" s="343"/>
      <c r="JB48" s="343"/>
      <c r="JC48" s="343"/>
      <c r="JD48" s="343"/>
      <c r="JE48" s="343"/>
      <c r="JF48" s="343"/>
      <c r="JG48" s="343"/>
      <c r="JH48" s="343"/>
      <c r="JI48" s="343"/>
      <c r="JJ48" s="343"/>
      <c r="JK48" s="343"/>
      <c r="JL48" s="343"/>
      <c r="JM48" s="343"/>
      <c r="JN48" s="343"/>
      <c r="JO48" s="343"/>
      <c r="JP48" s="343"/>
      <c r="JQ48" s="343"/>
      <c r="JR48" s="343"/>
      <c r="JS48" s="343"/>
      <c r="JT48" s="343"/>
      <c r="JU48" s="343"/>
      <c r="JV48" s="343"/>
      <c r="JW48" s="343"/>
      <c r="JX48" s="343"/>
      <c r="JY48" s="343"/>
      <c r="JZ48" s="343"/>
      <c r="KA48" s="343"/>
      <c r="KB48" s="343"/>
      <c r="KC48" s="343"/>
      <c r="KD48" s="343"/>
      <c r="KE48" s="343"/>
      <c r="KF48" s="343"/>
      <c r="KG48" s="343"/>
      <c r="KH48" s="343"/>
      <c r="KI48" s="343"/>
      <c r="KJ48" s="343"/>
      <c r="KK48" s="343"/>
      <c r="KL48" s="343"/>
      <c r="KM48" s="343"/>
      <c r="KN48" s="343"/>
      <c r="KO48" s="343"/>
      <c r="KP48" s="343"/>
      <c r="KQ48" s="343"/>
      <c r="KR48" s="343"/>
      <c r="KS48" s="343"/>
      <c r="KT48" s="343"/>
      <c r="KU48" s="343"/>
      <c r="KV48" s="343"/>
      <c r="KW48" s="343"/>
      <c r="KX48" s="343"/>
      <c r="KY48" s="343"/>
      <c r="KZ48" s="343"/>
      <c r="LA48" s="343"/>
      <c r="LB48" s="343"/>
      <c r="LC48" s="343"/>
      <c r="LD48" s="343"/>
      <c r="LE48" s="343"/>
      <c r="LF48" s="343"/>
      <c r="LG48" s="343"/>
      <c r="LH48" s="343"/>
      <c r="LI48" s="343"/>
      <c r="LJ48" s="343"/>
      <c r="LK48" s="343"/>
      <c r="LL48" s="343"/>
      <c r="LM48" s="343"/>
      <c r="LN48" s="343"/>
      <c r="LO48" s="343"/>
      <c r="LP48" s="343"/>
      <c r="LQ48" s="343"/>
      <c r="LR48" s="343"/>
      <c r="LS48" s="343"/>
      <c r="LT48" s="343"/>
      <c r="LU48" s="343"/>
      <c r="LV48" s="343"/>
      <c r="LW48" s="343"/>
      <c r="LX48" s="343"/>
      <c r="LY48" s="343"/>
      <c r="LZ48" s="343"/>
      <c r="MA48" s="343"/>
      <c r="MB48" s="343"/>
      <c r="MC48" s="343"/>
      <c r="MD48" s="343"/>
      <c r="ME48" s="343"/>
      <c r="MF48" s="343"/>
      <c r="MG48" s="343"/>
      <c r="MH48" s="343"/>
      <c r="MI48" s="343"/>
      <c r="MJ48" s="343"/>
      <c r="MK48" s="343"/>
      <c r="ML48" s="343"/>
      <c r="MM48" s="343"/>
      <c r="MN48" s="343"/>
      <c r="MO48" s="343"/>
      <c r="MP48" s="343"/>
      <c r="MQ48" s="343"/>
      <c r="MR48" s="343"/>
      <c r="MS48" s="343"/>
      <c r="MT48" s="343"/>
      <c r="MU48" s="343"/>
      <c r="MV48" s="343"/>
      <c r="MW48" s="343"/>
      <c r="MX48" s="343"/>
      <c r="MY48" s="343"/>
      <c r="MZ48" s="343"/>
      <c r="NA48" s="343"/>
      <c r="NB48" s="343"/>
      <c r="NC48" s="343"/>
      <c r="ND48" s="343"/>
      <c r="NE48" s="343"/>
      <c r="NF48" s="343"/>
      <c r="NG48" s="343"/>
      <c r="NH48" s="343"/>
      <c r="NI48" s="343"/>
      <c r="NJ48" s="343"/>
      <c r="NK48" s="343"/>
      <c r="NL48" s="343"/>
      <c r="NM48" s="343"/>
      <c r="NN48" s="343"/>
      <c r="NO48" s="343"/>
      <c r="NP48" s="343"/>
      <c r="NQ48" s="343"/>
      <c r="NR48" s="343"/>
      <c r="NS48" s="343"/>
      <c r="NT48" s="343"/>
      <c r="NU48" s="343"/>
      <c r="NV48" s="343"/>
      <c r="NW48" s="343"/>
      <c r="NX48" s="343"/>
      <c r="NY48" s="343"/>
      <c r="NZ48" s="343"/>
      <c r="OA48" s="343"/>
      <c r="OB48" s="343"/>
      <c r="OC48" s="343"/>
      <c r="OD48" s="343"/>
      <c r="OE48" s="343"/>
      <c r="OF48" s="343"/>
      <c r="OG48" s="343"/>
      <c r="OH48" s="343"/>
      <c r="OI48" s="343"/>
      <c r="OJ48" s="343"/>
      <c r="OK48" s="343"/>
      <c r="OL48" s="343"/>
      <c r="OM48" s="343"/>
      <c r="ON48" s="343"/>
      <c r="OO48" s="343"/>
      <c r="OP48" s="343"/>
      <c r="OQ48" s="343"/>
      <c r="OR48" s="343"/>
      <c r="OS48" s="343"/>
      <c r="OT48" s="343"/>
      <c r="OU48" s="343"/>
      <c r="OV48" s="343"/>
      <c r="OW48" s="343"/>
      <c r="OX48" s="343"/>
      <c r="OY48" s="343"/>
      <c r="OZ48" s="343"/>
      <c r="PA48" s="343"/>
      <c r="PB48" s="343"/>
      <c r="PC48" s="343"/>
      <c r="PD48" s="343"/>
      <c r="PE48" s="343"/>
      <c r="PF48" s="343"/>
      <c r="PG48" s="343"/>
      <c r="PH48" s="343"/>
      <c r="PI48" s="343"/>
      <c r="PJ48" s="343"/>
      <c r="PK48" s="343"/>
      <c r="PL48" s="343"/>
      <c r="PM48" s="343"/>
      <c r="PN48" s="343"/>
      <c r="PO48" s="343"/>
      <c r="PP48" s="343"/>
      <c r="PQ48" s="343"/>
      <c r="PR48" s="343"/>
      <c r="PS48" s="343"/>
      <c r="PT48" s="343"/>
      <c r="PU48" s="343"/>
      <c r="PV48" s="343"/>
      <c r="PW48" s="343"/>
      <c r="PX48" s="343"/>
      <c r="PY48" s="343"/>
      <c r="PZ48" s="343"/>
      <c r="QA48" s="343"/>
      <c r="QB48" s="343"/>
      <c r="QC48" s="343"/>
      <c r="QD48" s="343"/>
      <c r="QE48" s="343"/>
      <c r="QF48" s="343"/>
      <c r="QG48" s="343"/>
      <c r="QH48" s="343"/>
      <c r="QI48" s="343"/>
      <c r="QJ48" s="343"/>
      <c r="QK48" s="343"/>
      <c r="QL48" s="343"/>
      <c r="QM48" s="343"/>
      <c r="QN48" s="343"/>
      <c r="QO48" s="343"/>
      <c r="QP48" s="343"/>
      <c r="QQ48" s="343"/>
      <c r="QR48" s="343"/>
      <c r="QS48" s="343"/>
      <c r="QT48" s="343"/>
      <c r="QU48" s="343"/>
      <c r="QV48" s="343"/>
      <c r="QW48" s="343"/>
      <c r="QX48" s="343"/>
      <c r="QY48" s="343"/>
      <c r="QZ48" s="343"/>
      <c r="RA48" s="343"/>
      <c r="RB48" s="343"/>
      <c r="RC48" s="343"/>
      <c r="RD48" s="343"/>
      <c r="RE48" s="343"/>
      <c r="RF48" s="343"/>
      <c r="RG48" s="343"/>
      <c r="RH48" s="343"/>
      <c r="RI48" s="343"/>
      <c r="RJ48" s="343"/>
      <c r="RK48" s="343"/>
      <c r="RL48" s="343"/>
      <c r="RM48" s="343"/>
      <c r="RN48" s="343"/>
      <c r="RO48" s="343"/>
      <c r="RP48" s="343"/>
      <c r="RQ48" s="343"/>
      <c r="RR48" s="343"/>
      <c r="RS48" s="343"/>
      <c r="RT48" s="343"/>
      <c r="RU48" s="343"/>
      <c r="RV48" s="343"/>
      <c r="RW48" s="343"/>
      <c r="RX48" s="343"/>
      <c r="RY48" s="343"/>
      <c r="RZ48" s="343"/>
      <c r="SA48" s="343"/>
      <c r="SB48" s="343"/>
      <c r="SC48" s="343"/>
      <c r="SD48" s="343"/>
      <c r="SE48" s="343"/>
      <c r="SF48" s="343"/>
      <c r="SG48" s="343"/>
      <c r="SH48" s="343"/>
      <c r="SI48" s="343"/>
      <c r="SJ48" s="343"/>
      <c r="SK48" s="343"/>
      <c r="SL48" s="343"/>
      <c r="SM48" s="343"/>
      <c r="SN48" s="343"/>
      <c r="SO48" s="343"/>
      <c r="SP48" s="343"/>
      <c r="SQ48" s="343"/>
      <c r="SR48" s="343"/>
      <c r="SS48" s="343"/>
      <c r="ST48" s="343"/>
      <c r="SU48" s="343"/>
      <c r="SV48" s="343"/>
      <c r="SW48" s="343"/>
      <c r="SX48" s="343"/>
      <c r="SY48" s="343"/>
      <c r="SZ48" s="343"/>
      <c r="TA48" s="343"/>
      <c r="TB48" s="343"/>
      <c r="TC48" s="343"/>
      <c r="TD48" s="343"/>
      <c r="TE48" s="343"/>
      <c r="TF48" s="343"/>
      <c r="TG48" s="343"/>
      <c r="TH48" s="343"/>
      <c r="TI48" s="343"/>
      <c r="TJ48" s="343"/>
      <c r="TK48" s="343"/>
      <c r="TL48" s="343"/>
      <c r="TM48" s="343"/>
      <c r="TN48" s="343"/>
      <c r="TO48" s="343"/>
      <c r="TP48" s="343"/>
      <c r="TQ48" s="343"/>
      <c r="TR48" s="343"/>
      <c r="TS48" s="343"/>
      <c r="TT48" s="343"/>
      <c r="TU48" s="343"/>
      <c r="TV48" s="343"/>
      <c r="TW48" s="343"/>
      <c r="TX48" s="343"/>
      <c r="TY48" s="343"/>
      <c r="TZ48" s="343"/>
      <c r="UA48" s="343"/>
      <c r="UB48" s="343"/>
      <c r="UC48" s="343"/>
      <c r="UD48" s="343"/>
      <c r="UE48" s="343"/>
      <c r="UF48" s="343"/>
      <c r="UG48" s="343"/>
      <c r="UH48" s="343"/>
      <c r="UI48" s="343"/>
      <c r="UJ48" s="343"/>
      <c r="UK48" s="343"/>
      <c r="UL48" s="343"/>
      <c r="UM48" s="343"/>
      <c r="UN48" s="343"/>
      <c r="UO48" s="343"/>
      <c r="UP48" s="343"/>
      <c r="UQ48" s="343"/>
      <c r="UR48" s="343"/>
      <c r="US48" s="343"/>
      <c r="UT48" s="343"/>
      <c r="UU48" s="343"/>
      <c r="UV48" s="343"/>
      <c r="UW48" s="343"/>
      <c r="UX48" s="343"/>
      <c r="UY48" s="343"/>
      <c r="UZ48" s="343"/>
      <c r="VA48" s="343"/>
      <c r="VB48" s="343"/>
      <c r="VC48" s="343"/>
      <c r="VD48" s="343"/>
      <c r="VE48" s="343"/>
      <c r="VF48" s="343"/>
      <c r="VG48" s="343"/>
      <c r="VH48" s="343"/>
      <c r="VI48" s="343"/>
      <c r="VJ48" s="343"/>
      <c r="VK48" s="343"/>
      <c r="VL48" s="343"/>
      <c r="VM48" s="343"/>
      <c r="VN48" s="343"/>
      <c r="VO48" s="343"/>
      <c r="VP48" s="343"/>
      <c r="VQ48" s="343"/>
      <c r="VR48" s="343"/>
      <c r="VS48" s="343"/>
      <c r="VT48" s="343"/>
      <c r="VU48" s="343"/>
      <c r="VV48" s="343"/>
      <c r="VW48" s="343"/>
      <c r="VX48" s="343"/>
      <c r="VY48" s="343"/>
      <c r="VZ48" s="343"/>
      <c r="WA48" s="343"/>
      <c r="WB48" s="343"/>
      <c r="WC48" s="343"/>
      <c r="WD48" s="343"/>
      <c r="WE48" s="343"/>
      <c r="WF48" s="343"/>
      <c r="WG48" s="343"/>
      <c r="WH48" s="343"/>
      <c r="WI48" s="343"/>
      <c r="WJ48" s="343"/>
      <c r="WK48" s="343"/>
      <c r="WL48" s="343"/>
      <c r="WM48" s="343"/>
      <c r="WN48" s="343"/>
      <c r="WO48" s="343"/>
      <c r="WP48" s="343"/>
      <c r="WQ48" s="343"/>
      <c r="WR48" s="343"/>
      <c r="WS48" s="343"/>
      <c r="WT48" s="343"/>
      <c r="WU48" s="343"/>
      <c r="WV48" s="343"/>
      <c r="WW48" s="343"/>
      <c r="WX48" s="343"/>
      <c r="WY48" s="343"/>
      <c r="WZ48" s="343"/>
      <c r="XA48" s="343"/>
      <c r="XB48" s="343"/>
      <c r="XC48" s="343"/>
      <c r="XD48" s="343"/>
      <c r="XE48" s="343"/>
      <c r="XF48" s="343"/>
      <c r="XG48" s="343"/>
      <c r="XH48" s="343"/>
      <c r="XI48" s="343"/>
      <c r="XJ48" s="343"/>
      <c r="XK48" s="343"/>
      <c r="XL48" s="343"/>
      <c r="XM48" s="343"/>
      <c r="XN48" s="343"/>
      <c r="XO48" s="343"/>
      <c r="XP48" s="343"/>
      <c r="XQ48" s="343"/>
      <c r="XR48" s="343"/>
      <c r="XS48" s="343"/>
      <c r="XT48" s="343"/>
      <c r="XU48" s="343"/>
      <c r="XV48" s="343"/>
      <c r="XW48" s="343"/>
      <c r="XX48" s="343"/>
      <c r="XY48" s="343"/>
      <c r="XZ48" s="343"/>
      <c r="YA48" s="343"/>
      <c r="YB48" s="343"/>
      <c r="YC48" s="343"/>
      <c r="YD48" s="343"/>
      <c r="YE48" s="343"/>
      <c r="YF48" s="343"/>
      <c r="YG48" s="343"/>
      <c r="YH48" s="343"/>
      <c r="YI48" s="343"/>
      <c r="YJ48" s="343"/>
      <c r="YK48" s="343"/>
      <c r="YL48" s="343"/>
      <c r="YM48" s="343"/>
      <c r="YN48" s="343"/>
      <c r="YO48" s="343"/>
      <c r="YP48" s="343"/>
      <c r="YQ48" s="343"/>
      <c r="YR48" s="343"/>
      <c r="YS48" s="343"/>
      <c r="YT48" s="343"/>
      <c r="YU48" s="343"/>
      <c r="YV48" s="343"/>
      <c r="YW48" s="343"/>
      <c r="YX48" s="343"/>
      <c r="YY48" s="343"/>
      <c r="YZ48" s="343"/>
      <c r="ZA48" s="343"/>
      <c r="ZB48" s="343"/>
      <c r="ZC48" s="343"/>
      <c r="ZD48" s="343"/>
      <c r="ZE48" s="343"/>
      <c r="ZF48" s="343"/>
      <c r="ZG48" s="343"/>
      <c r="ZH48" s="343"/>
      <c r="ZI48" s="343"/>
      <c r="ZJ48" s="343"/>
      <c r="ZK48" s="343"/>
      <c r="ZL48" s="343"/>
      <c r="ZM48" s="343"/>
      <c r="ZN48" s="343"/>
      <c r="ZO48" s="343"/>
      <c r="ZP48" s="343"/>
      <c r="ZQ48" s="343"/>
      <c r="ZR48" s="343"/>
      <c r="ZS48" s="343"/>
      <c r="ZT48" s="343"/>
      <c r="ZU48" s="343"/>
      <c r="ZV48" s="343"/>
      <c r="ZW48" s="343"/>
      <c r="ZX48" s="343"/>
      <c r="ZY48" s="343"/>
      <c r="ZZ48" s="343"/>
      <c r="AAA48" s="343"/>
      <c r="AAB48" s="343"/>
      <c r="AAC48" s="343"/>
      <c r="AAD48" s="343"/>
      <c r="AAE48" s="343"/>
      <c r="AAF48" s="343"/>
      <c r="AAG48" s="343"/>
      <c r="AAH48" s="343"/>
      <c r="AAI48" s="343"/>
      <c r="AAJ48" s="343"/>
      <c r="AAK48" s="343"/>
      <c r="AAL48" s="343"/>
      <c r="AAM48" s="343"/>
      <c r="AAN48" s="343"/>
      <c r="AAO48" s="343"/>
      <c r="AAP48" s="343"/>
      <c r="AAQ48" s="343"/>
      <c r="AAR48" s="343"/>
      <c r="AAS48" s="343"/>
      <c r="AAT48" s="343"/>
      <c r="AAU48" s="343"/>
      <c r="AAV48" s="343"/>
      <c r="AAW48" s="343"/>
      <c r="AAX48" s="343"/>
      <c r="AAY48" s="343"/>
      <c r="AAZ48" s="343"/>
      <c r="ABA48" s="343"/>
      <c r="ABB48" s="343"/>
      <c r="ABC48" s="343"/>
      <c r="ABD48" s="343"/>
      <c r="ABE48" s="343"/>
      <c r="ABF48" s="343"/>
      <c r="ABG48" s="343"/>
      <c r="ABH48" s="343"/>
      <c r="ABI48" s="343"/>
      <c r="ABJ48" s="343"/>
      <c r="ABK48" s="343"/>
      <c r="ABL48" s="343"/>
      <c r="ABM48" s="343"/>
      <c r="ABN48" s="343"/>
      <c r="ABO48" s="343"/>
      <c r="ABP48" s="343"/>
      <c r="ABQ48" s="343"/>
      <c r="ABR48" s="343"/>
      <c r="ABS48" s="343"/>
      <c r="ABT48" s="343"/>
      <c r="ABU48" s="343"/>
      <c r="ABV48" s="343"/>
      <c r="ABW48" s="343"/>
      <c r="ABX48" s="343"/>
      <c r="ABY48" s="343"/>
      <c r="ABZ48" s="343"/>
      <c r="ACA48" s="343"/>
      <c r="ACB48" s="343"/>
      <c r="ACC48" s="343"/>
      <c r="ACD48" s="343"/>
      <c r="ACE48" s="343"/>
      <c r="ACF48" s="343"/>
      <c r="ACG48" s="343"/>
      <c r="ACH48" s="343"/>
      <c r="ACI48" s="343"/>
      <c r="ACJ48" s="343"/>
      <c r="ACK48" s="343"/>
      <c r="ACL48" s="343"/>
      <c r="ACM48" s="343"/>
      <c r="ACN48" s="343"/>
      <c r="ACO48" s="343"/>
      <c r="ACP48" s="343"/>
      <c r="ACQ48" s="343"/>
      <c r="ACR48" s="343"/>
      <c r="ACS48" s="343"/>
      <c r="ACT48" s="343"/>
      <c r="ACU48" s="343"/>
      <c r="ACV48" s="343"/>
      <c r="ACW48" s="343"/>
      <c r="ACX48" s="343"/>
      <c r="ACY48" s="343"/>
      <c r="ACZ48" s="343"/>
      <c r="ADA48" s="343"/>
      <c r="ADB48" s="343"/>
      <c r="ADC48" s="343"/>
      <c r="ADD48" s="343"/>
      <c r="ADE48" s="343"/>
      <c r="ADF48" s="343"/>
      <c r="ADG48" s="343"/>
      <c r="ADH48" s="343"/>
      <c r="ADI48" s="343"/>
      <c r="ADJ48" s="343"/>
      <c r="ADK48" s="343"/>
      <c r="ADL48" s="343"/>
      <c r="ADM48" s="343"/>
      <c r="ADN48" s="343"/>
      <c r="ADO48" s="343"/>
      <c r="ADP48" s="343"/>
      <c r="ADQ48" s="343"/>
      <c r="ADR48" s="343"/>
      <c r="ADS48" s="343"/>
      <c r="ADT48" s="343"/>
      <c r="ADU48" s="343"/>
      <c r="ADV48" s="343"/>
      <c r="ADW48" s="343"/>
      <c r="ADX48" s="343"/>
      <c r="ADY48" s="343"/>
      <c r="ADZ48" s="343"/>
      <c r="AEA48" s="343"/>
      <c r="AEB48" s="343"/>
      <c r="AEC48" s="343"/>
      <c r="AED48" s="343"/>
      <c r="AEE48" s="343"/>
      <c r="AEF48" s="343"/>
      <c r="AEG48" s="343"/>
      <c r="AEH48" s="343"/>
      <c r="AEI48" s="343"/>
      <c r="AEJ48" s="343"/>
      <c r="AEK48" s="343"/>
      <c r="AEL48" s="343"/>
      <c r="AEM48" s="343"/>
      <c r="AEN48" s="343"/>
      <c r="AEO48" s="343"/>
      <c r="AEP48" s="343"/>
      <c r="AEQ48" s="343"/>
      <c r="AER48" s="343"/>
      <c r="AES48" s="343"/>
      <c r="AET48" s="343"/>
      <c r="AEU48" s="343"/>
      <c r="AEV48" s="343"/>
      <c r="AEW48" s="343"/>
      <c r="AEX48" s="343"/>
      <c r="AEY48" s="343"/>
      <c r="AEZ48" s="343"/>
      <c r="AFA48" s="343"/>
      <c r="AFB48" s="343"/>
      <c r="AFC48" s="343"/>
      <c r="AFD48" s="343"/>
      <c r="AFE48" s="343"/>
      <c r="AFF48" s="343"/>
      <c r="AFG48" s="343"/>
      <c r="AFH48" s="343"/>
      <c r="AFI48" s="343"/>
      <c r="AFJ48" s="343"/>
      <c r="AFK48" s="343"/>
      <c r="AFL48" s="343"/>
      <c r="AFM48" s="343"/>
      <c r="AFN48" s="343"/>
      <c r="AFO48" s="343"/>
      <c r="AFP48" s="343"/>
      <c r="AFQ48" s="343"/>
      <c r="AFR48" s="343"/>
      <c r="AFS48" s="343"/>
      <c r="AFT48" s="343"/>
      <c r="AFU48" s="343"/>
      <c r="AFV48" s="343"/>
      <c r="AFW48" s="343"/>
      <c r="AFX48" s="343"/>
      <c r="AFY48" s="343"/>
      <c r="AFZ48" s="343"/>
      <c r="AGA48" s="343"/>
      <c r="AGB48" s="343"/>
      <c r="AGC48" s="343"/>
      <c r="AGD48" s="343"/>
      <c r="AGE48" s="343"/>
      <c r="AGF48" s="343"/>
      <c r="AGG48" s="343"/>
      <c r="AGH48" s="343"/>
      <c r="AGI48" s="343"/>
      <c r="AGJ48" s="343"/>
      <c r="AGK48" s="343"/>
      <c r="AGL48" s="343"/>
      <c r="AGM48" s="343"/>
      <c r="AGN48" s="343"/>
      <c r="AGO48" s="343"/>
      <c r="AGP48" s="343"/>
      <c r="AGQ48" s="343"/>
      <c r="AGR48" s="343"/>
      <c r="AGS48" s="343"/>
      <c r="AGT48" s="343"/>
      <c r="AGU48" s="343"/>
      <c r="AGV48" s="343"/>
      <c r="AGW48" s="343"/>
      <c r="AGX48" s="343"/>
      <c r="AGY48" s="343"/>
      <c r="AGZ48" s="343"/>
      <c r="AHA48" s="343"/>
      <c r="AHB48" s="343"/>
      <c r="AHC48" s="343"/>
      <c r="AHD48" s="343"/>
      <c r="AHE48" s="343"/>
      <c r="AHF48" s="343"/>
      <c r="AHG48" s="343"/>
      <c r="AHH48" s="343"/>
      <c r="AHI48" s="343"/>
      <c r="AHJ48" s="343"/>
      <c r="AHK48" s="343"/>
      <c r="AHL48" s="343"/>
      <c r="AHM48" s="343"/>
      <c r="AHN48" s="343"/>
      <c r="AHO48" s="343"/>
      <c r="AHP48" s="343"/>
      <c r="AHQ48" s="343"/>
      <c r="AHR48" s="343"/>
      <c r="AHS48" s="343"/>
      <c r="AHT48" s="343"/>
      <c r="AHU48" s="343"/>
      <c r="AHV48" s="343"/>
      <c r="AHW48" s="343"/>
      <c r="AHX48" s="343"/>
      <c r="AHY48" s="343"/>
      <c r="AHZ48" s="343"/>
      <c r="AIA48" s="343"/>
      <c r="AIB48" s="343"/>
      <c r="AIC48" s="343"/>
      <c r="AID48" s="343"/>
      <c r="AIE48" s="343"/>
      <c r="AIF48" s="343"/>
      <c r="AIG48" s="343"/>
      <c r="AIH48" s="343"/>
      <c r="AII48" s="343"/>
      <c r="AIJ48" s="343"/>
      <c r="AIK48" s="343"/>
      <c r="AIL48" s="343"/>
      <c r="AIM48" s="343"/>
      <c r="AIN48" s="343"/>
      <c r="AIO48" s="343"/>
      <c r="AIP48" s="343"/>
      <c r="AIQ48" s="343"/>
      <c r="AIR48" s="343"/>
      <c r="AIS48" s="343"/>
      <c r="AIT48" s="343"/>
      <c r="AIU48" s="343"/>
      <c r="AIV48" s="343"/>
      <c r="AIW48" s="343"/>
      <c r="AIX48" s="343"/>
      <c r="AIY48" s="343"/>
      <c r="AIZ48" s="343"/>
      <c r="AJA48" s="343"/>
      <c r="AJB48" s="343"/>
      <c r="AJC48" s="343"/>
      <c r="AJD48" s="343"/>
      <c r="AJE48" s="343"/>
      <c r="AJF48" s="343"/>
      <c r="AJG48" s="343"/>
      <c r="AJH48" s="343"/>
      <c r="AJI48" s="343"/>
      <c r="AJJ48" s="343"/>
      <c r="AJK48" s="343"/>
      <c r="AJL48" s="343"/>
      <c r="AJM48" s="343"/>
      <c r="AJN48" s="343"/>
      <c r="AJO48" s="343"/>
      <c r="AJP48" s="343"/>
      <c r="AJQ48" s="343"/>
      <c r="AJR48" s="343"/>
      <c r="AJS48" s="343"/>
      <c r="AJT48" s="343"/>
      <c r="AJU48" s="343"/>
      <c r="AJV48" s="343"/>
      <c r="AJW48" s="343"/>
      <c r="AJX48" s="343"/>
      <c r="AJY48" s="343"/>
      <c r="AJZ48" s="343"/>
      <c r="AKA48" s="343"/>
      <c r="AKB48" s="343"/>
      <c r="AKC48" s="343"/>
      <c r="AKD48" s="343"/>
      <c r="AKE48" s="343"/>
      <c r="AKF48" s="343"/>
      <c r="AKG48" s="343"/>
      <c r="AKH48" s="343"/>
      <c r="AKI48" s="343"/>
      <c r="AKJ48" s="343"/>
      <c r="AKK48" s="343"/>
      <c r="AKL48" s="343"/>
      <c r="AKM48" s="343"/>
      <c r="AKN48" s="343"/>
      <c r="AKO48" s="343"/>
      <c r="AKP48" s="343"/>
      <c r="AKQ48" s="343"/>
      <c r="AKR48" s="343"/>
      <c r="AKS48" s="343"/>
      <c r="AKT48" s="343"/>
      <c r="AKU48" s="343"/>
      <c r="AKV48" s="343"/>
      <c r="AKW48" s="343"/>
      <c r="AKX48" s="343"/>
      <c r="AKY48" s="343"/>
      <c r="AKZ48" s="343"/>
      <c r="ALA48" s="343"/>
      <c r="ALB48" s="343"/>
      <c r="ALC48" s="343"/>
      <c r="ALD48" s="343"/>
      <c r="ALE48" s="343"/>
      <c r="ALF48" s="343"/>
      <c r="ALG48" s="343"/>
      <c r="ALH48" s="343"/>
      <c r="ALI48" s="343"/>
      <c r="ALJ48" s="343"/>
      <c r="ALK48" s="343"/>
      <c r="ALL48" s="343"/>
      <c r="ALM48" s="343"/>
      <c r="ALN48" s="343"/>
      <c r="ALO48" s="343"/>
      <c r="ALP48" s="343"/>
      <c r="ALQ48" s="343"/>
      <c r="ALR48" s="343"/>
      <c r="ALS48" s="343"/>
      <c r="ALT48" s="343"/>
      <c r="ALU48" s="343"/>
      <c r="ALV48" s="343"/>
      <c r="ALW48" s="343"/>
      <c r="ALX48" s="343"/>
      <c r="ALY48" s="343"/>
      <c r="ALZ48" s="343"/>
      <c r="AMA48" s="343"/>
      <c r="AMB48" s="343"/>
      <c r="AMC48" s="343"/>
      <c r="AMD48" s="343"/>
      <c r="AME48" s="343"/>
      <c r="AMF48" s="343"/>
      <c r="AMG48" s="343"/>
      <c r="AMH48" s="343"/>
      <c r="AMI48" s="343"/>
      <c r="AMJ48" s="343"/>
      <c r="AMK48" s="343"/>
      <c r="AML48" s="343"/>
      <c r="AMM48" s="343"/>
      <c r="AMN48" s="343"/>
      <c r="AMO48" s="343"/>
      <c r="AMP48" s="343"/>
      <c r="AMQ48" s="343"/>
      <c r="AMR48" s="343"/>
      <c r="AMS48" s="343"/>
      <c r="AMT48" s="343"/>
      <c r="AMU48" s="343"/>
      <c r="AMV48" s="343"/>
      <c r="AMW48" s="343"/>
      <c r="AMX48" s="343"/>
      <c r="AMY48" s="343"/>
      <c r="AMZ48" s="343"/>
      <c r="ANA48" s="343"/>
      <c r="ANB48" s="343"/>
      <c r="ANC48" s="343"/>
      <c r="AND48" s="343"/>
      <c r="ANE48" s="343"/>
      <c r="ANF48" s="343"/>
      <c r="ANG48" s="343"/>
      <c r="ANH48" s="343"/>
      <c r="ANI48" s="343"/>
      <c r="ANJ48" s="343"/>
      <c r="ANK48" s="343"/>
      <c r="ANL48" s="343"/>
      <c r="ANM48" s="343"/>
      <c r="ANN48" s="343"/>
      <c r="ANO48" s="343"/>
      <c r="ANP48" s="343"/>
      <c r="ANQ48" s="343"/>
      <c r="ANR48" s="343"/>
      <c r="ANS48" s="343"/>
      <c r="ANT48" s="343"/>
      <c r="ANU48" s="343"/>
      <c r="ANV48" s="343"/>
      <c r="ANW48" s="343"/>
      <c r="ANX48" s="343"/>
      <c r="ANY48" s="343"/>
      <c r="ANZ48" s="343"/>
      <c r="AOA48" s="343"/>
      <c r="AOB48" s="343"/>
      <c r="AOC48" s="343"/>
      <c r="AOD48" s="343"/>
      <c r="AOE48" s="343"/>
      <c r="AOF48" s="343"/>
      <c r="AOG48" s="343"/>
      <c r="AOH48" s="343"/>
      <c r="AOI48" s="343"/>
      <c r="AOJ48" s="343"/>
      <c r="AOK48" s="343"/>
      <c r="AOL48" s="343"/>
      <c r="AOM48" s="343"/>
      <c r="AON48" s="343"/>
      <c r="AOO48" s="343"/>
      <c r="AOP48" s="343"/>
      <c r="AOQ48" s="343"/>
      <c r="AOR48" s="343"/>
      <c r="AOS48" s="343"/>
      <c r="AOT48" s="343"/>
      <c r="AOU48" s="343"/>
      <c r="AOV48" s="343"/>
      <c r="AOW48" s="343"/>
      <c r="AOX48" s="343"/>
      <c r="AOY48" s="343"/>
      <c r="AOZ48" s="343"/>
      <c r="APA48" s="343"/>
      <c r="APB48" s="343"/>
      <c r="APC48" s="343"/>
      <c r="APD48" s="343"/>
      <c r="APE48" s="343"/>
      <c r="APF48" s="343"/>
      <c r="APG48" s="343"/>
      <c r="APH48" s="343"/>
      <c r="API48" s="343"/>
      <c r="APJ48" s="343"/>
      <c r="APK48" s="343"/>
      <c r="APL48" s="343"/>
      <c r="APM48" s="343"/>
      <c r="APN48" s="343"/>
      <c r="APO48" s="343"/>
      <c r="APP48" s="343"/>
      <c r="APQ48" s="343"/>
      <c r="APR48" s="343"/>
      <c r="APS48" s="343"/>
      <c r="APT48" s="343"/>
      <c r="APU48" s="343"/>
      <c r="APV48" s="343"/>
      <c r="APW48" s="343"/>
      <c r="APX48" s="343"/>
      <c r="APY48" s="343"/>
      <c r="APZ48" s="343"/>
      <c r="AQA48" s="343"/>
      <c r="AQB48" s="343"/>
      <c r="AQC48" s="343"/>
      <c r="AQD48" s="343"/>
      <c r="AQE48" s="343"/>
      <c r="AQF48" s="343"/>
      <c r="AQG48" s="343"/>
      <c r="AQH48" s="343"/>
      <c r="AQI48" s="343"/>
      <c r="AQJ48" s="343"/>
      <c r="AQK48" s="343"/>
      <c r="AQL48" s="343"/>
      <c r="AQM48" s="343"/>
      <c r="AQN48" s="343"/>
      <c r="AQO48" s="343"/>
      <c r="AQP48" s="343"/>
      <c r="AQQ48" s="343"/>
      <c r="AQR48" s="343"/>
      <c r="AQS48" s="343"/>
      <c r="AQT48" s="343"/>
      <c r="AQU48" s="343"/>
      <c r="AQV48" s="343"/>
      <c r="AQW48" s="343"/>
      <c r="AQX48" s="343"/>
      <c r="AQY48" s="343"/>
      <c r="AQZ48" s="343"/>
      <c r="ARA48" s="343"/>
      <c r="ARB48" s="343"/>
      <c r="ARC48" s="343"/>
      <c r="ARD48" s="343"/>
      <c r="ARE48" s="343"/>
      <c r="ARF48" s="343"/>
      <c r="ARG48" s="343"/>
      <c r="ARH48" s="343"/>
      <c r="ARI48" s="343"/>
      <c r="ARJ48" s="343"/>
      <c r="ARK48" s="343"/>
      <c r="ARL48" s="343"/>
      <c r="ARM48" s="343"/>
      <c r="ARN48" s="343"/>
      <c r="ARO48" s="343"/>
      <c r="ARP48" s="343"/>
      <c r="ARQ48" s="343"/>
      <c r="ARR48" s="343"/>
      <c r="ARS48" s="343"/>
      <c r="ART48" s="343"/>
      <c r="ARU48" s="343"/>
      <c r="ARV48" s="343"/>
      <c r="ARW48" s="343"/>
      <c r="ARX48" s="343"/>
      <c r="ARY48" s="343"/>
      <c r="ARZ48" s="343"/>
      <c r="ASA48" s="343"/>
      <c r="ASB48" s="343"/>
      <c r="ASC48" s="343"/>
      <c r="ASD48" s="343"/>
      <c r="ASE48" s="343"/>
      <c r="ASF48" s="343"/>
      <c r="ASG48" s="343"/>
      <c r="ASH48" s="343"/>
      <c r="ASI48" s="343"/>
      <c r="ASJ48" s="343"/>
      <c r="ASK48" s="343"/>
      <c r="ASL48" s="343"/>
      <c r="ASM48" s="343"/>
      <c r="ASN48" s="343"/>
      <c r="ASO48" s="343"/>
      <c r="ASP48" s="343"/>
      <c r="ASQ48" s="343"/>
      <c r="ASR48" s="343"/>
      <c r="ASS48" s="343"/>
      <c r="AST48" s="343"/>
      <c r="ASU48" s="343"/>
      <c r="ASV48" s="343"/>
      <c r="ASW48" s="343"/>
      <c r="ASX48" s="343"/>
      <c r="ASY48" s="343"/>
      <c r="ASZ48" s="343"/>
      <c r="ATA48" s="343"/>
      <c r="ATB48" s="343"/>
      <c r="ATC48" s="343"/>
      <c r="ATD48" s="343"/>
      <c r="ATE48" s="343"/>
      <c r="ATF48" s="343"/>
      <c r="ATG48" s="343"/>
      <c r="ATH48" s="343"/>
      <c r="ATI48" s="343"/>
      <c r="ATJ48" s="343"/>
      <c r="ATK48" s="343"/>
      <c r="ATL48" s="343"/>
      <c r="ATM48" s="343"/>
      <c r="ATN48" s="343"/>
      <c r="ATO48" s="343"/>
      <c r="ATP48" s="343"/>
      <c r="ATQ48" s="343"/>
      <c r="ATR48" s="343"/>
      <c r="ATS48" s="343"/>
      <c r="ATT48" s="343"/>
      <c r="ATU48" s="343"/>
      <c r="ATV48" s="343"/>
      <c r="ATW48" s="343"/>
      <c r="ATX48" s="343"/>
      <c r="ATY48" s="343"/>
      <c r="ATZ48" s="343"/>
      <c r="AUA48" s="343"/>
      <c r="AUB48" s="343"/>
      <c r="AUC48" s="343"/>
      <c r="AUD48" s="343"/>
      <c r="AUE48" s="343"/>
      <c r="AUF48" s="343"/>
      <c r="AUG48" s="343"/>
      <c r="AUH48" s="343"/>
      <c r="AUI48" s="343"/>
      <c r="AUJ48" s="343"/>
      <c r="AUK48" s="343"/>
      <c r="AUL48" s="343"/>
      <c r="AUM48" s="343"/>
      <c r="AUN48" s="343"/>
      <c r="AUO48" s="343"/>
      <c r="AUP48" s="343"/>
      <c r="AUQ48" s="343"/>
      <c r="AUR48" s="343"/>
      <c r="AUS48" s="343"/>
      <c r="AUT48" s="343"/>
      <c r="AUU48" s="343"/>
      <c r="AUV48" s="343"/>
      <c r="AUW48" s="343"/>
      <c r="AUX48" s="343"/>
      <c r="AUY48" s="343"/>
      <c r="AUZ48" s="343"/>
      <c r="AVA48" s="343"/>
      <c r="AVB48" s="343"/>
      <c r="AVC48" s="343"/>
      <c r="AVD48" s="343"/>
      <c r="AVE48" s="343"/>
      <c r="AVF48" s="343"/>
      <c r="AVG48" s="343"/>
      <c r="AVH48" s="343"/>
      <c r="AVI48" s="343"/>
      <c r="AVJ48" s="343"/>
      <c r="AVK48" s="343"/>
      <c r="AVL48" s="343"/>
      <c r="AVM48" s="343"/>
      <c r="AVN48" s="343"/>
      <c r="AVO48" s="343"/>
      <c r="AVP48" s="343"/>
      <c r="AVQ48" s="343"/>
      <c r="AVR48" s="343"/>
      <c r="AVS48" s="343"/>
      <c r="AVT48" s="343"/>
      <c r="AVU48" s="343"/>
      <c r="AVV48" s="343"/>
      <c r="AVW48" s="343"/>
      <c r="AVX48" s="343"/>
      <c r="AVY48" s="343"/>
      <c r="AVZ48" s="343"/>
      <c r="AWA48" s="343"/>
      <c r="AWB48" s="343"/>
      <c r="AWC48" s="343"/>
      <c r="AWD48" s="343"/>
      <c r="AWE48" s="343"/>
      <c r="AWF48" s="343"/>
      <c r="AWG48" s="343"/>
      <c r="AWH48" s="343"/>
      <c r="AWI48" s="343"/>
      <c r="AWJ48" s="343"/>
      <c r="AWK48" s="343"/>
      <c r="AWL48" s="343"/>
      <c r="AWM48" s="343"/>
      <c r="AWN48" s="343"/>
      <c r="AWO48" s="343"/>
      <c r="AWP48" s="343"/>
      <c r="AWQ48" s="343"/>
      <c r="AWR48" s="343"/>
      <c r="AWS48" s="343"/>
      <c r="AWT48" s="343"/>
      <c r="AWU48" s="343"/>
      <c r="AWV48" s="343"/>
      <c r="AWW48" s="343"/>
      <c r="AWX48" s="343"/>
      <c r="AWY48" s="343"/>
      <c r="AWZ48" s="343"/>
      <c r="AXA48" s="343"/>
      <c r="AXB48" s="343"/>
      <c r="AXC48" s="343"/>
      <c r="AXD48" s="343"/>
      <c r="AXE48" s="343"/>
      <c r="AXF48" s="343"/>
      <c r="AXG48" s="343"/>
      <c r="AXH48" s="343"/>
      <c r="AXI48" s="343"/>
      <c r="AXJ48" s="343"/>
      <c r="AXK48" s="343"/>
      <c r="AXL48" s="343"/>
      <c r="AXM48" s="343"/>
      <c r="AXN48" s="343"/>
      <c r="AXO48" s="343"/>
      <c r="AXP48" s="343"/>
      <c r="AXQ48" s="343"/>
      <c r="AXR48" s="343"/>
      <c r="AXS48" s="343"/>
      <c r="AXT48" s="343"/>
      <c r="AXU48" s="343"/>
      <c r="AXV48" s="343"/>
      <c r="AXW48" s="343"/>
      <c r="AXX48" s="343"/>
      <c r="AXY48" s="343"/>
      <c r="AXZ48" s="343"/>
      <c r="AYA48" s="343"/>
      <c r="AYB48" s="343"/>
      <c r="AYC48" s="343"/>
      <c r="AYD48" s="343"/>
      <c r="AYE48" s="343"/>
      <c r="AYF48" s="343"/>
      <c r="AYG48" s="343"/>
      <c r="AYH48" s="343"/>
      <c r="AYI48" s="343"/>
      <c r="AYJ48" s="343"/>
      <c r="AYK48" s="343"/>
      <c r="AYL48" s="343"/>
      <c r="AYM48" s="343"/>
      <c r="AYN48" s="343"/>
      <c r="AYO48" s="343"/>
      <c r="AYP48" s="343"/>
      <c r="AYQ48" s="343"/>
      <c r="AYR48" s="343"/>
      <c r="AYS48" s="343"/>
      <c r="AYT48" s="343"/>
      <c r="AYU48" s="343"/>
      <c r="AYV48" s="343"/>
      <c r="AYW48" s="343"/>
      <c r="AYX48" s="343"/>
      <c r="AYY48" s="343"/>
      <c r="AYZ48" s="343"/>
      <c r="AZA48" s="343"/>
      <c r="AZB48" s="343"/>
      <c r="AZC48" s="343"/>
      <c r="AZD48" s="343"/>
      <c r="AZE48" s="343"/>
      <c r="AZF48" s="343"/>
      <c r="AZG48" s="343"/>
      <c r="AZH48" s="343"/>
      <c r="AZI48" s="343"/>
      <c r="AZJ48" s="343"/>
      <c r="AZK48" s="343"/>
      <c r="AZL48" s="343"/>
      <c r="AZM48" s="343"/>
      <c r="AZN48" s="343"/>
      <c r="AZO48" s="343"/>
      <c r="AZP48" s="343"/>
      <c r="AZQ48" s="343"/>
      <c r="AZR48" s="343"/>
      <c r="AZS48" s="343"/>
      <c r="AZT48" s="343"/>
      <c r="AZU48" s="343"/>
      <c r="AZV48" s="343"/>
      <c r="AZW48" s="343"/>
      <c r="AZX48" s="343"/>
      <c r="AZY48" s="343"/>
      <c r="AZZ48" s="343"/>
      <c r="BAA48" s="343"/>
      <c r="BAB48" s="343"/>
      <c r="BAC48" s="343"/>
      <c r="BAD48" s="343"/>
      <c r="BAE48" s="343"/>
      <c r="BAF48" s="343"/>
      <c r="BAG48" s="343"/>
      <c r="BAH48" s="343"/>
      <c r="BAI48" s="343"/>
      <c r="BAJ48" s="343"/>
      <c r="BAK48" s="343"/>
      <c r="BAL48" s="343"/>
      <c r="BAM48" s="343"/>
      <c r="BAN48" s="343"/>
      <c r="BAO48" s="343"/>
      <c r="BAP48" s="343"/>
      <c r="BAQ48" s="343"/>
      <c r="BAR48" s="343"/>
      <c r="BAS48" s="343"/>
      <c r="BAT48" s="343"/>
      <c r="BAU48" s="343"/>
      <c r="BAV48" s="343"/>
      <c r="BAW48" s="343"/>
      <c r="BAX48" s="343"/>
      <c r="BAY48" s="343"/>
      <c r="BAZ48" s="343"/>
      <c r="BBA48" s="343"/>
      <c r="BBB48" s="343"/>
      <c r="BBC48" s="343"/>
      <c r="BBD48" s="343"/>
      <c r="BBE48" s="343"/>
      <c r="BBF48" s="343"/>
      <c r="BBG48" s="343"/>
      <c r="BBH48" s="343"/>
      <c r="BBI48" s="343"/>
      <c r="BBJ48" s="343"/>
      <c r="BBK48" s="343"/>
      <c r="BBL48" s="343"/>
      <c r="BBM48" s="343"/>
      <c r="BBN48" s="343"/>
      <c r="BBO48" s="343"/>
      <c r="BBP48" s="343"/>
      <c r="BBQ48" s="343"/>
      <c r="BBR48" s="343"/>
      <c r="BBS48" s="343"/>
      <c r="BBT48" s="343"/>
      <c r="BBU48" s="343"/>
      <c r="BBV48" s="343"/>
      <c r="BBW48" s="343"/>
      <c r="BBX48" s="343"/>
      <c r="BBY48" s="343"/>
      <c r="BBZ48" s="343"/>
      <c r="BCA48" s="343"/>
      <c r="BCB48" s="343"/>
      <c r="BCC48" s="343"/>
      <c r="BCD48" s="343"/>
      <c r="BCE48" s="343"/>
      <c r="BCF48" s="343"/>
      <c r="BCG48" s="343"/>
      <c r="BCH48" s="343"/>
      <c r="BCI48" s="343"/>
      <c r="BCJ48" s="343"/>
      <c r="BCK48" s="343"/>
      <c r="BCL48" s="343"/>
      <c r="BCM48" s="343"/>
      <c r="BCN48" s="343"/>
      <c r="BCO48" s="343"/>
      <c r="BCP48" s="343"/>
      <c r="BCQ48" s="343"/>
      <c r="BCR48" s="343"/>
      <c r="BCS48" s="343"/>
      <c r="BCT48" s="343"/>
      <c r="BCU48" s="343"/>
      <c r="BCV48" s="343"/>
      <c r="BCW48" s="343"/>
      <c r="BCX48" s="343"/>
      <c r="BCY48" s="343"/>
      <c r="BCZ48" s="343"/>
      <c r="BDA48" s="343"/>
      <c r="BDB48" s="343"/>
      <c r="BDC48" s="343"/>
      <c r="BDD48" s="343"/>
      <c r="BDE48" s="343"/>
      <c r="BDF48" s="343"/>
      <c r="BDG48" s="343"/>
      <c r="BDH48" s="343"/>
      <c r="BDI48" s="343"/>
      <c r="BDJ48" s="343"/>
      <c r="BDK48" s="343"/>
      <c r="BDL48" s="343"/>
      <c r="BDM48" s="343"/>
      <c r="BDN48" s="343"/>
      <c r="BDO48" s="343"/>
      <c r="BDP48" s="343"/>
      <c r="BDQ48" s="343"/>
      <c r="BDR48" s="343"/>
      <c r="BDS48" s="343"/>
      <c r="BDT48" s="343"/>
      <c r="BDU48" s="343"/>
      <c r="BDV48" s="343"/>
      <c r="BDW48" s="343"/>
      <c r="BDX48" s="343"/>
      <c r="BDY48" s="343"/>
      <c r="BDZ48" s="343"/>
      <c r="BEA48" s="343"/>
      <c r="BEB48" s="343"/>
      <c r="BEC48" s="343"/>
      <c r="BED48" s="343"/>
      <c r="BEE48" s="343"/>
      <c r="BEF48" s="343"/>
      <c r="BEG48" s="343"/>
      <c r="BEH48" s="343"/>
      <c r="BEI48" s="343"/>
      <c r="BEJ48" s="343"/>
      <c r="BEK48" s="343"/>
      <c r="BEL48" s="343"/>
      <c r="BEM48" s="343"/>
      <c r="BEN48" s="343"/>
      <c r="BEO48" s="343"/>
      <c r="BEP48" s="343"/>
      <c r="BEQ48" s="343"/>
      <c r="BER48" s="343"/>
      <c r="BES48" s="343"/>
      <c r="BET48" s="343"/>
      <c r="BEU48" s="343"/>
      <c r="BEV48" s="343"/>
      <c r="BEW48" s="343"/>
      <c r="BEX48" s="343"/>
      <c r="BEY48" s="343"/>
      <c r="BEZ48" s="343"/>
      <c r="BFA48" s="343"/>
      <c r="BFB48" s="343"/>
      <c r="BFC48" s="343"/>
      <c r="BFD48" s="343"/>
      <c r="BFE48" s="343"/>
      <c r="BFF48" s="343"/>
      <c r="BFG48" s="343"/>
      <c r="BFH48" s="343"/>
      <c r="BFI48" s="343"/>
      <c r="BFJ48" s="343"/>
      <c r="BFK48" s="343"/>
      <c r="BFL48" s="343"/>
      <c r="BFM48" s="343"/>
      <c r="BFN48" s="343"/>
      <c r="BFO48" s="343"/>
      <c r="BFP48" s="343"/>
      <c r="BFQ48" s="343"/>
      <c r="BFR48" s="343"/>
      <c r="BFS48" s="343"/>
      <c r="BFT48" s="343"/>
      <c r="BFU48" s="343"/>
      <c r="BFV48" s="343"/>
      <c r="BFW48" s="343"/>
      <c r="BFX48" s="343"/>
      <c r="BFY48" s="343"/>
      <c r="BFZ48" s="343"/>
      <c r="BGA48" s="343"/>
      <c r="BGB48" s="343"/>
      <c r="BGC48" s="343"/>
      <c r="BGD48" s="343"/>
      <c r="BGE48" s="343"/>
      <c r="BGF48" s="343"/>
      <c r="BGG48" s="343"/>
      <c r="BGH48" s="343"/>
      <c r="BGI48" s="343"/>
      <c r="BGJ48" s="343"/>
      <c r="BGK48" s="343"/>
      <c r="BGL48" s="343"/>
      <c r="BGM48" s="343"/>
      <c r="BGN48" s="343"/>
      <c r="BGO48" s="343"/>
      <c r="BGP48" s="343"/>
      <c r="BGQ48" s="343"/>
      <c r="BGR48" s="343"/>
      <c r="BGS48" s="343"/>
      <c r="BGT48" s="343"/>
      <c r="BGU48" s="343"/>
      <c r="BGV48" s="343"/>
      <c r="BGW48" s="343"/>
      <c r="BGX48" s="343"/>
      <c r="BGY48" s="343"/>
      <c r="BGZ48" s="343"/>
      <c r="BHA48" s="343"/>
      <c r="BHB48" s="343"/>
      <c r="BHC48" s="343"/>
      <c r="BHD48" s="343"/>
      <c r="BHE48" s="343"/>
      <c r="BHF48" s="343"/>
      <c r="BHG48" s="343"/>
      <c r="BHH48" s="343"/>
      <c r="BHI48" s="343"/>
      <c r="BHJ48" s="343"/>
      <c r="BHK48" s="343"/>
      <c r="BHL48" s="343"/>
      <c r="BHM48" s="343"/>
      <c r="BHN48" s="343"/>
      <c r="BHO48" s="343"/>
      <c r="BHP48" s="343"/>
      <c r="BHQ48" s="343"/>
      <c r="BHR48" s="343"/>
      <c r="BHS48" s="343"/>
      <c r="BHT48" s="343"/>
      <c r="BHU48" s="343"/>
      <c r="BHV48" s="343"/>
      <c r="BHW48" s="343"/>
      <c r="BHX48" s="343"/>
      <c r="BHY48" s="343"/>
      <c r="BHZ48" s="343"/>
      <c r="BIA48" s="343"/>
      <c r="BIB48" s="343"/>
      <c r="BIC48" s="343"/>
      <c r="BID48" s="343"/>
      <c r="BIE48" s="343"/>
      <c r="BIF48" s="343"/>
      <c r="BIG48" s="343"/>
      <c r="BIH48" s="343"/>
      <c r="BII48" s="343"/>
      <c r="BIJ48" s="343"/>
      <c r="BIK48" s="343"/>
      <c r="BIL48" s="343"/>
      <c r="BIM48" s="343"/>
      <c r="BIN48" s="343"/>
      <c r="BIO48" s="343"/>
      <c r="BIP48" s="343"/>
      <c r="BIQ48" s="343"/>
      <c r="BIR48" s="343"/>
      <c r="BIS48" s="343"/>
      <c r="BIT48" s="343"/>
      <c r="BIU48" s="343"/>
      <c r="BIV48" s="343"/>
      <c r="BIW48" s="343"/>
      <c r="BIX48" s="343"/>
      <c r="BIY48" s="343"/>
      <c r="BIZ48" s="343"/>
      <c r="BJA48" s="343"/>
      <c r="BJB48" s="343"/>
      <c r="BJC48" s="343"/>
      <c r="BJD48" s="343"/>
      <c r="BJE48" s="343"/>
      <c r="BJF48" s="343"/>
      <c r="BJG48" s="343"/>
      <c r="BJH48" s="343"/>
      <c r="BJI48" s="343"/>
      <c r="BJJ48" s="343"/>
      <c r="BJK48" s="343"/>
      <c r="BJL48" s="343"/>
      <c r="BJM48" s="343"/>
      <c r="BJN48" s="343"/>
      <c r="BJO48" s="343"/>
      <c r="BJP48" s="343"/>
      <c r="BJQ48" s="343"/>
      <c r="BJR48" s="343"/>
      <c r="BJS48" s="343"/>
      <c r="BJT48" s="343"/>
      <c r="BJU48" s="343"/>
      <c r="BJV48" s="343"/>
      <c r="BJW48" s="343"/>
      <c r="BJX48" s="343"/>
      <c r="BJY48" s="343"/>
      <c r="BJZ48" s="343"/>
      <c r="BKA48" s="343"/>
      <c r="BKB48" s="343"/>
      <c r="BKC48" s="343"/>
      <c r="BKD48" s="343"/>
      <c r="BKE48" s="343"/>
      <c r="BKF48" s="343"/>
      <c r="BKG48" s="343"/>
      <c r="BKH48" s="343"/>
      <c r="BKI48" s="343"/>
      <c r="BKJ48" s="343"/>
      <c r="BKK48" s="343"/>
      <c r="BKL48" s="343"/>
      <c r="BKM48" s="343"/>
      <c r="BKN48" s="343"/>
      <c r="BKO48" s="343"/>
      <c r="BKP48" s="343"/>
      <c r="BKQ48" s="343"/>
      <c r="BKR48" s="343"/>
      <c r="BKS48" s="343"/>
      <c r="BKT48" s="343"/>
      <c r="BKU48" s="343"/>
      <c r="BKV48" s="343"/>
      <c r="BKW48" s="343"/>
      <c r="BKX48" s="343"/>
      <c r="BKY48" s="343"/>
      <c r="BKZ48" s="343"/>
      <c r="BLA48" s="343"/>
      <c r="BLB48" s="343"/>
      <c r="BLC48" s="343"/>
      <c r="BLD48" s="343"/>
      <c r="BLE48" s="343"/>
      <c r="BLF48" s="343"/>
      <c r="BLG48" s="343"/>
      <c r="BLH48" s="343"/>
      <c r="BLI48" s="343"/>
      <c r="BLJ48" s="343"/>
      <c r="BLK48" s="343"/>
      <c r="BLL48" s="343"/>
      <c r="BLM48" s="343"/>
      <c r="BLN48" s="343"/>
      <c r="BLO48" s="343"/>
      <c r="BLP48" s="343"/>
      <c r="BLQ48" s="343"/>
      <c r="BLR48" s="343"/>
      <c r="BLS48" s="343"/>
      <c r="BLT48" s="343"/>
      <c r="BLU48" s="343"/>
      <c r="BLV48" s="343"/>
      <c r="BLW48" s="343"/>
      <c r="BLX48" s="343"/>
      <c r="BLY48" s="343"/>
      <c r="BLZ48" s="343"/>
      <c r="BMA48" s="343"/>
      <c r="BMB48" s="343"/>
      <c r="BMC48" s="343"/>
      <c r="BMD48" s="343"/>
      <c r="BME48" s="343"/>
      <c r="BMF48" s="343"/>
      <c r="BMG48" s="343"/>
      <c r="BMH48" s="343"/>
      <c r="BMI48" s="343"/>
      <c r="BMJ48" s="343"/>
      <c r="BMK48" s="343"/>
      <c r="BML48" s="343"/>
      <c r="BMM48" s="343"/>
      <c r="BMN48" s="343"/>
      <c r="BMO48" s="343"/>
      <c r="BMP48" s="343"/>
      <c r="BMQ48" s="343"/>
      <c r="BMR48" s="343"/>
      <c r="BMS48" s="343"/>
      <c r="BMT48" s="343"/>
      <c r="BMU48" s="343"/>
      <c r="BMV48" s="343"/>
      <c r="BMW48" s="343"/>
      <c r="BMX48" s="343"/>
      <c r="BMY48" s="343"/>
      <c r="BMZ48" s="343"/>
      <c r="BNA48" s="343"/>
      <c r="BNB48" s="343"/>
      <c r="BNC48" s="343"/>
      <c r="BND48" s="343"/>
      <c r="BNE48" s="343"/>
      <c r="BNF48" s="343"/>
      <c r="BNG48" s="343"/>
      <c r="BNH48" s="343"/>
      <c r="BNI48" s="343"/>
      <c r="BNJ48" s="343"/>
      <c r="BNK48" s="343"/>
      <c r="BNL48" s="343"/>
      <c r="BNM48" s="343"/>
      <c r="BNN48" s="343"/>
      <c r="BNO48" s="343"/>
      <c r="BNP48" s="343"/>
      <c r="BNQ48" s="343"/>
      <c r="BNR48" s="343"/>
      <c r="BNS48" s="343"/>
      <c r="BNT48" s="343"/>
      <c r="BNU48" s="343"/>
      <c r="BNV48" s="343"/>
      <c r="BNW48" s="343"/>
      <c r="BNX48" s="343"/>
      <c r="BNY48" s="343"/>
      <c r="BNZ48" s="343"/>
      <c r="BOA48" s="343"/>
      <c r="BOB48" s="343"/>
      <c r="BOC48" s="343"/>
      <c r="BOD48" s="343"/>
      <c r="BOE48" s="343"/>
      <c r="BOF48" s="343"/>
      <c r="BOG48" s="343"/>
      <c r="BOH48" s="343"/>
      <c r="BOI48" s="343"/>
      <c r="BOJ48" s="343"/>
      <c r="BOK48" s="343"/>
      <c r="BOL48" s="343"/>
      <c r="BOM48" s="343"/>
      <c r="BON48" s="343"/>
      <c r="BOO48" s="343"/>
      <c r="BOP48" s="343"/>
      <c r="BOQ48" s="343"/>
      <c r="BOR48" s="343"/>
      <c r="BOS48" s="343"/>
      <c r="BOT48" s="343"/>
      <c r="BOU48" s="343"/>
      <c r="BOV48" s="343"/>
      <c r="BOW48" s="343"/>
      <c r="BOX48" s="343"/>
      <c r="BOY48" s="343"/>
      <c r="BOZ48" s="343"/>
      <c r="BPA48" s="343"/>
      <c r="BPB48" s="343"/>
      <c r="BPC48" s="343"/>
      <c r="BPD48" s="343"/>
      <c r="BPE48" s="343"/>
      <c r="BPF48" s="343"/>
      <c r="BPG48" s="343"/>
      <c r="BPH48" s="343"/>
      <c r="BPI48" s="343"/>
      <c r="BPJ48" s="343"/>
      <c r="BPK48" s="343"/>
      <c r="BPL48" s="343"/>
      <c r="BPM48" s="343"/>
      <c r="BPN48" s="343"/>
      <c r="BPO48" s="343"/>
      <c r="BPP48" s="343"/>
      <c r="BPQ48" s="343"/>
      <c r="BPR48" s="343"/>
      <c r="BPS48" s="343"/>
      <c r="BPT48" s="343"/>
      <c r="BPU48" s="343"/>
      <c r="BPV48" s="343"/>
      <c r="BPW48" s="343"/>
      <c r="BPX48" s="343"/>
      <c r="BPY48" s="343"/>
      <c r="BPZ48" s="343"/>
      <c r="BQA48" s="343"/>
      <c r="BQB48" s="343"/>
      <c r="BQC48" s="343"/>
      <c r="BQD48" s="343"/>
      <c r="BQE48" s="343"/>
      <c r="BQF48" s="343"/>
      <c r="BQG48" s="343"/>
      <c r="BQH48" s="343"/>
      <c r="BQI48" s="343"/>
      <c r="BQJ48" s="343"/>
      <c r="BQK48" s="343"/>
      <c r="BQL48" s="343"/>
      <c r="BQM48" s="343"/>
      <c r="BQN48" s="343"/>
      <c r="BQO48" s="343"/>
      <c r="BQP48" s="343"/>
      <c r="BQQ48" s="343"/>
      <c r="BQR48" s="343"/>
      <c r="BQS48" s="343"/>
      <c r="BQT48" s="343"/>
      <c r="BQU48" s="343"/>
      <c r="BQV48" s="343"/>
      <c r="BQW48" s="343"/>
      <c r="BQX48" s="343"/>
      <c r="BQY48" s="343"/>
      <c r="BQZ48" s="343"/>
      <c r="BRA48" s="343"/>
      <c r="BRB48" s="343"/>
      <c r="BRC48" s="343"/>
      <c r="BRD48" s="343"/>
      <c r="BRE48" s="343"/>
      <c r="BRF48" s="343"/>
      <c r="BRG48" s="343"/>
      <c r="BRH48" s="343"/>
      <c r="BRI48" s="343"/>
      <c r="BRJ48" s="343"/>
      <c r="BRK48" s="343"/>
      <c r="BRL48" s="343"/>
      <c r="BRM48" s="343"/>
      <c r="BRN48" s="343"/>
      <c r="BRO48" s="343"/>
      <c r="BRP48" s="343"/>
      <c r="BRQ48" s="343"/>
      <c r="BRR48" s="343"/>
      <c r="BRS48" s="343"/>
      <c r="BRT48" s="343"/>
      <c r="BRU48" s="343"/>
      <c r="BRV48" s="343"/>
      <c r="BRW48" s="343"/>
      <c r="BRX48" s="343"/>
      <c r="BRY48" s="343"/>
      <c r="BRZ48" s="343"/>
      <c r="BSA48" s="343"/>
      <c r="BSB48" s="343"/>
      <c r="BSC48" s="343"/>
      <c r="BSD48" s="343"/>
      <c r="BSE48" s="343"/>
      <c r="BSF48" s="343"/>
      <c r="BSG48" s="343"/>
      <c r="BSH48" s="343"/>
      <c r="BSI48" s="343"/>
      <c r="BSJ48" s="343"/>
      <c r="BSK48" s="343"/>
      <c r="BSL48" s="343"/>
      <c r="BSM48" s="343"/>
      <c r="BSN48" s="343"/>
      <c r="BSO48" s="343"/>
      <c r="BSP48" s="343"/>
      <c r="BSQ48" s="343"/>
      <c r="BSR48" s="343"/>
      <c r="BSS48" s="343"/>
      <c r="BST48" s="343"/>
      <c r="BSU48" s="343"/>
      <c r="BSV48" s="343"/>
      <c r="BSW48" s="343"/>
      <c r="BSX48" s="343"/>
      <c r="BSY48" s="343"/>
      <c r="BSZ48" s="343"/>
      <c r="BTA48" s="343"/>
      <c r="BTB48" s="343"/>
      <c r="BTC48" s="343"/>
      <c r="BTD48" s="343"/>
      <c r="BTE48" s="343"/>
      <c r="BTF48" s="343"/>
      <c r="BTG48" s="343"/>
      <c r="BTH48" s="343"/>
      <c r="BTI48" s="343"/>
      <c r="BTJ48" s="343"/>
      <c r="BTK48" s="343"/>
      <c r="BTL48" s="343"/>
      <c r="BTM48" s="343"/>
      <c r="BTN48" s="343"/>
      <c r="BTO48" s="343"/>
      <c r="BTP48" s="343"/>
      <c r="BTQ48" s="343"/>
      <c r="BTR48" s="343"/>
      <c r="BTS48" s="343"/>
      <c r="BTT48" s="343"/>
      <c r="BTU48" s="343"/>
      <c r="BTV48" s="343"/>
      <c r="BTW48" s="343"/>
      <c r="BTX48" s="343"/>
      <c r="BTY48" s="343"/>
      <c r="BTZ48" s="343"/>
      <c r="BUA48" s="343"/>
      <c r="BUB48" s="343"/>
      <c r="BUC48" s="343"/>
      <c r="BUD48" s="343"/>
      <c r="BUE48" s="343"/>
      <c r="BUF48" s="343"/>
      <c r="BUG48" s="343"/>
      <c r="BUH48" s="343"/>
      <c r="BUI48" s="343"/>
      <c r="BUJ48" s="343"/>
      <c r="BUK48" s="343"/>
      <c r="BUL48" s="343"/>
      <c r="BUM48" s="343"/>
      <c r="BUN48" s="343"/>
      <c r="BUO48" s="343"/>
      <c r="BUP48" s="343"/>
      <c r="BUQ48" s="343"/>
      <c r="BUR48" s="343"/>
      <c r="BUS48" s="343"/>
      <c r="BUT48" s="343"/>
      <c r="BUU48" s="343"/>
      <c r="BUV48" s="343"/>
      <c r="BUW48" s="343"/>
      <c r="BUX48" s="343"/>
      <c r="BUY48" s="343"/>
      <c r="BUZ48" s="343"/>
      <c r="BVA48" s="343"/>
      <c r="BVB48" s="343"/>
      <c r="BVC48" s="343"/>
      <c r="BVD48" s="343"/>
      <c r="BVE48" s="343"/>
      <c r="BVF48" s="343"/>
      <c r="BVG48" s="343"/>
      <c r="BVH48" s="343"/>
      <c r="BVI48" s="343"/>
      <c r="BVJ48" s="343"/>
      <c r="BVK48" s="343"/>
      <c r="BVL48" s="343"/>
      <c r="BVM48" s="343"/>
      <c r="BVN48" s="343"/>
      <c r="BVO48" s="343"/>
      <c r="BVP48" s="343"/>
      <c r="BVQ48" s="343"/>
      <c r="BVR48" s="343"/>
      <c r="BVS48" s="343"/>
      <c r="BVT48" s="343"/>
      <c r="BVU48" s="343"/>
      <c r="BVV48" s="343"/>
      <c r="BVW48" s="343"/>
      <c r="BVX48" s="343"/>
      <c r="BVY48" s="343"/>
      <c r="BVZ48" s="343"/>
      <c r="BWA48" s="343"/>
      <c r="BWB48" s="343"/>
      <c r="BWC48" s="343"/>
      <c r="BWD48" s="343"/>
      <c r="BWE48" s="343"/>
      <c r="BWF48" s="343"/>
      <c r="BWG48" s="343"/>
      <c r="BWH48" s="343"/>
      <c r="BWI48" s="343"/>
      <c r="BWJ48" s="343"/>
      <c r="BWK48" s="343"/>
      <c r="BWL48" s="343"/>
      <c r="BWM48" s="343"/>
      <c r="BWN48" s="343"/>
      <c r="BWO48" s="343"/>
      <c r="BWP48" s="343"/>
      <c r="BWQ48" s="343"/>
      <c r="BWR48" s="343"/>
      <c r="BWS48" s="343"/>
      <c r="BWT48" s="343"/>
      <c r="BWU48" s="343"/>
      <c r="BWV48" s="343"/>
      <c r="BWW48" s="343"/>
      <c r="BWX48" s="343"/>
      <c r="BWY48" s="343"/>
      <c r="BWZ48" s="343"/>
      <c r="BXA48" s="343"/>
      <c r="BXB48" s="343"/>
      <c r="BXC48" s="343"/>
      <c r="BXD48" s="343"/>
      <c r="BXE48" s="343"/>
      <c r="BXF48" s="343"/>
      <c r="BXG48" s="343"/>
      <c r="BXH48" s="343"/>
      <c r="BXI48" s="343"/>
      <c r="BXJ48" s="343"/>
      <c r="BXK48" s="343"/>
      <c r="BXL48" s="343"/>
      <c r="BXM48" s="343"/>
      <c r="BXN48" s="343"/>
      <c r="BXO48" s="343"/>
      <c r="BXP48" s="343"/>
      <c r="BXQ48" s="343"/>
      <c r="BXR48" s="343"/>
      <c r="BXS48" s="343"/>
      <c r="BXT48" s="343"/>
      <c r="BXU48" s="343"/>
      <c r="BXV48" s="343"/>
      <c r="BXW48" s="343"/>
      <c r="BXX48" s="343"/>
      <c r="BXY48" s="343"/>
      <c r="BXZ48" s="343"/>
      <c r="BYA48" s="343"/>
      <c r="BYB48" s="343"/>
      <c r="BYC48" s="343"/>
      <c r="BYD48" s="343"/>
      <c r="BYE48" s="343"/>
      <c r="BYF48" s="343"/>
      <c r="BYG48" s="343"/>
      <c r="BYH48" s="343"/>
      <c r="BYI48" s="343"/>
      <c r="BYJ48" s="343"/>
      <c r="BYK48" s="343"/>
      <c r="BYL48" s="343"/>
      <c r="BYM48" s="343"/>
      <c r="BYN48" s="343"/>
      <c r="BYO48" s="343"/>
      <c r="BYP48" s="343"/>
      <c r="BYQ48" s="343"/>
      <c r="BYR48" s="343"/>
      <c r="BYS48" s="343"/>
      <c r="BYT48" s="343"/>
      <c r="BYU48" s="343"/>
      <c r="BYV48" s="343"/>
      <c r="BYW48" s="343"/>
      <c r="BYX48" s="343"/>
      <c r="BYY48" s="343"/>
      <c r="BYZ48" s="343"/>
      <c r="BZA48" s="343"/>
      <c r="BZB48" s="343"/>
      <c r="BZC48" s="343"/>
      <c r="BZD48" s="343"/>
      <c r="BZE48" s="343"/>
      <c r="BZF48" s="343"/>
      <c r="BZG48" s="343"/>
      <c r="BZH48" s="343"/>
      <c r="BZI48" s="343"/>
      <c r="BZJ48" s="343"/>
      <c r="BZK48" s="343"/>
      <c r="BZL48" s="343"/>
      <c r="BZM48" s="343"/>
      <c r="BZN48" s="343"/>
      <c r="BZO48" s="343"/>
      <c r="BZP48" s="343"/>
      <c r="BZQ48" s="343"/>
      <c r="BZR48" s="343"/>
      <c r="BZS48" s="343"/>
      <c r="BZT48" s="343"/>
      <c r="BZU48" s="343"/>
      <c r="BZV48" s="343"/>
      <c r="BZW48" s="343"/>
      <c r="BZX48" s="343"/>
      <c r="BZY48" s="343"/>
      <c r="BZZ48" s="343"/>
      <c r="CAA48" s="343"/>
      <c r="CAB48" s="343"/>
      <c r="CAC48" s="343"/>
      <c r="CAD48" s="343"/>
      <c r="CAE48" s="343"/>
      <c r="CAF48" s="343"/>
      <c r="CAG48" s="343"/>
      <c r="CAH48" s="343"/>
      <c r="CAI48" s="343"/>
      <c r="CAJ48" s="343"/>
      <c r="CAK48" s="343"/>
      <c r="CAL48" s="343"/>
      <c r="CAM48" s="343"/>
      <c r="CAN48" s="343"/>
      <c r="CAO48" s="343"/>
      <c r="CAP48" s="343"/>
      <c r="CAQ48" s="343"/>
      <c r="CAR48" s="343"/>
      <c r="CAS48" s="343"/>
      <c r="CAT48" s="343"/>
      <c r="CAU48" s="343"/>
      <c r="CAV48" s="343"/>
      <c r="CAW48" s="343"/>
      <c r="CAX48" s="343"/>
      <c r="CAY48" s="343"/>
      <c r="CAZ48" s="343"/>
      <c r="CBA48" s="343"/>
      <c r="CBB48" s="343"/>
      <c r="CBC48" s="343"/>
      <c r="CBD48" s="343"/>
      <c r="CBE48" s="343"/>
      <c r="CBF48" s="343"/>
      <c r="CBG48" s="343"/>
      <c r="CBH48" s="343"/>
      <c r="CBI48" s="343"/>
      <c r="CBJ48" s="343"/>
      <c r="CBK48" s="343"/>
      <c r="CBL48" s="343"/>
      <c r="CBM48" s="343"/>
      <c r="CBN48" s="343"/>
      <c r="CBO48" s="343"/>
      <c r="CBP48" s="343"/>
      <c r="CBQ48" s="343"/>
      <c r="CBR48" s="343"/>
      <c r="CBS48" s="343"/>
      <c r="CBT48" s="343"/>
      <c r="CBU48" s="343"/>
      <c r="CBV48" s="343"/>
      <c r="CBW48" s="343"/>
      <c r="CBX48" s="343"/>
      <c r="CBY48" s="343"/>
      <c r="CBZ48" s="343"/>
      <c r="CCA48" s="343"/>
      <c r="CCB48" s="343"/>
      <c r="CCC48" s="343"/>
      <c r="CCD48" s="343"/>
      <c r="CCE48" s="343"/>
      <c r="CCF48" s="343"/>
      <c r="CCG48" s="343"/>
      <c r="CCH48" s="343"/>
      <c r="CCI48" s="343"/>
      <c r="CCJ48" s="343"/>
      <c r="CCK48" s="343"/>
      <c r="CCL48" s="343"/>
      <c r="CCM48" s="343"/>
      <c r="CCN48" s="343"/>
      <c r="CCO48" s="343"/>
      <c r="CCP48" s="343"/>
      <c r="CCQ48" s="343"/>
      <c r="CCR48" s="343"/>
      <c r="CCS48" s="343"/>
      <c r="CCT48" s="343"/>
      <c r="CCU48" s="343"/>
      <c r="CCV48" s="343"/>
      <c r="CCW48" s="343"/>
      <c r="CCX48" s="343"/>
      <c r="CCY48" s="343"/>
      <c r="CCZ48" s="343"/>
      <c r="CDA48" s="343"/>
      <c r="CDB48" s="343"/>
      <c r="CDC48" s="343"/>
      <c r="CDD48" s="343"/>
      <c r="CDE48" s="343"/>
      <c r="CDF48" s="343"/>
      <c r="CDG48" s="343"/>
      <c r="CDH48" s="343"/>
      <c r="CDI48" s="343"/>
      <c r="CDJ48" s="343"/>
      <c r="CDK48" s="343"/>
      <c r="CDL48" s="343"/>
      <c r="CDM48" s="343"/>
      <c r="CDN48" s="343"/>
      <c r="CDO48" s="343"/>
      <c r="CDP48" s="343"/>
      <c r="CDQ48" s="343"/>
      <c r="CDR48" s="343"/>
      <c r="CDS48" s="343"/>
      <c r="CDT48" s="343"/>
      <c r="CDU48" s="343"/>
      <c r="CDV48" s="343"/>
      <c r="CDW48" s="343"/>
      <c r="CDX48" s="343"/>
      <c r="CDY48" s="343"/>
      <c r="CDZ48" s="343"/>
      <c r="CEA48" s="343"/>
      <c r="CEB48" s="343"/>
      <c r="CEC48" s="343"/>
      <c r="CED48" s="343"/>
      <c r="CEE48" s="343"/>
      <c r="CEF48" s="343"/>
      <c r="CEG48" s="343"/>
      <c r="CEH48" s="343"/>
      <c r="CEI48" s="343"/>
      <c r="CEJ48" s="343"/>
      <c r="CEK48" s="343"/>
      <c r="CEL48" s="343"/>
      <c r="CEM48" s="343"/>
      <c r="CEN48" s="343"/>
      <c r="CEO48" s="343"/>
      <c r="CEP48" s="343"/>
      <c r="CEQ48" s="343"/>
      <c r="CER48" s="343"/>
      <c r="CES48" s="343"/>
      <c r="CET48" s="343"/>
      <c r="CEU48" s="343"/>
      <c r="CEV48" s="343"/>
      <c r="CEW48" s="343"/>
      <c r="CEX48" s="343"/>
      <c r="CEY48" s="343"/>
      <c r="CEZ48" s="343"/>
      <c r="CFA48" s="343"/>
      <c r="CFB48" s="343"/>
      <c r="CFC48" s="343"/>
      <c r="CFD48" s="343"/>
      <c r="CFE48" s="343"/>
      <c r="CFF48" s="343"/>
      <c r="CFG48" s="343"/>
      <c r="CFH48" s="343"/>
      <c r="CFI48" s="343"/>
      <c r="CFJ48" s="343"/>
      <c r="CFK48" s="343"/>
      <c r="CFL48" s="343"/>
      <c r="CFM48" s="343"/>
      <c r="CFN48" s="343"/>
      <c r="CFO48" s="343"/>
      <c r="CFP48" s="343"/>
      <c r="CFQ48" s="343"/>
      <c r="CFR48" s="343"/>
      <c r="CFS48" s="343"/>
      <c r="CFT48" s="343"/>
      <c r="CFU48" s="343"/>
      <c r="CFV48" s="343"/>
      <c r="CFW48" s="343"/>
      <c r="CFX48" s="343"/>
      <c r="CFY48" s="343"/>
      <c r="CFZ48" s="343"/>
      <c r="CGA48" s="343"/>
      <c r="CGB48" s="343"/>
      <c r="CGC48" s="343"/>
      <c r="CGD48" s="343"/>
      <c r="CGE48" s="343"/>
      <c r="CGF48" s="343"/>
      <c r="CGG48" s="343"/>
      <c r="CGH48" s="343"/>
      <c r="CGI48" s="343"/>
      <c r="CGJ48" s="343"/>
      <c r="CGK48" s="343"/>
      <c r="CGL48" s="343"/>
      <c r="CGM48" s="343"/>
      <c r="CGN48" s="343"/>
      <c r="CGO48" s="343"/>
      <c r="CGP48" s="343"/>
      <c r="CGQ48" s="343"/>
      <c r="CGR48" s="343"/>
      <c r="CGS48" s="343"/>
      <c r="CGT48" s="343"/>
      <c r="CGU48" s="343"/>
      <c r="CGV48" s="343"/>
      <c r="CGW48" s="343"/>
      <c r="CGX48" s="343"/>
      <c r="CGY48" s="343"/>
      <c r="CGZ48" s="343"/>
      <c r="CHA48" s="343"/>
      <c r="CHB48" s="343"/>
      <c r="CHC48" s="343"/>
      <c r="CHD48" s="343"/>
      <c r="CHE48" s="343"/>
      <c r="CHF48" s="343"/>
      <c r="CHG48" s="343"/>
      <c r="CHH48" s="343"/>
      <c r="CHI48" s="343"/>
      <c r="CHJ48" s="343"/>
      <c r="CHK48" s="343"/>
      <c r="CHL48" s="343"/>
      <c r="CHM48" s="343"/>
      <c r="CHN48" s="343"/>
      <c r="CHO48" s="343"/>
      <c r="CHP48" s="343"/>
      <c r="CHQ48" s="343"/>
      <c r="CHR48" s="343"/>
      <c r="CHS48" s="343"/>
      <c r="CHT48" s="343"/>
      <c r="CHU48" s="343"/>
      <c r="CHV48" s="343"/>
      <c r="CHW48" s="343"/>
      <c r="CHX48" s="343"/>
      <c r="CHY48" s="343"/>
      <c r="CHZ48" s="343"/>
      <c r="CIA48" s="343"/>
      <c r="CIB48" s="343"/>
      <c r="CIC48" s="343"/>
      <c r="CID48" s="343"/>
      <c r="CIE48" s="343"/>
      <c r="CIF48" s="343"/>
      <c r="CIG48" s="343"/>
      <c r="CIH48" s="343"/>
      <c r="CII48" s="343"/>
      <c r="CIJ48" s="343"/>
      <c r="CIK48" s="343"/>
      <c r="CIL48" s="343"/>
      <c r="CIM48" s="343"/>
      <c r="CIN48" s="343"/>
      <c r="CIO48" s="343"/>
      <c r="CIP48" s="343"/>
      <c r="CIQ48" s="343"/>
      <c r="CIR48" s="343"/>
      <c r="CIS48" s="343"/>
      <c r="CIT48" s="343"/>
      <c r="CIU48" s="343"/>
      <c r="CIV48" s="343"/>
      <c r="CIW48" s="343"/>
      <c r="CIX48" s="343"/>
      <c r="CIY48" s="343"/>
      <c r="CIZ48" s="343"/>
      <c r="CJA48" s="343"/>
      <c r="CJB48" s="343"/>
      <c r="CJC48" s="343"/>
      <c r="CJD48" s="343"/>
      <c r="CJE48" s="343"/>
      <c r="CJF48" s="343"/>
      <c r="CJG48" s="343"/>
      <c r="CJH48" s="343"/>
      <c r="CJI48" s="343"/>
      <c r="CJJ48" s="343"/>
      <c r="CJK48" s="343"/>
      <c r="CJL48" s="343"/>
      <c r="CJM48" s="343"/>
      <c r="CJN48" s="343"/>
      <c r="CJO48" s="343"/>
      <c r="CJP48" s="343"/>
      <c r="CJQ48" s="343"/>
      <c r="CJR48" s="343"/>
      <c r="CJS48" s="343"/>
      <c r="CJT48" s="343"/>
      <c r="CJU48" s="343"/>
      <c r="CJV48" s="343"/>
      <c r="CJW48" s="343"/>
      <c r="CJX48" s="343"/>
      <c r="CJY48" s="343"/>
      <c r="CJZ48" s="343"/>
      <c r="CKA48" s="343"/>
      <c r="CKB48" s="343"/>
      <c r="CKC48" s="343"/>
      <c r="CKD48" s="343"/>
      <c r="CKE48" s="343"/>
      <c r="CKF48" s="343"/>
      <c r="CKG48" s="343"/>
      <c r="CKH48" s="343"/>
      <c r="CKI48" s="343"/>
      <c r="CKJ48" s="343"/>
      <c r="CKK48" s="343"/>
      <c r="CKL48" s="343"/>
      <c r="CKM48" s="343"/>
      <c r="CKN48" s="343"/>
      <c r="CKO48" s="343"/>
      <c r="CKP48" s="343"/>
      <c r="CKQ48" s="343"/>
      <c r="CKR48" s="343"/>
      <c r="CKS48" s="343"/>
      <c r="CKT48" s="343"/>
      <c r="CKU48" s="343"/>
      <c r="CKV48" s="343"/>
      <c r="CKW48" s="343"/>
      <c r="CKX48" s="343"/>
      <c r="CKY48" s="343"/>
      <c r="CKZ48" s="343"/>
      <c r="CLA48" s="343"/>
      <c r="CLB48" s="343"/>
      <c r="CLC48" s="343"/>
      <c r="CLD48" s="343"/>
      <c r="CLE48" s="343"/>
      <c r="CLF48" s="343"/>
      <c r="CLG48" s="343"/>
      <c r="CLH48" s="343"/>
      <c r="CLI48" s="343"/>
      <c r="CLJ48" s="343"/>
      <c r="CLK48" s="343"/>
      <c r="CLL48" s="343"/>
      <c r="CLM48" s="343"/>
      <c r="CLN48" s="343"/>
      <c r="CLO48" s="343"/>
      <c r="CLP48" s="343"/>
      <c r="CLQ48" s="343"/>
      <c r="CLR48" s="343"/>
      <c r="CLS48" s="343"/>
      <c r="CLT48" s="343"/>
      <c r="CLU48" s="343"/>
      <c r="CLV48" s="343"/>
      <c r="CLW48" s="343"/>
      <c r="CLX48" s="343"/>
      <c r="CLY48" s="343"/>
      <c r="CLZ48" s="343"/>
      <c r="CMA48" s="343"/>
      <c r="CMB48" s="343"/>
      <c r="CMC48" s="343"/>
      <c r="CMD48" s="343"/>
      <c r="CME48" s="343"/>
      <c r="CMF48" s="343"/>
      <c r="CMG48" s="343"/>
      <c r="CMH48" s="343"/>
      <c r="CMI48" s="343"/>
      <c r="CMJ48" s="343"/>
      <c r="CMK48" s="343"/>
      <c r="CML48" s="343"/>
      <c r="CMM48" s="343"/>
      <c r="CMN48" s="343"/>
      <c r="CMO48" s="343"/>
      <c r="CMP48" s="343"/>
      <c r="CMQ48" s="343"/>
      <c r="CMR48" s="343"/>
      <c r="CMS48" s="343"/>
      <c r="CMT48" s="343"/>
      <c r="CMU48" s="343"/>
      <c r="CMV48" s="343"/>
      <c r="CMW48" s="343"/>
      <c r="CMX48" s="343"/>
      <c r="CMY48" s="343"/>
      <c r="CMZ48" s="343"/>
      <c r="CNA48" s="343"/>
      <c r="CNB48" s="343"/>
      <c r="CNC48" s="343"/>
      <c r="CND48" s="343"/>
      <c r="CNE48" s="343"/>
      <c r="CNF48" s="343"/>
      <c r="CNG48" s="343"/>
      <c r="CNH48" s="343"/>
      <c r="CNI48" s="343"/>
      <c r="CNJ48" s="343"/>
      <c r="CNK48" s="343"/>
      <c r="CNL48" s="343"/>
      <c r="CNM48" s="343"/>
      <c r="CNN48" s="343"/>
      <c r="CNO48" s="343"/>
      <c r="CNP48" s="343"/>
      <c r="CNQ48" s="343"/>
      <c r="CNR48" s="343"/>
      <c r="CNS48" s="343"/>
      <c r="CNT48" s="343"/>
      <c r="CNU48" s="343"/>
      <c r="CNV48" s="343"/>
      <c r="CNW48" s="343"/>
      <c r="CNX48" s="343"/>
      <c r="CNY48" s="343"/>
      <c r="CNZ48" s="343"/>
      <c r="COA48" s="343"/>
      <c r="COB48" s="343"/>
      <c r="COC48" s="343"/>
      <c r="COD48" s="343"/>
      <c r="COE48" s="343"/>
      <c r="COF48" s="343"/>
      <c r="COG48" s="343"/>
      <c r="COH48" s="343"/>
      <c r="COI48" s="343"/>
      <c r="COJ48" s="343"/>
      <c r="COK48" s="343"/>
      <c r="COL48" s="343"/>
      <c r="COM48" s="343"/>
      <c r="CON48" s="343"/>
      <c r="COO48" s="343"/>
      <c r="COP48" s="343"/>
      <c r="COQ48" s="343"/>
      <c r="COR48" s="343"/>
      <c r="COS48" s="343"/>
      <c r="COT48" s="343"/>
      <c r="COU48" s="343"/>
      <c r="COV48" s="343"/>
      <c r="COW48" s="343"/>
      <c r="COX48" s="343"/>
      <c r="COY48" s="343"/>
      <c r="COZ48" s="343"/>
      <c r="CPA48" s="343"/>
      <c r="CPB48" s="343"/>
      <c r="CPC48" s="343"/>
      <c r="CPD48" s="343"/>
      <c r="CPE48" s="343"/>
      <c r="CPF48" s="343"/>
      <c r="CPG48" s="343"/>
      <c r="CPH48" s="343"/>
      <c r="CPI48" s="343"/>
      <c r="CPJ48" s="343"/>
      <c r="CPK48" s="343"/>
      <c r="CPL48" s="343"/>
      <c r="CPM48" s="343"/>
      <c r="CPN48" s="343"/>
      <c r="CPO48" s="343"/>
      <c r="CPP48" s="343"/>
      <c r="CPQ48" s="343"/>
      <c r="CPR48" s="343"/>
      <c r="CPS48" s="343"/>
      <c r="CPT48" s="343"/>
      <c r="CPU48" s="343"/>
      <c r="CPV48" s="343"/>
      <c r="CPW48" s="343"/>
      <c r="CPX48" s="343"/>
      <c r="CPY48" s="343"/>
      <c r="CPZ48" s="343"/>
      <c r="CQA48" s="343"/>
      <c r="CQB48" s="343"/>
      <c r="CQC48" s="343"/>
      <c r="CQD48" s="343"/>
      <c r="CQE48" s="343"/>
      <c r="CQF48" s="343"/>
      <c r="CQG48" s="343"/>
      <c r="CQH48" s="343"/>
      <c r="CQI48" s="343"/>
      <c r="CQJ48" s="343"/>
      <c r="CQK48" s="343"/>
      <c r="CQL48" s="343"/>
      <c r="CQM48" s="343"/>
      <c r="CQN48" s="343"/>
      <c r="CQO48" s="343"/>
      <c r="CQP48" s="343"/>
      <c r="CQQ48" s="343"/>
      <c r="CQR48" s="343"/>
      <c r="CQS48" s="343"/>
      <c r="CQT48" s="343"/>
      <c r="CQU48" s="343"/>
      <c r="CQV48" s="343"/>
      <c r="CQW48" s="343"/>
      <c r="CQX48" s="343"/>
      <c r="CQY48" s="343"/>
      <c r="CQZ48" s="343"/>
      <c r="CRA48" s="343"/>
      <c r="CRB48" s="343"/>
      <c r="CRC48" s="343"/>
      <c r="CRD48" s="343"/>
      <c r="CRE48" s="343"/>
      <c r="CRF48" s="343"/>
      <c r="CRG48" s="343"/>
      <c r="CRH48" s="343"/>
      <c r="CRI48" s="343"/>
      <c r="CRJ48" s="343"/>
      <c r="CRK48" s="343"/>
      <c r="CRL48" s="343"/>
      <c r="CRM48" s="343"/>
      <c r="CRN48" s="343"/>
      <c r="CRO48" s="343"/>
      <c r="CRP48" s="343"/>
      <c r="CRQ48" s="343"/>
      <c r="CRR48" s="343"/>
      <c r="CRS48" s="343"/>
      <c r="CRT48" s="343"/>
      <c r="CRU48" s="343"/>
      <c r="CRV48" s="343"/>
      <c r="CRW48" s="343"/>
      <c r="CRX48" s="343"/>
      <c r="CRY48" s="343"/>
      <c r="CRZ48" s="343"/>
      <c r="CSA48" s="343"/>
      <c r="CSB48" s="343"/>
      <c r="CSC48" s="343"/>
      <c r="CSD48" s="343"/>
      <c r="CSE48" s="343"/>
      <c r="CSF48" s="343"/>
      <c r="CSG48" s="343"/>
      <c r="CSH48" s="343"/>
      <c r="CSI48" s="343"/>
      <c r="CSJ48" s="343"/>
      <c r="CSK48" s="343"/>
      <c r="CSL48" s="343"/>
      <c r="CSM48" s="343"/>
      <c r="CSN48" s="343"/>
      <c r="CSO48" s="343"/>
      <c r="CSP48" s="343"/>
      <c r="CSQ48" s="343"/>
      <c r="CSR48" s="343"/>
      <c r="CSS48" s="343"/>
      <c r="CST48" s="343"/>
      <c r="CSU48" s="343"/>
      <c r="CSV48" s="343"/>
      <c r="CSW48" s="343"/>
      <c r="CSX48" s="343"/>
      <c r="CSY48" s="343"/>
      <c r="CSZ48" s="343"/>
      <c r="CTA48" s="343"/>
      <c r="CTB48" s="343"/>
      <c r="CTC48" s="343"/>
      <c r="CTD48" s="343"/>
      <c r="CTE48" s="343"/>
      <c r="CTF48" s="343"/>
      <c r="CTG48" s="343"/>
      <c r="CTH48" s="343"/>
      <c r="CTI48" s="343"/>
      <c r="CTJ48" s="343"/>
      <c r="CTK48" s="343"/>
      <c r="CTL48" s="343"/>
      <c r="CTM48" s="343"/>
      <c r="CTN48" s="343"/>
      <c r="CTO48" s="343"/>
      <c r="CTP48" s="343"/>
      <c r="CTQ48" s="343"/>
      <c r="CTR48" s="343"/>
      <c r="CTS48" s="343"/>
      <c r="CTT48" s="343"/>
      <c r="CTU48" s="343"/>
      <c r="CTV48" s="343"/>
      <c r="CTW48" s="343"/>
      <c r="CTX48" s="343"/>
      <c r="CTY48" s="343"/>
      <c r="CTZ48" s="343"/>
      <c r="CUA48" s="343"/>
      <c r="CUB48" s="343"/>
      <c r="CUC48" s="343"/>
      <c r="CUD48" s="343"/>
      <c r="CUE48" s="343"/>
      <c r="CUF48" s="343"/>
      <c r="CUG48" s="343"/>
      <c r="CUH48" s="343"/>
      <c r="CUI48" s="343"/>
      <c r="CUJ48" s="343"/>
      <c r="CUK48" s="343"/>
      <c r="CUL48" s="343"/>
      <c r="CUM48" s="343"/>
      <c r="CUN48" s="343"/>
      <c r="CUO48" s="343"/>
      <c r="CUP48" s="343"/>
      <c r="CUQ48" s="343"/>
      <c r="CUR48" s="343"/>
      <c r="CUS48" s="343"/>
      <c r="CUT48" s="343"/>
      <c r="CUU48" s="343"/>
      <c r="CUV48" s="343"/>
      <c r="CUW48" s="343"/>
      <c r="CUX48" s="343"/>
      <c r="CUY48" s="343"/>
      <c r="CUZ48" s="343"/>
      <c r="CVA48" s="343"/>
      <c r="CVB48" s="343"/>
      <c r="CVC48" s="343"/>
      <c r="CVD48" s="343"/>
      <c r="CVE48" s="343"/>
      <c r="CVF48" s="343"/>
      <c r="CVG48" s="343"/>
      <c r="CVH48" s="343"/>
      <c r="CVI48" s="343"/>
      <c r="CVJ48" s="343"/>
      <c r="CVK48" s="343"/>
      <c r="CVL48" s="343"/>
      <c r="CVM48" s="343"/>
      <c r="CVN48" s="343"/>
      <c r="CVO48" s="343"/>
      <c r="CVP48" s="343"/>
      <c r="CVQ48" s="343"/>
      <c r="CVR48" s="343"/>
      <c r="CVS48" s="343"/>
      <c r="CVT48" s="343"/>
      <c r="CVU48" s="343"/>
      <c r="CVV48" s="343"/>
      <c r="CVW48" s="343"/>
      <c r="CVX48" s="343"/>
      <c r="CVY48" s="343"/>
      <c r="CVZ48" s="343"/>
      <c r="CWA48" s="343"/>
      <c r="CWB48" s="343"/>
      <c r="CWC48" s="343"/>
      <c r="CWD48" s="343"/>
      <c r="CWE48" s="343"/>
      <c r="CWF48" s="343"/>
      <c r="CWG48" s="343"/>
      <c r="CWH48" s="343"/>
      <c r="CWI48" s="343"/>
      <c r="CWJ48" s="343"/>
      <c r="CWK48" s="343"/>
      <c r="CWL48" s="343"/>
      <c r="CWM48" s="343"/>
      <c r="CWN48" s="343"/>
      <c r="CWO48" s="343"/>
      <c r="CWP48" s="343"/>
      <c r="CWQ48" s="343"/>
      <c r="CWR48" s="343"/>
      <c r="CWS48" s="343"/>
      <c r="CWT48" s="343"/>
      <c r="CWU48" s="343"/>
      <c r="CWV48" s="343"/>
      <c r="CWW48" s="343"/>
      <c r="CWX48" s="343"/>
      <c r="CWY48" s="343"/>
      <c r="CWZ48" s="343"/>
      <c r="CXA48" s="343"/>
      <c r="CXB48" s="343"/>
      <c r="CXC48" s="343"/>
      <c r="CXD48" s="343"/>
      <c r="CXE48" s="343"/>
      <c r="CXF48" s="343"/>
      <c r="CXG48" s="343"/>
      <c r="CXH48" s="343"/>
      <c r="CXI48" s="343"/>
      <c r="CXJ48" s="343"/>
      <c r="CXK48" s="343"/>
      <c r="CXL48" s="343"/>
      <c r="CXM48" s="343"/>
      <c r="CXN48" s="343"/>
      <c r="CXO48" s="343"/>
      <c r="CXP48" s="343"/>
      <c r="CXQ48" s="343"/>
      <c r="CXR48" s="343"/>
      <c r="CXS48" s="343"/>
      <c r="CXT48" s="343"/>
      <c r="CXU48" s="343"/>
      <c r="CXV48" s="343"/>
      <c r="CXW48" s="343"/>
      <c r="CXX48" s="343"/>
      <c r="CXY48" s="343"/>
      <c r="CXZ48" s="343"/>
      <c r="CYA48" s="343"/>
      <c r="CYB48" s="343"/>
      <c r="CYC48" s="343"/>
      <c r="CYD48" s="343"/>
      <c r="CYE48" s="343"/>
      <c r="CYF48" s="343"/>
      <c r="CYG48" s="343"/>
      <c r="CYH48" s="343"/>
      <c r="CYI48" s="343"/>
      <c r="CYJ48" s="343"/>
      <c r="CYK48" s="343"/>
      <c r="CYL48" s="343"/>
      <c r="CYM48" s="343"/>
      <c r="CYN48" s="343"/>
      <c r="CYO48" s="343"/>
      <c r="CYP48" s="343"/>
      <c r="CYQ48" s="343"/>
      <c r="CYR48" s="343"/>
      <c r="CYS48" s="343"/>
      <c r="CYT48" s="343"/>
      <c r="CYU48" s="343"/>
      <c r="CYV48" s="343"/>
      <c r="CYW48" s="343"/>
      <c r="CYX48" s="343"/>
      <c r="CYY48" s="343"/>
      <c r="CYZ48" s="343"/>
      <c r="CZA48" s="343"/>
      <c r="CZB48" s="343"/>
      <c r="CZC48" s="343"/>
      <c r="CZD48" s="343"/>
      <c r="CZE48" s="343"/>
      <c r="CZF48" s="343"/>
      <c r="CZG48" s="343"/>
      <c r="CZH48" s="343"/>
      <c r="CZI48" s="343"/>
      <c r="CZJ48" s="343"/>
      <c r="CZK48" s="343"/>
      <c r="CZL48" s="343"/>
      <c r="CZM48" s="343"/>
      <c r="CZN48" s="343"/>
      <c r="CZO48" s="343"/>
      <c r="CZP48" s="343"/>
      <c r="CZQ48" s="343"/>
      <c r="CZR48" s="343"/>
      <c r="CZS48" s="343"/>
      <c r="CZT48" s="343"/>
      <c r="CZU48" s="343"/>
      <c r="CZV48" s="343"/>
      <c r="CZW48" s="343"/>
      <c r="CZX48" s="343"/>
      <c r="CZY48" s="343"/>
      <c r="CZZ48" s="343"/>
      <c r="DAA48" s="343"/>
      <c r="DAB48" s="343"/>
      <c r="DAC48" s="343"/>
      <c r="DAD48" s="343"/>
      <c r="DAE48" s="343"/>
      <c r="DAF48" s="343"/>
      <c r="DAG48" s="343"/>
      <c r="DAH48" s="343"/>
      <c r="DAI48" s="343"/>
      <c r="DAJ48" s="343"/>
      <c r="DAK48" s="343"/>
      <c r="DAL48" s="343"/>
      <c r="DAM48" s="343"/>
      <c r="DAN48" s="343"/>
      <c r="DAO48" s="343"/>
      <c r="DAP48" s="343"/>
      <c r="DAQ48" s="343"/>
      <c r="DAR48" s="343"/>
      <c r="DAS48" s="343"/>
      <c r="DAT48" s="343"/>
      <c r="DAU48" s="343"/>
      <c r="DAV48" s="343"/>
      <c r="DAW48" s="343"/>
      <c r="DAX48" s="343"/>
      <c r="DAY48" s="343"/>
      <c r="DAZ48" s="343"/>
      <c r="DBA48" s="343"/>
      <c r="DBB48" s="343"/>
      <c r="DBC48" s="343"/>
      <c r="DBD48" s="343"/>
      <c r="DBE48" s="343"/>
      <c r="DBF48" s="343"/>
      <c r="DBG48" s="343"/>
      <c r="DBH48" s="343"/>
      <c r="DBI48" s="343"/>
      <c r="DBJ48" s="343"/>
      <c r="DBK48" s="343"/>
      <c r="DBL48" s="343"/>
      <c r="DBM48" s="343"/>
      <c r="DBN48" s="343"/>
      <c r="DBO48" s="343"/>
      <c r="DBP48" s="343"/>
      <c r="DBQ48" s="343"/>
      <c r="DBR48" s="343"/>
      <c r="DBS48" s="343"/>
      <c r="DBT48" s="343"/>
      <c r="DBU48" s="343"/>
      <c r="DBV48" s="343"/>
      <c r="DBW48" s="343"/>
      <c r="DBX48" s="343"/>
      <c r="DBY48" s="343"/>
      <c r="DBZ48" s="343"/>
      <c r="DCA48" s="343"/>
      <c r="DCB48" s="343"/>
      <c r="DCC48" s="343"/>
      <c r="DCD48" s="343"/>
      <c r="DCE48" s="343"/>
      <c r="DCF48" s="343"/>
      <c r="DCG48" s="343"/>
      <c r="DCH48" s="343"/>
      <c r="DCI48" s="343"/>
      <c r="DCJ48" s="343"/>
      <c r="DCK48" s="343"/>
      <c r="DCL48" s="343"/>
      <c r="DCM48" s="343"/>
      <c r="DCN48" s="343"/>
      <c r="DCO48" s="343"/>
      <c r="DCP48" s="343"/>
      <c r="DCQ48" s="343"/>
      <c r="DCR48" s="343"/>
      <c r="DCS48" s="343"/>
      <c r="DCT48" s="343"/>
      <c r="DCU48" s="343"/>
      <c r="DCV48" s="343"/>
      <c r="DCW48" s="343"/>
      <c r="DCX48" s="343"/>
      <c r="DCY48" s="343"/>
      <c r="DCZ48" s="343"/>
      <c r="DDA48" s="343"/>
      <c r="DDB48" s="343"/>
      <c r="DDC48" s="343"/>
      <c r="DDD48" s="343"/>
      <c r="DDE48" s="343"/>
      <c r="DDF48" s="343"/>
      <c r="DDG48" s="343"/>
      <c r="DDH48" s="343"/>
      <c r="DDI48" s="343"/>
      <c r="DDJ48" s="343"/>
      <c r="DDK48" s="343"/>
      <c r="DDL48" s="343"/>
      <c r="DDM48" s="343"/>
      <c r="DDN48" s="343"/>
      <c r="DDO48" s="343"/>
      <c r="DDP48" s="343"/>
      <c r="DDQ48" s="343"/>
      <c r="DDR48" s="343"/>
      <c r="DDS48" s="343"/>
      <c r="DDT48" s="343"/>
      <c r="DDU48" s="343"/>
      <c r="DDV48" s="343"/>
      <c r="DDW48" s="343"/>
      <c r="DDX48" s="343"/>
      <c r="DDY48" s="343"/>
      <c r="DDZ48" s="343"/>
      <c r="DEA48" s="343"/>
      <c r="DEB48" s="343"/>
      <c r="DEC48" s="343"/>
      <c r="DED48" s="343"/>
      <c r="DEE48" s="343"/>
      <c r="DEF48" s="343"/>
      <c r="DEG48" s="343"/>
      <c r="DEH48" s="343"/>
      <c r="DEI48" s="343"/>
      <c r="DEJ48" s="343"/>
      <c r="DEK48" s="343"/>
      <c r="DEL48" s="343"/>
      <c r="DEM48" s="343"/>
      <c r="DEN48" s="343"/>
      <c r="DEO48" s="343"/>
      <c r="DEP48" s="343"/>
      <c r="DEQ48" s="343"/>
      <c r="DER48" s="343"/>
      <c r="DES48" s="343"/>
      <c r="DET48" s="343"/>
      <c r="DEU48" s="343"/>
      <c r="DEV48" s="343"/>
      <c r="DEW48" s="343"/>
      <c r="DEX48" s="343"/>
      <c r="DEY48" s="343"/>
      <c r="DEZ48" s="343"/>
      <c r="DFA48" s="343"/>
      <c r="DFB48" s="343"/>
      <c r="DFC48" s="343"/>
      <c r="DFD48" s="343"/>
      <c r="DFE48" s="343"/>
      <c r="DFF48" s="343"/>
      <c r="DFG48" s="343"/>
      <c r="DFH48" s="343"/>
      <c r="DFI48" s="343"/>
      <c r="DFJ48" s="343"/>
      <c r="DFK48" s="343"/>
      <c r="DFL48" s="343"/>
      <c r="DFM48" s="343"/>
      <c r="DFN48" s="343"/>
      <c r="DFO48" s="343"/>
      <c r="DFP48" s="343"/>
      <c r="DFQ48" s="343"/>
      <c r="DFR48" s="343"/>
      <c r="DFS48" s="343"/>
      <c r="DFT48" s="343"/>
      <c r="DFU48" s="343"/>
      <c r="DFV48" s="343"/>
      <c r="DFW48" s="343"/>
      <c r="DFX48" s="343"/>
      <c r="DFY48" s="343"/>
      <c r="DFZ48" s="343"/>
      <c r="DGA48" s="343"/>
      <c r="DGB48" s="343"/>
      <c r="DGC48" s="343"/>
      <c r="DGD48" s="343"/>
      <c r="DGE48" s="343"/>
      <c r="DGF48" s="343"/>
      <c r="DGG48" s="343"/>
      <c r="DGH48" s="343"/>
      <c r="DGI48" s="343"/>
      <c r="DGJ48" s="343"/>
      <c r="DGK48" s="343"/>
      <c r="DGL48" s="343"/>
      <c r="DGM48" s="343"/>
      <c r="DGN48" s="343"/>
      <c r="DGO48" s="343"/>
      <c r="DGP48" s="343"/>
      <c r="DGQ48" s="343"/>
      <c r="DGR48" s="343"/>
      <c r="DGS48" s="343"/>
      <c r="DGT48" s="343"/>
      <c r="DGU48" s="343"/>
      <c r="DGV48" s="343"/>
      <c r="DGW48" s="343"/>
      <c r="DGX48" s="343"/>
      <c r="DGY48" s="343"/>
      <c r="DGZ48" s="343"/>
      <c r="DHA48" s="343"/>
      <c r="DHB48" s="343"/>
      <c r="DHC48" s="343"/>
      <c r="DHD48" s="343"/>
      <c r="DHE48" s="343"/>
      <c r="DHF48" s="343"/>
      <c r="DHG48" s="343"/>
      <c r="DHH48" s="343"/>
      <c r="DHI48" s="343"/>
      <c r="DHJ48" s="343"/>
      <c r="DHK48" s="343"/>
      <c r="DHL48" s="343"/>
      <c r="DHM48" s="343"/>
      <c r="DHN48" s="343"/>
      <c r="DHO48" s="343"/>
      <c r="DHP48" s="343"/>
      <c r="DHQ48" s="343"/>
      <c r="DHR48" s="343"/>
      <c r="DHS48" s="343"/>
      <c r="DHT48" s="343"/>
      <c r="DHU48" s="343"/>
      <c r="DHV48" s="343"/>
      <c r="DHW48" s="343"/>
      <c r="DHX48" s="343"/>
      <c r="DHY48" s="343"/>
      <c r="DHZ48" s="343"/>
      <c r="DIA48" s="343"/>
      <c r="DIB48" s="343"/>
      <c r="DIC48" s="343"/>
      <c r="DID48" s="343"/>
      <c r="DIE48" s="343"/>
      <c r="DIF48" s="343"/>
      <c r="DIG48" s="343"/>
      <c r="DIH48" s="343"/>
      <c r="DII48" s="343"/>
      <c r="DIJ48" s="343"/>
      <c r="DIK48" s="343"/>
      <c r="DIL48" s="343"/>
      <c r="DIM48" s="343"/>
      <c r="DIN48" s="343"/>
      <c r="DIO48" s="343"/>
      <c r="DIP48" s="343"/>
      <c r="DIQ48" s="343"/>
      <c r="DIR48" s="343"/>
      <c r="DIS48" s="343"/>
      <c r="DIT48" s="343"/>
      <c r="DIU48" s="343"/>
      <c r="DIV48" s="343"/>
      <c r="DIW48" s="343"/>
      <c r="DIX48" s="343"/>
      <c r="DIY48" s="343"/>
      <c r="DIZ48" s="343"/>
      <c r="DJA48" s="343"/>
      <c r="DJB48" s="343"/>
      <c r="DJC48" s="343"/>
      <c r="DJD48" s="343"/>
      <c r="DJE48" s="343"/>
      <c r="DJF48" s="343"/>
      <c r="DJG48" s="343"/>
      <c r="DJH48" s="343"/>
      <c r="DJI48" s="343"/>
      <c r="DJJ48" s="343"/>
      <c r="DJK48" s="343"/>
      <c r="DJL48" s="343"/>
      <c r="DJM48" s="343"/>
      <c r="DJN48" s="343"/>
      <c r="DJO48" s="343"/>
      <c r="DJP48" s="343"/>
      <c r="DJQ48" s="343"/>
      <c r="DJR48" s="343"/>
      <c r="DJS48" s="343"/>
      <c r="DJT48" s="343"/>
      <c r="DJU48" s="343"/>
      <c r="DJV48" s="343"/>
      <c r="DJW48" s="343"/>
      <c r="DJX48" s="343"/>
      <c r="DJY48" s="343"/>
      <c r="DJZ48" s="343"/>
      <c r="DKA48" s="343"/>
      <c r="DKB48" s="343"/>
      <c r="DKC48" s="343"/>
      <c r="DKD48" s="343"/>
      <c r="DKE48" s="343"/>
      <c r="DKF48" s="343"/>
      <c r="DKG48" s="343"/>
      <c r="DKH48" s="343"/>
      <c r="DKI48" s="343"/>
      <c r="DKJ48" s="343"/>
      <c r="DKK48" s="343"/>
      <c r="DKL48" s="343"/>
      <c r="DKM48" s="343"/>
      <c r="DKN48" s="343"/>
      <c r="DKO48" s="343"/>
      <c r="DKP48" s="343"/>
      <c r="DKQ48" s="343"/>
      <c r="DKR48" s="343"/>
      <c r="DKS48" s="343"/>
      <c r="DKT48" s="343"/>
      <c r="DKU48" s="343"/>
      <c r="DKV48" s="343"/>
      <c r="DKW48" s="343"/>
      <c r="DKX48" s="343"/>
      <c r="DKY48" s="343"/>
      <c r="DKZ48" s="343"/>
      <c r="DLA48" s="343"/>
      <c r="DLB48" s="343"/>
      <c r="DLC48" s="343"/>
      <c r="DLD48" s="343"/>
      <c r="DLE48" s="343"/>
      <c r="DLF48" s="343"/>
      <c r="DLG48" s="343"/>
      <c r="DLH48" s="343"/>
      <c r="DLI48" s="343"/>
      <c r="DLJ48" s="343"/>
      <c r="DLK48" s="343"/>
      <c r="DLL48" s="343"/>
      <c r="DLM48" s="343"/>
      <c r="DLN48" s="343"/>
      <c r="DLO48" s="343"/>
      <c r="DLP48" s="343"/>
      <c r="DLQ48" s="343"/>
      <c r="DLR48" s="343"/>
      <c r="DLS48" s="343"/>
      <c r="DLT48" s="343"/>
      <c r="DLU48" s="343"/>
      <c r="DLV48" s="343"/>
      <c r="DLW48" s="343"/>
      <c r="DLX48" s="343"/>
      <c r="DLY48" s="343"/>
      <c r="DLZ48" s="343"/>
      <c r="DMA48" s="343"/>
      <c r="DMB48" s="343"/>
      <c r="DMC48" s="343"/>
      <c r="DMD48" s="343"/>
      <c r="DME48" s="343"/>
      <c r="DMF48" s="343"/>
      <c r="DMG48" s="343"/>
      <c r="DMH48" s="343"/>
      <c r="DMI48" s="343"/>
      <c r="DMJ48" s="343"/>
      <c r="DMK48" s="343"/>
      <c r="DML48" s="343"/>
      <c r="DMM48" s="343"/>
      <c r="DMN48" s="343"/>
      <c r="DMO48" s="343"/>
      <c r="DMP48" s="343"/>
      <c r="DMQ48" s="343"/>
      <c r="DMR48" s="343"/>
      <c r="DMS48" s="343"/>
      <c r="DMT48" s="343"/>
      <c r="DMU48" s="343"/>
      <c r="DMV48" s="343"/>
      <c r="DMW48" s="343"/>
      <c r="DMX48" s="343"/>
      <c r="DMY48" s="343"/>
      <c r="DMZ48" s="343"/>
      <c r="DNA48" s="343"/>
      <c r="DNB48" s="343"/>
      <c r="DNC48" s="343"/>
      <c r="DND48" s="343"/>
      <c r="DNE48" s="343"/>
      <c r="DNF48" s="343"/>
      <c r="DNG48" s="343"/>
      <c r="DNH48" s="343"/>
      <c r="DNI48" s="343"/>
      <c r="DNJ48" s="343"/>
      <c r="DNK48" s="343"/>
      <c r="DNL48" s="343"/>
      <c r="DNM48" s="343"/>
      <c r="DNN48" s="343"/>
      <c r="DNO48" s="343"/>
      <c r="DNP48" s="343"/>
      <c r="DNQ48" s="343"/>
      <c r="DNR48" s="343"/>
      <c r="DNS48" s="343"/>
      <c r="DNT48" s="343"/>
      <c r="DNU48" s="343"/>
      <c r="DNV48" s="343"/>
      <c r="DNW48" s="343"/>
      <c r="DNX48" s="343"/>
      <c r="DNY48" s="343"/>
      <c r="DNZ48" s="343"/>
      <c r="DOA48" s="343"/>
      <c r="DOB48" s="343"/>
      <c r="DOC48" s="343"/>
      <c r="DOD48" s="343"/>
      <c r="DOE48" s="343"/>
      <c r="DOF48" s="343"/>
      <c r="DOG48" s="343"/>
      <c r="DOH48" s="343"/>
      <c r="DOI48" s="343"/>
      <c r="DOJ48" s="343"/>
      <c r="DOK48" s="343"/>
      <c r="DOL48" s="343"/>
      <c r="DOM48" s="343"/>
      <c r="DON48" s="343"/>
      <c r="DOO48" s="343"/>
      <c r="DOP48" s="343"/>
      <c r="DOQ48" s="343"/>
      <c r="DOR48" s="343"/>
      <c r="DOS48" s="343"/>
      <c r="DOT48" s="343"/>
      <c r="DOU48" s="343"/>
      <c r="DOV48" s="343"/>
      <c r="DOW48" s="343"/>
      <c r="DOX48" s="343"/>
      <c r="DOY48" s="343"/>
      <c r="DOZ48" s="343"/>
      <c r="DPA48" s="343"/>
      <c r="DPB48" s="343"/>
      <c r="DPC48" s="343"/>
      <c r="DPD48" s="343"/>
      <c r="DPE48" s="343"/>
      <c r="DPF48" s="343"/>
      <c r="DPG48" s="343"/>
      <c r="DPH48" s="343"/>
      <c r="DPI48" s="343"/>
      <c r="DPJ48" s="343"/>
      <c r="DPK48" s="343"/>
      <c r="DPL48" s="343"/>
      <c r="DPM48" s="343"/>
      <c r="DPN48" s="343"/>
      <c r="DPO48" s="343"/>
      <c r="DPP48" s="343"/>
      <c r="DPQ48" s="343"/>
      <c r="DPR48" s="343"/>
      <c r="DPS48" s="343"/>
      <c r="DPT48" s="343"/>
      <c r="DPU48" s="343"/>
      <c r="DPV48" s="343"/>
      <c r="DPW48" s="343"/>
      <c r="DPX48" s="343"/>
      <c r="DPY48" s="343"/>
      <c r="DPZ48" s="343"/>
      <c r="DQA48" s="343"/>
      <c r="DQB48" s="343"/>
      <c r="DQC48" s="343"/>
      <c r="DQD48" s="343"/>
      <c r="DQE48" s="343"/>
      <c r="DQF48" s="343"/>
      <c r="DQG48" s="343"/>
      <c r="DQH48" s="343"/>
      <c r="DQI48" s="343"/>
      <c r="DQJ48" s="343"/>
      <c r="DQK48" s="343"/>
      <c r="DQL48" s="343"/>
      <c r="DQM48" s="343"/>
      <c r="DQN48" s="343"/>
      <c r="DQO48" s="343"/>
      <c r="DQP48" s="343"/>
      <c r="DQQ48" s="343"/>
      <c r="DQR48" s="343"/>
      <c r="DQS48" s="343"/>
      <c r="DQT48" s="343"/>
      <c r="DQU48" s="343"/>
      <c r="DQV48" s="343"/>
      <c r="DQW48" s="343"/>
      <c r="DQX48" s="343"/>
      <c r="DQY48" s="343"/>
      <c r="DQZ48" s="343"/>
      <c r="DRA48" s="343"/>
      <c r="DRB48" s="343"/>
      <c r="DRC48" s="343"/>
      <c r="DRD48" s="343"/>
      <c r="DRE48" s="343"/>
      <c r="DRF48" s="343"/>
      <c r="DRG48" s="343"/>
      <c r="DRH48" s="343"/>
      <c r="DRI48" s="343"/>
      <c r="DRJ48" s="343"/>
      <c r="DRK48" s="343"/>
      <c r="DRL48" s="343"/>
      <c r="DRM48" s="343"/>
      <c r="DRN48" s="343"/>
      <c r="DRO48" s="343"/>
      <c r="DRP48" s="343"/>
      <c r="DRQ48" s="343"/>
      <c r="DRR48" s="343"/>
      <c r="DRS48" s="343"/>
      <c r="DRT48" s="343"/>
      <c r="DRU48" s="343"/>
      <c r="DRV48" s="343"/>
      <c r="DRW48" s="343"/>
      <c r="DRX48" s="343"/>
      <c r="DRY48" s="343"/>
      <c r="DRZ48" s="343"/>
      <c r="DSA48" s="343"/>
      <c r="DSB48" s="343"/>
      <c r="DSC48" s="343"/>
      <c r="DSD48" s="343"/>
      <c r="DSE48" s="343"/>
      <c r="DSF48" s="343"/>
      <c r="DSG48" s="343"/>
      <c r="DSH48" s="343"/>
      <c r="DSI48" s="343"/>
      <c r="DSJ48" s="343"/>
      <c r="DSK48" s="343"/>
      <c r="DSL48" s="343"/>
      <c r="DSM48" s="343"/>
      <c r="DSN48" s="343"/>
      <c r="DSO48" s="343"/>
      <c r="DSP48" s="343"/>
      <c r="DSQ48" s="343"/>
      <c r="DSR48" s="343"/>
      <c r="DSS48" s="343"/>
      <c r="DST48" s="343"/>
      <c r="DSU48" s="343"/>
      <c r="DSV48" s="343"/>
      <c r="DSW48" s="343"/>
      <c r="DSX48" s="343"/>
      <c r="DSY48" s="343"/>
      <c r="DSZ48" s="343"/>
      <c r="DTA48" s="343"/>
      <c r="DTB48" s="343"/>
      <c r="DTC48" s="343"/>
      <c r="DTD48" s="343"/>
      <c r="DTE48" s="343"/>
      <c r="DTF48" s="343"/>
      <c r="DTG48" s="343"/>
      <c r="DTH48" s="343"/>
      <c r="DTI48" s="343"/>
      <c r="DTJ48" s="343"/>
      <c r="DTK48" s="343"/>
      <c r="DTL48" s="343"/>
      <c r="DTM48" s="343"/>
      <c r="DTN48" s="343"/>
      <c r="DTO48" s="343"/>
      <c r="DTP48" s="343"/>
      <c r="DTQ48" s="343"/>
      <c r="DTR48" s="343"/>
      <c r="DTS48" s="343"/>
      <c r="DTT48" s="343"/>
      <c r="DTU48" s="343"/>
      <c r="DTV48" s="343"/>
      <c r="DTW48" s="343"/>
      <c r="DTX48" s="343"/>
      <c r="DTY48" s="343"/>
      <c r="DTZ48" s="343"/>
      <c r="DUA48" s="343"/>
      <c r="DUB48" s="343"/>
      <c r="DUC48" s="343"/>
      <c r="DUD48" s="343"/>
      <c r="DUE48" s="343"/>
      <c r="DUF48" s="343"/>
      <c r="DUG48" s="343"/>
      <c r="DUH48" s="343"/>
      <c r="DUI48" s="343"/>
      <c r="DUJ48" s="343"/>
      <c r="DUK48" s="343"/>
      <c r="DUL48" s="343"/>
      <c r="DUM48" s="343"/>
      <c r="DUN48" s="343"/>
      <c r="DUO48" s="343"/>
      <c r="DUP48" s="343"/>
      <c r="DUQ48" s="343"/>
      <c r="DUR48" s="343"/>
      <c r="DUS48" s="343"/>
      <c r="DUT48" s="343"/>
      <c r="DUU48" s="343"/>
      <c r="DUV48" s="343"/>
      <c r="DUW48" s="343"/>
      <c r="DUX48" s="343"/>
      <c r="DUY48" s="343"/>
      <c r="DUZ48" s="343"/>
      <c r="DVA48" s="343"/>
      <c r="DVB48" s="343"/>
      <c r="DVC48" s="343"/>
      <c r="DVD48" s="343"/>
      <c r="DVE48" s="343"/>
      <c r="DVF48" s="343"/>
      <c r="DVG48" s="343"/>
      <c r="DVH48" s="343"/>
      <c r="DVI48" s="343"/>
      <c r="DVJ48" s="343"/>
      <c r="DVK48" s="343"/>
      <c r="DVL48" s="343"/>
      <c r="DVM48" s="343"/>
      <c r="DVN48" s="343"/>
      <c r="DVO48" s="343"/>
      <c r="DVP48" s="343"/>
      <c r="DVQ48" s="343"/>
      <c r="DVR48" s="343"/>
      <c r="DVS48" s="343"/>
      <c r="DVT48" s="343"/>
      <c r="DVU48" s="343"/>
      <c r="DVV48" s="343"/>
      <c r="DVW48" s="343"/>
      <c r="DVX48" s="343"/>
      <c r="DVY48" s="343"/>
      <c r="DVZ48" s="343"/>
      <c r="DWA48" s="343"/>
      <c r="DWB48" s="343"/>
      <c r="DWC48" s="343"/>
      <c r="DWD48" s="343"/>
      <c r="DWE48" s="343"/>
      <c r="DWF48" s="343"/>
      <c r="DWG48" s="343"/>
      <c r="DWH48" s="343"/>
      <c r="DWI48" s="343"/>
      <c r="DWJ48" s="343"/>
      <c r="DWK48" s="343"/>
      <c r="DWL48" s="343"/>
      <c r="DWM48" s="343"/>
      <c r="DWN48" s="343"/>
      <c r="DWO48" s="343"/>
      <c r="DWP48" s="343"/>
      <c r="DWQ48" s="343"/>
      <c r="DWR48" s="343"/>
      <c r="DWS48" s="343"/>
      <c r="DWT48" s="343"/>
      <c r="DWU48" s="343"/>
      <c r="DWV48" s="343"/>
      <c r="DWW48" s="343"/>
      <c r="DWX48" s="343"/>
      <c r="DWY48" s="343"/>
      <c r="DWZ48" s="343"/>
      <c r="DXA48" s="343"/>
      <c r="DXB48" s="343"/>
      <c r="DXC48" s="343"/>
      <c r="DXD48" s="343"/>
      <c r="DXE48" s="343"/>
      <c r="DXF48" s="343"/>
      <c r="DXG48" s="343"/>
      <c r="DXH48" s="343"/>
      <c r="DXI48" s="343"/>
      <c r="DXJ48" s="343"/>
      <c r="DXK48" s="343"/>
      <c r="DXL48" s="343"/>
      <c r="DXM48" s="343"/>
      <c r="DXN48" s="343"/>
      <c r="DXO48" s="343"/>
      <c r="DXP48" s="343"/>
      <c r="DXQ48" s="343"/>
      <c r="DXR48" s="343"/>
      <c r="DXS48" s="343"/>
      <c r="DXT48" s="343"/>
      <c r="DXU48" s="343"/>
      <c r="DXV48" s="343"/>
      <c r="DXW48" s="343"/>
      <c r="DXX48" s="343"/>
      <c r="DXY48" s="343"/>
      <c r="DXZ48" s="343"/>
      <c r="DYA48" s="343"/>
      <c r="DYB48" s="343"/>
      <c r="DYC48" s="343"/>
      <c r="DYD48" s="343"/>
      <c r="DYE48" s="343"/>
      <c r="DYF48" s="343"/>
      <c r="DYG48" s="343"/>
      <c r="DYH48" s="343"/>
      <c r="DYI48" s="343"/>
      <c r="DYJ48" s="343"/>
      <c r="DYK48" s="343"/>
      <c r="DYL48" s="343"/>
      <c r="DYM48" s="343"/>
      <c r="DYN48" s="343"/>
      <c r="DYO48" s="343"/>
      <c r="DYP48" s="343"/>
      <c r="DYQ48" s="343"/>
      <c r="DYR48" s="343"/>
      <c r="DYS48" s="343"/>
      <c r="DYT48" s="343"/>
      <c r="DYU48" s="343"/>
      <c r="DYV48" s="343"/>
      <c r="DYW48" s="343"/>
      <c r="DYX48" s="343"/>
      <c r="DYY48" s="343"/>
      <c r="DYZ48" s="343"/>
      <c r="DZA48" s="343"/>
      <c r="DZB48" s="343"/>
      <c r="DZC48" s="343"/>
      <c r="DZD48" s="343"/>
      <c r="DZE48" s="343"/>
      <c r="DZF48" s="343"/>
      <c r="DZG48" s="343"/>
      <c r="DZH48" s="343"/>
      <c r="DZI48" s="343"/>
      <c r="DZJ48" s="343"/>
      <c r="DZK48" s="343"/>
      <c r="DZL48" s="343"/>
      <c r="DZM48" s="343"/>
      <c r="DZN48" s="343"/>
      <c r="DZO48" s="343"/>
      <c r="DZP48" s="343"/>
      <c r="DZQ48" s="343"/>
      <c r="DZR48" s="343"/>
      <c r="DZS48" s="343"/>
      <c r="DZT48" s="343"/>
      <c r="DZU48" s="343"/>
      <c r="DZV48" s="343"/>
      <c r="DZW48" s="343"/>
      <c r="DZX48" s="343"/>
      <c r="DZY48" s="343"/>
      <c r="DZZ48" s="343"/>
      <c r="EAA48" s="343"/>
      <c r="EAB48" s="343"/>
      <c r="EAC48" s="343"/>
      <c r="EAD48" s="343"/>
      <c r="EAE48" s="343"/>
      <c r="EAF48" s="343"/>
      <c r="EAG48" s="343"/>
      <c r="EAH48" s="343"/>
      <c r="EAI48" s="343"/>
      <c r="EAJ48" s="343"/>
      <c r="EAK48" s="343"/>
      <c r="EAL48" s="343"/>
      <c r="EAM48" s="343"/>
      <c r="EAN48" s="343"/>
      <c r="EAO48" s="343"/>
      <c r="EAP48" s="343"/>
      <c r="EAQ48" s="343"/>
      <c r="EAR48" s="343"/>
      <c r="EAS48" s="343"/>
      <c r="EAT48" s="343"/>
      <c r="EAU48" s="343"/>
      <c r="EAV48" s="343"/>
      <c r="EAW48" s="343"/>
      <c r="EAX48" s="343"/>
      <c r="EAY48" s="343"/>
      <c r="EAZ48" s="343"/>
      <c r="EBA48" s="343"/>
      <c r="EBB48" s="343"/>
      <c r="EBC48" s="343"/>
      <c r="EBD48" s="343"/>
      <c r="EBE48" s="343"/>
      <c r="EBF48" s="343"/>
      <c r="EBG48" s="343"/>
      <c r="EBH48" s="343"/>
      <c r="EBI48" s="343"/>
      <c r="EBJ48" s="343"/>
      <c r="EBK48" s="343"/>
      <c r="EBL48" s="343"/>
      <c r="EBM48" s="343"/>
      <c r="EBN48" s="343"/>
      <c r="EBO48" s="343"/>
      <c r="EBP48" s="343"/>
      <c r="EBQ48" s="343"/>
      <c r="EBR48" s="343"/>
      <c r="EBS48" s="343"/>
      <c r="EBT48" s="343"/>
      <c r="EBU48" s="343"/>
      <c r="EBV48" s="343"/>
      <c r="EBW48" s="343"/>
      <c r="EBX48" s="343"/>
      <c r="EBY48" s="343"/>
      <c r="EBZ48" s="343"/>
      <c r="ECA48" s="343"/>
      <c r="ECB48" s="343"/>
      <c r="ECC48" s="343"/>
      <c r="ECD48" s="343"/>
      <c r="ECE48" s="343"/>
      <c r="ECF48" s="343"/>
      <c r="ECG48" s="343"/>
      <c r="ECH48" s="343"/>
      <c r="ECI48" s="343"/>
      <c r="ECJ48" s="343"/>
      <c r="ECK48" s="343"/>
      <c r="ECL48" s="343"/>
      <c r="ECM48" s="343"/>
      <c r="ECN48" s="343"/>
      <c r="ECO48" s="343"/>
      <c r="ECP48" s="343"/>
      <c r="ECQ48" s="343"/>
      <c r="ECR48" s="343"/>
      <c r="ECS48" s="343"/>
      <c r="ECT48" s="343"/>
      <c r="ECU48" s="343"/>
      <c r="ECV48" s="343"/>
      <c r="ECW48" s="343"/>
      <c r="ECX48" s="343"/>
      <c r="ECY48" s="343"/>
      <c r="ECZ48" s="343"/>
      <c r="EDA48" s="343"/>
      <c r="EDB48" s="343"/>
      <c r="EDC48" s="343"/>
      <c r="EDD48" s="343"/>
      <c r="EDE48" s="343"/>
      <c r="EDF48" s="343"/>
      <c r="EDG48" s="343"/>
      <c r="EDH48" s="343"/>
      <c r="EDI48" s="343"/>
      <c r="EDJ48" s="343"/>
      <c r="EDK48" s="343"/>
      <c r="EDL48" s="343"/>
      <c r="EDM48" s="343"/>
      <c r="EDN48" s="343"/>
      <c r="EDO48" s="343"/>
      <c r="EDP48" s="343"/>
      <c r="EDQ48" s="343"/>
      <c r="EDR48" s="343"/>
      <c r="EDS48" s="343"/>
      <c r="EDT48" s="343"/>
      <c r="EDU48" s="343"/>
      <c r="EDV48" s="343"/>
      <c r="EDW48" s="343"/>
      <c r="EDX48" s="343"/>
      <c r="EDY48" s="343"/>
      <c r="EDZ48" s="343"/>
      <c r="EEA48" s="343"/>
      <c r="EEB48" s="343"/>
      <c r="EEC48" s="343"/>
      <c r="EED48" s="343"/>
      <c r="EEE48" s="343"/>
      <c r="EEF48" s="343"/>
      <c r="EEG48" s="343"/>
      <c r="EEH48" s="343"/>
      <c r="EEI48" s="343"/>
      <c r="EEJ48" s="343"/>
      <c r="EEK48" s="343"/>
      <c r="EEL48" s="343"/>
      <c r="EEM48" s="343"/>
      <c r="EEN48" s="343"/>
      <c r="EEO48" s="343"/>
      <c r="EEP48" s="343"/>
      <c r="EEQ48" s="343"/>
      <c r="EER48" s="343"/>
      <c r="EES48" s="343"/>
      <c r="EET48" s="343"/>
      <c r="EEU48" s="343"/>
      <c r="EEV48" s="343"/>
      <c r="EEW48" s="343"/>
      <c r="EEX48" s="343"/>
      <c r="EEY48" s="343"/>
      <c r="EEZ48" s="343"/>
      <c r="EFA48" s="343"/>
      <c r="EFB48" s="343"/>
      <c r="EFC48" s="343"/>
      <c r="EFD48" s="343"/>
      <c r="EFE48" s="343"/>
      <c r="EFF48" s="343"/>
      <c r="EFG48" s="343"/>
      <c r="EFH48" s="343"/>
      <c r="EFI48" s="343"/>
      <c r="EFJ48" s="343"/>
      <c r="EFK48" s="343"/>
      <c r="EFL48" s="343"/>
      <c r="EFM48" s="343"/>
      <c r="EFN48" s="343"/>
      <c r="EFO48" s="343"/>
      <c r="EFP48" s="343"/>
      <c r="EFQ48" s="343"/>
      <c r="EFR48" s="343"/>
      <c r="EFS48" s="343"/>
      <c r="EFT48" s="343"/>
      <c r="EFU48" s="343"/>
      <c r="EFV48" s="343"/>
      <c r="EFW48" s="343"/>
      <c r="EFX48" s="343"/>
      <c r="EFY48" s="343"/>
      <c r="EFZ48" s="343"/>
      <c r="EGA48" s="343"/>
      <c r="EGB48" s="343"/>
      <c r="EGC48" s="343"/>
      <c r="EGD48" s="343"/>
      <c r="EGE48" s="343"/>
      <c r="EGF48" s="343"/>
      <c r="EGG48" s="343"/>
      <c r="EGH48" s="343"/>
      <c r="EGI48" s="343"/>
      <c r="EGJ48" s="343"/>
      <c r="EGK48" s="343"/>
      <c r="EGL48" s="343"/>
      <c r="EGM48" s="343"/>
      <c r="EGN48" s="343"/>
      <c r="EGO48" s="343"/>
      <c r="EGP48" s="343"/>
      <c r="EGQ48" s="343"/>
      <c r="EGR48" s="343"/>
      <c r="EGS48" s="343"/>
      <c r="EGT48" s="343"/>
      <c r="EGU48" s="343"/>
      <c r="EGV48" s="343"/>
      <c r="EGW48" s="343"/>
      <c r="EGX48" s="343"/>
      <c r="EGY48" s="343"/>
      <c r="EGZ48" s="343"/>
      <c r="EHA48" s="343"/>
      <c r="EHB48" s="343"/>
      <c r="EHC48" s="343"/>
      <c r="EHD48" s="343"/>
      <c r="EHE48" s="343"/>
      <c r="EHF48" s="343"/>
      <c r="EHG48" s="343"/>
      <c r="EHH48" s="343"/>
      <c r="EHI48" s="343"/>
      <c r="EHJ48" s="343"/>
      <c r="EHK48" s="343"/>
      <c r="EHL48" s="343"/>
      <c r="EHM48" s="343"/>
      <c r="EHN48" s="343"/>
      <c r="EHO48" s="343"/>
      <c r="EHP48" s="343"/>
      <c r="EHQ48" s="343"/>
      <c r="EHR48" s="343"/>
      <c r="EHS48" s="343"/>
      <c r="EHT48" s="343"/>
      <c r="EHU48" s="343"/>
      <c r="EHV48" s="343"/>
      <c r="EHW48" s="343"/>
      <c r="EHX48" s="343"/>
      <c r="EHY48" s="343"/>
      <c r="EHZ48" s="343"/>
      <c r="EIA48" s="343"/>
      <c r="EIB48" s="343"/>
      <c r="EIC48" s="343"/>
      <c r="EID48" s="343"/>
      <c r="EIE48" s="343"/>
      <c r="EIF48" s="343"/>
      <c r="EIG48" s="343"/>
      <c r="EIH48" s="343"/>
      <c r="EII48" s="343"/>
      <c r="EIJ48" s="343"/>
      <c r="EIK48" s="343"/>
      <c r="EIL48" s="343"/>
      <c r="EIM48" s="343"/>
      <c r="EIN48" s="343"/>
      <c r="EIO48" s="343"/>
      <c r="EIP48" s="343"/>
      <c r="EIQ48" s="343"/>
      <c r="EIR48" s="343"/>
      <c r="EIS48" s="343"/>
      <c r="EIT48" s="343"/>
      <c r="EIU48" s="343"/>
      <c r="EIV48" s="343"/>
      <c r="EIW48" s="343"/>
      <c r="EIX48" s="343"/>
      <c r="EIY48" s="343"/>
      <c r="EIZ48" s="343"/>
      <c r="EJA48" s="343"/>
      <c r="EJB48" s="343"/>
      <c r="EJC48" s="343"/>
      <c r="EJD48" s="343"/>
      <c r="EJE48" s="343"/>
      <c r="EJF48" s="343"/>
      <c r="EJG48" s="343"/>
      <c r="EJH48" s="343"/>
      <c r="EJI48" s="343"/>
      <c r="EJJ48" s="343"/>
      <c r="EJK48" s="343"/>
      <c r="EJL48" s="343"/>
      <c r="EJM48" s="343"/>
      <c r="EJN48" s="343"/>
      <c r="EJO48" s="343"/>
      <c r="EJP48" s="343"/>
      <c r="EJQ48" s="343"/>
      <c r="EJR48" s="343"/>
      <c r="EJS48" s="343"/>
      <c r="EJT48" s="343"/>
      <c r="EJU48" s="343"/>
      <c r="EJV48" s="343"/>
      <c r="EJW48" s="343"/>
      <c r="EJX48" s="343"/>
      <c r="EJY48" s="343"/>
      <c r="EJZ48" s="343"/>
      <c r="EKA48" s="343"/>
      <c r="EKB48" s="343"/>
      <c r="EKC48" s="343"/>
      <c r="EKD48" s="343"/>
      <c r="EKE48" s="343"/>
      <c r="EKF48" s="343"/>
      <c r="EKG48" s="343"/>
      <c r="EKH48" s="343"/>
      <c r="EKI48" s="343"/>
      <c r="EKJ48" s="343"/>
      <c r="EKK48" s="343"/>
      <c r="EKL48" s="343"/>
      <c r="EKM48" s="343"/>
      <c r="EKN48" s="343"/>
      <c r="EKO48" s="343"/>
      <c r="EKP48" s="343"/>
      <c r="EKQ48" s="343"/>
      <c r="EKR48" s="343"/>
      <c r="EKS48" s="343"/>
      <c r="EKT48" s="343"/>
      <c r="EKU48" s="343"/>
      <c r="EKV48" s="343"/>
      <c r="EKW48" s="343"/>
      <c r="EKX48" s="343"/>
      <c r="EKY48" s="343"/>
      <c r="EKZ48" s="343"/>
      <c r="ELA48" s="343"/>
      <c r="ELB48" s="343"/>
      <c r="ELC48" s="343"/>
      <c r="ELD48" s="343"/>
      <c r="ELE48" s="343"/>
      <c r="ELF48" s="343"/>
      <c r="ELG48" s="343"/>
      <c r="ELH48" s="343"/>
      <c r="ELI48" s="343"/>
      <c r="ELJ48" s="343"/>
      <c r="ELK48" s="343"/>
      <c r="ELL48" s="343"/>
      <c r="ELM48" s="343"/>
      <c r="ELN48" s="343"/>
      <c r="ELO48" s="343"/>
      <c r="ELP48" s="343"/>
      <c r="ELQ48" s="343"/>
      <c r="ELR48" s="343"/>
      <c r="ELS48" s="343"/>
      <c r="ELT48" s="343"/>
      <c r="ELU48" s="343"/>
      <c r="ELV48" s="343"/>
      <c r="ELW48" s="343"/>
      <c r="ELX48" s="343"/>
      <c r="ELY48" s="343"/>
      <c r="ELZ48" s="343"/>
      <c r="EMA48" s="343"/>
      <c r="EMB48" s="343"/>
      <c r="EMC48" s="343"/>
      <c r="EMD48" s="343"/>
      <c r="EME48" s="343"/>
      <c r="EMF48" s="343"/>
      <c r="EMG48" s="343"/>
      <c r="EMH48" s="343"/>
      <c r="EMI48" s="343"/>
      <c r="EMJ48" s="343"/>
      <c r="EMK48" s="343"/>
      <c r="EML48" s="343"/>
      <c r="EMM48" s="343"/>
      <c r="EMN48" s="343"/>
      <c r="EMO48" s="343"/>
      <c r="EMP48" s="343"/>
      <c r="EMQ48" s="343"/>
      <c r="EMR48" s="343"/>
      <c r="EMS48" s="343"/>
      <c r="EMT48" s="343"/>
      <c r="EMU48" s="343"/>
      <c r="EMV48" s="343"/>
      <c r="EMW48" s="343"/>
      <c r="EMX48" s="343"/>
      <c r="EMY48" s="343"/>
      <c r="EMZ48" s="343"/>
      <c r="ENA48" s="343"/>
      <c r="ENB48" s="343"/>
      <c r="ENC48" s="343"/>
      <c r="END48" s="343"/>
      <c r="ENE48" s="343"/>
      <c r="ENF48" s="343"/>
      <c r="ENG48" s="343"/>
      <c r="ENH48" s="343"/>
      <c r="ENI48" s="343"/>
      <c r="ENJ48" s="343"/>
      <c r="ENK48" s="343"/>
      <c r="ENL48" s="343"/>
      <c r="ENM48" s="343"/>
      <c r="ENN48" s="343"/>
      <c r="ENO48" s="343"/>
      <c r="ENP48" s="343"/>
      <c r="ENQ48" s="343"/>
      <c r="ENR48" s="343"/>
      <c r="ENS48" s="343"/>
      <c r="ENT48" s="343"/>
      <c r="ENU48" s="343"/>
      <c r="ENV48" s="343"/>
      <c r="ENW48" s="343"/>
      <c r="ENX48" s="343"/>
      <c r="ENY48" s="343"/>
      <c r="ENZ48" s="343"/>
      <c r="EOA48" s="343"/>
      <c r="EOB48" s="343"/>
      <c r="EOC48" s="343"/>
      <c r="EOD48" s="343"/>
      <c r="EOE48" s="343"/>
      <c r="EOF48" s="343"/>
      <c r="EOG48" s="343"/>
      <c r="EOH48" s="343"/>
      <c r="EOI48" s="343"/>
      <c r="EOJ48" s="343"/>
      <c r="EOK48" s="343"/>
      <c r="EOL48" s="343"/>
      <c r="EOM48" s="343"/>
      <c r="EON48" s="343"/>
      <c r="EOO48" s="343"/>
      <c r="EOP48" s="343"/>
      <c r="EOQ48" s="343"/>
      <c r="EOR48" s="343"/>
      <c r="EOS48" s="343"/>
      <c r="EOT48" s="343"/>
      <c r="EOU48" s="343"/>
      <c r="EOV48" s="343"/>
      <c r="EOW48" s="343"/>
      <c r="EOX48" s="343"/>
      <c r="EOY48" s="343"/>
      <c r="EOZ48" s="343"/>
      <c r="EPA48" s="343"/>
      <c r="EPB48" s="343"/>
      <c r="EPC48" s="343"/>
      <c r="EPD48" s="343"/>
      <c r="EPE48" s="343"/>
      <c r="EPF48" s="343"/>
      <c r="EPG48" s="343"/>
      <c r="EPH48" s="343"/>
      <c r="EPI48" s="343"/>
      <c r="EPJ48" s="343"/>
      <c r="EPK48" s="343"/>
      <c r="EPL48" s="343"/>
      <c r="EPM48" s="343"/>
      <c r="EPN48" s="343"/>
      <c r="EPO48" s="343"/>
      <c r="EPP48" s="343"/>
      <c r="EPQ48" s="343"/>
      <c r="EPR48" s="343"/>
      <c r="EPS48" s="343"/>
      <c r="EPT48" s="343"/>
      <c r="EPU48" s="343"/>
      <c r="EPV48" s="343"/>
      <c r="EPW48" s="343"/>
      <c r="EPX48" s="343"/>
      <c r="EPY48" s="343"/>
      <c r="EPZ48" s="343"/>
      <c r="EQA48" s="343"/>
      <c r="EQB48" s="343"/>
      <c r="EQC48" s="343"/>
      <c r="EQD48" s="343"/>
      <c r="EQE48" s="343"/>
      <c r="EQF48" s="343"/>
      <c r="EQG48" s="343"/>
      <c r="EQH48" s="343"/>
      <c r="EQI48" s="343"/>
      <c r="EQJ48" s="343"/>
      <c r="EQK48" s="343"/>
      <c r="EQL48" s="343"/>
      <c r="EQM48" s="343"/>
      <c r="EQN48" s="343"/>
      <c r="EQO48" s="343"/>
      <c r="EQP48" s="343"/>
      <c r="EQQ48" s="343"/>
      <c r="EQR48" s="343"/>
      <c r="EQS48" s="343"/>
      <c r="EQT48" s="343"/>
      <c r="EQU48" s="343"/>
      <c r="EQV48" s="343"/>
      <c r="EQW48" s="343"/>
      <c r="EQX48" s="343"/>
      <c r="EQY48" s="343"/>
      <c r="EQZ48" s="343"/>
      <c r="ERA48" s="343"/>
      <c r="ERB48" s="343"/>
      <c r="ERC48" s="343"/>
      <c r="ERD48" s="343"/>
      <c r="ERE48" s="343"/>
      <c r="ERF48" s="343"/>
      <c r="ERG48" s="343"/>
      <c r="ERH48" s="343"/>
      <c r="ERI48" s="343"/>
      <c r="ERJ48" s="343"/>
      <c r="ERK48" s="343"/>
      <c r="ERL48" s="343"/>
      <c r="ERM48" s="343"/>
      <c r="ERN48" s="343"/>
      <c r="ERO48" s="343"/>
      <c r="ERP48" s="343"/>
      <c r="ERQ48" s="343"/>
      <c r="ERR48" s="343"/>
      <c r="ERS48" s="343"/>
      <c r="ERT48" s="343"/>
      <c r="ERU48" s="343"/>
      <c r="ERV48" s="343"/>
      <c r="ERW48" s="343"/>
      <c r="ERX48" s="343"/>
      <c r="ERY48" s="343"/>
      <c r="ERZ48" s="343"/>
      <c r="ESA48" s="343"/>
      <c r="ESB48" s="343"/>
      <c r="ESC48" s="343"/>
      <c r="ESD48" s="343"/>
      <c r="ESE48" s="343"/>
      <c r="ESF48" s="343"/>
      <c r="ESG48" s="343"/>
      <c r="ESH48" s="343"/>
      <c r="ESI48" s="343"/>
      <c r="ESJ48" s="343"/>
      <c r="ESK48" s="343"/>
      <c r="ESL48" s="343"/>
      <c r="ESM48" s="343"/>
      <c r="ESN48" s="343"/>
      <c r="ESO48" s="343"/>
      <c r="ESP48" s="343"/>
      <c r="ESQ48" s="343"/>
      <c r="ESR48" s="343"/>
      <c r="ESS48" s="343"/>
      <c r="EST48" s="343"/>
      <c r="ESU48" s="343"/>
      <c r="ESV48" s="343"/>
      <c r="ESW48" s="343"/>
      <c r="ESX48" s="343"/>
      <c r="ESY48" s="343"/>
      <c r="ESZ48" s="343"/>
      <c r="ETA48" s="343"/>
      <c r="ETB48" s="343"/>
      <c r="ETC48" s="343"/>
      <c r="ETD48" s="343"/>
      <c r="ETE48" s="343"/>
      <c r="ETF48" s="343"/>
      <c r="ETG48" s="343"/>
      <c r="ETH48" s="343"/>
      <c r="ETI48" s="343"/>
      <c r="ETJ48" s="343"/>
      <c r="ETK48" s="343"/>
      <c r="ETL48" s="343"/>
      <c r="ETM48" s="343"/>
      <c r="ETN48" s="343"/>
      <c r="ETO48" s="343"/>
      <c r="ETP48" s="343"/>
      <c r="ETQ48" s="343"/>
      <c r="ETR48" s="343"/>
      <c r="ETS48" s="343"/>
      <c r="ETT48" s="343"/>
      <c r="ETU48" s="343"/>
      <c r="ETV48" s="343"/>
      <c r="ETW48" s="343"/>
      <c r="ETX48" s="343"/>
      <c r="ETY48" s="343"/>
      <c r="ETZ48" s="343"/>
      <c r="EUA48" s="343"/>
      <c r="EUB48" s="343"/>
      <c r="EUC48" s="343"/>
      <c r="EUD48" s="343"/>
      <c r="EUE48" s="343"/>
      <c r="EUF48" s="343"/>
      <c r="EUG48" s="343"/>
      <c r="EUH48" s="343"/>
      <c r="EUI48" s="343"/>
      <c r="EUJ48" s="343"/>
      <c r="EUK48" s="343"/>
      <c r="EUL48" s="343"/>
      <c r="EUM48" s="343"/>
      <c r="EUN48" s="343"/>
      <c r="EUO48" s="343"/>
      <c r="EUP48" s="343"/>
      <c r="EUQ48" s="343"/>
      <c r="EUR48" s="343"/>
      <c r="EUS48" s="343"/>
      <c r="EUT48" s="343"/>
      <c r="EUU48" s="343"/>
      <c r="EUV48" s="343"/>
      <c r="EUW48" s="343"/>
      <c r="EUX48" s="343"/>
      <c r="EUY48" s="343"/>
      <c r="EUZ48" s="343"/>
      <c r="EVA48" s="343"/>
      <c r="EVB48" s="343"/>
      <c r="EVC48" s="343"/>
      <c r="EVD48" s="343"/>
      <c r="EVE48" s="343"/>
      <c r="EVF48" s="343"/>
      <c r="EVG48" s="343"/>
      <c r="EVH48" s="343"/>
      <c r="EVI48" s="343"/>
      <c r="EVJ48" s="343"/>
      <c r="EVK48" s="343"/>
      <c r="EVL48" s="343"/>
      <c r="EVM48" s="343"/>
      <c r="EVN48" s="343"/>
      <c r="EVO48" s="343"/>
      <c r="EVP48" s="343"/>
      <c r="EVQ48" s="343"/>
      <c r="EVR48" s="343"/>
      <c r="EVS48" s="343"/>
      <c r="EVT48" s="343"/>
      <c r="EVU48" s="343"/>
      <c r="EVV48" s="343"/>
      <c r="EVW48" s="343"/>
      <c r="EVX48" s="343"/>
      <c r="EVY48" s="343"/>
      <c r="EVZ48" s="343"/>
      <c r="EWA48" s="343"/>
      <c r="EWB48" s="343"/>
      <c r="EWC48" s="343"/>
      <c r="EWD48" s="343"/>
      <c r="EWE48" s="343"/>
      <c r="EWF48" s="343"/>
      <c r="EWG48" s="343"/>
      <c r="EWH48" s="343"/>
      <c r="EWI48" s="343"/>
      <c r="EWJ48" s="343"/>
      <c r="EWK48" s="343"/>
      <c r="EWL48" s="343"/>
      <c r="EWM48" s="343"/>
      <c r="EWN48" s="343"/>
      <c r="EWO48" s="343"/>
      <c r="EWP48" s="343"/>
      <c r="EWQ48" s="343"/>
      <c r="EWR48" s="343"/>
      <c r="EWS48" s="343"/>
      <c r="EWT48" s="343"/>
      <c r="EWU48" s="343"/>
      <c r="EWV48" s="343"/>
      <c r="EWW48" s="343"/>
      <c r="EWX48" s="343"/>
      <c r="EWY48" s="343"/>
      <c r="EWZ48" s="343"/>
      <c r="EXA48" s="343"/>
      <c r="EXB48" s="343"/>
      <c r="EXC48" s="343"/>
      <c r="EXD48" s="343"/>
      <c r="EXE48" s="343"/>
      <c r="EXF48" s="343"/>
      <c r="EXG48" s="343"/>
      <c r="EXH48" s="343"/>
      <c r="EXI48" s="343"/>
      <c r="EXJ48" s="343"/>
      <c r="EXK48" s="343"/>
      <c r="EXL48" s="343"/>
      <c r="EXM48" s="343"/>
      <c r="EXN48" s="343"/>
      <c r="EXO48" s="343"/>
      <c r="EXP48" s="343"/>
      <c r="EXQ48" s="343"/>
      <c r="EXR48" s="343"/>
      <c r="EXS48" s="343"/>
      <c r="EXT48" s="343"/>
      <c r="EXU48" s="343"/>
      <c r="EXV48" s="343"/>
      <c r="EXW48" s="343"/>
      <c r="EXX48" s="343"/>
      <c r="EXY48" s="343"/>
      <c r="EXZ48" s="343"/>
      <c r="EYA48" s="343"/>
      <c r="EYB48" s="343"/>
      <c r="EYC48" s="343"/>
      <c r="EYD48" s="343"/>
      <c r="EYE48" s="343"/>
      <c r="EYF48" s="343"/>
      <c r="EYG48" s="343"/>
      <c r="EYH48" s="343"/>
      <c r="EYI48" s="343"/>
      <c r="EYJ48" s="343"/>
      <c r="EYK48" s="343"/>
      <c r="EYL48" s="343"/>
      <c r="EYM48" s="343"/>
      <c r="EYN48" s="343"/>
      <c r="EYO48" s="343"/>
      <c r="EYP48" s="343"/>
      <c r="EYQ48" s="343"/>
      <c r="EYR48" s="343"/>
      <c r="EYS48" s="343"/>
      <c r="EYT48" s="343"/>
      <c r="EYU48" s="343"/>
      <c r="EYV48" s="343"/>
      <c r="EYW48" s="343"/>
      <c r="EYX48" s="343"/>
      <c r="EYY48" s="343"/>
      <c r="EYZ48" s="343"/>
      <c r="EZA48" s="343"/>
      <c r="EZB48" s="343"/>
      <c r="EZC48" s="343"/>
      <c r="EZD48" s="343"/>
      <c r="EZE48" s="343"/>
      <c r="EZF48" s="343"/>
      <c r="EZG48" s="343"/>
      <c r="EZH48" s="343"/>
      <c r="EZI48" s="343"/>
      <c r="EZJ48" s="343"/>
      <c r="EZK48" s="343"/>
      <c r="EZL48" s="343"/>
      <c r="EZM48" s="343"/>
      <c r="EZN48" s="343"/>
      <c r="EZO48" s="343"/>
      <c r="EZP48" s="343"/>
      <c r="EZQ48" s="343"/>
      <c r="EZR48" s="343"/>
      <c r="EZS48" s="343"/>
      <c r="EZT48" s="343"/>
      <c r="EZU48" s="343"/>
      <c r="EZV48" s="343"/>
      <c r="EZW48" s="343"/>
      <c r="EZX48" s="343"/>
      <c r="EZY48" s="343"/>
      <c r="EZZ48" s="343"/>
      <c r="FAA48" s="343"/>
      <c r="FAB48" s="343"/>
      <c r="FAC48" s="343"/>
      <c r="FAD48" s="343"/>
      <c r="FAE48" s="343"/>
      <c r="FAF48" s="343"/>
      <c r="FAG48" s="343"/>
      <c r="FAH48" s="343"/>
      <c r="FAI48" s="343"/>
      <c r="FAJ48" s="343"/>
      <c r="FAK48" s="343"/>
      <c r="FAL48" s="343"/>
      <c r="FAM48" s="343"/>
      <c r="FAN48" s="343"/>
      <c r="FAO48" s="343"/>
      <c r="FAP48" s="343"/>
      <c r="FAQ48" s="343"/>
      <c r="FAR48" s="343"/>
      <c r="FAS48" s="343"/>
      <c r="FAT48" s="343"/>
      <c r="FAU48" s="343"/>
      <c r="FAV48" s="343"/>
      <c r="FAW48" s="343"/>
      <c r="FAX48" s="343"/>
      <c r="FAY48" s="343"/>
      <c r="FAZ48" s="343"/>
      <c r="FBA48" s="343"/>
      <c r="FBB48" s="343"/>
      <c r="FBC48" s="343"/>
      <c r="FBD48" s="343"/>
      <c r="FBE48" s="343"/>
      <c r="FBF48" s="343"/>
      <c r="FBG48" s="343"/>
      <c r="FBH48" s="343"/>
      <c r="FBI48" s="343"/>
      <c r="FBJ48" s="343"/>
      <c r="FBK48" s="343"/>
      <c r="FBL48" s="343"/>
      <c r="FBM48" s="343"/>
      <c r="FBN48" s="343"/>
      <c r="FBO48" s="343"/>
      <c r="FBP48" s="343"/>
      <c r="FBQ48" s="343"/>
      <c r="FBR48" s="343"/>
      <c r="FBS48" s="343"/>
      <c r="FBT48" s="343"/>
      <c r="FBU48" s="343"/>
      <c r="FBV48" s="343"/>
      <c r="FBW48" s="343"/>
      <c r="FBX48" s="343"/>
      <c r="FBY48" s="343"/>
      <c r="FBZ48" s="343"/>
      <c r="FCA48" s="343"/>
      <c r="FCB48" s="343"/>
      <c r="FCC48" s="343"/>
      <c r="FCD48" s="343"/>
      <c r="FCE48" s="343"/>
      <c r="FCF48" s="343"/>
      <c r="FCG48" s="343"/>
      <c r="FCH48" s="343"/>
      <c r="FCI48" s="343"/>
      <c r="FCJ48" s="343"/>
      <c r="FCK48" s="343"/>
      <c r="FCL48" s="343"/>
      <c r="FCM48" s="343"/>
      <c r="FCN48" s="343"/>
      <c r="FCO48" s="343"/>
      <c r="FCP48" s="343"/>
      <c r="FCQ48" s="343"/>
      <c r="FCR48" s="343"/>
      <c r="FCS48" s="343"/>
      <c r="FCT48" s="343"/>
      <c r="FCU48" s="343"/>
      <c r="FCV48" s="343"/>
      <c r="FCW48" s="343"/>
      <c r="FCX48" s="343"/>
      <c r="FCY48" s="343"/>
      <c r="FCZ48" s="343"/>
      <c r="FDA48" s="343"/>
      <c r="FDB48" s="343"/>
      <c r="FDC48" s="343"/>
      <c r="FDD48" s="343"/>
      <c r="FDE48" s="343"/>
      <c r="FDF48" s="343"/>
      <c r="FDG48" s="343"/>
      <c r="FDH48" s="343"/>
      <c r="FDI48" s="343"/>
      <c r="FDJ48" s="343"/>
      <c r="FDK48" s="343"/>
      <c r="FDL48" s="343"/>
      <c r="FDM48" s="343"/>
      <c r="FDN48" s="343"/>
      <c r="FDO48" s="343"/>
      <c r="FDP48" s="343"/>
      <c r="FDQ48" s="343"/>
      <c r="FDR48" s="343"/>
      <c r="FDS48" s="343"/>
      <c r="FDT48" s="343"/>
      <c r="FDU48" s="343"/>
      <c r="FDV48" s="343"/>
      <c r="FDW48" s="343"/>
      <c r="FDX48" s="343"/>
      <c r="FDY48" s="343"/>
      <c r="FDZ48" s="343"/>
      <c r="FEA48" s="343"/>
      <c r="FEB48" s="343"/>
      <c r="FEC48" s="343"/>
      <c r="FED48" s="343"/>
      <c r="FEE48" s="343"/>
      <c r="FEF48" s="343"/>
      <c r="FEG48" s="343"/>
      <c r="FEH48" s="343"/>
      <c r="FEI48" s="343"/>
      <c r="FEJ48" s="343"/>
      <c r="FEK48" s="343"/>
      <c r="FEL48" s="343"/>
      <c r="FEM48" s="343"/>
      <c r="FEN48" s="343"/>
      <c r="FEO48" s="343"/>
      <c r="FEP48" s="343"/>
      <c r="FEQ48" s="343"/>
      <c r="FER48" s="343"/>
      <c r="FES48" s="343"/>
      <c r="FET48" s="343"/>
      <c r="FEU48" s="343"/>
      <c r="FEV48" s="343"/>
      <c r="FEW48" s="343"/>
      <c r="FEX48" s="343"/>
      <c r="FEY48" s="343"/>
      <c r="FEZ48" s="343"/>
      <c r="FFA48" s="343"/>
      <c r="FFB48" s="343"/>
      <c r="FFC48" s="343"/>
      <c r="FFD48" s="343"/>
      <c r="FFE48" s="343"/>
      <c r="FFF48" s="343"/>
      <c r="FFG48" s="343"/>
      <c r="FFH48" s="343"/>
      <c r="FFI48" s="343"/>
      <c r="FFJ48" s="343"/>
      <c r="FFK48" s="343"/>
      <c r="FFL48" s="343"/>
      <c r="FFM48" s="343"/>
      <c r="FFN48" s="343"/>
      <c r="FFO48" s="343"/>
      <c r="FFP48" s="343"/>
      <c r="FFQ48" s="343"/>
      <c r="FFR48" s="343"/>
      <c r="FFS48" s="343"/>
      <c r="FFT48" s="343"/>
      <c r="FFU48" s="343"/>
      <c r="FFV48" s="343"/>
      <c r="FFW48" s="343"/>
      <c r="FFX48" s="343"/>
      <c r="FFY48" s="343"/>
      <c r="FFZ48" s="343"/>
      <c r="FGA48" s="343"/>
      <c r="FGB48" s="343"/>
      <c r="FGC48" s="343"/>
      <c r="FGD48" s="343"/>
      <c r="FGE48" s="343"/>
      <c r="FGF48" s="343"/>
      <c r="FGG48" s="343"/>
      <c r="FGH48" s="343"/>
      <c r="FGI48" s="343"/>
      <c r="FGJ48" s="343"/>
      <c r="FGK48" s="343"/>
      <c r="FGL48" s="343"/>
      <c r="FGM48" s="343"/>
      <c r="FGN48" s="343"/>
      <c r="FGO48" s="343"/>
      <c r="FGP48" s="343"/>
      <c r="FGQ48" s="343"/>
      <c r="FGR48" s="343"/>
      <c r="FGS48" s="343"/>
      <c r="FGT48" s="343"/>
      <c r="FGU48" s="343"/>
      <c r="FGV48" s="343"/>
      <c r="FGW48" s="343"/>
      <c r="FGX48" s="343"/>
      <c r="FGY48" s="343"/>
      <c r="FGZ48" s="343"/>
      <c r="FHA48" s="343"/>
      <c r="FHB48" s="343"/>
      <c r="FHC48" s="343"/>
      <c r="FHD48" s="343"/>
      <c r="FHE48" s="343"/>
      <c r="FHF48" s="343"/>
      <c r="FHG48" s="343"/>
      <c r="FHH48" s="343"/>
      <c r="FHI48" s="343"/>
      <c r="FHJ48" s="343"/>
      <c r="FHK48" s="343"/>
      <c r="FHL48" s="343"/>
      <c r="FHM48" s="343"/>
      <c r="FHN48" s="343"/>
      <c r="FHO48" s="343"/>
      <c r="FHP48" s="343"/>
      <c r="FHQ48" s="343"/>
      <c r="FHR48" s="343"/>
      <c r="FHS48" s="343"/>
      <c r="FHT48" s="343"/>
      <c r="FHU48" s="343"/>
      <c r="FHV48" s="343"/>
      <c r="FHW48" s="343"/>
      <c r="FHX48" s="343"/>
      <c r="FHY48" s="343"/>
      <c r="FHZ48" s="343"/>
      <c r="FIA48" s="343"/>
      <c r="FIB48" s="343"/>
      <c r="FIC48" s="343"/>
      <c r="FID48" s="343"/>
      <c r="FIE48" s="343"/>
      <c r="FIF48" s="343"/>
      <c r="FIG48" s="343"/>
      <c r="FIH48" s="343"/>
      <c r="FII48" s="343"/>
      <c r="FIJ48" s="343"/>
      <c r="FIK48" s="343"/>
      <c r="FIL48" s="343"/>
      <c r="FIM48" s="343"/>
      <c r="FIN48" s="343"/>
      <c r="FIO48" s="343"/>
      <c r="FIP48" s="343"/>
      <c r="FIQ48" s="343"/>
      <c r="FIR48" s="343"/>
      <c r="FIS48" s="343"/>
      <c r="FIT48" s="343"/>
      <c r="FIU48" s="343"/>
      <c r="FIV48" s="343"/>
      <c r="FIW48" s="343"/>
      <c r="FIX48" s="343"/>
      <c r="FIY48" s="343"/>
      <c r="FIZ48" s="343"/>
      <c r="FJA48" s="343"/>
      <c r="FJB48" s="343"/>
      <c r="FJC48" s="343"/>
      <c r="FJD48" s="343"/>
      <c r="FJE48" s="343"/>
      <c r="FJF48" s="343"/>
      <c r="FJG48" s="343"/>
      <c r="FJH48" s="343"/>
      <c r="FJI48" s="343"/>
      <c r="FJJ48" s="343"/>
      <c r="FJK48" s="343"/>
      <c r="FJL48" s="343"/>
      <c r="FJM48" s="343"/>
      <c r="FJN48" s="343"/>
      <c r="FJO48" s="343"/>
      <c r="FJP48" s="343"/>
      <c r="FJQ48" s="343"/>
      <c r="FJR48" s="343"/>
      <c r="FJS48" s="343"/>
      <c r="FJT48" s="343"/>
      <c r="FJU48" s="343"/>
      <c r="FJV48" s="343"/>
      <c r="FJW48" s="343"/>
      <c r="FJX48" s="343"/>
      <c r="FJY48" s="343"/>
      <c r="FJZ48" s="343"/>
      <c r="FKA48" s="343"/>
      <c r="FKB48" s="343"/>
      <c r="FKC48" s="343"/>
      <c r="FKD48" s="343"/>
      <c r="FKE48" s="343"/>
      <c r="FKF48" s="343"/>
      <c r="FKG48" s="343"/>
      <c r="FKH48" s="343"/>
      <c r="FKI48" s="343"/>
      <c r="FKJ48" s="343"/>
      <c r="FKK48" s="343"/>
      <c r="FKL48" s="343"/>
      <c r="FKM48" s="343"/>
      <c r="FKN48" s="343"/>
      <c r="FKO48" s="343"/>
      <c r="FKP48" s="343"/>
      <c r="FKQ48" s="343"/>
      <c r="FKR48" s="343"/>
      <c r="FKS48" s="343"/>
      <c r="FKT48" s="343"/>
      <c r="FKU48" s="343"/>
      <c r="FKV48" s="343"/>
      <c r="FKW48" s="343"/>
      <c r="FKX48" s="343"/>
      <c r="FKY48" s="343"/>
      <c r="FKZ48" s="343"/>
      <c r="FLA48" s="343"/>
      <c r="FLB48" s="343"/>
      <c r="FLC48" s="343"/>
      <c r="FLD48" s="343"/>
      <c r="FLE48" s="343"/>
      <c r="FLF48" s="343"/>
      <c r="FLG48" s="343"/>
      <c r="FLH48" s="343"/>
      <c r="FLI48" s="343"/>
      <c r="FLJ48" s="343"/>
      <c r="FLK48" s="343"/>
      <c r="FLL48" s="343"/>
      <c r="FLM48" s="343"/>
      <c r="FLN48" s="343"/>
      <c r="FLO48" s="343"/>
      <c r="FLP48" s="343"/>
      <c r="FLQ48" s="343"/>
      <c r="FLR48" s="343"/>
      <c r="FLS48" s="343"/>
      <c r="FLT48" s="343"/>
      <c r="FLU48" s="343"/>
      <c r="FLV48" s="343"/>
      <c r="FLW48" s="343"/>
      <c r="FLX48" s="343"/>
      <c r="FLY48" s="343"/>
      <c r="FLZ48" s="343"/>
      <c r="FMA48" s="343"/>
      <c r="FMB48" s="343"/>
      <c r="FMC48" s="343"/>
      <c r="FMD48" s="343"/>
      <c r="FME48" s="343"/>
      <c r="FMF48" s="343"/>
      <c r="FMG48" s="343"/>
      <c r="FMH48" s="343"/>
      <c r="FMI48" s="343"/>
      <c r="FMJ48" s="343"/>
      <c r="FMK48" s="343"/>
      <c r="FML48" s="343"/>
      <c r="FMM48" s="343"/>
      <c r="FMN48" s="343"/>
      <c r="FMO48" s="343"/>
      <c r="FMP48" s="343"/>
      <c r="FMQ48" s="343"/>
      <c r="FMR48" s="343"/>
      <c r="FMS48" s="343"/>
      <c r="FMT48" s="343"/>
      <c r="FMU48" s="343"/>
      <c r="FMV48" s="343"/>
      <c r="FMW48" s="343"/>
      <c r="FMX48" s="343"/>
      <c r="FMY48" s="343"/>
      <c r="FMZ48" s="343"/>
      <c r="FNA48" s="343"/>
      <c r="FNB48" s="343"/>
      <c r="FNC48" s="343"/>
      <c r="FND48" s="343"/>
      <c r="FNE48" s="343"/>
      <c r="FNF48" s="343"/>
      <c r="FNG48" s="343"/>
      <c r="FNH48" s="343"/>
      <c r="FNI48" s="343"/>
      <c r="FNJ48" s="343"/>
      <c r="FNK48" s="343"/>
      <c r="FNL48" s="343"/>
      <c r="FNM48" s="343"/>
      <c r="FNN48" s="343"/>
      <c r="FNO48" s="343"/>
      <c r="FNP48" s="343"/>
      <c r="FNQ48" s="343"/>
      <c r="FNR48" s="343"/>
      <c r="FNS48" s="343"/>
      <c r="FNT48" s="343"/>
      <c r="FNU48" s="343"/>
      <c r="FNV48" s="343"/>
      <c r="FNW48" s="343"/>
      <c r="FNX48" s="343"/>
      <c r="FNY48" s="343"/>
      <c r="FNZ48" s="343"/>
      <c r="FOA48" s="343"/>
      <c r="FOB48" s="343"/>
      <c r="FOC48" s="343"/>
      <c r="FOD48" s="343"/>
      <c r="FOE48" s="343"/>
      <c r="FOF48" s="343"/>
      <c r="FOG48" s="343"/>
      <c r="FOH48" s="343"/>
      <c r="FOI48" s="343"/>
      <c r="FOJ48" s="343"/>
      <c r="FOK48" s="343"/>
      <c r="FOL48" s="343"/>
      <c r="FOM48" s="343"/>
      <c r="FON48" s="343"/>
      <c r="FOO48" s="343"/>
      <c r="FOP48" s="343"/>
      <c r="FOQ48" s="343"/>
      <c r="FOR48" s="343"/>
      <c r="FOS48" s="343"/>
      <c r="FOT48" s="343"/>
      <c r="FOU48" s="343"/>
      <c r="FOV48" s="343"/>
      <c r="FOW48" s="343"/>
      <c r="FOX48" s="343"/>
      <c r="FOY48" s="343"/>
      <c r="FOZ48" s="343"/>
      <c r="FPA48" s="343"/>
      <c r="FPB48" s="343"/>
      <c r="FPC48" s="343"/>
      <c r="FPD48" s="343"/>
      <c r="FPE48" s="343"/>
      <c r="FPF48" s="343"/>
      <c r="FPG48" s="343"/>
      <c r="FPH48" s="343"/>
      <c r="FPI48" s="343"/>
      <c r="FPJ48" s="343"/>
      <c r="FPK48" s="343"/>
      <c r="FPL48" s="343"/>
      <c r="FPM48" s="343"/>
      <c r="FPN48" s="343"/>
      <c r="FPO48" s="343"/>
      <c r="FPP48" s="343"/>
      <c r="FPQ48" s="343"/>
      <c r="FPR48" s="343"/>
      <c r="FPS48" s="343"/>
      <c r="FPT48" s="343"/>
      <c r="FPU48" s="343"/>
      <c r="FPV48" s="343"/>
      <c r="FPW48" s="343"/>
      <c r="FPX48" s="343"/>
      <c r="FPY48" s="343"/>
      <c r="FPZ48" s="343"/>
      <c r="FQA48" s="343"/>
      <c r="FQB48" s="343"/>
      <c r="FQC48" s="343"/>
      <c r="FQD48" s="343"/>
      <c r="FQE48" s="343"/>
      <c r="FQF48" s="343"/>
      <c r="FQG48" s="343"/>
      <c r="FQH48" s="343"/>
      <c r="FQI48" s="343"/>
      <c r="FQJ48" s="343"/>
      <c r="FQK48" s="343"/>
      <c r="FQL48" s="343"/>
      <c r="FQM48" s="343"/>
      <c r="FQN48" s="343"/>
      <c r="FQO48" s="343"/>
      <c r="FQP48" s="343"/>
      <c r="FQQ48" s="343"/>
      <c r="FQR48" s="343"/>
      <c r="FQS48" s="343"/>
      <c r="FQT48" s="343"/>
      <c r="FQU48" s="343"/>
      <c r="FQV48" s="343"/>
      <c r="FQW48" s="343"/>
      <c r="FQX48" s="343"/>
      <c r="FQY48" s="343"/>
      <c r="FQZ48" s="343"/>
      <c r="FRA48" s="343"/>
      <c r="FRB48" s="343"/>
      <c r="FRC48" s="343"/>
      <c r="FRD48" s="343"/>
      <c r="FRE48" s="343"/>
      <c r="FRF48" s="343"/>
      <c r="FRG48" s="343"/>
      <c r="FRH48" s="343"/>
      <c r="FRI48" s="343"/>
      <c r="FRJ48" s="343"/>
      <c r="FRK48" s="343"/>
      <c r="FRL48" s="343"/>
      <c r="FRM48" s="343"/>
      <c r="FRN48" s="343"/>
      <c r="FRO48" s="343"/>
      <c r="FRP48" s="343"/>
      <c r="FRQ48" s="343"/>
      <c r="FRR48" s="343"/>
      <c r="FRS48" s="343"/>
      <c r="FRT48" s="343"/>
      <c r="FRU48" s="343"/>
      <c r="FRV48" s="343"/>
      <c r="FRW48" s="343"/>
      <c r="FRX48" s="343"/>
      <c r="FRY48" s="343"/>
      <c r="FRZ48" s="343"/>
      <c r="FSA48" s="343"/>
      <c r="FSB48" s="343"/>
      <c r="FSC48" s="343"/>
      <c r="FSD48" s="343"/>
      <c r="FSE48" s="343"/>
      <c r="FSF48" s="343"/>
      <c r="FSG48" s="343"/>
      <c r="FSH48" s="343"/>
      <c r="FSI48" s="343"/>
      <c r="FSJ48" s="343"/>
      <c r="FSK48" s="343"/>
      <c r="FSL48" s="343"/>
      <c r="FSM48" s="343"/>
      <c r="FSN48" s="343"/>
      <c r="FSO48" s="343"/>
      <c r="FSP48" s="343"/>
      <c r="FSQ48" s="343"/>
      <c r="FSR48" s="343"/>
      <c r="FSS48" s="343"/>
      <c r="FST48" s="343"/>
      <c r="FSU48" s="343"/>
      <c r="FSV48" s="343"/>
      <c r="FSW48" s="343"/>
      <c r="FSX48" s="343"/>
      <c r="FSY48" s="343"/>
      <c r="FSZ48" s="343"/>
      <c r="FTA48" s="343"/>
      <c r="FTB48" s="343"/>
      <c r="FTC48" s="343"/>
      <c r="FTD48" s="343"/>
      <c r="FTE48" s="343"/>
      <c r="FTF48" s="343"/>
      <c r="FTG48" s="343"/>
      <c r="FTH48" s="343"/>
      <c r="FTI48" s="343"/>
      <c r="FTJ48" s="343"/>
      <c r="FTK48" s="343"/>
      <c r="FTL48" s="343"/>
      <c r="FTM48" s="343"/>
      <c r="FTN48" s="343"/>
      <c r="FTO48" s="343"/>
      <c r="FTP48" s="343"/>
      <c r="FTQ48" s="343"/>
      <c r="FTR48" s="343"/>
      <c r="FTS48" s="343"/>
      <c r="FTT48" s="343"/>
      <c r="FTU48" s="343"/>
      <c r="FTV48" s="343"/>
      <c r="FTW48" s="343"/>
      <c r="FTX48" s="343"/>
      <c r="FTY48" s="343"/>
      <c r="FTZ48" s="343"/>
      <c r="FUA48" s="343"/>
      <c r="FUB48" s="343"/>
      <c r="FUC48" s="343"/>
      <c r="FUD48" s="343"/>
      <c r="FUE48" s="343"/>
      <c r="FUF48" s="343"/>
      <c r="FUG48" s="343"/>
      <c r="FUH48" s="343"/>
      <c r="FUI48" s="343"/>
      <c r="FUJ48" s="343"/>
      <c r="FUK48" s="343"/>
      <c r="FUL48" s="343"/>
      <c r="FUM48" s="343"/>
      <c r="FUN48" s="343"/>
      <c r="FUO48" s="343"/>
      <c r="FUP48" s="343"/>
      <c r="FUQ48" s="343"/>
      <c r="FUR48" s="343"/>
      <c r="FUS48" s="343"/>
      <c r="FUT48" s="343"/>
      <c r="FUU48" s="343"/>
      <c r="FUV48" s="343"/>
      <c r="FUW48" s="343"/>
      <c r="FUX48" s="343"/>
      <c r="FUY48" s="343"/>
      <c r="FUZ48" s="343"/>
      <c r="FVA48" s="343"/>
      <c r="FVB48" s="343"/>
      <c r="FVC48" s="343"/>
      <c r="FVD48" s="343"/>
      <c r="FVE48" s="343"/>
      <c r="FVF48" s="343"/>
      <c r="FVG48" s="343"/>
      <c r="FVH48" s="343"/>
      <c r="FVI48" s="343"/>
      <c r="FVJ48" s="343"/>
      <c r="FVK48" s="343"/>
      <c r="FVL48" s="343"/>
      <c r="FVM48" s="343"/>
      <c r="FVN48" s="343"/>
      <c r="FVO48" s="343"/>
      <c r="FVP48" s="343"/>
      <c r="FVQ48" s="343"/>
      <c r="FVR48" s="343"/>
      <c r="FVS48" s="343"/>
      <c r="FVT48" s="343"/>
      <c r="FVU48" s="343"/>
      <c r="FVV48" s="343"/>
      <c r="FVW48" s="343"/>
      <c r="FVX48" s="343"/>
      <c r="FVY48" s="343"/>
      <c r="FVZ48" s="343"/>
      <c r="FWA48" s="343"/>
      <c r="FWB48" s="343"/>
      <c r="FWC48" s="343"/>
      <c r="FWD48" s="343"/>
      <c r="FWE48" s="343"/>
      <c r="FWF48" s="343"/>
      <c r="FWG48" s="343"/>
      <c r="FWH48" s="343"/>
      <c r="FWI48" s="343"/>
      <c r="FWJ48" s="343"/>
      <c r="FWK48" s="343"/>
      <c r="FWL48" s="343"/>
      <c r="FWM48" s="343"/>
      <c r="FWN48" s="343"/>
      <c r="FWO48" s="343"/>
      <c r="FWP48" s="343"/>
      <c r="FWQ48" s="343"/>
      <c r="FWR48" s="343"/>
      <c r="FWS48" s="343"/>
      <c r="FWT48" s="343"/>
      <c r="FWU48" s="343"/>
      <c r="FWV48" s="343"/>
      <c r="FWW48" s="343"/>
      <c r="FWX48" s="343"/>
      <c r="FWY48" s="343"/>
      <c r="FWZ48" s="343"/>
      <c r="FXA48" s="343"/>
      <c r="FXB48" s="343"/>
      <c r="FXC48" s="343"/>
      <c r="FXD48" s="343"/>
      <c r="FXE48" s="343"/>
      <c r="FXF48" s="343"/>
      <c r="FXG48" s="343"/>
      <c r="FXH48" s="343"/>
      <c r="FXI48" s="343"/>
      <c r="FXJ48" s="343"/>
      <c r="FXK48" s="343"/>
      <c r="FXL48" s="343"/>
      <c r="FXM48" s="343"/>
      <c r="FXN48" s="343"/>
      <c r="FXO48" s="343"/>
      <c r="FXP48" s="343"/>
      <c r="FXQ48" s="343"/>
      <c r="FXR48" s="343"/>
      <c r="FXS48" s="343"/>
      <c r="FXT48" s="343"/>
      <c r="FXU48" s="343"/>
      <c r="FXV48" s="343"/>
      <c r="FXW48" s="343"/>
      <c r="FXX48" s="343"/>
      <c r="FXY48" s="343"/>
      <c r="FXZ48" s="343"/>
      <c r="FYA48" s="343"/>
      <c r="FYB48" s="343"/>
      <c r="FYC48" s="343"/>
      <c r="FYD48" s="343"/>
      <c r="FYE48" s="343"/>
      <c r="FYF48" s="343"/>
      <c r="FYG48" s="343"/>
      <c r="FYH48" s="343"/>
      <c r="FYI48" s="343"/>
      <c r="FYJ48" s="343"/>
      <c r="FYK48" s="343"/>
      <c r="FYL48" s="343"/>
      <c r="FYM48" s="343"/>
      <c r="FYN48" s="343"/>
      <c r="FYO48" s="343"/>
      <c r="FYP48" s="343"/>
      <c r="FYQ48" s="343"/>
      <c r="FYR48" s="343"/>
      <c r="FYS48" s="343"/>
      <c r="FYT48" s="343"/>
      <c r="FYU48" s="343"/>
      <c r="FYV48" s="343"/>
      <c r="FYW48" s="343"/>
      <c r="FYX48" s="343"/>
      <c r="FYY48" s="343"/>
      <c r="FYZ48" s="343"/>
      <c r="FZA48" s="343"/>
      <c r="FZB48" s="343"/>
      <c r="FZC48" s="343"/>
      <c r="FZD48" s="343"/>
      <c r="FZE48" s="343"/>
      <c r="FZF48" s="343"/>
      <c r="FZG48" s="343"/>
      <c r="FZH48" s="343"/>
      <c r="FZI48" s="343"/>
      <c r="FZJ48" s="343"/>
      <c r="FZK48" s="343"/>
      <c r="FZL48" s="343"/>
      <c r="FZM48" s="343"/>
      <c r="FZN48" s="343"/>
      <c r="FZO48" s="343"/>
      <c r="FZP48" s="343"/>
      <c r="FZQ48" s="343"/>
      <c r="FZR48" s="343"/>
      <c r="FZS48" s="343"/>
      <c r="FZT48" s="343"/>
      <c r="FZU48" s="343"/>
      <c r="FZV48" s="343"/>
      <c r="FZW48" s="343"/>
      <c r="FZX48" s="343"/>
      <c r="FZY48" s="343"/>
      <c r="FZZ48" s="343"/>
      <c r="GAA48" s="343"/>
      <c r="GAB48" s="343"/>
      <c r="GAC48" s="343"/>
      <c r="GAD48" s="343"/>
      <c r="GAE48" s="343"/>
      <c r="GAF48" s="343"/>
      <c r="GAG48" s="343"/>
      <c r="GAH48" s="343"/>
      <c r="GAI48" s="343"/>
      <c r="GAJ48" s="343"/>
      <c r="GAK48" s="343"/>
      <c r="GAL48" s="343"/>
      <c r="GAM48" s="343"/>
      <c r="GAN48" s="343"/>
      <c r="GAO48" s="343"/>
      <c r="GAP48" s="343"/>
      <c r="GAQ48" s="343"/>
      <c r="GAR48" s="343"/>
      <c r="GAS48" s="343"/>
      <c r="GAT48" s="343"/>
      <c r="GAU48" s="343"/>
      <c r="GAV48" s="343"/>
      <c r="GAW48" s="343"/>
      <c r="GAX48" s="343"/>
      <c r="GAY48" s="343"/>
      <c r="GAZ48" s="343"/>
      <c r="GBA48" s="343"/>
      <c r="GBB48" s="343"/>
      <c r="GBC48" s="343"/>
      <c r="GBD48" s="343"/>
      <c r="GBE48" s="343"/>
      <c r="GBF48" s="343"/>
      <c r="GBG48" s="343"/>
      <c r="GBH48" s="343"/>
      <c r="GBI48" s="343"/>
      <c r="GBJ48" s="343"/>
      <c r="GBK48" s="343"/>
      <c r="GBL48" s="343"/>
      <c r="GBM48" s="343"/>
      <c r="GBN48" s="343"/>
      <c r="GBO48" s="343"/>
      <c r="GBP48" s="343"/>
      <c r="GBQ48" s="343"/>
      <c r="GBR48" s="343"/>
      <c r="GBS48" s="343"/>
      <c r="GBT48" s="343"/>
      <c r="GBU48" s="343"/>
      <c r="GBV48" s="343"/>
      <c r="GBW48" s="343"/>
      <c r="GBX48" s="343"/>
      <c r="GBY48" s="343"/>
      <c r="GBZ48" s="343"/>
      <c r="GCA48" s="343"/>
      <c r="GCB48" s="343"/>
      <c r="GCC48" s="343"/>
      <c r="GCD48" s="343"/>
      <c r="GCE48" s="343"/>
      <c r="GCF48" s="343"/>
      <c r="GCG48" s="343"/>
      <c r="GCH48" s="343"/>
      <c r="GCI48" s="343"/>
      <c r="GCJ48" s="343"/>
      <c r="GCK48" s="343"/>
      <c r="GCL48" s="343"/>
      <c r="GCM48" s="343"/>
      <c r="GCN48" s="343"/>
      <c r="GCO48" s="343"/>
      <c r="GCP48" s="343"/>
      <c r="GCQ48" s="343"/>
      <c r="GCR48" s="343"/>
      <c r="GCS48" s="343"/>
      <c r="GCT48" s="343"/>
      <c r="GCU48" s="343"/>
      <c r="GCV48" s="343"/>
      <c r="GCW48" s="343"/>
      <c r="GCX48" s="343"/>
      <c r="GCY48" s="343"/>
      <c r="GCZ48" s="343"/>
      <c r="GDA48" s="343"/>
      <c r="GDB48" s="343"/>
      <c r="GDC48" s="343"/>
      <c r="GDD48" s="343"/>
      <c r="GDE48" s="343"/>
      <c r="GDF48" s="343"/>
      <c r="GDG48" s="343"/>
      <c r="GDH48" s="343"/>
      <c r="GDI48" s="343"/>
      <c r="GDJ48" s="343"/>
      <c r="GDK48" s="343"/>
      <c r="GDL48" s="343"/>
      <c r="GDM48" s="343"/>
      <c r="GDN48" s="343"/>
      <c r="GDO48" s="343"/>
      <c r="GDP48" s="343"/>
      <c r="GDQ48" s="343"/>
      <c r="GDR48" s="343"/>
      <c r="GDS48" s="343"/>
      <c r="GDT48" s="343"/>
      <c r="GDU48" s="343"/>
      <c r="GDV48" s="343"/>
      <c r="GDW48" s="343"/>
      <c r="GDX48" s="343"/>
      <c r="GDY48" s="343"/>
      <c r="GDZ48" s="343"/>
      <c r="GEA48" s="343"/>
      <c r="GEB48" s="343"/>
      <c r="GEC48" s="343"/>
      <c r="GED48" s="343"/>
      <c r="GEE48" s="343"/>
      <c r="GEF48" s="343"/>
      <c r="GEG48" s="343"/>
      <c r="GEH48" s="343"/>
      <c r="GEI48" s="343"/>
      <c r="GEJ48" s="343"/>
      <c r="GEK48" s="343"/>
      <c r="GEL48" s="343"/>
      <c r="GEM48" s="343"/>
      <c r="GEN48" s="343"/>
      <c r="GEO48" s="343"/>
      <c r="GEP48" s="343"/>
      <c r="GEQ48" s="343"/>
      <c r="GER48" s="343"/>
      <c r="GES48" s="343"/>
      <c r="GET48" s="343"/>
      <c r="GEU48" s="343"/>
      <c r="GEV48" s="343"/>
      <c r="GEW48" s="343"/>
      <c r="GEX48" s="343"/>
      <c r="GEY48" s="343"/>
      <c r="GEZ48" s="343"/>
      <c r="GFA48" s="343"/>
      <c r="GFB48" s="343"/>
      <c r="GFC48" s="343"/>
      <c r="GFD48" s="343"/>
      <c r="GFE48" s="343"/>
      <c r="GFF48" s="343"/>
      <c r="GFG48" s="343"/>
      <c r="GFH48" s="343"/>
      <c r="GFI48" s="343"/>
      <c r="GFJ48" s="343"/>
      <c r="GFK48" s="343"/>
      <c r="GFL48" s="343"/>
      <c r="GFM48" s="343"/>
      <c r="GFN48" s="343"/>
      <c r="GFO48" s="343"/>
      <c r="GFP48" s="343"/>
      <c r="GFQ48" s="343"/>
      <c r="GFR48" s="343"/>
      <c r="GFS48" s="343"/>
      <c r="GFT48" s="343"/>
      <c r="GFU48" s="343"/>
      <c r="GFV48" s="343"/>
      <c r="GFW48" s="343"/>
      <c r="GFX48" s="343"/>
      <c r="GFY48" s="343"/>
      <c r="GFZ48" s="343"/>
      <c r="GGA48" s="343"/>
      <c r="GGB48" s="343"/>
      <c r="GGC48" s="343"/>
      <c r="GGD48" s="343"/>
      <c r="GGE48" s="343"/>
      <c r="GGF48" s="343"/>
      <c r="GGG48" s="343"/>
      <c r="GGH48" s="343"/>
      <c r="GGI48" s="343"/>
      <c r="GGJ48" s="343"/>
      <c r="GGK48" s="343"/>
      <c r="GGL48" s="343"/>
      <c r="GGM48" s="343"/>
      <c r="GGN48" s="343"/>
      <c r="GGO48" s="343"/>
      <c r="GGP48" s="343"/>
      <c r="GGQ48" s="343"/>
      <c r="GGR48" s="343"/>
      <c r="GGS48" s="343"/>
      <c r="GGT48" s="343"/>
      <c r="GGU48" s="343"/>
      <c r="GGV48" s="343"/>
      <c r="GGW48" s="343"/>
      <c r="GGX48" s="343"/>
      <c r="GGY48" s="343"/>
      <c r="GGZ48" s="343"/>
      <c r="GHA48" s="343"/>
      <c r="GHB48" s="343"/>
      <c r="GHC48" s="343"/>
      <c r="GHD48" s="343"/>
      <c r="GHE48" s="343"/>
      <c r="GHF48" s="343"/>
      <c r="GHG48" s="343"/>
      <c r="GHH48" s="343"/>
      <c r="GHI48" s="343"/>
      <c r="GHJ48" s="343"/>
      <c r="GHK48" s="343"/>
      <c r="GHL48" s="343"/>
      <c r="GHM48" s="343"/>
      <c r="GHN48" s="343"/>
      <c r="GHO48" s="343"/>
      <c r="GHP48" s="343"/>
      <c r="GHQ48" s="343"/>
      <c r="GHR48" s="343"/>
      <c r="GHS48" s="343"/>
      <c r="GHT48" s="343"/>
      <c r="GHU48" s="343"/>
      <c r="GHV48" s="343"/>
      <c r="GHW48" s="343"/>
      <c r="GHX48" s="343"/>
      <c r="GHY48" s="343"/>
      <c r="GHZ48" s="343"/>
      <c r="GIA48" s="343"/>
      <c r="GIB48" s="343"/>
      <c r="GIC48" s="343"/>
      <c r="GID48" s="343"/>
      <c r="GIE48" s="343"/>
      <c r="GIF48" s="343"/>
      <c r="GIG48" s="343"/>
      <c r="GIH48" s="343"/>
      <c r="GII48" s="343"/>
      <c r="GIJ48" s="343"/>
      <c r="GIK48" s="343"/>
      <c r="GIL48" s="343"/>
      <c r="GIM48" s="343"/>
      <c r="GIN48" s="343"/>
      <c r="GIO48" s="343"/>
      <c r="GIP48" s="343"/>
      <c r="GIQ48" s="343"/>
      <c r="GIR48" s="343"/>
      <c r="GIS48" s="343"/>
      <c r="GIT48" s="343"/>
      <c r="GIU48" s="343"/>
      <c r="GIV48" s="343"/>
      <c r="GIW48" s="343"/>
      <c r="GIX48" s="343"/>
      <c r="GIY48" s="343"/>
      <c r="GIZ48" s="343"/>
      <c r="GJA48" s="343"/>
      <c r="GJB48" s="343"/>
      <c r="GJC48" s="343"/>
      <c r="GJD48" s="343"/>
      <c r="GJE48" s="343"/>
      <c r="GJF48" s="343"/>
      <c r="GJG48" s="343"/>
      <c r="GJH48" s="343"/>
      <c r="GJI48" s="343"/>
      <c r="GJJ48" s="343"/>
      <c r="GJK48" s="343"/>
      <c r="GJL48" s="343"/>
      <c r="GJM48" s="343"/>
      <c r="GJN48" s="343"/>
      <c r="GJO48" s="343"/>
      <c r="GJP48" s="343"/>
      <c r="GJQ48" s="343"/>
      <c r="GJR48" s="343"/>
      <c r="GJS48" s="343"/>
      <c r="GJT48" s="343"/>
      <c r="GJU48" s="343"/>
      <c r="GJV48" s="343"/>
      <c r="GJW48" s="343"/>
      <c r="GJX48" s="343"/>
      <c r="GJY48" s="343"/>
      <c r="GJZ48" s="343"/>
      <c r="GKA48" s="343"/>
      <c r="GKB48" s="343"/>
      <c r="GKC48" s="343"/>
      <c r="GKD48" s="343"/>
      <c r="GKE48" s="343"/>
      <c r="GKF48" s="343"/>
      <c r="GKG48" s="343"/>
      <c r="GKH48" s="343"/>
      <c r="GKI48" s="343"/>
      <c r="GKJ48" s="343"/>
      <c r="GKK48" s="343"/>
      <c r="GKL48" s="343"/>
      <c r="GKM48" s="343"/>
      <c r="GKN48" s="343"/>
      <c r="GKO48" s="343"/>
      <c r="GKP48" s="343"/>
      <c r="GKQ48" s="343"/>
      <c r="GKR48" s="343"/>
      <c r="GKS48" s="343"/>
      <c r="GKT48" s="343"/>
      <c r="GKU48" s="343"/>
      <c r="GKV48" s="343"/>
      <c r="GKW48" s="343"/>
      <c r="GKX48" s="343"/>
      <c r="GKY48" s="343"/>
      <c r="GKZ48" s="343"/>
      <c r="GLA48" s="343"/>
      <c r="GLB48" s="343"/>
      <c r="GLC48" s="343"/>
      <c r="GLD48" s="343"/>
      <c r="GLE48" s="343"/>
      <c r="GLF48" s="343"/>
      <c r="GLG48" s="343"/>
      <c r="GLH48" s="343"/>
      <c r="GLI48" s="343"/>
      <c r="GLJ48" s="343"/>
      <c r="GLK48" s="343"/>
      <c r="GLL48" s="343"/>
      <c r="GLM48" s="343"/>
      <c r="GLN48" s="343"/>
      <c r="GLO48" s="343"/>
      <c r="GLP48" s="343"/>
      <c r="GLQ48" s="343"/>
      <c r="GLR48" s="343"/>
      <c r="GLS48" s="343"/>
      <c r="GLT48" s="343"/>
      <c r="GLU48" s="343"/>
      <c r="GLV48" s="343"/>
      <c r="GLW48" s="343"/>
      <c r="GLX48" s="343"/>
      <c r="GLY48" s="343"/>
      <c r="GLZ48" s="343"/>
      <c r="GMA48" s="343"/>
      <c r="GMB48" s="343"/>
      <c r="GMC48" s="343"/>
      <c r="GMD48" s="343"/>
      <c r="GME48" s="343"/>
      <c r="GMF48" s="343"/>
      <c r="GMG48" s="343"/>
      <c r="GMH48" s="343"/>
      <c r="GMI48" s="343"/>
      <c r="GMJ48" s="343"/>
      <c r="GMK48" s="343"/>
      <c r="GML48" s="343"/>
      <c r="GMM48" s="343"/>
      <c r="GMN48" s="343"/>
      <c r="GMO48" s="343"/>
      <c r="GMP48" s="343"/>
      <c r="GMQ48" s="343"/>
      <c r="GMR48" s="343"/>
      <c r="GMS48" s="343"/>
      <c r="GMT48" s="343"/>
      <c r="GMU48" s="343"/>
      <c r="GMV48" s="343"/>
      <c r="GMW48" s="343"/>
      <c r="GMX48" s="343"/>
      <c r="GMY48" s="343"/>
      <c r="GMZ48" s="343"/>
      <c r="GNA48" s="343"/>
      <c r="GNB48" s="343"/>
      <c r="GNC48" s="343"/>
      <c r="GND48" s="343"/>
      <c r="GNE48" s="343"/>
      <c r="GNF48" s="343"/>
      <c r="GNG48" s="343"/>
      <c r="GNH48" s="343"/>
      <c r="GNI48" s="343"/>
      <c r="GNJ48" s="343"/>
      <c r="GNK48" s="343"/>
      <c r="GNL48" s="343"/>
      <c r="GNM48" s="343"/>
      <c r="GNN48" s="343"/>
      <c r="GNO48" s="343"/>
      <c r="GNP48" s="343"/>
      <c r="GNQ48" s="343"/>
      <c r="GNR48" s="343"/>
      <c r="GNS48" s="343"/>
      <c r="GNT48" s="343"/>
      <c r="GNU48" s="343"/>
      <c r="GNV48" s="343"/>
      <c r="GNW48" s="343"/>
      <c r="GNX48" s="343"/>
      <c r="GNY48" s="343"/>
      <c r="GNZ48" s="343"/>
      <c r="GOA48" s="343"/>
      <c r="GOB48" s="343"/>
      <c r="GOC48" s="343"/>
      <c r="GOD48" s="343"/>
      <c r="GOE48" s="343"/>
      <c r="GOF48" s="343"/>
      <c r="GOG48" s="343"/>
      <c r="GOH48" s="343"/>
      <c r="GOI48" s="343"/>
      <c r="GOJ48" s="343"/>
      <c r="GOK48" s="343"/>
      <c r="GOL48" s="343"/>
      <c r="GOM48" s="343"/>
      <c r="GON48" s="343"/>
      <c r="GOO48" s="343"/>
      <c r="GOP48" s="343"/>
      <c r="GOQ48" s="343"/>
      <c r="GOR48" s="343"/>
      <c r="GOS48" s="343"/>
      <c r="GOT48" s="343"/>
      <c r="GOU48" s="343"/>
      <c r="GOV48" s="343"/>
      <c r="GOW48" s="343"/>
      <c r="GOX48" s="343"/>
      <c r="GOY48" s="343"/>
      <c r="GOZ48" s="343"/>
      <c r="GPA48" s="343"/>
      <c r="GPB48" s="343"/>
      <c r="GPC48" s="343"/>
      <c r="GPD48" s="343"/>
      <c r="GPE48" s="343"/>
      <c r="GPF48" s="343"/>
      <c r="GPG48" s="343"/>
      <c r="GPH48" s="343"/>
      <c r="GPI48" s="343"/>
      <c r="GPJ48" s="343"/>
      <c r="GPK48" s="343"/>
      <c r="GPL48" s="343"/>
      <c r="GPM48" s="343"/>
      <c r="GPN48" s="343"/>
      <c r="GPO48" s="343"/>
      <c r="GPP48" s="343"/>
      <c r="GPQ48" s="343"/>
      <c r="GPR48" s="343"/>
      <c r="GPS48" s="343"/>
      <c r="GPT48" s="343"/>
      <c r="GPU48" s="343"/>
      <c r="GPV48" s="343"/>
      <c r="GPW48" s="343"/>
      <c r="GPX48" s="343"/>
      <c r="GPY48" s="343"/>
      <c r="GPZ48" s="343"/>
      <c r="GQA48" s="343"/>
      <c r="GQB48" s="343"/>
      <c r="GQC48" s="343"/>
      <c r="GQD48" s="343"/>
      <c r="GQE48" s="343"/>
      <c r="GQF48" s="343"/>
      <c r="GQG48" s="343"/>
      <c r="GQH48" s="343"/>
      <c r="GQI48" s="343"/>
      <c r="GQJ48" s="343"/>
      <c r="GQK48" s="343"/>
      <c r="GQL48" s="343"/>
      <c r="GQM48" s="343"/>
      <c r="GQN48" s="343"/>
      <c r="GQO48" s="343"/>
      <c r="GQP48" s="343"/>
      <c r="GQQ48" s="343"/>
      <c r="GQR48" s="343"/>
      <c r="GQS48" s="343"/>
      <c r="GQT48" s="343"/>
      <c r="GQU48" s="343"/>
      <c r="GQV48" s="343"/>
      <c r="GQW48" s="343"/>
      <c r="GQX48" s="343"/>
      <c r="GQY48" s="343"/>
      <c r="GQZ48" s="343"/>
      <c r="GRA48" s="343"/>
      <c r="GRB48" s="343"/>
      <c r="GRC48" s="343"/>
      <c r="GRD48" s="343"/>
      <c r="GRE48" s="343"/>
      <c r="GRF48" s="343"/>
      <c r="GRG48" s="343"/>
      <c r="GRH48" s="343"/>
      <c r="GRI48" s="343"/>
      <c r="GRJ48" s="343"/>
      <c r="GRK48" s="343"/>
      <c r="GRL48" s="343"/>
      <c r="GRM48" s="343"/>
      <c r="GRN48" s="343"/>
      <c r="GRO48" s="343"/>
      <c r="GRP48" s="343"/>
      <c r="GRQ48" s="343"/>
      <c r="GRR48" s="343"/>
      <c r="GRS48" s="343"/>
      <c r="GRT48" s="343"/>
      <c r="GRU48" s="343"/>
      <c r="GRV48" s="343"/>
      <c r="GRW48" s="343"/>
      <c r="GRX48" s="343"/>
      <c r="GRY48" s="343"/>
      <c r="GRZ48" s="343"/>
      <c r="GSA48" s="343"/>
      <c r="GSB48" s="343"/>
      <c r="GSC48" s="343"/>
      <c r="GSD48" s="343"/>
      <c r="GSE48" s="343"/>
      <c r="GSF48" s="343"/>
      <c r="GSG48" s="343"/>
      <c r="GSH48" s="343"/>
      <c r="GSI48" s="343"/>
      <c r="GSJ48" s="343"/>
      <c r="GSK48" s="343"/>
      <c r="GSL48" s="343"/>
      <c r="GSM48" s="343"/>
      <c r="GSN48" s="343"/>
      <c r="GSO48" s="343"/>
      <c r="GSP48" s="343"/>
      <c r="GSQ48" s="343"/>
      <c r="GSR48" s="343"/>
      <c r="GSS48" s="343"/>
      <c r="GST48" s="343"/>
      <c r="GSU48" s="343"/>
      <c r="GSV48" s="343"/>
      <c r="GSW48" s="343"/>
      <c r="GSX48" s="343"/>
      <c r="GSY48" s="343"/>
      <c r="GSZ48" s="343"/>
      <c r="GTA48" s="343"/>
      <c r="GTB48" s="343"/>
      <c r="GTC48" s="343"/>
      <c r="GTD48" s="343"/>
      <c r="GTE48" s="343"/>
      <c r="GTF48" s="343"/>
      <c r="GTG48" s="343"/>
      <c r="GTH48" s="343"/>
      <c r="GTI48" s="343"/>
      <c r="GTJ48" s="343"/>
      <c r="GTK48" s="343"/>
      <c r="GTL48" s="343"/>
      <c r="GTM48" s="343"/>
      <c r="GTN48" s="343"/>
      <c r="GTO48" s="343"/>
      <c r="GTP48" s="343"/>
      <c r="GTQ48" s="343"/>
      <c r="GTR48" s="343"/>
      <c r="GTS48" s="343"/>
      <c r="GTT48" s="343"/>
      <c r="GTU48" s="343"/>
      <c r="GTV48" s="343"/>
      <c r="GTW48" s="343"/>
      <c r="GTX48" s="343"/>
      <c r="GTY48" s="343"/>
      <c r="GTZ48" s="343"/>
      <c r="GUA48" s="343"/>
      <c r="GUB48" s="343"/>
      <c r="GUC48" s="343"/>
      <c r="GUD48" s="343"/>
      <c r="GUE48" s="343"/>
      <c r="GUF48" s="343"/>
      <c r="GUG48" s="343"/>
      <c r="GUH48" s="343"/>
      <c r="GUI48" s="343"/>
      <c r="GUJ48" s="343"/>
      <c r="GUK48" s="343"/>
      <c r="GUL48" s="343"/>
      <c r="GUM48" s="343"/>
      <c r="GUN48" s="343"/>
      <c r="GUO48" s="343"/>
      <c r="GUP48" s="343"/>
      <c r="GUQ48" s="343"/>
      <c r="GUR48" s="343"/>
      <c r="GUS48" s="343"/>
      <c r="GUT48" s="343"/>
      <c r="GUU48" s="343"/>
      <c r="GUV48" s="343"/>
      <c r="GUW48" s="343"/>
      <c r="GUX48" s="343"/>
      <c r="GUY48" s="343"/>
      <c r="GUZ48" s="343"/>
      <c r="GVA48" s="343"/>
      <c r="GVB48" s="343"/>
      <c r="GVC48" s="343"/>
      <c r="GVD48" s="343"/>
      <c r="GVE48" s="343"/>
      <c r="GVF48" s="343"/>
      <c r="GVG48" s="343"/>
      <c r="GVH48" s="343"/>
      <c r="GVI48" s="343"/>
      <c r="GVJ48" s="343"/>
      <c r="GVK48" s="343"/>
      <c r="GVL48" s="343"/>
      <c r="GVM48" s="343"/>
      <c r="GVN48" s="343"/>
      <c r="GVO48" s="343"/>
      <c r="GVP48" s="343"/>
      <c r="GVQ48" s="343"/>
      <c r="GVR48" s="343"/>
      <c r="GVS48" s="343"/>
      <c r="GVT48" s="343"/>
      <c r="GVU48" s="343"/>
      <c r="GVV48" s="343"/>
      <c r="GVW48" s="343"/>
      <c r="GVX48" s="343"/>
      <c r="GVY48" s="343"/>
      <c r="GVZ48" s="343"/>
      <c r="GWA48" s="343"/>
      <c r="GWB48" s="343"/>
      <c r="GWC48" s="343"/>
      <c r="GWD48" s="343"/>
      <c r="GWE48" s="343"/>
      <c r="GWF48" s="343"/>
      <c r="GWG48" s="343"/>
      <c r="GWH48" s="343"/>
      <c r="GWI48" s="343"/>
      <c r="GWJ48" s="343"/>
      <c r="GWK48" s="343"/>
      <c r="GWL48" s="343"/>
      <c r="GWM48" s="343"/>
      <c r="GWN48" s="343"/>
      <c r="GWO48" s="343"/>
      <c r="GWP48" s="343"/>
      <c r="GWQ48" s="343"/>
      <c r="GWR48" s="343"/>
      <c r="GWS48" s="343"/>
      <c r="GWT48" s="343"/>
      <c r="GWU48" s="343"/>
      <c r="GWV48" s="343"/>
      <c r="GWW48" s="343"/>
      <c r="GWX48" s="343"/>
      <c r="GWY48" s="343"/>
      <c r="GWZ48" s="343"/>
      <c r="GXA48" s="343"/>
      <c r="GXB48" s="343"/>
      <c r="GXC48" s="343"/>
      <c r="GXD48" s="343"/>
      <c r="GXE48" s="343"/>
      <c r="GXF48" s="343"/>
      <c r="GXG48" s="343"/>
      <c r="GXH48" s="343"/>
      <c r="GXI48" s="343"/>
      <c r="GXJ48" s="343"/>
      <c r="GXK48" s="343"/>
      <c r="GXL48" s="343"/>
      <c r="GXM48" s="343"/>
      <c r="GXN48" s="343"/>
      <c r="GXO48" s="343"/>
      <c r="GXP48" s="343"/>
      <c r="GXQ48" s="343"/>
      <c r="GXR48" s="343"/>
      <c r="GXS48" s="343"/>
      <c r="GXT48" s="343"/>
      <c r="GXU48" s="343"/>
      <c r="GXV48" s="343"/>
      <c r="GXW48" s="343"/>
      <c r="GXX48" s="343"/>
      <c r="GXY48" s="343"/>
      <c r="GXZ48" s="343"/>
      <c r="GYA48" s="343"/>
      <c r="GYB48" s="343"/>
      <c r="GYC48" s="343"/>
      <c r="GYD48" s="343"/>
      <c r="GYE48" s="343"/>
      <c r="GYF48" s="343"/>
      <c r="GYG48" s="343"/>
      <c r="GYH48" s="343"/>
      <c r="GYI48" s="343"/>
      <c r="GYJ48" s="343"/>
      <c r="GYK48" s="343"/>
      <c r="GYL48" s="343"/>
      <c r="GYM48" s="343"/>
      <c r="GYN48" s="343"/>
      <c r="GYO48" s="343"/>
      <c r="GYP48" s="343"/>
      <c r="GYQ48" s="343"/>
      <c r="GYR48" s="343"/>
      <c r="GYS48" s="343"/>
      <c r="GYT48" s="343"/>
      <c r="GYU48" s="343"/>
      <c r="GYV48" s="343"/>
      <c r="GYW48" s="343"/>
      <c r="GYX48" s="343"/>
      <c r="GYY48" s="343"/>
      <c r="GYZ48" s="343"/>
      <c r="GZA48" s="343"/>
      <c r="GZB48" s="343"/>
      <c r="GZC48" s="343"/>
      <c r="GZD48" s="343"/>
      <c r="GZE48" s="343"/>
      <c r="GZF48" s="343"/>
      <c r="GZG48" s="343"/>
      <c r="GZH48" s="343"/>
      <c r="GZI48" s="343"/>
      <c r="GZJ48" s="343"/>
      <c r="GZK48" s="343"/>
      <c r="GZL48" s="343"/>
      <c r="GZM48" s="343"/>
      <c r="GZN48" s="343"/>
      <c r="GZO48" s="343"/>
      <c r="GZP48" s="343"/>
      <c r="GZQ48" s="343"/>
      <c r="GZR48" s="343"/>
      <c r="GZS48" s="343"/>
      <c r="GZT48" s="343"/>
      <c r="GZU48" s="343"/>
      <c r="GZV48" s="343"/>
      <c r="GZW48" s="343"/>
      <c r="GZX48" s="343"/>
      <c r="GZY48" s="343"/>
      <c r="GZZ48" s="343"/>
      <c r="HAA48" s="343"/>
      <c r="HAB48" s="343"/>
      <c r="HAC48" s="343"/>
      <c r="HAD48" s="343"/>
      <c r="HAE48" s="343"/>
      <c r="HAF48" s="343"/>
      <c r="HAG48" s="343"/>
      <c r="HAH48" s="343"/>
      <c r="HAI48" s="343"/>
      <c r="HAJ48" s="343"/>
      <c r="HAK48" s="343"/>
      <c r="HAL48" s="343"/>
      <c r="HAM48" s="343"/>
      <c r="HAN48" s="343"/>
      <c r="HAO48" s="343"/>
      <c r="HAP48" s="343"/>
      <c r="HAQ48" s="343"/>
      <c r="HAR48" s="343"/>
      <c r="HAS48" s="343"/>
      <c r="HAT48" s="343"/>
      <c r="HAU48" s="343"/>
      <c r="HAV48" s="343"/>
      <c r="HAW48" s="343"/>
      <c r="HAX48" s="343"/>
      <c r="HAY48" s="343"/>
      <c r="HAZ48" s="343"/>
      <c r="HBA48" s="343"/>
      <c r="HBB48" s="343"/>
      <c r="HBC48" s="343"/>
      <c r="HBD48" s="343"/>
      <c r="HBE48" s="343"/>
      <c r="HBF48" s="343"/>
      <c r="HBG48" s="343"/>
      <c r="HBH48" s="343"/>
      <c r="HBI48" s="343"/>
      <c r="HBJ48" s="343"/>
      <c r="HBK48" s="343"/>
      <c r="HBL48" s="343"/>
      <c r="HBM48" s="343"/>
      <c r="HBN48" s="343"/>
      <c r="HBO48" s="343"/>
      <c r="HBP48" s="343"/>
      <c r="HBQ48" s="343"/>
      <c r="HBR48" s="343"/>
      <c r="HBS48" s="343"/>
      <c r="HBT48" s="343"/>
      <c r="HBU48" s="343"/>
      <c r="HBV48" s="343"/>
      <c r="HBW48" s="343"/>
      <c r="HBX48" s="343"/>
      <c r="HBY48" s="343"/>
      <c r="HBZ48" s="343"/>
      <c r="HCA48" s="343"/>
      <c r="HCB48" s="343"/>
      <c r="HCC48" s="343"/>
      <c r="HCD48" s="343"/>
      <c r="HCE48" s="343"/>
      <c r="HCF48" s="343"/>
      <c r="HCG48" s="343"/>
      <c r="HCH48" s="343"/>
      <c r="HCI48" s="343"/>
      <c r="HCJ48" s="343"/>
      <c r="HCK48" s="343"/>
      <c r="HCL48" s="343"/>
      <c r="HCM48" s="343"/>
      <c r="HCN48" s="343"/>
      <c r="HCO48" s="343"/>
      <c r="HCP48" s="343"/>
      <c r="HCQ48" s="343"/>
      <c r="HCR48" s="343"/>
      <c r="HCS48" s="343"/>
      <c r="HCT48" s="343"/>
      <c r="HCU48" s="343"/>
      <c r="HCV48" s="343"/>
      <c r="HCW48" s="343"/>
      <c r="HCX48" s="343"/>
      <c r="HCY48" s="343"/>
      <c r="HCZ48" s="343"/>
      <c r="HDA48" s="343"/>
      <c r="HDB48" s="343"/>
      <c r="HDC48" s="343"/>
      <c r="HDD48" s="343"/>
      <c r="HDE48" s="343"/>
      <c r="HDF48" s="343"/>
      <c r="HDG48" s="343"/>
      <c r="HDH48" s="343"/>
      <c r="HDI48" s="343"/>
      <c r="HDJ48" s="343"/>
      <c r="HDK48" s="343"/>
      <c r="HDL48" s="343"/>
      <c r="HDM48" s="343"/>
      <c r="HDN48" s="343"/>
      <c r="HDO48" s="343"/>
      <c r="HDP48" s="343"/>
      <c r="HDQ48" s="343"/>
      <c r="HDR48" s="343"/>
      <c r="HDS48" s="343"/>
      <c r="HDT48" s="343"/>
      <c r="HDU48" s="343"/>
      <c r="HDV48" s="343"/>
      <c r="HDW48" s="343"/>
      <c r="HDX48" s="343"/>
      <c r="HDY48" s="343"/>
      <c r="HDZ48" s="343"/>
      <c r="HEA48" s="343"/>
      <c r="HEB48" s="343"/>
      <c r="HEC48" s="343"/>
      <c r="HED48" s="343"/>
      <c r="HEE48" s="343"/>
      <c r="HEF48" s="343"/>
      <c r="HEG48" s="343"/>
      <c r="HEH48" s="343"/>
      <c r="HEI48" s="343"/>
      <c r="HEJ48" s="343"/>
      <c r="HEK48" s="343"/>
      <c r="HEL48" s="343"/>
      <c r="HEM48" s="343"/>
      <c r="HEN48" s="343"/>
      <c r="HEO48" s="343"/>
      <c r="HEP48" s="343"/>
      <c r="HEQ48" s="343"/>
      <c r="HER48" s="343"/>
      <c r="HES48" s="343"/>
      <c r="HET48" s="343"/>
      <c r="HEU48" s="343"/>
      <c r="HEV48" s="343"/>
      <c r="HEW48" s="343"/>
      <c r="HEX48" s="343"/>
      <c r="HEY48" s="343"/>
      <c r="HEZ48" s="343"/>
      <c r="HFA48" s="343"/>
      <c r="HFB48" s="343"/>
      <c r="HFC48" s="343"/>
      <c r="HFD48" s="343"/>
      <c r="HFE48" s="343"/>
      <c r="HFF48" s="343"/>
      <c r="HFG48" s="343"/>
      <c r="HFH48" s="343"/>
      <c r="HFI48" s="343"/>
      <c r="HFJ48" s="343"/>
      <c r="HFK48" s="343"/>
      <c r="HFL48" s="343"/>
      <c r="HFM48" s="343"/>
      <c r="HFN48" s="343"/>
      <c r="HFO48" s="343"/>
      <c r="HFP48" s="343"/>
      <c r="HFQ48" s="343"/>
      <c r="HFR48" s="343"/>
      <c r="HFS48" s="343"/>
      <c r="HFT48" s="343"/>
      <c r="HFU48" s="343"/>
      <c r="HFV48" s="343"/>
      <c r="HFW48" s="343"/>
      <c r="HFX48" s="343"/>
      <c r="HFY48" s="343"/>
      <c r="HFZ48" s="343"/>
      <c r="HGA48" s="343"/>
      <c r="HGB48" s="343"/>
      <c r="HGC48" s="343"/>
      <c r="HGD48" s="343"/>
      <c r="HGE48" s="343"/>
      <c r="HGF48" s="343"/>
      <c r="HGG48" s="343"/>
      <c r="HGH48" s="343"/>
      <c r="HGI48" s="343"/>
      <c r="HGJ48" s="343"/>
      <c r="HGK48" s="343"/>
      <c r="HGL48" s="343"/>
      <c r="HGM48" s="343"/>
      <c r="HGN48" s="343"/>
      <c r="HGO48" s="343"/>
      <c r="HGP48" s="343"/>
      <c r="HGQ48" s="343"/>
      <c r="HGR48" s="343"/>
      <c r="HGS48" s="343"/>
      <c r="HGT48" s="343"/>
      <c r="HGU48" s="343"/>
      <c r="HGV48" s="343"/>
      <c r="HGW48" s="343"/>
      <c r="HGX48" s="343"/>
      <c r="HGY48" s="343"/>
      <c r="HGZ48" s="343"/>
      <c r="HHA48" s="343"/>
      <c r="HHB48" s="343"/>
      <c r="HHC48" s="343"/>
      <c r="HHD48" s="343"/>
      <c r="HHE48" s="343"/>
      <c r="HHF48" s="343"/>
      <c r="HHG48" s="343"/>
      <c r="HHH48" s="343"/>
      <c r="HHI48" s="343"/>
      <c r="HHJ48" s="343"/>
      <c r="HHK48" s="343"/>
      <c r="HHL48" s="343"/>
      <c r="HHM48" s="343"/>
      <c r="HHN48" s="343"/>
      <c r="HHO48" s="343"/>
      <c r="HHP48" s="343"/>
      <c r="HHQ48" s="343"/>
      <c r="HHR48" s="343"/>
      <c r="HHS48" s="343"/>
      <c r="HHT48" s="343"/>
      <c r="HHU48" s="343"/>
      <c r="HHV48" s="343"/>
      <c r="HHW48" s="343"/>
      <c r="HHX48" s="343"/>
      <c r="HHY48" s="343"/>
      <c r="HHZ48" s="343"/>
      <c r="HIA48" s="343"/>
      <c r="HIB48" s="343"/>
      <c r="HIC48" s="343"/>
      <c r="HID48" s="343"/>
      <c r="HIE48" s="343"/>
      <c r="HIF48" s="343"/>
      <c r="HIG48" s="343"/>
      <c r="HIH48" s="343"/>
      <c r="HII48" s="343"/>
      <c r="HIJ48" s="343"/>
      <c r="HIK48" s="343"/>
      <c r="HIL48" s="343"/>
      <c r="HIM48" s="343"/>
      <c r="HIN48" s="343"/>
      <c r="HIO48" s="343"/>
      <c r="HIP48" s="343"/>
      <c r="HIQ48" s="343"/>
      <c r="HIR48" s="343"/>
      <c r="HIS48" s="343"/>
      <c r="HIT48" s="343"/>
      <c r="HIU48" s="343"/>
      <c r="HIV48" s="343"/>
      <c r="HIW48" s="343"/>
      <c r="HIX48" s="343"/>
      <c r="HIY48" s="343"/>
      <c r="HIZ48" s="343"/>
      <c r="HJA48" s="343"/>
      <c r="HJB48" s="343"/>
      <c r="HJC48" s="343"/>
      <c r="HJD48" s="343"/>
      <c r="HJE48" s="343"/>
      <c r="HJF48" s="343"/>
      <c r="HJG48" s="343"/>
      <c r="HJH48" s="343"/>
      <c r="HJI48" s="343"/>
      <c r="HJJ48" s="343"/>
      <c r="HJK48" s="343"/>
      <c r="HJL48" s="343"/>
      <c r="HJM48" s="343"/>
      <c r="HJN48" s="343"/>
      <c r="HJO48" s="343"/>
      <c r="HJP48" s="343"/>
      <c r="HJQ48" s="343"/>
      <c r="HJR48" s="343"/>
      <c r="HJS48" s="343"/>
      <c r="HJT48" s="343"/>
      <c r="HJU48" s="343"/>
      <c r="HJV48" s="343"/>
      <c r="HJW48" s="343"/>
      <c r="HJX48" s="343"/>
      <c r="HJY48" s="343"/>
      <c r="HJZ48" s="343"/>
      <c r="HKA48" s="343"/>
      <c r="HKB48" s="343"/>
      <c r="HKC48" s="343"/>
      <c r="HKD48" s="343"/>
      <c r="HKE48" s="343"/>
      <c r="HKF48" s="343"/>
      <c r="HKG48" s="343"/>
      <c r="HKH48" s="343"/>
      <c r="HKI48" s="343"/>
      <c r="HKJ48" s="343"/>
      <c r="HKK48" s="343"/>
      <c r="HKL48" s="343"/>
      <c r="HKM48" s="343"/>
      <c r="HKN48" s="343"/>
      <c r="HKO48" s="343"/>
      <c r="HKP48" s="343"/>
      <c r="HKQ48" s="343"/>
      <c r="HKR48" s="343"/>
      <c r="HKS48" s="343"/>
      <c r="HKT48" s="343"/>
      <c r="HKU48" s="343"/>
      <c r="HKV48" s="343"/>
      <c r="HKW48" s="343"/>
      <c r="HKX48" s="343"/>
      <c r="HKY48" s="343"/>
      <c r="HKZ48" s="343"/>
      <c r="HLA48" s="343"/>
      <c r="HLB48" s="343"/>
      <c r="HLC48" s="343"/>
      <c r="HLD48" s="343"/>
      <c r="HLE48" s="343"/>
      <c r="HLF48" s="343"/>
      <c r="HLG48" s="343"/>
      <c r="HLH48" s="343"/>
      <c r="HLI48" s="343"/>
      <c r="HLJ48" s="343"/>
      <c r="HLK48" s="343"/>
      <c r="HLL48" s="343"/>
      <c r="HLM48" s="343"/>
      <c r="HLN48" s="343"/>
      <c r="HLO48" s="343"/>
      <c r="HLP48" s="343"/>
      <c r="HLQ48" s="343"/>
      <c r="HLR48" s="343"/>
      <c r="HLS48" s="343"/>
      <c r="HLT48" s="343"/>
      <c r="HLU48" s="343"/>
      <c r="HLV48" s="343"/>
      <c r="HLW48" s="343"/>
      <c r="HLX48" s="343"/>
      <c r="HLY48" s="343"/>
      <c r="HLZ48" s="343"/>
      <c r="HMA48" s="343"/>
      <c r="HMB48" s="343"/>
      <c r="HMC48" s="343"/>
      <c r="HMD48" s="343"/>
      <c r="HME48" s="343"/>
      <c r="HMF48" s="343"/>
      <c r="HMG48" s="343"/>
      <c r="HMH48" s="343"/>
      <c r="HMI48" s="343"/>
      <c r="HMJ48" s="343"/>
      <c r="HMK48" s="343"/>
      <c r="HML48" s="343"/>
      <c r="HMM48" s="343"/>
      <c r="HMN48" s="343"/>
      <c r="HMO48" s="343"/>
      <c r="HMP48" s="343"/>
      <c r="HMQ48" s="343"/>
      <c r="HMR48" s="343"/>
      <c r="HMS48" s="343"/>
      <c r="HMT48" s="343"/>
      <c r="HMU48" s="343"/>
      <c r="HMV48" s="343"/>
      <c r="HMW48" s="343"/>
      <c r="HMX48" s="343"/>
      <c r="HMY48" s="343"/>
      <c r="HMZ48" s="343"/>
      <c r="HNA48" s="343"/>
      <c r="HNB48" s="343"/>
      <c r="HNC48" s="343"/>
      <c r="HND48" s="343"/>
      <c r="HNE48" s="343"/>
      <c r="HNF48" s="343"/>
      <c r="HNG48" s="343"/>
      <c r="HNH48" s="343"/>
      <c r="HNI48" s="343"/>
      <c r="HNJ48" s="343"/>
      <c r="HNK48" s="343"/>
      <c r="HNL48" s="343"/>
      <c r="HNM48" s="343"/>
      <c r="HNN48" s="343"/>
      <c r="HNO48" s="343"/>
      <c r="HNP48" s="343"/>
      <c r="HNQ48" s="343"/>
      <c r="HNR48" s="343"/>
      <c r="HNS48" s="343"/>
      <c r="HNT48" s="343"/>
      <c r="HNU48" s="343"/>
      <c r="HNV48" s="343"/>
      <c r="HNW48" s="343"/>
      <c r="HNX48" s="343"/>
      <c r="HNY48" s="343"/>
      <c r="HNZ48" s="343"/>
      <c r="HOA48" s="343"/>
      <c r="HOB48" s="343"/>
      <c r="HOC48" s="343"/>
      <c r="HOD48" s="343"/>
      <c r="HOE48" s="343"/>
      <c r="HOF48" s="343"/>
      <c r="HOG48" s="343"/>
      <c r="HOH48" s="343"/>
      <c r="HOI48" s="343"/>
      <c r="HOJ48" s="343"/>
      <c r="HOK48" s="343"/>
      <c r="HOL48" s="343"/>
      <c r="HOM48" s="343"/>
      <c r="HON48" s="343"/>
      <c r="HOO48" s="343"/>
      <c r="HOP48" s="343"/>
      <c r="HOQ48" s="343"/>
      <c r="HOR48" s="343"/>
      <c r="HOS48" s="343"/>
      <c r="HOT48" s="343"/>
      <c r="HOU48" s="343"/>
      <c r="HOV48" s="343"/>
      <c r="HOW48" s="343"/>
      <c r="HOX48" s="343"/>
      <c r="HOY48" s="343"/>
      <c r="HOZ48" s="343"/>
      <c r="HPA48" s="343"/>
      <c r="HPB48" s="343"/>
      <c r="HPC48" s="343"/>
      <c r="HPD48" s="343"/>
      <c r="HPE48" s="343"/>
      <c r="HPF48" s="343"/>
      <c r="HPG48" s="343"/>
      <c r="HPH48" s="343"/>
      <c r="HPI48" s="343"/>
      <c r="HPJ48" s="343"/>
      <c r="HPK48" s="343"/>
      <c r="HPL48" s="343"/>
      <c r="HPM48" s="343"/>
      <c r="HPN48" s="343"/>
      <c r="HPO48" s="343"/>
      <c r="HPP48" s="343"/>
      <c r="HPQ48" s="343"/>
      <c r="HPR48" s="343"/>
      <c r="HPS48" s="343"/>
      <c r="HPT48" s="343"/>
      <c r="HPU48" s="343"/>
      <c r="HPV48" s="343"/>
      <c r="HPW48" s="343"/>
      <c r="HPX48" s="343"/>
      <c r="HPY48" s="343"/>
      <c r="HPZ48" s="343"/>
      <c r="HQA48" s="343"/>
      <c r="HQB48" s="343"/>
      <c r="HQC48" s="343"/>
      <c r="HQD48" s="343"/>
      <c r="HQE48" s="343"/>
      <c r="HQF48" s="343"/>
      <c r="HQG48" s="343"/>
      <c r="HQH48" s="343"/>
      <c r="HQI48" s="343"/>
      <c r="HQJ48" s="343"/>
      <c r="HQK48" s="343"/>
      <c r="HQL48" s="343"/>
      <c r="HQM48" s="343"/>
      <c r="HQN48" s="343"/>
      <c r="HQO48" s="343"/>
      <c r="HQP48" s="343"/>
      <c r="HQQ48" s="343"/>
      <c r="HQR48" s="343"/>
      <c r="HQS48" s="343"/>
      <c r="HQT48" s="343"/>
      <c r="HQU48" s="343"/>
      <c r="HQV48" s="343"/>
      <c r="HQW48" s="343"/>
      <c r="HQX48" s="343"/>
      <c r="HQY48" s="343"/>
      <c r="HQZ48" s="343"/>
      <c r="HRA48" s="343"/>
      <c r="HRB48" s="343"/>
      <c r="HRC48" s="343"/>
      <c r="HRD48" s="343"/>
      <c r="HRE48" s="343"/>
      <c r="HRF48" s="343"/>
      <c r="HRG48" s="343"/>
      <c r="HRH48" s="343"/>
      <c r="HRI48" s="343"/>
      <c r="HRJ48" s="343"/>
      <c r="HRK48" s="343"/>
      <c r="HRL48" s="343"/>
      <c r="HRM48" s="343"/>
      <c r="HRN48" s="343"/>
      <c r="HRO48" s="343"/>
      <c r="HRP48" s="343"/>
      <c r="HRQ48" s="343"/>
      <c r="HRR48" s="343"/>
      <c r="HRS48" s="343"/>
      <c r="HRT48" s="343"/>
      <c r="HRU48" s="343"/>
      <c r="HRV48" s="343"/>
      <c r="HRW48" s="343"/>
      <c r="HRX48" s="343"/>
      <c r="HRY48" s="343"/>
      <c r="HRZ48" s="343"/>
      <c r="HSA48" s="343"/>
      <c r="HSB48" s="343"/>
      <c r="HSC48" s="343"/>
      <c r="HSD48" s="343"/>
      <c r="HSE48" s="343"/>
      <c r="HSF48" s="343"/>
      <c r="HSG48" s="343"/>
      <c r="HSH48" s="343"/>
      <c r="HSI48" s="343"/>
      <c r="HSJ48" s="343"/>
      <c r="HSK48" s="343"/>
      <c r="HSL48" s="343"/>
      <c r="HSM48" s="343"/>
      <c r="HSN48" s="343"/>
      <c r="HSO48" s="343"/>
      <c r="HSP48" s="343"/>
      <c r="HSQ48" s="343"/>
      <c r="HSR48" s="343"/>
      <c r="HSS48" s="343"/>
      <c r="HST48" s="343"/>
      <c r="HSU48" s="343"/>
      <c r="HSV48" s="343"/>
      <c r="HSW48" s="343"/>
      <c r="HSX48" s="343"/>
      <c r="HSY48" s="343"/>
      <c r="HSZ48" s="343"/>
      <c r="HTA48" s="343"/>
      <c r="HTB48" s="343"/>
      <c r="HTC48" s="343"/>
      <c r="HTD48" s="343"/>
      <c r="HTE48" s="343"/>
      <c r="HTF48" s="343"/>
      <c r="HTG48" s="343"/>
      <c r="HTH48" s="343"/>
      <c r="HTI48" s="343"/>
      <c r="HTJ48" s="343"/>
      <c r="HTK48" s="343"/>
      <c r="HTL48" s="343"/>
      <c r="HTM48" s="343"/>
      <c r="HTN48" s="343"/>
      <c r="HTO48" s="343"/>
      <c r="HTP48" s="343"/>
      <c r="HTQ48" s="343"/>
      <c r="HTR48" s="343"/>
      <c r="HTS48" s="343"/>
      <c r="HTT48" s="343"/>
      <c r="HTU48" s="343"/>
      <c r="HTV48" s="343"/>
      <c r="HTW48" s="343"/>
      <c r="HTX48" s="343"/>
      <c r="HTY48" s="343"/>
      <c r="HTZ48" s="343"/>
      <c r="HUA48" s="343"/>
      <c r="HUB48" s="343"/>
      <c r="HUC48" s="343"/>
      <c r="HUD48" s="343"/>
      <c r="HUE48" s="343"/>
      <c r="HUF48" s="343"/>
      <c r="HUG48" s="343"/>
      <c r="HUH48" s="343"/>
      <c r="HUI48" s="343"/>
      <c r="HUJ48" s="343"/>
      <c r="HUK48" s="343"/>
      <c r="HUL48" s="343"/>
      <c r="HUM48" s="343"/>
      <c r="HUN48" s="343"/>
      <c r="HUO48" s="343"/>
      <c r="HUP48" s="343"/>
      <c r="HUQ48" s="343"/>
      <c r="HUR48" s="343"/>
      <c r="HUS48" s="343"/>
      <c r="HUT48" s="343"/>
      <c r="HUU48" s="343"/>
      <c r="HUV48" s="343"/>
      <c r="HUW48" s="343"/>
      <c r="HUX48" s="343"/>
      <c r="HUY48" s="343"/>
      <c r="HUZ48" s="343"/>
      <c r="HVA48" s="343"/>
      <c r="HVB48" s="343"/>
      <c r="HVC48" s="343"/>
      <c r="HVD48" s="343"/>
      <c r="HVE48" s="343"/>
      <c r="HVF48" s="343"/>
      <c r="HVG48" s="343"/>
      <c r="HVH48" s="343"/>
      <c r="HVI48" s="343"/>
      <c r="HVJ48" s="343"/>
      <c r="HVK48" s="343"/>
      <c r="HVL48" s="343"/>
      <c r="HVM48" s="343"/>
      <c r="HVN48" s="343"/>
      <c r="HVO48" s="343"/>
      <c r="HVP48" s="343"/>
      <c r="HVQ48" s="343"/>
      <c r="HVR48" s="343"/>
      <c r="HVS48" s="343"/>
      <c r="HVT48" s="343"/>
      <c r="HVU48" s="343"/>
      <c r="HVV48" s="343"/>
      <c r="HVW48" s="343"/>
      <c r="HVX48" s="343"/>
      <c r="HVY48" s="343"/>
      <c r="HVZ48" s="343"/>
      <c r="HWA48" s="343"/>
      <c r="HWB48" s="343"/>
      <c r="HWC48" s="343"/>
      <c r="HWD48" s="343"/>
      <c r="HWE48" s="343"/>
      <c r="HWF48" s="343"/>
      <c r="HWG48" s="343"/>
      <c r="HWH48" s="343"/>
      <c r="HWI48" s="343"/>
      <c r="HWJ48" s="343"/>
      <c r="HWK48" s="343"/>
      <c r="HWL48" s="343"/>
      <c r="HWM48" s="343"/>
      <c r="HWN48" s="343"/>
      <c r="HWO48" s="343"/>
      <c r="HWP48" s="343"/>
      <c r="HWQ48" s="343"/>
      <c r="HWR48" s="343"/>
      <c r="HWS48" s="343"/>
      <c r="HWT48" s="343"/>
      <c r="HWU48" s="343"/>
      <c r="HWV48" s="343"/>
      <c r="HWW48" s="343"/>
      <c r="HWX48" s="343"/>
      <c r="HWY48" s="343"/>
      <c r="HWZ48" s="343"/>
      <c r="HXA48" s="343"/>
      <c r="HXB48" s="343"/>
      <c r="HXC48" s="343"/>
      <c r="HXD48" s="343"/>
      <c r="HXE48" s="343"/>
      <c r="HXF48" s="343"/>
      <c r="HXG48" s="343"/>
      <c r="HXH48" s="343"/>
      <c r="HXI48" s="343"/>
      <c r="HXJ48" s="343"/>
      <c r="HXK48" s="343"/>
      <c r="HXL48" s="343"/>
      <c r="HXM48" s="343"/>
      <c r="HXN48" s="343"/>
      <c r="HXO48" s="343"/>
      <c r="HXP48" s="343"/>
      <c r="HXQ48" s="343"/>
      <c r="HXR48" s="343"/>
      <c r="HXS48" s="343"/>
      <c r="HXT48" s="343"/>
      <c r="HXU48" s="343"/>
      <c r="HXV48" s="343"/>
      <c r="HXW48" s="343"/>
      <c r="HXX48" s="343"/>
      <c r="HXY48" s="343"/>
      <c r="HXZ48" s="343"/>
      <c r="HYA48" s="343"/>
      <c r="HYB48" s="343"/>
      <c r="HYC48" s="343"/>
      <c r="HYD48" s="343"/>
      <c r="HYE48" s="343"/>
      <c r="HYF48" s="343"/>
      <c r="HYG48" s="343"/>
      <c r="HYH48" s="343"/>
      <c r="HYI48" s="343"/>
      <c r="HYJ48" s="343"/>
      <c r="HYK48" s="343"/>
      <c r="HYL48" s="343"/>
      <c r="HYM48" s="343"/>
      <c r="HYN48" s="343"/>
      <c r="HYO48" s="343"/>
      <c r="HYP48" s="343"/>
      <c r="HYQ48" s="343"/>
      <c r="HYR48" s="343"/>
      <c r="HYS48" s="343"/>
      <c r="HYT48" s="343"/>
      <c r="HYU48" s="343"/>
      <c r="HYV48" s="343"/>
      <c r="HYW48" s="343"/>
      <c r="HYX48" s="343"/>
      <c r="HYY48" s="343"/>
      <c r="HYZ48" s="343"/>
      <c r="HZA48" s="343"/>
      <c r="HZB48" s="343"/>
      <c r="HZC48" s="343"/>
      <c r="HZD48" s="343"/>
      <c r="HZE48" s="343"/>
      <c r="HZF48" s="343"/>
      <c r="HZG48" s="343"/>
      <c r="HZH48" s="343"/>
      <c r="HZI48" s="343"/>
      <c r="HZJ48" s="343"/>
      <c r="HZK48" s="343"/>
      <c r="HZL48" s="343"/>
      <c r="HZM48" s="343"/>
      <c r="HZN48" s="343"/>
      <c r="HZO48" s="343"/>
      <c r="HZP48" s="343"/>
      <c r="HZQ48" s="343"/>
      <c r="HZR48" s="343"/>
      <c r="HZS48" s="343"/>
      <c r="HZT48" s="343"/>
      <c r="HZU48" s="343"/>
      <c r="HZV48" s="343"/>
      <c r="HZW48" s="343"/>
      <c r="HZX48" s="343"/>
      <c r="HZY48" s="343"/>
      <c r="HZZ48" s="343"/>
      <c r="IAA48" s="343"/>
      <c r="IAB48" s="343"/>
      <c r="IAC48" s="343"/>
      <c r="IAD48" s="343"/>
      <c r="IAE48" s="343"/>
      <c r="IAF48" s="343"/>
      <c r="IAG48" s="343"/>
      <c r="IAH48" s="343"/>
      <c r="IAI48" s="343"/>
      <c r="IAJ48" s="343"/>
      <c r="IAK48" s="343"/>
      <c r="IAL48" s="343"/>
      <c r="IAM48" s="343"/>
      <c r="IAN48" s="343"/>
      <c r="IAO48" s="343"/>
      <c r="IAP48" s="343"/>
      <c r="IAQ48" s="343"/>
      <c r="IAR48" s="343"/>
      <c r="IAS48" s="343"/>
      <c r="IAT48" s="343"/>
      <c r="IAU48" s="343"/>
      <c r="IAV48" s="343"/>
      <c r="IAW48" s="343"/>
      <c r="IAX48" s="343"/>
      <c r="IAY48" s="343"/>
      <c r="IAZ48" s="343"/>
      <c r="IBA48" s="343"/>
      <c r="IBB48" s="343"/>
      <c r="IBC48" s="343"/>
      <c r="IBD48" s="343"/>
      <c r="IBE48" s="343"/>
      <c r="IBF48" s="343"/>
      <c r="IBG48" s="343"/>
      <c r="IBH48" s="343"/>
      <c r="IBI48" s="343"/>
      <c r="IBJ48" s="343"/>
      <c r="IBK48" s="343"/>
      <c r="IBL48" s="343"/>
      <c r="IBM48" s="343"/>
      <c r="IBN48" s="343"/>
      <c r="IBO48" s="343"/>
      <c r="IBP48" s="343"/>
      <c r="IBQ48" s="343"/>
      <c r="IBR48" s="343"/>
      <c r="IBS48" s="343"/>
      <c r="IBT48" s="343"/>
      <c r="IBU48" s="343"/>
      <c r="IBV48" s="343"/>
      <c r="IBW48" s="343"/>
      <c r="IBX48" s="343"/>
      <c r="IBY48" s="343"/>
      <c r="IBZ48" s="343"/>
      <c r="ICA48" s="343"/>
      <c r="ICB48" s="343"/>
      <c r="ICC48" s="343"/>
      <c r="ICD48" s="343"/>
      <c r="ICE48" s="343"/>
      <c r="ICF48" s="343"/>
      <c r="ICG48" s="343"/>
      <c r="ICH48" s="343"/>
      <c r="ICI48" s="343"/>
      <c r="ICJ48" s="343"/>
      <c r="ICK48" s="343"/>
      <c r="ICL48" s="343"/>
      <c r="ICM48" s="343"/>
      <c r="ICN48" s="343"/>
      <c r="ICO48" s="343"/>
      <c r="ICP48" s="343"/>
      <c r="ICQ48" s="343"/>
      <c r="ICR48" s="343"/>
      <c r="ICS48" s="343"/>
      <c r="ICT48" s="343"/>
      <c r="ICU48" s="343"/>
      <c r="ICV48" s="343"/>
      <c r="ICW48" s="343"/>
      <c r="ICX48" s="343"/>
      <c r="ICY48" s="343"/>
      <c r="ICZ48" s="343"/>
      <c r="IDA48" s="343"/>
      <c r="IDB48" s="343"/>
      <c r="IDC48" s="343"/>
      <c r="IDD48" s="343"/>
      <c r="IDE48" s="343"/>
      <c r="IDF48" s="343"/>
      <c r="IDG48" s="343"/>
      <c r="IDH48" s="343"/>
      <c r="IDI48" s="343"/>
      <c r="IDJ48" s="343"/>
      <c r="IDK48" s="343"/>
      <c r="IDL48" s="343"/>
      <c r="IDM48" s="343"/>
      <c r="IDN48" s="343"/>
      <c r="IDO48" s="343"/>
      <c r="IDP48" s="343"/>
      <c r="IDQ48" s="343"/>
      <c r="IDR48" s="343"/>
      <c r="IDS48" s="343"/>
      <c r="IDT48" s="343"/>
      <c r="IDU48" s="343"/>
      <c r="IDV48" s="343"/>
      <c r="IDW48" s="343"/>
      <c r="IDX48" s="343"/>
      <c r="IDY48" s="343"/>
      <c r="IDZ48" s="343"/>
      <c r="IEA48" s="343"/>
      <c r="IEB48" s="343"/>
      <c r="IEC48" s="343"/>
      <c r="IED48" s="343"/>
      <c r="IEE48" s="343"/>
      <c r="IEF48" s="343"/>
      <c r="IEG48" s="343"/>
      <c r="IEH48" s="343"/>
      <c r="IEI48" s="343"/>
      <c r="IEJ48" s="343"/>
      <c r="IEK48" s="343"/>
      <c r="IEL48" s="343"/>
      <c r="IEM48" s="343"/>
      <c r="IEN48" s="343"/>
      <c r="IEO48" s="343"/>
      <c r="IEP48" s="343"/>
      <c r="IEQ48" s="343"/>
      <c r="IER48" s="343"/>
      <c r="IES48" s="343"/>
      <c r="IET48" s="343"/>
      <c r="IEU48" s="343"/>
      <c r="IEV48" s="343"/>
      <c r="IEW48" s="343"/>
      <c r="IEX48" s="343"/>
      <c r="IEY48" s="343"/>
      <c r="IEZ48" s="343"/>
      <c r="IFA48" s="343"/>
      <c r="IFB48" s="343"/>
      <c r="IFC48" s="343"/>
      <c r="IFD48" s="343"/>
      <c r="IFE48" s="343"/>
      <c r="IFF48" s="343"/>
      <c r="IFG48" s="343"/>
      <c r="IFH48" s="343"/>
      <c r="IFI48" s="343"/>
      <c r="IFJ48" s="343"/>
      <c r="IFK48" s="343"/>
      <c r="IFL48" s="343"/>
      <c r="IFM48" s="343"/>
      <c r="IFN48" s="343"/>
      <c r="IFO48" s="343"/>
      <c r="IFP48" s="343"/>
      <c r="IFQ48" s="343"/>
      <c r="IFR48" s="343"/>
      <c r="IFS48" s="343"/>
      <c r="IFT48" s="343"/>
      <c r="IFU48" s="343"/>
      <c r="IFV48" s="343"/>
      <c r="IFW48" s="343"/>
      <c r="IFX48" s="343"/>
      <c r="IFY48" s="343"/>
      <c r="IFZ48" s="343"/>
      <c r="IGA48" s="343"/>
      <c r="IGB48" s="343"/>
      <c r="IGC48" s="343"/>
      <c r="IGD48" s="343"/>
      <c r="IGE48" s="343"/>
      <c r="IGF48" s="343"/>
      <c r="IGG48" s="343"/>
      <c r="IGH48" s="343"/>
      <c r="IGI48" s="343"/>
      <c r="IGJ48" s="343"/>
      <c r="IGK48" s="343"/>
      <c r="IGL48" s="343"/>
      <c r="IGM48" s="343"/>
      <c r="IGN48" s="343"/>
      <c r="IGO48" s="343"/>
      <c r="IGP48" s="343"/>
      <c r="IGQ48" s="343"/>
      <c r="IGR48" s="343"/>
      <c r="IGS48" s="343"/>
      <c r="IGT48" s="343"/>
      <c r="IGU48" s="343"/>
      <c r="IGV48" s="343"/>
      <c r="IGW48" s="343"/>
      <c r="IGX48" s="343"/>
      <c r="IGY48" s="343"/>
      <c r="IGZ48" s="343"/>
      <c r="IHA48" s="343"/>
      <c r="IHB48" s="343"/>
      <c r="IHC48" s="343"/>
      <c r="IHD48" s="343"/>
      <c r="IHE48" s="343"/>
      <c r="IHF48" s="343"/>
      <c r="IHG48" s="343"/>
      <c r="IHH48" s="343"/>
      <c r="IHI48" s="343"/>
      <c r="IHJ48" s="343"/>
      <c r="IHK48" s="343"/>
      <c r="IHL48" s="343"/>
      <c r="IHM48" s="343"/>
      <c r="IHN48" s="343"/>
      <c r="IHO48" s="343"/>
      <c r="IHP48" s="343"/>
      <c r="IHQ48" s="343"/>
      <c r="IHR48" s="343"/>
      <c r="IHS48" s="343"/>
      <c r="IHT48" s="343"/>
      <c r="IHU48" s="343"/>
      <c r="IHV48" s="343"/>
      <c r="IHW48" s="343"/>
      <c r="IHX48" s="343"/>
      <c r="IHY48" s="343"/>
      <c r="IHZ48" s="343"/>
      <c r="IIA48" s="343"/>
      <c r="IIB48" s="343"/>
      <c r="IIC48" s="343"/>
      <c r="IID48" s="343"/>
      <c r="IIE48" s="343"/>
      <c r="IIF48" s="343"/>
      <c r="IIG48" s="343"/>
      <c r="IIH48" s="343"/>
      <c r="III48" s="343"/>
      <c r="IIJ48" s="343"/>
      <c r="IIK48" s="343"/>
      <c r="IIL48" s="343"/>
      <c r="IIM48" s="343"/>
      <c r="IIN48" s="343"/>
      <c r="IIO48" s="343"/>
      <c r="IIP48" s="343"/>
      <c r="IIQ48" s="343"/>
      <c r="IIR48" s="343"/>
      <c r="IIS48" s="343"/>
      <c r="IIT48" s="343"/>
      <c r="IIU48" s="343"/>
      <c r="IIV48" s="343"/>
      <c r="IIW48" s="343"/>
      <c r="IIX48" s="343"/>
      <c r="IIY48" s="343"/>
      <c r="IIZ48" s="343"/>
      <c r="IJA48" s="343"/>
      <c r="IJB48" s="343"/>
      <c r="IJC48" s="343"/>
      <c r="IJD48" s="343"/>
      <c r="IJE48" s="343"/>
      <c r="IJF48" s="343"/>
      <c r="IJG48" s="343"/>
      <c r="IJH48" s="343"/>
      <c r="IJI48" s="343"/>
      <c r="IJJ48" s="343"/>
      <c r="IJK48" s="343"/>
      <c r="IJL48" s="343"/>
      <c r="IJM48" s="343"/>
      <c r="IJN48" s="343"/>
      <c r="IJO48" s="343"/>
      <c r="IJP48" s="343"/>
      <c r="IJQ48" s="343"/>
      <c r="IJR48" s="343"/>
      <c r="IJS48" s="343"/>
      <c r="IJT48" s="343"/>
      <c r="IJU48" s="343"/>
      <c r="IJV48" s="343"/>
      <c r="IJW48" s="343"/>
      <c r="IJX48" s="343"/>
      <c r="IJY48" s="343"/>
      <c r="IJZ48" s="343"/>
      <c r="IKA48" s="343"/>
      <c r="IKB48" s="343"/>
      <c r="IKC48" s="343"/>
      <c r="IKD48" s="343"/>
      <c r="IKE48" s="343"/>
      <c r="IKF48" s="343"/>
      <c r="IKG48" s="343"/>
      <c r="IKH48" s="343"/>
      <c r="IKI48" s="343"/>
      <c r="IKJ48" s="343"/>
      <c r="IKK48" s="343"/>
      <c r="IKL48" s="343"/>
      <c r="IKM48" s="343"/>
      <c r="IKN48" s="343"/>
      <c r="IKO48" s="343"/>
      <c r="IKP48" s="343"/>
      <c r="IKQ48" s="343"/>
      <c r="IKR48" s="343"/>
      <c r="IKS48" s="343"/>
      <c r="IKT48" s="343"/>
      <c r="IKU48" s="343"/>
      <c r="IKV48" s="343"/>
      <c r="IKW48" s="343"/>
      <c r="IKX48" s="343"/>
      <c r="IKY48" s="343"/>
      <c r="IKZ48" s="343"/>
      <c r="ILA48" s="343"/>
      <c r="ILB48" s="343"/>
      <c r="ILC48" s="343"/>
      <c r="ILD48" s="343"/>
      <c r="ILE48" s="343"/>
      <c r="ILF48" s="343"/>
      <c r="ILG48" s="343"/>
      <c r="ILH48" s="343"/>
      <c r="ILI48" s="343"/>
      <c r="ILJ48" s="343"/>
      <c r="ILK48" s="343"/>
      <c r="ILL48" s="343"/>
      <c r="ILM48" s="343"/>
      <c r="ILN48" s="343"/>
      <c r="ILO48" s="343"/>
      <c r="ILP48" s="343"/>
      <c r="ILQ48" s="343"/>
      <c r="ILR48" s="343"/>
      <c r="ILS48" s="343"/>
      <c r="ILT48" s="343"/>
      <c r="ILU48" s="343"/>
      <c r="ILV48" s="343"/>
      <c r="ILW48" s="343"/>
      <c r="ILX48" s="343"/>
      <c r="ILY48" s="343"/>
      <c r="ILZ48" s="343"/>
      <c r="IMA48" s="343"/>
      <c r="IMB48" s="343"/>
      <c r="IMC48" s="343"/>
      <c r="IMD48" s="343"/>
      <c r="IME48" s="343"/>
      <c r="IMF48" s="343"/>
      <c r="IMG48" s="343"/>
      <c r="IMH48" s="343"/>
      <c r="IMI48" s="343"/>
      <c r="IMJ48" s="343"/>
      <c r="IMK48" s="343"/>
      <c r="IML48" s="343"/>
      <c r="IMM48" s="343"/>
      <c r="IMN48" s="343"/>
      <c r="IMO48" s="343"/>
      <c r="IMP48" s="343"/>
      <c r="IMQ48" s="343"/>
      <c r="IMR48" s="343"/>
      <c r="IMS48" s="343"/>
      <c r="IMT48" s="343"/>
      <c r="IMU48" s="343"/>
      <c r="IMV48" s="343"/>
      <c r="IMW48" s="343"/>
      <c r="IMX48" s="343"/>
      <c r="IMY48" s="343"/>
      <c r="IMZ48" s="343"/>
      <c r="INA48" s="343"/>
      <c r="INB48" s="343"/>
      <c r="INC48" s="343"/>
      <c r="IND48" s="343"/>
      <c r="INE48" s="343"/>
      <c r="INF48" s="343"/>
      <c r="ING48" s="343"/>
      <c r="INH48" s="343"/>
      <c r="INI48" s="343"/>
      <c r="INJ48" s="343"/>
      <c r="INK48" s="343"/>
      <c r="INL48" s="343"/>
      <c r="INM48" s="343"/>
      <c r="INN48" s="343"/>
      <c r="INO48" s="343"/>
      <c r="INP48" s="343"/>
      <c r="INQ48" s="343"/>
      <c r="INR48" s="343"/>
      <c r="INS48" s="343"/>
      <c r="INT48" s="343"/>
      <c r="INU48" s="343"/>
      <c r="INV48" s="343"/>
      <c r="INW48" s="343"/>
      <c r="INX48" s="343"/>
      <c r="INY48" s="343"/>
      <c r="INZ48" s="343"/>
      <c r="IOA48" s="343"/>
      <c r="IOB48" s="343"/>
      <c r="IOC48" s="343"/>
      <c r="IOD48" s="343"/>
      <c r="IOE48" s="343"/>
      <c r="IOF48" s="343"/>
      <c r="IOG48" s="343"/>
      <c r="IOH48" s="343"/>
      <c r="IOI48" s="343"/>
      <c r="IOJ48" s="343"/>
      <c r="IOK48" s="343"/>
      <c r="IOL48" s="343"/>
      <c r="IOM48" s="343"/>
      <c r="ION48" s="343"/>
      <c r="IOO48" s="343"/>
      <c r="IOP48" s="343"/>
      <c r="IOQ48" s="343"/>
      <c r="IOR48" s="343"/>
      <c r="IOS48" s="343"/>
      <c r="IOT48" s="343"/>
      <c r="IOU48" s="343"/>
      <c r="IOV48" s="343"/>
      <c r="IOW48" s="343"/>
      <c r="IOX48" s="343"/>
      <c r="IOY48" s="343"/>
      <c r="IOZ48" s="343"/>
      <c r="IPA48" s="343"/>
      <c r="IPB48" s="343"/>
      <c r="IPC48" s="343"/>
      <c r="IPD48" s="343"/>
      <c r="IPE48" s="343"/>
      <c r="IPF48" s="343"/>
      <c r="IPG48" s="343"/>
      <c r="IPH48" s="343"/>
      <c r="IPI48" s="343"/>
      <c r="IPJ48" s="343"/>
      <c r="IPK48" s="343"/>
      <c r="IPL48" s="343"/>
      <c r="IPM48" s="343"/>
      <c r="IPN48" s="343"/>
      <c r="IPO48" s="343"/>
      <c r="IPP48" s="343"/>
      <c r="IPQ48" s="343"/>
      <c r="IPR48" s="343"/>
      <c r="IPS48" s="343"/>
      <c r="IPT48" s="343"/>
      <c r="IPU48" s="343"/>
      <c r="IPV48" s="343"/>
      <c r="IPW48" s="343"/>
      <c r="IPX48" s="343"/>
      <c r="IPY48" s="343"/>
      <c r="IPZ48" s="343"/>
      <c r="IQA48" s="343"/>
      <c r="IQB48" s="343"/>
      <c r="IQC48" s="343"/>
      <c r="IQD48" s="343"/>
      <c r="IQE48" s="343"/>
      <c r="IQF48" s="343"/>
      <c r="IQG48" s="343"/>
      <c r="IQH48" s="343"/>
      <c r="IQI48" s="343"/>
      <c r="IQJ48" s="343"/>
      <c r="IQK48" s="343"/>
      <c r="IQL48" s="343"/>
      <c r="IQM48" s="343"/>
      <c r="IQN48" s="343"/>
      <c r="IQO48" s="343"/>
      <c r="IQP48" s="343"/>
      <c r="IQQ48" s="343"/>
      <c r="IQR48" s="343"/>
      <c r="IQS48" s="343"/>
      <c r="IQT48" s="343"/>
      <c r="IQU48" s="343"/>
      <c r="IQV48" s="343"/>
      <c r="IQW48" s="343"/>
      <c r="IQX48" s="343"/>
      <c r="IQY48" s="343"/>
      <c r="IQZ48" s="343"/>
      <c r="IRA48" s="343"/>
      <c r="IRB48" s="343"/>
      <c r="IRC48" s="343"/>
      <c r="IRD48" s="343"/>
      <c r="IRE48" s="343"/>
      <c r="IRF48" s="343"/>
      <c r="IRG48" s="343"/>
      <c r="IRH48" s="343"/>
      <c r="IRI48" s="343"/>
      <c r="IRJ48" s="343"/>
      <c r="IRK48" s="343"/>
      <c r="IRL48" s="343"/>
      <c r="IRM48" s="343"/>
      <c r="IRN48" s="343"/>
      <c r="IRO48" s="343"/>
      <c r="IRP48" s="343"/>
      <c r="IRQ48" s="343"/>
      <c r="IRR48" s="343"/>
      <c r="IRS48" s="343"/>
      <c r="IRT48" s="343"/>
      <c r="IRU48" s="343"/>
      <c r="IRV48" s="343"/>
      <c r="IRW48" s="343"/>
      <c r="IRX48" s="343"/>
      <c r="IRY48" s="343"/>
      <c r="IRZ48" s="343"/>
      <c r="ISA48" s="343"/>
      <c r="ISB48" s="343"/>
      <c r="ISC48" s="343"/>
      <c r="ISD48" s="343"/>
      <c r="ISE48" s="343"/>
      <c r="ISF48" s="343"/>
      <c r="ISG48" s="343"/>
      <c r="ISH48" s="343"/>
      <c r="ISI48" s="343"/>
      <c r="ISJ48" s="343"/>
      <c r="ISK48" s="343"/>
      <c r="ISL48" s="343"/>
      <c r="ISM48" s="343"/>
      <c r="ISN48" s="343"/>
      <c r="ISO48" s="343"/>
      <c r="ISP48" s="343"/>
      <c r="ISQ48" s="343"/>
      <c r="ISR48" s="343"/>
      <c r="ISS48" s="343"/>
      <c r="IST48" s="343"/>
      <c r="ISU48" s="343"/>
      <c r="ISV48" s="343"/>
      <c r="ISW48" s="343"/>
      <c r="ISX48" s="343"/>
      <c r="ISY48" s="343"/>
      <c r="ISZ48" s="343"/>
      <c r="ITA48" s="343"/>
      <c r="ITB48" s="343"/>
      <c r="ITC48" s="343"/>
      <c r="ITD48" s="343"/>
      <c r="ITE48" s="343"/>
      <c r="ITF48" s="343"/>
      <c r="ITG48" s="343"/>
      <c r="ITH48" s="343"/>
      <c r="ITI48" s="343"/>
      <c r="ITJ48" s="343"/>
      <c r="ITK48" s="343"/>
      <c r="ITL48" s="343"/>
      <c r="ITM48" s="343"/>
      <c r="ITN48" s="343"/>
      <c r="ITO48" s="343"/>
      <c r="ITP48" s="343"/>
      <c r="ITQ48" s="343"/>
      <c r="ITR48" s="343"/>
      <c r="ITS48" s="343"/>
      <c r="ITT48" s="343"/>
      <c r="ITU48" s="343"/>
      <c r="ITV48" s="343"/>
      <c r="ITW48" s="343"/>
      <c r="ITX48" s="343"/>
      <c r="ITY48" s="343"/>
      <c r="ITZ48" s="343"/>
      <c r="IUA48" s="343"/>
      <c r="IUB48" s="343"/>
      <c r="IUC48" s="343"/>
      <c r="IUD48" s="343"/>
      <c r="IUE48" s="343"/>
      <c r="IUF48" s="343"/>
      <c r="IUG48" s="343"/>
      <c r="IUH48" s="343"/>
      <c r="IUI48" s="343"/>
      <c r="IUJ48" s="343"/>
      <c r="IUK48" s="343"/>
      <c r="IUL48" s="343"/>
      <c r="IUM48" s="343"/>
      <c r="IUN48" s="343"/>
      <c r="IUO48" s="343"/>
      <c r="IUP48" s="343"/>
      <c r="IUQ48" s="343"/>
      <c r="IUR48" s="343"/>
      <c r="IUS48" s="343"/>
      <c r="IUT48" s="343"/>
      <c r="IUU48" s="343"/>
      <c r="IUV48" s="343"/>
      <c r="IUW48" s="343"/>
      <c r="IUX48" s="343"/>
      <c r="IUY48" s="343"/>
      <c r="IUZ48" s="343"/>
      <c r="IVA48" s="343"/>
      <c r="IVB48" s="343"/>
      <c r="IVC48" s="343"/>
      <c r="IVD48" s="343"/>
      <c r="IVE48" s="343"/>
      <c r="IVF48" s="343"/>
      <c r="IVG48" s="343"/>
      <c r="IVH48" s="343"/>
      <c r="IVI48" s="343"/>
      <c r="IVJ48" s="343"/>
      <c r="IVK48" s="343"/>
      <c r="IVL48" s="343"/>
      <c r="IVM48" s="343"/>
      <c r="IVN48" s="343"/>
      <c r="IVO48" s="343"/>
      <c r="IVP48" s="343"/>
      <c r="IVQ48" s="343"/>
      <c r="IVR48" s="343"/>
      <c r="IVS48" s="343"/>
      <c r="IVT48" s="343"/>
      <c r="IVU48" s="343"/>
      <c r="IVV48" s="343"/>
      <c r="IVW48" s="343"/>
      <c r="IVX48" s="343"/>
      <c r="IVY48" s="343"/>
      <c r="IVZ48" s="343"/>
      <c r="IWA48" s="343"/>
      <c r="IWB48" s="343"/>
      <c r="IWC48" s="343"/>
      <c r="IWD48" s="343"/>
      <c r="IWE48" s="343"/>
      <c r="IWF48" s="343"/>
      <c r="IWG48" s="343"/>
      <c r="IWH48" s="343"/>
      <c r="IWI48" s="343"/>
      <c r="IWJ48" s="343"/>
      <c r="IWK48" s="343"/>
      <c r="IWL48" s="343"/>
      <c r="IWM48" s="343"/>
      <c r="IWN48" s="343"/>
      <c r="IWO48" s="343"/>
      <c r="IWP48" s="343"/>
      <c r="IWQ48" s="343"/>
      <c r="IWR48" s="343"/>
      <c r="IWS48" s="343"/>
      <c r="IWT48" s="343"/>
      <c r="IWU48" s="343"/>
      <c r="IWV48" s="343"/>
      <c r="IWW48" s="343"/>
      <c r="IWX48" s="343"/>
      <c r="IWY48" s="343"/>
      <c r="IWZ48" s="343"/>
      <c r="IXA48" s="343"/>
      <c r="IXB48" s="343"/>
      <c r="IXC48" s="343"/>
      <c r="IXD48" s="343"/>
      <c r="IXE48" s="343"/>
      <c r="IXF48" s="343"/>
      <c r="IXG48" s="343"/>
      <c r="IXH48" s="343"/>
      <c r="IXI48" s="343"/>
      <c r="IXJ48" s="343"/>
      <c r="IXK48" s="343"/>
      <c r="IXL48" s="343"/>
      <c r="IXM48" s="343"/>
      <c r="IXN48" s="343"/>
      <c r="IXO48" s="343"/>
      <c r="IXP48" s="343"/>
      <c r="IXQ48" s="343"/>
      <c r="IXR48" s="343"/>
      <c r="IXS48" s="343"/>
      <c r="IXT48" s="343"/>
      <c r="IXU48" s="343"/>
      <c r="IXV48" s="343"/>
      <c r="IXW48" s="343"/>
      <c r="IXX48" s="343"/>
      <c r="IXY48" s="343"/>
      <c r="IXZ48" s="343"/>
      <c r="IYA48" s="343"/>
      <c r="IYB48" s="343"/>
      <c r="IYC48" s="343"/>
      <c r="IYD48" s="343"/>
      <c r="IYE48" s="343"/>
      <c r="IYF48" s="343"/>
      <c r="IYG48" s="343"/>
      <c r="IYH48" s="343"/>
      <c r="IYI48" s="343"/>
      <c r="IYJ48" s="343"/>
      <c r="IYK48" s="343"/>
      <c r="IYL48" s="343"/>
      <c r="IYM48" s="343"/>
      <c r="IYN48" s="343"/>
      <c r="IYO48" s="343"/>
      <c r="IYP48" s="343"/>
      <c r="IYQ48" s="343"/>
      <c r="IYR48" s="343"/>
      <c r="IYS48" s="343"/>
      <c r="IYT48" s="343"/>
      <c r="IYU48" s="343"/>
      <c r="IYV48" s="343"/>
      <c r="IYW48" s="343"/>
      <c r="IYX48" s="343"/>
      <c r="IYY48" s="343"/>
      <c r="IYZ48" s="343"/>
      <c r="IZA48" s="343"/>
      <c r="IZB48" s="343"/>
      <c r="IZC48" s="343"/>
      <c r="IZD48" s="343"/>
      <c r="IZE48" s="343"/>
      <c r="IZF48" s="343"/>
      <c r="IZG48" s="343"/>
      <c r="IZH48" s="343"/>
      <c r="IZI48" s="343"/>
      <c r="IZJ48" s="343"/>
      <c r="IZK48" s="343"/>
      <c r="IZL48" s="343"/>
      <c r="IZM48" s="343"/>
      <c r="IZN48" s="343"/>
      <c r="IZO48" s="343"/>
      <c r="IZP48" s="343"/>
      <c r="IZQ48" s="343"/>
      <c r="IZR48" s="343"/>
      <c r="IZS48" s="343"/>
      <c r="IZT48" s="343"/>
      <c r="IZU48" s="343"/>
      <c r="IZV48" s="343"/>
      <c r="IZW48" s="343"/>
      <c r="IZX48" s="343"/>
      <c r="IZY48" s="343"/>
      <c r="IZZ48" s="343"/>
      <c r="JAA48" s="343"/>
      <c r="JAB48" s="343"/>
      <c r="JAC48" s="343"/>
      <c r="JAD48" s="343"/>
      <c r="JAE48" s="343"/>
      <c r="JAF48" s="343"/>
      <c r="JAG48" s="343"/>
      <c r="JAH48" s="343"/>
      <c r="JAI48" s="343"/>
      <c r="JAJ48" s="343"/>
      <c r="JAK48" s="343"/>
      <c r="JAL48" s="343"/>
      <c r="JAM48" s="343"/>
      <c r="JAN48" s="343"/>
      <c r="JAO48" s="343"/>
      <c r="JAP48" s="343"/>
      <c r="JAQ48" s="343"/>
      <c r="JAR48" s="343"/>
      <c r="JAS48" s="343"/>
      <c r="JAT48" s="343"/>
      <c r="JAU48" s="343"/>
      <c r="JAV48" s="343"/>
      <c r="JAW48" s="343"/>
      <c r="JAX48" s="343"/>
      <c r="JAY48" s="343"/>
      <c r="JAZ48" s="343"/>
      <c r="JBA48" s="343"/>
      <c r="JBB48" s="343"/>
      <c r="JBC48" s="343"/>
      <c r="JBD48" s="343"/>
      <c r="JBE48" s="343"/>
      <c r="JBF48" s="343"/>
      <c r="JBG48" s="343"/>
      <c r="JBH48" s="343"/>
      <c r="JBI48" s="343"/>
      <c r="JBJ48" s="343"/>
      <c r="JBK48" s="343"/>
      <c r="JBL48" s="343"/>
      <c r="JBM48" s="343"/>
      <c r="JBN48" s="343"/>
      <c r="JBO48" s="343"/>
      <c r="JBP48" s="343"/>
      <c r="JBQ48" s="343"/>
      <c r="JBR48" s="343"/>
      <c r="JBS48" s="343"/>
      <c r="JBT48" s="343"/>
      <c r="JBU48" s="343"/>
      <c r="JBV48" s="343"/>
      <c r="JBW48" s="343"/>
      <c r="JBX48" s="343"/>
      <c r="JBY48" s="343"/>
      <c r="JBZ48" s="343"/>
      <c r="JCA48" s="343"/>
      <c r="JCB48" s="343"/>
      <c r="JCC48" s="343"/>
      <c r="JCD48" s="343"/>
      <c r="JCE48" s="343"/>
      <c r="JCF48" s="343"/>
      <c r="JCG48" s="343"/>
      <c r="JCH48" s="343"/>
      <c r="JCI48" s="343"/>
      <c r="JCJ48" s="343"/>
      <c r="JCK48" s="343"/>
      <c r="JCL48" s="343"/>
      <c r="JCM48" s="343"/>
      <c r="JCN48" s="343"/>
      <c r="JCO48" s="343"/>
      <c r="JCP48" s="343"/>
      <c r="JCQ48" s="343"/>
      <c r="JCR48" s="343"/>
      <c r="JCS48" s="343"/>
      <c r="JCT48" s="343"/>
      <c r="JCU48" s="343"/>
      <c r="JCV48" s="343"/>
      <c r="JCW48" s="343"/>
      <c r="JCX48" s="343"/>
      <c r="JCY48" s="343"/>
      <c r="JCZ48" s="343"/>
      <c r="JDA48" s="343"/>
      <c r="JDB48" s="343"/>
      <c r="JDC48" s="343"/>
      <c r="JDD48" s="343"/>
      <c r="JDE48" s="343"/>
      <c r="JDF48" s="343"/>
      <c r="JDG48" s="343"/>
      <c r="JDH48" s="343"/>
      <c r="JDI48" s="343"/>
      <c r="JDJ48" s="343"/>
      <c r="JDK48" s="343"/>
      <c r="JDL48" s="343"/>
      <c r="JDM48" s="343"/>
      <c r="JDN48" s="343"/>
      <c r="JDO48" s="343"/>
      <c r="JDP48" s="343"/>
      <c r="JDQ48" s="343"/>
      <c r="JDR48" s="343"/>
      <c r="JDS48" s="343"/>
      <c r="JDT48" s="343"/>
      <c r="JDU48" s="343"/>
      <c r="JDV48" s="343"/>
      <c r="JDW48" s="343"/>
      <c r="JDX48" s="343"/>
      <c r="JDY48" s="343"/>
      <c r="JDZ48" s="343"/>
      <c r="JEA48" s="343"/>
      <c r="JEB48" s="343"/>
      <c r="JEC48" s="343"/>
      <c r="JED48" s="343"/>
      <c r="JEE48" s="343"/>
      <c r="JEF48" s="343"/>
      <c r="JEG48" s="343"/>
      <c r="JEH48" s="343"/>
      <c r="JEI48" s="343"/>
      <c r="JEJ48" s="343"/>
      <c r="JEK48" s="343"/>
      <c r="JEL48" s="343"/>
      <c r="JEM48" s="343"/>
      <c r="JEN48" s="343"/>
      <c r="JEO48" s="343"/>
      <c r="JEP48" s="343"/>
      <c r="JEQ48" s="343"/>
      <c r="JER48" s="343"/>
      <c r="JES48" s="343"/>
      <c r="JET48" s="343"/>
      <c r="JEU48" s="343"/>
      <c r="JEV48" s="343"/>
      <c r="JEW48" s="343"/>
      <c r="JEX48" s="343"/>
      <c r="JEY48" s="343"/>
      <c r="JEZ48" s="343"/>
      <c r="JFA48" s="343"/>
      <c r="JFB48" s="343"/>
      <c r="JFC48" s="343"/>
      <c r="JFD48" s="343"/>
      <c r="JFE48" s="343"/>
      <c r="JFF48" s="343"/>
      <c r="JFG48" s="343"/>
      <c r="JFH48" s="343"/>
      <c r="JFI48" s="343"/>
      <c r="JFJ48" s="343"/>
      <c r="JFK48" s="343"/>
      <c r="JFL48" s="343"/>
      <c r="JFM48" s="343"/>
      <c r="JFN48" s="343"/>
      <c r="JFO48" s="343"/>
      <c r="JFP48" s="343"/>
      <c r="JFQ48" s="343"/>
      <c r="JFR48" s="343"/>
      <c r="JFS48" s="343"/>
      <c r="JFT48" s="343"/>
      <c r="JFU48" s="343"/>
      <c r="JFV48" s="343"/>
      <c r="JFW48" s="343"/>
      <c r="JFX48" s="343"/>
      <c r="JFY48" s="343"/>
      <c r="JFZ48" s="343"/>
      <c r="JGA48" s="343"/>
      <c r="JGB48" s="343"/>
      <c r="JGC48" s="343"/>
      <c r="JGD48" s="343"/>
      <c r="JGE48" s="343"/>
      <c r="JGF48" s="343"/>
      <c r="JGG48" s="343"/>
      <c r="JGH48" s="343"/>
      <c r="JGI48" s="343"/>
      <c r="JGJ48" s="343"/>
      <c r="JGK48" s="343"/>
      <c r="JGL48" s="343"/>
      <c r="JGM48" s="343"/>
      <c r="JGN48" s="343"/>
      <c r="JGO48" s="343"/>
      <c r="JGP48" s="343"/>
      <c r="JGQ48" s="343"/>
      <c r="JGR48" s="343"/>
      <c r="JGS48" s="343"/>
      <c r="JGT48" s="343"/>
      <c r="JGU48" s="343"/>
      <c r="JGV48" s="343"/>
      <c r="JGW48" s="343"/>
      <c r="JGX48" s="343"/>
      <c r="JGY48" s="343"/>
      <c r="JGZ48" s="343"/>
      <c r="JHA48" s="343"/>
      <c r="JHB48" s="343"/>
      <c r="JHC48" s="343"/>
      <c r="JHD48" s="343"/>
      <c r="JHE48" s="343"/>
      <c r="JHF48" s="343"/>
      <c r="JHG48" s="343"/>
      <c r="JHH48" s="343"/>
      <c r="JHI48" s="343"/>
      <c r="JHJ48" s="343"/>
      <c r="JHK48" s="343"/>
      <c r="JHL48" s="343"/>
      <c r="JHM48" s="343"/>
      <c r="JHN48" s="343"/>
      <c r="JHO48" s="343"/>
      <c r="JHP48" s="343"/>
      <c r="JHQ48" s="343"/>
      <c r="JHR48" s="343"/>
      <c r="JHS48" s="343"/>
      <c r="JHT48" s="343"/>
      <c r="JHU48" s="343"/>
      <c r="JHV48" s="343"/>
      <c r="JHW48" s="343"/>
      <c r="JHX48" s="343"/>
      <c r="JHY48" s="343"/>
      <c r="JHZ48" s="343"/>
      <c r="JIA48" s="343"/>
      <c r="JIB48" s="343"/>
      <c r="JIC48" s="343"/>
      <c r="JID48" s="343"/>
      <c r="JIE48" s="343"/>
      <c r="JIF48" s="343"/>
      <c r="JIG48" s="343"/>
      <c r="JIH48" s="343"/>
      <c r="JII48" s="343"/>
      <c r="JIJ48" s="343"/>
      <c r="JIK48" s="343"/>
      <c r="JIL48" s="343"/>
      <c r="JIM48" s="343"/>
      <c r="JIN48" s="343"/>
      <c r="JIO48" s="343"/>
      <c r="JIP48" s="343"/>
      <c r="JIQ48" s="343"/>
      <c r="JIR48" s="343"/>
      <c r="JIS48" s="343"/>
      <c r="JIT48" s="343"/>
      <c r="JIU48" s="343"/>
      <c r="JIV48" s="343"/>
      <c r="JIW48" s="343"/>
      <c r="JIX48" s="343"/>
      <c r="JIY48" s="343"/>
      <c r="JIZ48" s="343"/>
      <c r="JJA48" s="343"/>
      <c r="JJB48" s="343"/>
      <c r="JJC48" s="343"/>
      <c r="JJD48" s="343"/>
      <c r="JJE48" s="343"/>
      <c r="JJF48" s="343"/>
      <c r="JJG48" s="343"/>
      <c r="JJH48" s="343"/>
      <c r="JJI48" s="343"/>
      <c r="JJJ48" s="343"/>
      <c r="JJK48" s="343"/>
      <c r="JJL48" s="343"/>
      <c r="JJM48" s="343"/>
      <c r="JJN48" s="343"/>
      <c r="JJO48" s="343"/>
      <c r="JJP48" s="343"/>
      <c r="JJQ48" s="343"/>
      <c r="JJR48" s="343"/>
      <c r="JJS48" s="343"/>
      <c r="JJT48" s="343"/>
      <c r="JJU48" s="343"/>
      <c r="JJV48" s="343"/>
      <c r="JJW48" s="343"/>
      <c r="JJX48" s="343"/>
      <c r="JJY48" s="343"/>
      <c r="JJZ48" s="343"/>
      <c r="JKA48" s="343"/>
      <c r="JKB48" s="343"/>
      <c r="JKC48" s="343"/>
      <c r="JKD48" s="343"/>
      <c r="JKE48" s="343"/>
      <c r="JKF48" s="343"/>
      <c r="JKG48" s="343"/>
      <c r="JKH48" s="343"/>
      <c r="JKI48" s="343"/>
      <c r="JKJ48" s="343"/>
      <c r="JKK48" s="343"/>
      <c r="JKL48" s="343"/>
      <c r="JKM48" s="343"/>
      <c r="JKN48" s="343"/>
      <c r="JKO48" s="343"/>
      <c r="JKP48" s="343"/>
      <c r="JKQ48" s="343"/>
      <c r="JKR48" s="343"/>
      <c r="JKS48" s="343"/>
      <c r="JKT48" s="343"/>
      <c r="JKU48" s="343"/>
      <c r="JKV48" s="343"/>
      <c r="JKW48" s="343"/>
      <c r="JKX48" s="343"/>
      <c r="JKY48" s="343"/>
      <c r="JKZ48" s="343"/>
      <c r="JLA48" s="343"/>
      <c r="JLB48" s="343"/>
      <c r="JLC48" s="343"/>
      <c r="JLD48" s="343"/>
      <c r="JLE48" s="343"/>
      <c r="JLF48" s="343"/>
      <c r="JLG48" s="343"/>
      <c r="JLH48" s="343"/>
      <c r="JLI48" s="343"/>
      <c r="JLJ48" s="343"/>
      <c r="JLK48" s="343"/>
      <c r="JLL48" s="343"/>
      <c r="JLM48" s="343"/>
      <c r="JLN48" s="343"/>
      <c r="JLO48" s="343"/>
      <c r="JLP48" s="343"/>
      <c r="JLQ48" s="343"/>
      <c r="JLR48" s="343"/>
      <c r="JLS48" s="343"/>
      <c r="JLT48" s="343"/>
      <c r="JLU48" s="343"/>
      <c r="JLV48" s="343"/>
      <c r="JLW48" s="343"/>
      <c r="JLX48" s="343"/>
      <c r="JLY48" s="343"/>
      <c r="JLZ48" s="343"/>
      <c r="JMA48" s="343"/>
      <c r="JMB48" s="343"/>
      <c r="JMC48" s="343"/>
      <c r="JMD48" s="343"/>
      <c r="JME48" s="343"/>
      <c r="JMF48" s="343"/>
      <c r="JMG48" s="343"/>
      <c r="JMH48" s="343"/>
      <c r="JMI48" s="343"/>
      <c r="JMJ48" s="343"/>
      <c r="JMK48" s="343"/>
      <c r="JML48" s="343"/>
      <c r="JMM48" s="343"/>
      <c r="JMN48" s="343"/>
      <c r="JMO48" s="343"/>
      <c r="JMP48" s="343"/>
      <c r="JMQ48" s="343"/>
      <c r="JMR48" s="343"/>
      <c r="JMS48" s="343"/>
      <c r="JMT48" s="343"/>
      <c r="JMU48" s="343"/>
      <c r="JMV48" s="343"/>
      <c r="JMW48" s="343"/>
      <c r="JMX48" s="343"/>
      <c r="JMY48" s="343"/>
      <c r="JMZ48" s="343"/>
      <c r="JNA48" s="343"/>
      <c r="JNB48" s="343"/>
      <c r="JNC48" s="343"/>
      <c r="JND48" s="343"/>
      <c r="JNE48" s="343"/>
      <c r="JNF48" s="343"/>
      <c r="JNG48" s="343"/>
      <c r="JNH48" s="343"/>
      <c r="JNI48" s="343"/>
      <c r="JNJ48" s="343"/>
      <c r="JNK48" s="343"/>
      <c r="JNL48" s="343"/>
      <c r="JNM48" s="343"/>
      <c r="JNN48" s="343"/>
      <c r="JNO48" s="343"/>
      <c r="JNP48" s="343"/>
      <c r="JNQ48" s="343"/>
      <c r="JNR48" s="343"/>
      <c r="JNS48" s="343"/>
      <c r="JNT48" s="343"/>
      <c r="JNU48" s="343"/>
      <c r="JNV48" s="343"/>
      <c r="JNW48" s="343"/>
      <c r="JNX48" s="343"/>
      <c r="JNY48" s="343"/>
      <c r="JNZ48" s="343"/>
      <c r="JOA48" s="343"/>
      <c r="JOB48" s="343"/>
      <c r="JOC48" s="343"/>
      <c r="JOD48" s="343"/>
      <c r="JOE48" s="343"/>
      <c r="JOF48" s="343"/>
      <c r="JOG48" s="343"/>
      <c r="JOH48" s="343"/>
      <c r="JOI48" s="343"/>
      <c r="JOJ48" s="343"/>
      <c r="JOK48" s="343"/>
      <c r="JOL48" s="343"/>
      <c r="JOM48" s="343"/>
      <c r="JON48" s="343"/>
      <c r="JOO48" s="343"/>
      <c r="JOP48" s="343"/>
      <c r="JOQ48" s="343"/>
      <c r="JOR48" s="343"/>
      <c r="JOS48" s="343"/>
      <c r="JOT48" s="343"/>
      <c r="JOU48" s="343"/>
      <c r="JOV48" s="343"/>
      <c r="JOW48" s="343"/>
      <c r="JOX48" s="343"/>
      <c r="JOY48" s="343"/>
      <c r="JOZ48" s="343"/>
      <c r="JPA48" s="343"/>
      <c r="JPB48" s="343"/>
      <c r="JPC48" s="343"/>
      <c r="JPD48" s="343"/>
      <c r="JPE48" s="343"/>
      <c r="JPF48" s="343"/>
      <c r="JPG48" s="343"/>
      <c r="JPH48" s="343"/>
      <c r="JPI48" s="343"/>
      <c r="JPJ48" s="343"/>
      <c r="JPK48" s="343"/>
      <c r="JPL48" s="343"/>
      <c r="JPM48" s="343"/>
      <c r="JPN48" s="343"/>
      <c r="JPO48" s="343"/>
      <c r="JPP48" s="343"/>
      <c r="JPQ48" s="343"/>
      <c r="JPR48" s="343"/>
      <c r="JPS48" s="343"/>
      <c r="JPT48" s="343"/>
      <c r="JPU48" s="343"/>
      <c r="JPV48" s="343"/>
      <c r="JPW48" s="343"/>
      <c r="JPX48" s="343"/>
      <c r="JPY48" s="343"/>
      <c r="JPZ48" s="343"/>
      <c r="JQA48" s="343"/>
      <c r="JQB48" s="343"/>
      <c r="JQC48" s="343"/>
      <c r="JQD48" s="343"/>
      <c r="JQE48" s="343"/>
      <c r="JQF48" s="343"/>
      <c r="JQG48" s="343"/>
      <c r="JQH48" s="343"/>
      <c r="JQI48" s="343"/>
      <c r="JQJ48" s="343"/>
      <c r="JQK48" s="343"/>
      <c r="JQL48" s="343"/>
      <c r="JQM48" s="343"/>
      <c r="JQN48" s="343"/>
      <c r="JQO48" s="343"/>
      <c r="JQP48" s="343"/>
      <c r="JQQ48" s="343"/>
      <c r="JQR48" s="343"/>
      <c r="JQS48" s="343"/>
      <c r="JQT48" s="343"/>
      <c r="JQU48" s="343"/>
      <c r="JQV48" s="343"/>
      <c r="JQW48" s="343"/>
      <c r="JQX48" s="343"/>
      <c r="JQY48" s="343"/>
      <c r="JQZ48" s="343"/>
      <c r="JRA48" s="343"/>
      <c r="JRB48" s="343"/>
      <c r="JRC48" s="343"/>
      <c r="JRD48" s="343"/>
      <c r="JRE48" s="343"/>
      <c r="JRF48" s="343"/>
      <c r="JRG48" s="343"/>
      <c r="JRH48" s="343"/>
      <c r="JRI48" s="343"/>
      <c r="JRJ48" s="343"/>
      <c r="JRK48" s="343"/>
      <c r="JRL48" s="343"/>
      <c r="JRM48" s="343"/>
      <c r="JRN48" s="343"/>
      <c r="JRO48" s="343"/>
      <c r="JRP48" s="343"/>
      <c r="JRQ48" s="343"/>
      <c r="JRR48" s="343"/>
      <c r="JRS48" s="343"/>
      <c r="JRT48" s="343"/>
      <c r="JRU48" s="343"/>
      <c r="JRV48" s="343"/>
      <c r="JRW48" s="343"/>
      <c r="JRX48" s="343"/>
      <c r="JRY48" s="343"/>
      <c r="JRZ48" s="343"/>
      <c r="JSA48" s="343"/>
      <c r="JSB48" s="343"/>
      <c r="JSC48" s="343"/>
      <c r="JSD48" s="343"/>
      <c r="JSE48" s="343"/>
      <c r="JSF48" s="343"/>
      <c r="JSG48" s="343"/>
      <c r="JSH48" s="343"/>
      <c r="JSI48" s="343"/>
      <c r="JSJ48" s="343"/>
      <c r="JSK48" s="343"/>
      <c r="JSL48" s="343"/>
      <c r="JSM48" s="343"/>
      <c r="JSN48" s="343"/>
      <c r="JSO48" s="343"/>
      <c r="JSP48" s="343"/>
      <c r="JSQ48" s="343"/>
      <c r="JSR48" s="343"/>
      <c r="JSS48" s="343"/>
      <c r="JST48" s="343"/>
      <c r="JSU48" s="343"/>
      <c r="JSV48" s="343"/>
      <c r="JSW48" s="343"/>
      <c r="JSX48" s="343"/>
      <c r="JSY48" s="343"/>
      <c r="JSZ48" s="343"/>
      <c r="JTA48" s="343"/>
      <c r="JTB48" s="343"/>
      <c r="JTC48" s="343"/>
      <c r="JTD48" s="343"/>
      <c r="JTE48" s="343"/>
      <c r="JTF48" s="343"/>
      <c r="JTG48" s="343"/>
      <c r="JTH48" s="343"/>
      <c r="JTI48" s="343"/>
      <c r="JTJ48" s="343"/>
      <c r="JTK48" s="343"/>
      <c r="JTL48" s="343"/>
      <c r="JTM48" s="343"/>
      <c r="JTN48" s="343"/>
      <c r="JTO48" s="343"/>
      <c r="JTP48" s="343"/>
      <c r="JTQ48" s="343"/>
      <c r="JTR48" s="343"/>
      <c r="JTS48" s="343"/>
      <c r="JTT48" s="343"/>
      <c r="JTU48" s="343"/>
      <c r="JTV48" s="343"/>
      <c r="JTW48" s="343"/>
      <c r="JTX48" s="343"/>
      <c r="JTY48" s="343"/>
      <c r="JTZ48" s="343"/>
      <c r="JUA48" s="343"/>
      <c r="JUB48" s="343"/>
      <c r="JUC48" s="343"/>
      <c r="JUD48" s="343"/>
      <c r="JUE48" s="343"/>
      <c r="JUF48" s="343"/>
      <c r="JUG48" s="343"/>
      <c r="JUH48" s="343"/>
      <c r="JUI48" s="343"/>
      <c r="JUJ48" s="343"/>
      <c r="JUK48" s="343"/>
      <c r="JUL48" s="343"/>
      <c r="JUM48" s="343"/>
      <c r="JUN48" s="343"/>
      <c r="JUO48" s="343"/>
      <c r="JUP48" s="343"/>
      <c r="JUQ48" s="343"/>
      <c r="JUR48" s="343"/>
      <c r="JUS48" s="343"/>
      <c r="JUT48" s="343"/>
      <c r="JUU48" s="343"/>
      <c r="JUV48" s="343"/>
      <c r="JUW48" s="343"/>
      <c r="JUX48" s="343"/>
      <c r="JUY48" s="343"/>
      <c r="JUZ48" s="343"/>
      <c r="JVA48" s="343"/>
      <c r="JVB48" s="343"/>
      <c r="JVC48" s="343"/>
      <c r="JVD48" s="343"/>
      <c r="JVE48" s="343"/>
      <c r="JVF48" s="343"/>
      <c r="JVG48" s="343"/>
      <c r="JVH48" s="343"/>
      <c r="JVI48" s="343"/>
      <c r="JVJ48" s="343"/>
      <c r="JVK48" s="343"/>
      <c r="JVL48" s="343"/>
      <c r="JVM48" s="343"/>
      <c r="JVN48" s="343"/>
      <c r="JVO48" s="343"/>
      <c r="JVP48" s="343"/>
      <c r="JVQ48" s="343"/>
      <c r="JVR48" s="343"/>
      <c r="JVS48" s="343"/>
      <c r="JVT48" s="343"/>
      <c r="JVU48" s="343"/>
      <c r="JVV48" s="343"/>
      <c r="JVW48" s="343"/>
      <c r="JVX48" s="343"/>
      <c r="JVY48" s="343"/>
      <c r="JVZ48" s="343"/>
      <c r="JWA48" s="343"/>
      <c r="JWB48" s="343"/>
      <c r="JWC48" s="343"/>
      <c r="JWD48" s="343"/>
      <c r="JWE48" s="343"/>
      <c r="JWF48" s="343"/>
      <c r="JWG48" s="343"/>
      <c r="JWH48" s="343"/>
      <c r="JWI48" s="343"/>
      <c r="JWJ48" s="343"/>
      <c r="JWK48" s="343"/>
      <c r="JWL48" s="343"/>
      <c r="JWM48" s="343"/>
      <c r="JWN48" s="343"/>
      <c r="JWO48" s="343"/>
      <c r="JWP48" s="343"/>
      <c r="JWQ48" s="343"/>
      <c r="JWR48" s="343"/>
      <c r="JWS48" s="343"/>
      <c r="JWT48" s="343"/>
      <c r="JWU48" s="343"/>
      <c r="JWV48" s="343"/>
      <c r="JWW48" s="343"/>
      <c r="JWX48" s="343"/>
      <c r="JWY48" s="343"/>
      <c r="JWZ48" s="343"/>
      <c r="JXA48" s="343"/>
      <c r="JXB48" s="343"/>
      <c r="JXC48" s="343"/>
      <c r="JXD48" s="343"/>
      <c r="JXE48" s="343"/>
      <c r="JXF48" s="343"/>
      <c r="JXG48" s="343"/>
      <c r="JXH48" s="343"/>
      <c r="JXI48" s="343"/>
      <c r="JXJ48" s="343"/>
      <c r="JXK48" s="343"/>
      <c r="JXL48" s="343"/>
      <c r="JXM48" s="343"/>
      <c r="JXN48" s="343"/>
      <c r="JXO48" s="343"/>
      <c r="JXP48" s="343"/>
      <c r="JXQ48" s="343"/>
      <c r="JXR48" s="343"/>
      <c r="JXS48" s="343"/>
      <c r="JXT48" s="343"/>
      <c r="JXU48" s="343"/>
      <c r="JXV48" s="343"/>
      <c r="JXW48" s="343"/>
      <c r="JXX48" s="343"/>
      <c r="JXY48" s="343"/>
      <c r="JXZ48" s="343"/>
      <c r="JYA48" s="343"/>
      <c r="JYB48" s="343"/>
      <c r="JYC48" s="343"/>
      <c r="JYD48" s="343"/>
      <c r="JYE48" s="343"/>
      <c r="JYF48" s="343"/>
      <c r="JYG48" s="343"/>
      <c r="JYH48" s="343"/>
      <c r="JYI48" s="343"/>
      <c r="JYJ48" s="343"/>
      <c r="JYK48" s="343"/>
      <c r="JYL48" s="343"/>
      <c r="JYM48" s="343"/>
      <c r="JYN48" s="343"/>
      <c r="JYO48" s="343"/>
      <c r="JYP48" s="343"/>
      <c r="JYQ48" s="343"/>
      <c r="JYR48" s="343"/>
      <c r="JYS48" s="343"/>
      <c r="JYT48" s="343"/>
      <c r="JYU48" s="343"/>
      <c r="JYV48" s="343"/>
      <c r="JYW48" s="343"/>
      <c r="JYX48" s="343"/>
      <c r="JYY48" s="343"/>
      <c r="JYZ48" s="343"/>
      <c r="JZA48" s="343"/>
      <c r="JZB48" s="343"/>
      <c r="JZC48" s="343"/>
      <c r="JZD48" s="343"/>
      <c r="JZE48" s="343"/>
      <c r="JZF48" s="343"/>
      <c r="JZG48" s="343"/>
      <c r="JZH48" s="343"/>
      <c r="JZI48" s="343"/>
      <c r="JZJ48" s="343"/>
      <c r="JZK48" s="343"/>
      <c r="JZL48" s="343"/>
      <c r="JZM48" s="343"/>
      <c r="JZN48" s="343"/>
      <c r="JZO48" s="343"/>
      <c r="JZP48" s="343"/>
      <c r="JZQ48" s="343"/>
      <c r="JZR48" s="343"/>
      <c r="JZS48" s="343"/>
      <c r="JZT48" s="343"/>
      <c r="JZU48" s="343"/>
      <c r="JZV48" s="343"/>
      <c r="JZW48" s="343"/>
      <c r="JZX48" s="343"/>
      <c r="JZY48" s="343"/>
      <c r="JZZ48" s="343"/>
      <c r="KAA48" s="343"/>
      <c r="KAB48" s="343"/>
      <c r="KAC48" s="343"/>
      <c r="KAD48" s="343"/>
      <c r="KAE48" s="343"/>
      <c r="KAF48" s="343"/>
      <c r="KAG48" s="343"/>
      <c r="KAH48" s="343"/>
      <c r="KAI48" s="343"/>
      <c r="KAJ48" s="343"/>
      <c r="KAK48" s="343"/>
      <c r="KAL48" s="343"/>
      <c r="KAM48" s="343"/>
      <c r="KAN48" s="343"/>
      <c r="KAO48" s="343"/>
      <c r="KAP48" s="343"/>
      <c r="KAQ48" s="343"/>
      <c r="KAR48" s="343"/>
      <c r="KAS48" s="343"/>
      <c r="KAT48" s="343"/>
      <c r="KAU48" s="343"/>
      <c r="KAV48" s="343"/>
      <c r="KAW48" s="343"/>
      <c r="KAX48" s="343"/>
      <c r="KAY48" s="343"/>
      <c r="KAZ48" s="343"/>
      <c r="KBA48" s="343"/>
      <c r="KBB48" s="343"/>
      <c r="KBC48" s="343"/>
      <c r="KBD48" s="343"/>
      <c r="KBE48" s="343"/>
      <c r="KBF48" s="343"/>
      <c r="KBG48" s="343"/>
      <c r="KBH48" s="343"/>
      <c r="KBI48" s="343"/>
      <c r="KBJ48" s="343"/>
      <c r="KBK48" s="343"/>
      <c r="KBL48" s="343"/>
      <c r="KBM48" s="343"/>
      <c r="KBN48" s="343"/>
      <c r="KBO48" s="343"/>
      <c r="KBP48" s="343"/>
      <c r="KBQ48" s="343"/>
      <c r="KBR48" s="343"/>
      <c r="KBS48" s="343"/>
      <c r="KBT48" s="343"/>
      <c r="KBU48" s="343"/>
      <c r="KBV48" s="343"/>
      <c r="KBW48" s="343"/>
      <c r="KBX48" s="343"/>
      <c r="KBY48" s="343"/>
      <c r="KBZ48" s="343"/>
      <c r="KCA48" s="343"/>
      <c r="KCB48" s="343"/>
      <c r="KCC48" s="343"/>
      <c r="KCD48" s="343"/>
      <c r="KCE48" s="343"/>
      <c r="KCF48" s="343"/>
      <c r="KCG48" s="343"/>
      <c r="KCH48" s="343"/>
      <c r="KCI48" s="343"/>
      <c r="KCJ48" s="343"/>
      <c r="KCK48" s="343"/>
      <c r="KCL48" s="343"/>
      <c r="KCM48" s="343"/>
      <c r="KCN48" s="343"/>
      <c r="KCO48" s="343"/>
      <c r="KCP48" s="343"/>
      <c r="KCQ48" s="343"/>
      <c r="KCR48" s="343"/>
      <c r="KCS48" s="343"/>
      <c r="KCT48" s="343"/>
      <c r="KCU48" s="343"/>
      <c r="KCV48" s="343"/>
      <c r="KCW48" s="343"/>
      <c r="KCX48" s="343"/>
      <c r="KCY48" s="343"/>
      <c r="KCZ48" s="343"/>
      <c r="KDA48" s="343"/>
      <c r="KDB48" s="343"/>
      <c r="KDC48" s="343"/>
      <c r="KDD48" s="343"/>
      <c r="KDE48" s="343"/>
      <c r="KDF48" s="343"/>
      <c r="KDG48" s="343"/>
      <c r="KDH48" s="343"/>
      <c r="KDI48" s="343"/>
      <c r="KDJ48" s="343"/>
      <c r="KDK48" s="343"/>
      <c r="KDL48" s="343"/>
      <c r="KDM48" s="343"/>
      <c r="KDN48" s="343"/>
      <c r="KDO48" s="343"/>
      <c r="KDP48" s="343"/>
      <c r="KDQ48" s="343"/>
      <c r="KDR48" s="343"/>
      <c r="KDS48" s="343"/>
      <c r="KDT48" s="343"/>
      <c r="KDU48" s="343"/>
      <c r="KDV48" s="343"/>
      <c r="KDW48" s="343"/>
      <c r="KDX48" s="343"/>
      <c r="KDY48" s="343"/>
      <c r="KDZ48" s="343"/>
      <c r="KEA48" s="343"/>
      <c r="KEB48" s="343"/>
      <c r="KEC48" s="343"/>
      <c r="KED48" s="343"/>
      <c r="KEE48" s="343"/>
      <c r="KEF48" s="343"/>
      <c r="KEG48" s="343"/>
      <c r="KEH48" s="343"/>
      <c r="KEI48" s="343"/>
      <c r="KEJ48" s="343"/>
      <c r="KEK48" s="343"/>
      <c r="KEL48" s="343"/>
      <c r="KEM48" s="343"/>
      <c r="KEN48" s="343"/>
      <c r="KEO48" s="343"/>
      <c r="KEP48" s="343"/>
      <c r="KEQ48" s="343"/>
      <c r="KER48" s="343"/>
      <c r="KES48" s="343"/>
      <c r="KET48" s="343"/>
      <c r="KEU48" s="343"/>
      <c r="KEV48" s="343"/>
      <c r="KEW48" s="343"/>
      <c r="KEX48" s="343"/>
      <c r="KEY48" s="343"/>
      <c r="KEZ48" s="343"/>
      <c r="KFA48" s="343"/>
      <c r="KFB48" s="343"/>
      <c r="KFC48" s="343"/>
      <c r="KFD48" s="343"/>
      <c r="KFE48" s="343"/>
      <c r="KFF48" s="343"/>
      <c r="KFG48" s="343"/>
      <c r="KFH48" s="343"/>
      <c r="KFI48" s="343"/>
      <c r="KFJ48" s="343"/>
      <c r="KFK48" s="343"/>
      <c r="KFL48" s="343"/>
      <c r="KFM48" s="343"/>
      <c r="KFN48" s="343"/>
      <c r="KFO48" s="343"/>
      <c r="KFP48" s="343"/>
      <c r="KFQ48" s="343"/>
      <c r="KFR48" s="343"/>
      <c r="KFS48" s="343"/>
      <c r="KFT48" s="343"/>
      <c r="KFU48" s="343"/>
      <c r="KFV48" s="343"/>
      <c r="KFW48" s="343"/>
      <c r="KFX48" s="343"/>
      <c r="KFY48" s="343"/>
      <c r="KFZ48" s="343"/>
      <c r="KGA48" s="343"/>
      <c r="KGB48" s="343"/>
      <c r="KGC48" s="343"/>
      <c r="KGD48" s="343"/>
      <c r="KGE48" s="343"/>
      <c r="KGF48" s="343"/>
      <c r="KGG48" s="343"/>
      <c r="KGH48" s="343"/>
      <c r="KGI48" s="343"/>
      <c r="KGJ48" s="343"/>
      <c r="KGK48" s="343"/>
      <c r="KGL48" s="343"/>
      <c r="KGM48" s="343"/>
      <c r="KGN48" s="343"/>
      <c r="KGO48" s="343"/>
      <c r="KGP48" s="343"/>
      <c r="KGQ48" s="343"/>
      <c r="KGR48" s="343"/>
      <c r="KGS48" s="343"/>
      <c r="KGT48" s="343"/>
      <c r="KGU48" s="343"/>
      <c r="KGV48" s="343"/>
      <c r="KGW48" s="343"/>
      <c r="KGX48" s="343"/>
      <c r="KGY48" s="343"/>
      <c r="KGZ48" s="343"/>
      <c r="KHA48" s="343"/>
      <c r="KHB48" s="343"/>
      <c r="KHC48" s="343"/>
      <c r="KHD48" s="343"/>
      <c r="KHE48" s="343"/>
      <c r="KHF48" s="343"/>
      <c r="KHG48" s="343"/>
      <c r="KHH48" s="343"/>
      <c r="KHI48" s="343"/>
      <c r="KHJ48" s="343"/>
      <c r="KHK48" s="343"/>
      <c r="KHL48" s="343"/>
      <c r="KHM48" s="343"/>
      <c r="KHN48" s="343"/>
      <c r="KHO48" s="343"/>
      <c r="KHP48" s="343"/>
      <c r="KHQ48" s="343"/>
      <c r="KHR48" s="343"/>
      <c r="KHS48" s="343"/>
      <c r="KHT48" s="343"/>
      <c r="KHU48" s="343"/>
      <c r="KHV48" s="343"/>
      <c r="KHW48" s="343"/>
      <c r="KHX48" s="343"/>
      <c r="KHY48" s="343"/>
      <c r="KHZ48" s="343"/>
      <c r="KIA48" s="343"/>
      <c r="KIB48" s="343"/>
      <c r="KIC48" s="343"/>
      <c r="KID48" s="343"/>
      <c r="KIE48" s="343"/>
      <c r="KIF48" s="343"/>
      <c r="KIG48" s="343"/>
      <c r="KIH48" s="343"/>
      <c r="KII48" s="343"/>
      <c r="KIJ48" s="343"/>
      <c r="KIK48" s="343"/>
      <c r="KIL48" s="343"/>
      <c r="KIM48" s="343"/>
      <c r="KIN48" s="343"/>
      <c r="KIO48" s="343"/>
      <c r="KIP48" s="343"/>
      <c r="KIQ48" s="343"/>
      <c r="KIR48" s="343"/>
      <c r="KIS48" s="343"/>
      <c r="KIT48" s="343"/>
      <c r="KIU48" s="343"/>
      <c r="KIV48" s="343"/>
      <c r="KIW48" s="343"/>
      <c r="KIX48" s="343"/>
      <c r="KIY48" s="343"/>
      <c r="KIZ48" s="343"/>
      <c r="KJA48" s="343"/>
      <c r="KJB48" s="343"/>
      <c r="KJC48" s="343"/>
      <c r="KJD48" s="343"/>
      <c r="KJE48" s="343"/>
      <c r="KJF48" s="343"/>
      <c r="KJG48" s="343"/>
      <c r="KJH48" s="343"/>
      <c r="KJI48" s="343"/>
      <c r="KJJ48" s="343"/>
      <c r="KJK48" s="343"/>
      <c r="KJL48" s="343"/>
      <c r="KJM48" s="343"/>
      <c r="KJN48" s="343"/>
      <c r="KJO48" s="343"/>
      <c r="KJP48" s="343"/>
      <c r="KJQ48" s="343"/>
      <c r="KJR48" s="343"/>
      <c r="KJS48" s="343"/>
      <c r="KJT48" s="343"/>
      <c r="KJU48" s="343"/>
      <c r="KJV48" s="343"/>
      <c r="KJW48" s="343"/>
      <c r="KJX48" s="343"/>
      <c r="KJY48" s="343"/>
      <c r="KJZ48" s="343"/>
      <c r="KKA48" s="343"/>
      <c r="KKB48" s="343"/>
      <c r="KKC48" s="343"/>
      <c r="KKD48" s="343"/>
      <c r="KKE48" s="343"/>
      <c r="KKF48" s="343"/>
      <c r="KKG48" s="343"/>
      <c r="KKH48" s="343"/>
      <c r="KKI48" s="343"/>
      <c r="KKJ48" s="343"/>
      <c r="KKK48" s="343"/>
      <c r="KKL48" s="343"/>
      <c r="KKM48" s="343"/>
      <c r="KKN48" s="343"/>
      <c r="KKO48" s="343"/>
      <c r="KKP48" s="343"/>
      <c r="KKQ48" s="343"/>
      <c r="KKR48" s="343"/>
      <c r="KKS48" s="343"/>
      <c r="KKT48" s="343"/>
      <c r="KKU48" s="343"/>
      <c r="KKV48" s="343"/>
      <c r="KKW48" s="343"/>
      <c r="KKX48" s="343"/>
      <c r="KKY48" s="343"/>
      <c r="KKZ48" s="343"/>
      <c r="KLA48" s="343"/>
      <c r="KLB48" s="343"/>
      <c r="KLC48" s="343"/>
      <c r="KLD48" s="343"/>
      <c r="KLE48" s="343"/>
      <c r="KLF48" s="343"/>
      <c r="KLG48" s="343"/>
      <c r="KLH48" s="343"/>
      <c r="KLI48" s="343"/>
      <c r="KLJ48" s="343"/>
      <c r="KLK48" s="343"/>
      <c r="KLL48" s="343"/>
      <c r="KLM48" s="343"/>
      <c r="KLN48" s="343"/>
      <c r="KLO48" s="343"/>
      <c r="KLP48" s="343"/>
      <c r="KLQ48" s="343"/>
      <c r="KLR48" s="343"/>
      <c r="KLS48" s="343"/>
      <c r="KLT48" s="343"/>
      <c r="KLU48" s="343"/>
      <c r="KLV48" s="343"/>
      <c r="KLW48" s="343"/>
      <c r="KLX48" s="343"/>
      <c r="KLY48" s="343"/>
      <c r="KLZ48" s="343"/>
      <c r="KMA48" s="343"/>
      <c r="KMB48" s="343"/>
      <c r="KMC48" s="343"/>
      <c r="KMD48" s="343"/>
      <c r="KME48" s="343"/>
      <c r="KMF48" s="343"/>
      <c r="KMG48" s="343"/>
      <c r="KMH48" s="343"/>
      <c r="KMI48" s="343"/>
      <c r="KMJ48" s="343"/>
      <c r="KMK48" s="343"/>
      <c r="KML48" s="343"/>
      <c r="KMM48" s="343"/>
      <c r="KMN48" s="343"/>
      <c r="KMO48" s="343"/>
      <c r="KMP48" s="343"/>
      <c r="KMQ48" s="343"/>
      <c r="KMR48" s="343"/>
      <c r="KMS48" s="343"/>
      <c r="KMT48" s="343"/>
      <c r="KMU48" s="343"/>
      <c r="KMV48" s="343"/>
      <c r="KMW48" s="343"/>
      <c r="KMX48" s="343"/>
      <c r="KMY48" s="343"/>
      <c r="KMZ48" s="343"/>
      <c r="KNA48" s="343"/>
      <c r="KNB48" s="343"/>
      <c r="KNC48" s="343"/>
      <c r="KND48" s="343"/>
      <c r="KNE48" s="343"/>
      <c r="KNF48" s="343"/>
      <c r="KNG48" s="343"/>
      <c r="KNH48" s="343"/>
      <c r="KNI48" s="343"/>
      <c r="KNJ48" s="343"/>
      <c r="KNK48" s="343"/>
      <c r="KNL48" s="343"/>
      <c r="KNM48" s="343"/>
      <c r="KNN48" s="343"/>
      <c r="KNO48" s="343"/>
      <c r="KNP48" s="343"/>
      <c r="KNQ48" s="343"/>
      <c r="KNR48" s="343"/>
      <c r="KNS48" s="343"/>
      <c r="KNT48" s="343"/>
      <c r="KNU48" s="343"/>
      <c r="KNV48" s="343"/>
      <c r="KNW48" s="343"/>
      <c r="KNX48" s="343"/>
      <c r="KNY48" s="343"/>
      <c r="KNZ48" s="343"/>
      <c r="KOA48" s="343"/>
      <c r="KOB48" s="343"/>
      <c r="KOC48" s="343"/>
      <c r="KOD48" s="343"/>
      <c r="KOE48" s="343"/>
      <c r="KOF48" s="343"/>
      <c r="KOG48" s="343"/>
      <c r="KOH48" s="343"/>
      <c r="KOI48" s="343"/>
      <c r="KOJ48" s="343"/>
      <c r="KOK48" s="343"/>
      <c r="KOL48" s="343"/>
      <c r="KOM48" s="343"/>
      <c r="KON48" s="343"/>
      <c r="KOO48" s="343"/>
      <c r="KOP48" s="343"/>
      <c r="KOQ48" s="343"/>
      <c r="KOR48" s="343"/>
      <c r="KOS48" s="343"/>
      <c r="KOT48" s="343"/>
      <c r="KOU48" s="343"/>
      <c r="KOV48" s="343"/>
      <c r="KOW48" s="343"/>
      <c r="KOX48" s="343"/>
      <c r="KOY48" s="343"/>
      <c r="KOZ48" s="343"/>
      <c r="KPA48" s="343"/>
      <c r="KPB48" s="343"/>
      <c r="KPC48" s="343"/>
      <c r="KPD48" s="343"/>
      <c r="KPE48" s="343"/>
      <c r="KPF48" s="343"/>
      <c r="KPG48" s="343"/>
      <c r="KPH48" s="343"/>
      <c r="KPI48" s="343"/>
      <c r="KPJ48" s="343"/>
      <c r="KPK48" s="343"/>
      <c r="KPL48" s="343"/>
      <c r="KPM48" s="343"/>
      <c r="KPN48" s="343"/>
      <c r="KPO48" s="343"/>
      <c r="KPP48" s="343"/>
      <c r="KPQ48" s="343"/>
      <c r="KPR48" s="343"/>
      <c r="KPS48" s="343"/>
      <c r="KPT48" s="343"/>
      <c r="KPU48" s="343"/>
      <c r="KPV48" s="343"/>
      <c r="KPW48" s="343"/>
      <c r="KPX48" s="343"/>
      <c r="KPY48" s="343"/>
      <c r="KPZ48" s="343"/>
      <c r="KQA48" s="343"/>
      <c r="KQB48" s="343"/>
      <c r="KQC48" s="343"/>
      <c r="KQD48" s="343"/>
      <c r="KQE48" s="343"/>
      <c r="KQF48" s="343"/>
      <c r="KQG48" s="343"/>
      <c r="KQH48" s="343"/>
      <c r="KQI48" s="343"/>
      <c r="KQJ48" s="343"/>
      <c r="KQK48" s="343"/>
      <c r="KQL48" s="343"/>
      <c r="KQM48" s="343"/>
      <c r="KQN48" s="343"/>
      <c r="KQO48" s="343"/>
      <c r="KQP48" s="343"/>
      <c r="KQQ48" s="343"/>
      <c r="KQR48" s="343"/>
      <c r="KQS48" s="343"/>
      <c r="KQT48" s="343"/>
      <c r="KQU48" s="343"/>
      <c r="KQV48" s="343"/>
      <c r="KQW48" s="343"/>
      <c r="KQX48" s="343"/>
      <c r="KQY48" s="343"/>
      <c r="KQZ48" s="343"/>
      <c r="KRA48" s="343"/>
      <c r="KRB48" s="343"/>
      <c r="KRC48" s="343"/>
      <c r="KRD48" s="343"/>
      <c r="KRE48" s="343"/>
      <c r="KRF48" s="343"/>
      <c r="KRG48" s="343"/>
      <c r="KRH48" s="343"/>
      <c r="KRI48" s="343"/>
      <c r="KRJ48" s="343"/>
      <c r="KRK48" s="343"/>
      <c r="KRL48" s="343"/>
      <c r="KRM48" s="343"/>
      <c r="KRN48" s="343"/>
      <c r="KRO48" s="343"/>
      <c r="KRP48" s="343"/>
      <c r="KRQ48" s="343"/>
      <c r="KRR48" s="343"/>
      <c r="KRS48" s="343"/>
      <c r="KRT48" s="343"/>
      <c r="KRU48" s="343"/>
      <c r="KRV48" s="343"/>
      <c r="KRW48" s="343"/>
      <c r="KRX48" s="343"/>
      <c r="KRY48" s="343"/>
      <c r="KRZ48" s="343"/>
      <c r="KSA48" s="343"/>
      <c r="KSB48" s="343"/>
      <c r="KSC48" s="343"/>
      <c r="KSD48" s="343"/>
      <c r="KSE48" s="343"/>
      <c r="KSF48" s="343"/>
      <c r="KSG48" s="343"/>
      <c r="KSH48" s="343"/>
      <c r="KSI48" s="343"/>
      <c r="KSJ48" s="343"/>
      <c r="KSK48" s="343"/>
      <c r="KSL48" s="343"/>
      <c r="KSM48" s="343"/>
      <c r="KSN48" s="343"/>
      <c r="KSO48" s="343"/>
      <c r="KSP48" s="343"/>
      <c r="KSQ48" s="343"/>
      <c r="KSR48" s="343"/>
      <c r="KSS48" s="343"/>
      <c r="KST48" s="343"/>
      <c r="KSU48" s="343"/>
      <c r="KSV48" s="343"/>
      <c r="KSW48" s="343"/>
      <c r="KSX48" s="343"/>
      <c r="KSY48" s="343"/>
      <c r="KSZ48" s="343"/>
      <c r="KTA48" s="343"/>
      <c r="KTB48" s="343"/>
      <c r="KTC48" s="343"/>
      <c r="KTD48" s="343"/>
      <c r="KTE48" s="343"/>
      <c r="KTF48" s="343"/>
      <c r="KTG48" s="343"/>
      <c r="KTH48" s="343"/>
      <c r="KTI48" s="343"/>
      <c r="KTJ48" s="343"/>
      <c r="KTK48" s="343"/>
      <c r="KTL48" s="343"/>
      <c r="KTM48" s="343"/>
      <c r="KTN48" s="343"/>
      <c r="KTO48" s="343"/>
      <c r="KTP48" s="343"/>
      <c r="KTQ48" s="343"/>
      <c r="KTR48" s="343"/>
      <c r="KTS48" s="343"/>
      <c r="KTT48" s="343"/>
      <c r="KTU48" s="343"/>
      <c r="KTV48" s="343"/>
      <c r="KTW48" s="343"/>
      <c r="KTX48" s="343"/>
      <c r="KTY48" s="343"/>
      <c r="KTZ48" s="343"/>
      <c r="KUA48" s="343"/>
      <c r="KUB48" s="343"/>
      <c r="KUC48" s="343"/>
      <c r="KUD48" s="343"/>
      <c r="KUE48" s="343"/>
      <c r="KUF48" s="343"/>
      <c r="KUG48" s="343"/>
      <c r="KUH48" s="343"/>
      <c r="KUI48" s="343"/>
      <c r="KUJ48" s="343"/>
      <c r="KUK48" s="343"/>
      <c r="KUL48" s="343"/>
      <c r="KUM48" s="343"/>
      <c r="KUN48" s="343"/>
      <c r="KUO48" s="343"/>
      <c r="KUP48" s="343"/>
      <c r="KUQ48" s="343"/>
      <c r="KUR48" s="343"/>
      <c r="KUS48" s="343"/>
      <c r="KUT48" s="343"/>
      <c r="KUU48" s="343"/>
      <c r="KUV48" s="343"/>
      <c r="KUW48" s="343"/>
      <c r="KUX48" s="343"/>
      <c r="KUY48" s="343"/>
      <c r="KUZ48" s="343"/>
      <c r="KVA48" s="343"/>
      <c r="KVB48" s="343"/>
      <c r="KVC48" s="343"/>
      <c r="KVD48" s="343"/>
      <c r="KVE48" s="343"/>
      <c r="KVF48" s="343"/>
      <c r="KVG48" s="343"/>
      <c r="KVH48" s="343"/>
      <c r="KVI48" s="343"/>
      <c r="KVJ48" s="343"/>
      <c r="KVK48" s="343"/>
      <c r="KVL48" s="343"/>
      <c r="KVM48" s="343"/>
      <c r="KVN48" s="343"/>
      <c r="KVO48" s="343"/>
      <c r="KVP48" s="343"/>
      <c r="KVQ48" s="343"/>
      <c r="KVR48" s="343"/>
      <c r="KVS48" s="343"/>
      <c r="KVT48" s="343"/>
      <c r="KVU48" s="343"/>
      <c r="KVV48" s="343"/>
      <c r="KVW48" s="343"/>
      <c r="KVX48" s="343"/>
      <c r="KVY48" s="343"/>
      <c r="KVZ48" s="343"/>
      <c r="KWA48" s="343"/>
      <c r="KWB48" s="343"/>
      <c r="KWC48" s="343"/>
      <c r="KWD48" s="343"/>
      <c r="KWE48" s="343"/>
      <c r="KWF48" s="343"/>
      <c r="KWG48" s="343"/>
      <c r="KWH48" s="343"/>
      <c r="KWI48" s="343"/>
      <c r="KWJ48" s="343"/>
      <c r="KWK48" s="343"/>
      <c r="KWL48" s="343"/>
      <c r="KWM48" s="343"/>
      <c r="KWN48" s="343"/>
      <c r="KWO48" s="343"/>
      <c r="KWP48" s="343"/>
      <c r="KWQ48" s="343"/>
      <c r="KWR48" s="343"/>
      <c r="KWS48" s="343"/>
      <c r="KWT48" s="343"/>
      <c r="KWU48" s="343"/>
      <c r="KWV48" s="343"/>
      <c r="KWW48" s="343"/>
      <c r="KWX48" s="343"/>
      <c r="KWY48" s="343"/>
      <c r="KWZ48" s="343"/>
      <c r="KXA48" s="343"/>
      <c r="KXB48" s="343"/>
      <c r="KXC48" s="343"/>
      <c r="KXD48" s="343"/>
      <c r="KXE48" s="343"/>
      <c r="KXF48" s="343"/>
      <c r="KXG48" s="343"/>
      <c r="KXH48" s="343"/>
      <c r="KXI48" s="343"/>
      <c r="KXJ48" s="343"/>
      <c r="KXK48" s="343"/>
      <c r="KXL48" s="343"/>
      <c r="KXM48" s="343"/>
      <c r="KXN48" s="343"/>
      <c r="KXO48" s="343"/>
      <c r="KXP48" s="343"/>
      <c r="KXQ48" s="343"/>
      <c r="KXR48" s="343"/>
      <c r="KXS48" s="343"/>
      <c r="KXT48" s="343"/>
      <c r="KXU48" s="343"/>
      <c r="KXV48" s="343"/>
      <c r="KXW48" s="343"/>
      <c r="KXX48" s="343"/>
      <c r="KXY48" s="343"/>
      <c r="KXZ48" s="343"/>
      <c r="KYA48" s="343"/>
      <c r="KYB48" s="343"/>
      <c r="KYC48" s="343"/>
      <c r="KYD48" s="343"/>
      <c r="KYE48" s="343"/>
      <c r="KYF48" s="343"/>
      <c r="KYG48" s="343"/>
      <c r="KYH48" s="343"/>
      <c r="KYI48" s="343"/>
      <c r="KYJ48" s="343"/>
      <c r="KYK48" s="343"/>
      <c r="KYL48" s="343"/>
      <c r="KYM48" s="343"/>
      <c r="KYN48" s="343"/>
      <c r="KYO48" s="343"/>
      <c r="KYP48" s="343"/>
      <c r="KYQ48" s="343"/>
      <c r="KYR48" s="343"/>
      <c r="KYS48" s="343"/>
      <c r="KYT48" s="343"/>
      <c r="KYU48" s="343"/>
      <c r="KYV48" s="343"/>
      <c r="KYW48" s="343"/>
      <c r="KYX48" s="343"/>
      <c r="KYY48" s="343"/>
      <c r="KYZ48" s="343"/>
      <c r="KZA48" s="343"/>
      <c r="KZB48" s="343"/>
      <c r="KZC48" s="343"/>
      <c r="KZD48" s="343"/>
      <c r="KZE48" s="343"/>
      <c r="KZF48" s="343"/>
      <c r="KZG48" s="343"/>
      <c r="KZH48" s="343"/>
      <c r="KZI48" s="343"/>
      <c r="KZJ48" s="343"/>
      <c r="KZK48" s="343"/>
      <c r="KZL48" s="343"/>
      <c r="KZM48" s="343"/>
      <c r="KZN48" s="343"/>
      <c r="KZO48" s="343"/>
      <c r="KZP48" s="343"/>
      <c r="KZQ48" s="343"/>
      <c r="KZR48" s="343"/>
      <c r="KZS48" s="343"/>
      <c r="KZT48" s="343"/>
      <c r="KZU48" s="343"/>
      <c r="KZV48" s="343"/>
      <c r="KZW48" s="343"/>
      <c r="KZX48" s="343"/>
      <c r="KZY48" s="343"/>
      <c r="KZZ48" s="343"/>
      <c r="LAA48" s="343"/>
      <c r="LAB48" s="343"/>
      <c r="LAC48" s="343"/>
      <c r="LAD48" s="343"/>
      <c r="LAE48" s="343"/>
      <c r="LAF48" s="343"/>
      <c r="LAG48" s="343"/>
      <c r="LAH48" s="343"/>
      <c r="LAI48" s="343"/>
      <c r="LAJ48" s="343"/>
      <c r="LAK48" s="343"/>
      <c r="LAL48" s="343"/>
      <c r="LAM48" s="343"/>
      <c r="LAN48" s="343"/>
      <c r="LAO48" s="343"/>
      <c r="LAP48" s="343"/>
      <c r="LAQ48" s="343"/>
      <c r="LAR48" s="343"/>
      <c r="LAS48" s="343"/>
      <c r="LAT48" s="343"/>
      <c r="LAU48" s="343"/>
      <c r="LAV48" s="343"/>
      <c r="LAW48" s="343"/>
      <c r="LAX48" s="343"/>
      <c r="LAY48" s="343"/>
      <c r="LAZ48" s="343"/>
      <c r="LBA48" s="343"/>
      <c r="LBB48" s="343"/>
      <c r="LBC48" s="343"/>
      <c r="LBD48" s="343"/>
      <c r="LBE48" s="343"/>
      <c r="LBF48" s="343"/>
      <c r="LBG48" s="343"/>
      <c r="LBH48" s="343"/>
      <c r="LBI48" s="343"/>
      <c r="LBJ48" s="343"/>
      <c r="LBK48" s="343"/>
      <c r="LBL48" s="343"/>
      <c r="LBM48" s="343"/>
      <c r="LBN48" s="343"/>
      <c r="LBO48" s="343"/>
      <c r="LBP48" s="343"/>
      <c r="LBQ48" s="343"/>
      <c r="LBR48" s="343"/>
      <c r="LBS48" s="343"/>
      <c r="LBT48" s="343"/>
      <c r="LBU48" s="343"/>
      <c r="LBV48" s="343"/>
      <c r="LBW48" s="343"/>
      <c r="LBX48" s="343"/>
      <c r="LBY48" s="343"/>
      <c r="LBZ48" s="343"/>
      <c r="LCA48" s="343"/>
      <c r="LCB48" s="343"/>
      <c r="LCC48" s="343"/>
      <c r="LCD48" s="343"/>
      <c r="LCE48" s="343"/>
      <c r="LCF48" s="343"/>
      <c r="LCG48" s="343"/>
      <c r="LCH48" s="343"/>
      <c r="LCI48" s="343"/>
      <c r="LCJ48" s="343"/>
      <c r="LCK48" s="343"/>
      <c r="LCL48" s="343"/>
      <c r="LCM48" s="343"/>
      <c r="LCN48" s="343"/>
      <c r="LCO48" s="343"/>
      <c r="LCP48" s="343"/>
      <c r="LCQ48" s="343"/>
      <c r="LCR48" s="343"/>
      <c r="LCS48" s="343"/>
      <c r="LCT48" s="343"/>
      <c r="LCU48" s="343"/>
      <c r="LCV48" s="343"/>
      <c r="LCW48" s="343"/>
      <c r="LCX48" s="343"/>
      <c r="LCY48" s="343"/>
      <c r="LCZ48" s="343"/>
      <c r="LDA48" s="343"/>
      <c r="LDB48" s="343"/>
      <c r="LDC48" s="343"/>
      <c r="LDD48" s="343"/>
      <c r="LDE48" s="343"/>
      <c r="LDF48" s="343"/>
      <c r="LDG48" s="343"/>
      <c r="LDH48" s="343"/>
      <c r="LDI48" s="343"/>
      <c r="LDJ48" s="343"/>
      <c r="LDK48" s="343"/>
      <c r="LDL48" s="343"/>
      <c r="LDM48" s="343"/>
      <c r="LDN48" s="343"/>
      <c r="LDO48" s="343"/>
      <c r="LDP48" s="343"/>
      <c r="LDQ48" s="343"/>
      <c r="LDR48" s="343"/>
      <c r="LDS48" s="343"/>
      <c r="LDT48" s="343"/>
      <c r="LDU48" s="343"/>
      <c r="LDV48" s="343"/>
      <c r="LDW48" s="343"/>
      <c r="LDX48" s="343"/>
      <c r="LDY48" s="343"/>
      <c r="LDZ48" s="343"/>
      <c r="LEA48" s="343"/>
      <c r="LEB48" s="343"/>
      <c r="LEC48" s="343"/>
      <c r="LED48" s="343"/>
      <c r="LEE48" s="343"/>
      <c r="LEF48" s="343"/>
      <c r="LEG48" s="343"/>
      <c r="LEH48" s="343"/>
      <c r="LEI48" s="343"/>
      <c r="LEJ48" s="343"/>
      <c r="LEK48" s="343"/>
      <c r="LEL48" s="343"/>
      <c r="LEM48" s="343"/>
      <c r="LEN48" s="343"/>
      <c r="LEO48" s="343"/>
      <c r="LEP48" s="343"/>
      <c r="LEQ48" s="343"/>
      <c r="LER48" s="343"/>
      <c r="LES48" s="343"/>
      <c r="LET48" s="343"/>
      <c r="LEU48" s="343"/>
      <c r="LEV48" s="343"/>
      <c r="LEW48" s="343"/>
      <c r="LEX48" s="343"/>
      <c r="LEY48" s="343"/>
      <c r="LEZ48" s="343"/>
      <c r="LFA48" s="343"/>
      <c r="LFB48" s="343"/>
      <c r="LFC48" s="343"/>
      <c r="LFD48" s="343"/>
      <c r="LFE48" s="343"/>
      <c r="LFF48" s="343"/>
      <c r="LFG48" s="343"/>
      <c r="LFH48" s="343"/>
      <c r="LFI48" s="343"/>
      <c r="LFJ48" s="343"/>
      <c r="LFK48" s="343"/>
      <c r="LFL48" s="343"/>
      <c r="LFM48" s="343"/>
      <c r="LFN48" s="343"/>
      <c r="LFO48" s="343"/>
      <c r="LFP48" s="343"/>
      <c r="LFQ48" s="343"/>
      <c r="LFR48" s="343"/>
      <c r="LFS48" s="343"/>
      <c r="LFT48" s="343"/>
      <c r="LFU48" s="343"/>
      <c r="LFV48" s="343"/>
      <c r="LFW48" s="343"/>
      <c r="LFX48" s="343"/>
      <c r="LFY48" s="343"/>
      <c r="LFZ48" s="343"/>
      <c r="LGA48" s="343"/>
      <c r="LGB48" s="343"/>
      <c r="LGC48" s="343"/>
      <c r="LGD48" s="343"/>
      <c r="LGE48" s="343"/>
      <c r="LGF48" s="343"/>
      <c r="LGG48" s="343"/>
      <c r="LGH48" s="343"/>
      <c r="LGI48" s="343"/>
      <c r="LGJ48" s="343"/>
      <c r="LGK48" s="343"/>
      <c r="LGL48" s="343"/>
      <c r="LGM48" s="343"/>
      <c r="LGN48" s="343"/>
      <c r="LGO48" s="343"/>
      <c r="LGP48" s="343"/>
      <c r="LGQ48" s="343"/>
      <c r="LGR48" s="343"/>
      <c r="LGS48" s="343"/>
      <c r="LGT48" s="343"/>
      <c r="LGU48" s="343"/>
      <c r="LGV48" s="343"/>
      <c r="LGW48" s="343"/>
      <c r="LGX48" s="343"/>
      <c r="LGY48" s="343"/>
      <c r="LGZ48" s="343"/>
      <c r="LHA48" s="343"/>
      <c r="LHB48" s="343"/>
      <c r="LHC48" s="343"/>
      <c r="LHD48" s="343"/>
      <c r="LHE48" s="343"/>
      <c r="LHF48" s="343"/>
      <c r="LHG48" s="343"/>
      <c r="LHH48" s="343"/>
      <c r="LHI48" s="343"/>
      <c r="LHJ48" s="343"/>
      <c r="LHK48" s="343"/>
      <c r="LHL48" s="343"/>
      <c r="LHM48" s="343"/>
      <c r="LHN48" s="343"/>
      <c r="LHO48" s="343"/>
      <c r="LHP48" s="343"/>
      <c r="LHQ48" s="343"/>
      <c r="LHR48" s="343"/>
      <c r="LHS48" s="343"/>
      <c r="LHT48" s="343"/>
      <c r="LHU48" s="343"/>
      <c r="LHV48" s="343"/>
      <c r="LHW48" s="343"/>
      <c r="LHX48" s="343"/>
      <c r="LHY48" s="343"/>
      <c r="LHZ48" s="343"/>
      <c r="LIA48" s="343"/>
      <c r="LIB48" s="343"/>
      <c r="LIC48" s="343"/>
      <c r="LID48" s="343"/>
      <c r="LIE48" s="343"/>
      <c r="LIF48" s="343"/>
      <c r="LIG48" s="343"/>
      <c r="LIH48" s="343"/>
      <c r="LII48" s="343"/>
      <c r="LIJ48" s="343"/>
      <c r="LIK48" s="343"/>
      <c r="LIL48" s="343"/>
      <c r="LIM48" s="343"/>
      <c r="LIN48" s="343"/>
      <c r="LIO48" s="343"/>
      <c r="LIP48" s="343"/>
      <c r="LIQ48" s="343"/>
      <c r="LIR48" s="343"/>
      <c r="LIS48" s="343"/>
      <c r="LIT48" s="343"/>
      <c r="LIU48" s="343"/>
      <c r="LIV48" s="343"/>
      <c r="LIW48" s="343"/>
      <c r="LIX48" s="343"/>
      <c r="LIY48" s="343"/>
      <c r="LIZ48" s="343"/>
      <c r="LJA48" s="343"/>
      <c r="LJB48" s="343"/>
      <c r="LJC48" s="343"/>
      <c r="LJD48" s="343"/>
      <c r="LJE48" s="343"/>
      <c r="LJF48" s="343"/>
      <c r="LJG48" s="343"/>
      <c r="LJH48" s="343"/>
      <c r="LJI48" s="343"/>
      <c r="LJJ48" s="343"/>
      <c r="LJK48" s="343"/>
      <c r="LJL48" s="343"/>
      <c r="LJM48" s="343"/>
      <c r="LJN48" s="343"/>
      <c r="LJO48" s="343"/>
      <c r="LJP48" s="343"/>
      <c r="LJQ48" s="343"/>
      <c r="LJR48" s="343"/>
      <c r="LJS48" s="343"/>
      <c r="LJT48" s="343"/>
      <c r="LJU48" s="343"/>
      <c r="LJV48" s="343"/>
      <c r="LJW48" s="343"/>
      <c r="LJX48" s="343"/>
      <c r="LJY48" s="343"/>
      <c r="LJZ48" s="343"/>
      <c r="LKA48" s="343"/>
      <c r="LKB48" s="343"/>
      <c r="LKC48" s="343"/>
      <c r="LKD48" s="343"/>
      <c r="LKE48" s="343"/>
      <c r="LKF48" s="343"/>
      <c r="LKG48" s="343"/>
      <c r="LKH48" s="343"/>
      <c r="LKI48" s="343"/>
      <c r="LKJ48" s="343"/>
      <c r="LKK48" s="343"/>
      <c r="LKL48" s="343"/>
      <c r="LKM48" s="343"/>
      <c r="LKN48" s="343"/>
      <c r="LKO48" s="343"/>
      <c r="LKP48" s="343"/>
      <c r="LKQ48" s="343"/>
      <c r="LKR48" s="343"/>
      <c r="LKS48" s="343"/>
      <c r="LKT48" s="343"/>
      <c r="LKU48" s="343"/>
      <c r="LKV48" s="343"/>
      <c r="LKW48" s="343"/>
      <c r="LKX48" s="343"/>
      <c r="LKY48" s="343"/>
      <c r="LKZ48" s="343"/>
      <c r="LLA48" s="343"/>
      <c r="LLB48" s="343"/>
      <c r="LLC48" s="343"/>
      <c r="LLD48" s="343"/>
      <c r="LLE48" s="343"/>
      <c r="LLF48" s="343"/>
      <c r="LLG48" s="343"/>
      <c r="LLH48" s="343"/>
      <c r="LLI48" s="343"/>
      <c r="LLJ48" s="343"/>
      <c r="LLK48" s="343"/>
      <c r="LLL48" s="343"/>
      <c r="LLM48" s="343"/>
      <c r="LLN48" s="343"/>
      <c r="LLO48" s="343"/>
      <c r="LLP48" s="343"/>
      <c r="LLQ48" s="343"/>
      <c r="LLR48" s="343"/>
      <c r="LLS48" s="343"/>
      <c r="LLT48" s="343"/>
      <c r="LLU48" s="343"/>
      <c r="LLV48" s="343"/>
      <c r="LLW48" s="343"/>
      <c r="LLX48" s="343"/>
      <c r="LLY48" s="343"/>
      <c r="LLZ48" s="343"/>
      <c r="LMA48" s="343"/>
      <c r="LMB48" s="343"/>
      <c r="LMC48" s="343"/>
      <c r="LMD48" s="343"/>
      <c r="LME48" s="343"/>
      <c r="LMF48" s="343"/>
      <c r="LMG48" s="343"/>
      <c r="LMH48" s="343"/>
      <c r="LMI48" s="343"/>
      <c r="LMJ48" s="343"/>
      <c r="LMK48" s="343"/>
      <c r="LML48" s="343"/>
      <c r="LMM48" s="343"/>
      <c r="LMN48" s="343"/>
      <c r="LMO48" s="343"/>
      <c r="LMP48" s="343"/>
      <c r="LMQ48" s="343"/>
      <c r="LMR48" s="343"/>
      <c r="LMS48" s="343"/>
      <c r="LMT48" s="343"/>
      <c r="LMU48" s="343"/>
      <c r="LMV48" s="343"/>
      <c r="LMW48" s="343"/>
      <c r="LMX48" s="343"/>
      <c r="LMY48" s="343"/>
      <c r="LMZ48" s="343"/>
      <c r="LNA48" s="343"/>
      <c r="LNB48" s="343"/>
      <c r="LNC48" s="343"/>
      <c r="LND48" s="343"/>
      <c r="LNE48" s="343"/>
      <c r="LNF48" s="343"/>
      <c r="LNG48" s="343"/>
      <c r="LNH48" s="343"/>
      <c r="LNI48" s="343"/>
      <c r="LNJ48" s="343"/>
      <c r="LNK48" s="343"/>
      <c r="LNL48" s="343"/>
      <c r="LNM48" s="343"/>
      <c r="LNN48" s="343"/>
      <c r="LNO48" s="343"/>
      <c r="LNP48" s="343"/>
      <c r="LNQ48" s="343"/>
      <c r="LNR48" s="343"/>
      <c r="LNS48" s="343"/>
      <c r="LNT48" s="343"/>
      <c r="LNU48" s="343"/>
      <c r="LNV48" s="343"/>
      <c r="LNW48" s="343"/>
      <c r="LNX48" s="343"/>
      <c r="LNY48" s="343"/>
      <c r="LNZ48" s="343"/>
      <c r="LOA48" s="343"/>
      <c r="LOB48" s="343"/>
      <c r="LOC48" s="343"/>
      <c r="LOD48" s="343"/>
      <c r="LOE48" s="343"/>
      <c r="LOF48" s="343"/>
      <c r="LOG48" s="343"/>
      <c r="LOH48" s="343"/>
      <c r="LOI48" s="343"/>
      <c r="LOJ48" s="343"/>
      <c r="LOK48" s="343"/>
      <c r="LOL48" s="343"/>
      <c r="LOM48" s="343"/>
      <c r="LON48" s="343"/>
      <c r="LOO48" s="343"/>
      <c r="LOP48" s="343"/>
      <c r="LOQ48" s="343"/>
      <c r="LOR48" s="343"/>
      <c r="LOS48" s="343"/>
      <c r="LOT48" s="343"/>
      <c r="LOU48" s="343"/>
      <c r="LOV48" s="343"/>
      <c r="LOW48" s="343"/>
      <c r="LOX48" s="343"/>
      <c r="LOY48" s="343"/>
      <c r="LOZ48" s="343"/>
      <c r="LPA48" s="343"/>
      <c r="LPB48" s="343"/>
      <c r="LPC48" s="343"/>
      <c r="LPD48" s="343"/>
      <c r="LPE48" s="343"/>
      <c r="LPF48" s="343"/>
      <c r="LPG48" s="343"/>
      <c r="LPH48" s="343"/>
      <c r="LPI48" s="343"/>
      <c r="LPJ48" s="343"/>
      <c r="LPK48" s="343"/>
      <c r="LPL48" s="343"/>
      <c r="LPM48" s="343"/>
      <c r="LPN48" s="343"/>
      <c r="LPO48" s="343"/>
      <c r="LPP48" s="343"/>
      <c r="LPQ48" s="343"/>
      <c r="LPR48" s="343"/>
      <c r="LPS48" s="343"/>
      <c r="LPT48" s="343"/>
      <c r="LPU48" s="343"/>
      <c r="LPV48" s="343"/>
      <c r="LPW48" s="343"/>
      <c r="LPX48" s="343"/>
      <c r="LPY48" s="343"/>
      <c r="LPZ48" s="343"/>
      <c r="LQA48" s="343"/>
      <c r="LQB48" s="343"/>
      <c r="LQC48" s="343"/>
      <c r="LQD48" s="343"/>
      <c r="LQE48" s="343"/>
      <c r="LQF48" s="343"/>
      <c r="LQG48" s="343"/>
      <c r="LQH48" s="343"/>
      <c r="LQI48" s="343"/>
      <c r="LQJ48" s="343"/>
      <c r="LQK48" s="343"/>
      <c r="LQL48" s="343"/>
      <c r="LQM48" s="343"/>
      <c r="LQN48" s="343"/>
      <c r="LQO48" s="343"/>
      <c r="LQP48" s="343"/>
      <c r="LQQ48" s="343"/>
      <c r="LQR48" s="343"/>
      <c r="LQS48" s="343"/>
      <c r="LQT48" s="343"/>
      <c r="LQU48" s="343"/>
      <c r="LQV48" s="343"/>
      <c r="LQW48" s="343"/>
      <c r="LQX48" s="343"/>
      <c r="LQY48" s="343"/>
      <c r="LQZ48" s="343"/>
      <c r="LRA48" s="343"/>
      <c r="LRB48" s="343"/>
      <c r="LRC48" s="343"/>
      <c r="LRD48" s="343"/>
      <c r="LRE48" s="343"/>
      <c r="LRF48" s="343"/>
      <c r="LRG48" s="343"/>
      <c r="LRH48" s="343"/>
      <c r="LRI48" s="343"/>
      <c r="LRJ48" s="343"/>
      <c r="LRK48" s="343"/>
      <c r="LRL48" s="343"/>
      <c r="LRM48" s="343"/>
      <c r="LRN48" s="343"/>
      <c r="LRO48" s="343"/>
      <c r="LRP48" s="343"/>
      <c r="LRQ48" s="343"/>
      <c r="LRR48" s="343"/>
      <c r="LRS48" s="343"/>
      <c r="LRT48" s="343"/>
      <c r="LRU48" s="343"/>
      <c r="LRV48" s="343"/>
      <c r="LRW48" s="343"/>
      <c r="LRX48" s="343"/>
      <c r="LRY48" s="343"/>
      <c r="LRZ48" s="343"/>
      <c r="LSA48" s="343"/>
      <c r="LSB48" s="343"/>
      <c r="LSC48" s="343"/>
      <c r="LSD48" s="343"/>
      <c r="LSE48" s="343"/>
      <c r="LSF48" s="343"/>
      <c r="LSG48" s="343"/>
      <c r="LSH48" s="343"/>
      <c r="LSI48" s="343"/>
      <c r="LSJ48" s="343"/>
      <c r="LSK48" s="343"/>
      <c r="LSL48" s="343"/>
      <c r="LSM48" s="343"/>
      <c r="LSN48" s="343"/>
      <c r="LSO48" s="343"/>
      <c r="LSP48" s="343"/>
      <c r="LSQ48" s="343"/>
      <c r="LSR48" s="343"/>
      <c r="LSS48" s="343"/>
      <c r="LST48" s="343"/>
      <c r="LSU48" s="343"/>
      <c r="LSV48" s="343"/>
      <c r="LSW48" s="343"/>
      <c r="LSX48" s="343"/>
      <c r="LSY48" s="343"/>
      <c r="LSZ48" s="343"/>
      <c r="LTA48" s="343"/>
      <c r="LTB48" s="343"/>
      <c r="LTC48" s="343"/>
      <c r="LTD48" s="343"/>
      <c r="LTE48" s="343"/>
      <c r="LTF48" s="343"/>
      <c r="LTG48" s="343"/>
      <c r="LTH48" s="343"/>
      <c r="LTI48" s="343"/>
      <c r="LTJ48" s="343"/>
      <c r="LTK48" s="343"/>
      <c r="LTL48" s="343"/>
      <c r="LTM48" s="343"/>
      <c r="LTN48" s="343"/>
      <c r="LTO48" s="343"/>
      <c r="LTP48" s="343"/>
      <c r="LTQ48" s="343"/>
      <c r="LTR48" s="343"/>
      <c r="LTS48" s="343"/>
      <c r="LTT48" s="343"/>
      <c r="LTU48" s="343"/>
      <c r="LTV48" s="343"/>
      <c r="LTW48" s="343"/>
      <c r="LTX48" s="343"/>
      <c r="LTY48" s="343"/>
      <c r="LTZ48" s="343"/>
      <c r="LUA48" s="343"/>
      <c r="LUB48" s="343"/>
      <c r="LUC48" s="343"/>
      <c r="LUD48" s="343"/>
      <c r="LUE48" s="343"/>
      <c r="LUF48" s="343"/>
      <c r="LUG48" s="343"/>
      <c r="LUH48" s="343"/>
      <c r="LUI48" s="343"/>
      <c r="LUJ48" s="343"/>
      <c r="LUK48" s="343"/>
      <c r="LUL48" s="343"/>
      <c r="LUM48" s="343"/>
      <c r="LUN48" s="343"/>
      <c r="LUO48" s="343"/>
      <c r="LUP48" s="343"/>
      <c r="LUQ48" s="343"/>
      <c r="LUR48" s="343"/>
      <c r="LUS48" s="343"/>
      <c r="LUT48" s="343"/>
      <c r="LUU48" s="343"/>
      <c r="LUV48" s="343"/>
      <c r="LUW48" s="343"/>
      <c r="LUX48" s="343"/>
      <c r="LUY48" s="343"/>
      <c r="LUZ48" s="343"/>
      <c r="LVA48" s="343"/>
      <c r="LVB48" s="343"/>
      <c r="LVC48" s="343"/>
      <c r="LVD48" s="343"/>
      <c r="LVE48" s="343"/>
      <c r="LVF48" s="343"/>
      <c r="LVG48" s="343"/>
      <c r="LVH48" s="343"/>
      <c r="LVI48" s="343"/>
      <c r="LVJ48" s="343"/>
      <c r="LVK48" s="343"/>
      <c r="LVL48" s="343"/>
      <c r="LVM48" s="343"/>
      <c r="LVN48" s="343"/>
      <c r="LVO48" s="343"/>
      <c r="LVP48" s="343"/>
      <c r="LVQ48" s="343"/>
      <c r="LVR48" s="343"/>
      <c r="LVS48" s="343"/>
      <c r="LVT48" s="343"/>
      <c r="LVU48" s="343"/>
      <c r="LVV48" s="343"/>
      <c r="LVW48" s="343"/>
      <c r="LVX48" s="343"/>
      <c r="LVY48" s="343"/>
      <c r="LVZ48" s="343"/>
      <c r="LWA48" s="343"/>
      <c r="LWB48" s="343"/>
      <c r="LWC48" s="343"/>
      <c r="LWD48" s="343"/>
      <c r="LWE48" s="343"/>
      <c r="LWF48" s="343"/>
      <c r="LWG48" s="343"/>
      <c r="LWH48" s="343"/>
      <c r="LWI48" s="343"/>
      <c r="LWJ48" s="343"/>
      <c r="LWK48" s="343"/>
      <c r="LWL48" s="343"/>
      <c r="LWM48" s="343"/>
      <c r="LWN48" s="343"/>
      <c r="LWO48" s="343"/>
      <c r="LWP48" s="343"/>
      <c r="LWQ48" s="343"/>
      <c r="LWR48" s="343"/>
      <c r="LWS48" s="343"/>
      <c r="LWT48" s="343"/>
      <c r="LWU48" s="343"/>
      <c r="LWV48" s="343"/>
      <c r="LWW48" s="343"/>
      <c r="LWX48" s="343"/>
      <c r="LWY48" s="343"/>
      <c r="LWZ48" s="343"/>
      <c r="LXA48" s="343"/>
      <c r="LXB48" s="343"/>
      <c r="LXC48" s="343"/>
      <c r="LXD48" s="343"/>
      <c r="LXE48" s="343"/>
      <c r="LXF48" s="343"/>
      <c r="LXG48" s="343"/>
      <c r="LXH48" s="343"/>
      <c r="LXI48" s="343"/>
      <c r="LXJ48" s="343"/>
      <c r="LXK48" s="343"/>
      <c r="LXL48" s="343"/>
      <c r="LXM48" s="343"/>
      <c r="LXN48" s="343"/>
      <c r="LXO48" s="343"/>
      <c r="LXP48" s="343"/>
      <c r="LXQ48" s="343"/>
      <c r="LXR48" s="343"/>
      <c r="LXS48" s="343"/>
      <c r="LXT48" s="343"/>
      <c r="LXU48" s="343"/>
      <c r="LXV48" s="343"/>
      <c r="LXW48" s="343"/>
      <c r="LXX48" s="343"/>
      <c r="LXY48" s="343"/>
      <c r="LXZ48" s="343"/>
      <c r="LYA48" s="343"/>
      <c r="LYB48" s="343"/>
      <c r="LYC48" s="343"/>
      <c r="LYD48" s="343"/>
      <c r="LYE48" s="343"/>
      <c r="LYF48" s="343"/>
      <c r="LYG48" s="343"/>
      <c r="LYH48" s="343"/>
      <c r="LYI48" s="343"/>
      <c r="LYJ48" s="343"/>
      <c r="LYK48" s="343"/>
      <c r="LYL48" s="343"/>
      <c r="LYM48" s="343"/>
      <c r="LYN48" s="343"/>
      <c r="LYO48" s="343"/>
      <c r="LYP48" s="343"/>
      <c r="LYQ48" s="343"/>
      <c r="LYR48" s="343"/>
      <c r="LYS48" s="343"/>
      <c r="LYT48" s="343"/>
      <c r="LYU48" s="343"/>
      <c r="LYV48" s="343"/>
      <c r="LYW48" s="343"/>
      <c r="LYX48" s="343"/>
      <c r="LYY48" s="343"/>
      <c r="LYZ48" s="343"/>
      <c r="LZA48" s="343"/>
      <c r="LZB48" s="343"/>
      <c r="LZC48" s="343"/>
      <c r="LZD48" s="343"/>
      <c r="LZE48" s="343"/>
      <c r="LZF48" s="343"/>
      <c r="LZG48" s="343"/>
      <c r="LZH48" s="343"/>
      <c r="LZI48" s="343"/>
      <c r="LZJ48" s="343"/>
      <c r="LZK48" s="343"/>
      <c r="LZL48" s="343"/>
      <c r="LZM48" s="343"/>
      <c r="LZN48" s="343"/>
      <c r="LZO48" s="343"/>
      <c r="LZP48" s="343"/>
      <c r="LZQ48" s="343"/>
      <c r="LZR48" s="343"/>
      <c r="LZS48" s="343"/>
      <c r="LZT48" s="343"/>
      <c r="LZU48" s="343"/>
      <c r="LZV48" s="343"/>
      <c r="LZW48" s="343"/>
      <c r="LZX48" s="343"/>
      <c r="LZY48" s="343"/>
      <c r="LZZ48" s="343"/>
      <c r="MAA48" s="343"/>
      <c r="MAB48" s="343"/>
      <c r="MAC48" s="343"/>
      <c r="MAD48" s="343"/>
      <c r="MAE48" s="343"/>
      <c r="MAF48" s="343"/>
      <c r="MAG48" s="343"/>
      <c r="MAH48" s="343"/>
      <c r="MAI48" s="343"/>
      <c r="MAJ48" s="343"/>
      <c r="MAK48" s="343"/>
      <c r="MAL48" s="343"/>
      <c r="MAM48" s="343"/>
      <c r="MAN48" s="343"/>
      <c r="MAO48" s="343"/>
      <c r="MAP48" s="343"/>
      <c r="MAQ48" s="343"/>
      <c r="MAR48" s="343"/>
      <c r="MAS48" s="343"/>
      <c r="MAT48" s="343"/>
      <c r="MAU48" s="343"/>
      <c r="MAV48" s="343"/>
      <c r="MAW48" s="343"/>
      <c r="MAX48" s="343"/>
      <c r="MAY48" s="343"/>
      <c r="MAZ48" s="343"/>
      <c r="MBA48" s="343"/>
      <c r="MBB48" s="343"/>
      <c r="MBC48" s="343"/>
      <c r="MBD48" s="343"/>
      <c r="MBE48" s="343"/>
      <c r="MBF48" s="343"/>
      <c r="MBG48" s="343"/>
      <c r="MBH48" s="343"/>
      <c r="MBI48" s="343"/>
      <c r="MBJ48" s="343"/>
      <c r="MBK48" s="343"/>
      <c r="MBL48" s="343"/>
      <c r="MBM48" s="343"/>
      <c r="MBN48" s="343"/>
      <c r="MBO48" s="343"/>
      <c r="MBP48" s="343"/>
      <c r="MBQ48" s="343"/>
      <c r="MBR48" s="343"/>
      <c r="MBS48" s="343"/>
      <c r="MBT48" s="343"/>
      <c r="MBU48" s="343"/>
      <c r="MBV48" s="343"/>
      <c r="MBW48" s="343"/>
      <c r="MBX48" s="343"/>
      <c r="MBY48" s="343"/>
      <c r="MBZ48" s="343"/>
      <c r="MCA48" s="343"/>
      <c r="MCB48" s="343"/>
      <c r="MCC48" s="343"/>
      <c r="MCD48" s="343"/>
      <c r="MCE48" s="343"/>
      <c r="MCF48" s="343"/>
      <c r="MCG48" s="343"/>
      <c r="MCH48" s="343"/>
      <c r="MCI48" s="343"/>
      <c r="MCJ48" s="343"/>
      <c r="MCK48" s="343"/>
      <c r="MCL48" s="343"/>
      <c r="MCM48" s="343"/>
      <c r="MCN48" s="343"/>
      <c r="MCO48" s="343"/>
      <c r="MCP48" s="343"/>
      <c r="MCQ48" s="343"/>
      <c r="MCR48" s="343"/>
      <c r="MCS48" s="343"/>
      <c r="MCT48" s="343"/>
      <c r="MCU48" s="343"/>
      <c r="MCV48" s="343"/>
      <c r="MCW48" s="343"/>
      <c r="MCX48" s="343"/>
      <c r="MCY48" s="343"/>
      <c r="MCZ48" s="343"/>
      <c r="MDA48" s="343"/>
      <c r="MDB48" s="343"/>
      <c r="MDC48" s="343"/>
      <c r="MDD48" s="343"/>
      <c r="MDE48" s="343"/>
      <c r="MDF48" s="343"/>
      <c r="MDG48" s="343"/>
      <c r="MDH48" s="343"/>
      <c r="MDI48" s="343"/>
      <c r="MDJ48" s="343"/>
      <c r="MDK48" s="343"/>
      <c r="MDL48" s="343"/>
      <c r="MDM48" s="343"/>
      <c r="MDN48" s="343"/>
      <c r="MDO48" s="343"/>
      <c r="MDP48" s="343"/>
      <c r="MDQ48" s="343"/>
      <c r="MDR48" s="343"/>
      <c r="MDS48" s="343"/>
      <c r="MDT48" s="343"/>
      <c r="MDU48" s="343"/>
      <c r="MDV48" s="343"/>
      <c r="MDW48" s="343"/>
      <c r="MDX48" s="343"/>
      <c r="MDY48" s="343"/>
      <c r="MDZ48" s="343"/>
      <c r="MEA48" s="343"/>
      <c r="MEB48" s="343"/>
      <c r="MEC48" s="343"/>
      <c r="MED48" s="343"/>
      <c r="MEE48" s="343"/>
      <c r="MEF48" s="343"/>
      <c r="MEG48" s="343"/>
      <c r="MEH48" s="343"/>
      <c r="MEI48" s="343"/>
      <c r="MEJ48" s="343"/>
      <c r="MEK48" s="343"/>
      <c r="MEL48" s="343"/>
      <c r="MEM48" s="343"/>
      <c r="MEN48" s="343"/>
      <c r="MEO48" s="343"/>
      <c r="MEP48" s="343"/>
      <c r="MEQ48" s="343"/>
      <c r="MER48" s="343"/>
      <c r="MES48" s="343"/>
      <c r="MET48" s="343"/>
      <c r="MEU48" s="343"/>
      <c r="MEV48" s="343"/>
      <c r="MEW48" s="343"/>
      <c r="MEX48" s="343"/>
      <c r="MEY48" s="343"/>
      <c r="MEZ48" s="343"/>
      <c r="MFA48" s="343"/>
      <c r="MFB48" s="343"/>
      <c r="MFC48" s="343"/>
      <c r="MFD48" s="343"/>
      <c r="MFE48" s="343"/>
      <c r="MFF48" s="343"/>
      <c r="MFG48" s="343"/>
      <c r="MFH48" s="343"/>
      <c r="MFI48" s="343"/>
      <c r="MFJ48" s="343"/>
      <c r="MFK48" s="343"/>
      <c r="MFL48" s="343"/>
      <c r="MFM48" s="343"/>
      <c r="MFN48" s="343"/>
      <c r="MFO48" s="343"/>
      <c r="MFP48" s="343"/>
      <c r="MFQ48" s="343"/>
      <c r="MFR48" s="343"/>
      <c r="MFS48" s="343"/>
      <c r="MFT48" s="343"/>
      <c r="MFU48" s="343"/>
      <c r="MFV48" s="343"/>
      <c r="MFW48" s="343"/>
      <c r="MFX48" s="343"/>
      <c r="MFY48" s="343"/>
      <c r="MFZ48" s="343"/>
      <c r="MGA48" s="343"/>
      <c r="MGB48" s="343"/>
      <c r="MGC48" s="343"/>
      <c r="MGD48" s="343"/>
      <c r="MGE48" s="343"/>
      <c r="MGF48" s="343"/>
      <c r="MGG48" s="343"/>
      <c r="MGH48" s="343"/>
      <c r="MGI48" s="343"/>
      <c r="MGJ48" s="343"/>
      <c r="MGK48" s="343"/>
      <c r="MGL48" s="343"/>
      <c r="MGM48" s="343"/>
      <c r="MGN48" s="343"/>
      <c r="MGO48" s="343"/>
      <c r="MGP48" s="343"/>
      <c r="MGQ48" s="343"/>
      <c r="MGR48" s="343"/>
      <c r="MGS48" s="343"/>
      <c r="MGT48" s="343"/>
      <c r="MGU48" s="343"/>
      <c r="MGV48" s="343"/>
      <c r="MGW48" s="343"/>
      <c r="MGX48" s="343"/>
      <c r="MGY48" s="343"/>
      <c r="MGZ48" s="343"/>
      <c r="MHA48" s="343"/>
      <c r="MHB48" s="343"/>
      <c r="MHC48" s="343"/>
      <c r="MHD48" s="343"/>
      <c r="MHE48" s="343"/>
      <c r="MHF48" s="343"/>
      <c r="MHG48" s="343"/>
      <c r="MHH48" s="343"/>
      <c r="MHI48" s="343"/>
      <c r="MHJ48" s="343"/>
      <c r="MHK48" s="343"/>
      <c r="MHL48" s="343"/>
      <c r="MHM48" s="343"/>
      <c r="MHN48" s="343"/>
      <c r="MHO48" s="343"/>
      <c r="MHP48" s="343"/>
      <c r="MHQ48" s="343"/>
      <c r="MHR48" s="343"/>
      <c r="MHS48" s="343"/>
      <c r="MHT48" s="343"/>
      <c r="MHU48" s="343"/>
      <c r="MHV48" s="343"/>
      <c r="MHW48" s="343"/>
      <c r="MHX48" s="343"/>
      <c r="MHY48" s="343"/>
      <c r="MHZ48" s="343"/>
      <c r="MIA48" s="343"/>
      <c r="MIB48" s="343"/>
      <c r="MIC48" s="343"/>
      <c r="MID48" s="343"/>
      <c r="MIE48" s="343"/>
      <c r="MIF48" s="343"/>
      <c r="MIG48" s="343"/>
      <c r="MIH48" s="343"/>
      <c r="MII48" s="343"/>
      <c r="MIJ48" s="343"/>
      <c r="MIK48" s="343"/>
      <c r="MIL48" s="343"/>
      <c r="MIM48" s="343"/>
      <c r="MIN48" s="343"/>
      <c r="MIO48" s="343"/>
      <c r="MIP48" s="343"/>
      <c r="MIQ48" s="343"/>
      <c r="MIR48" s="343"/>
      <c r="MIS48" s="343"/>
      <c r="MIT48" s="343"/>
      <c r="MIU48" s="343"/>
      <c r="MIV48" s="343"/>
      <c r="MIW48" s="343"/>
      <c r="MIX48" s="343"/>
      <c r="MIY48" s="343"/>
      <c r="MIZ48" s="343"/>
      <c r="MJA48" s="343"/>
      <c r="MJB48" s="343"/>
      <c r="MJC48" s="343"/>
      <c r="MJD48" s="343"/>
      <c r="MJE48" s="343"/>
      <c r="MJF48" s="343"/>
      <c r="MJG48" s="343"/>
      <c r="MJH48" s="343"/>
      <c r="MJI48" s="343"/>
      <c r="MJJ48" s="343"/>
      <c r="MJK48" s="343"/>
      <c r="MJL48" s="343"/>
      <c r="MJM48" s="343"/>
      <c r="MJN48" s="343"/>
      <c r="MJO48" s="343"/>
      <c r="MJP48" s="343"/>
      <c r="MJQ48" s="343"/>
      <c r="MJR48" s="343"/>
      <c r="MJS48" s="343"/>
      <c r="MJT48" s="343"/>
      <c r="MJU48" s="343"/>
      <c r="MJV48" s="343"/>
      <c r="MJW48" s="343"/>
      <c r="MJX48" s="343"/>
      <c r="MJY48" s="343"/>
      <c r="MJZ48" s="343"/>
      <c r="MKA48" s="343"/>
      <c r="MKB48" s="343"/>
      <c r="MKC48" s="343"/>
      <c r="MKD48" s="343"/>
      <c r="MKE48" s="343"/>
      <c r="MKF48" s="343"/>
      <c r="MKG48" s="343"/>
      <c r="MKH48" s="343"/>
      <c r="MKI48" s="343"/>
      <c r="MKJ48" s="343"/>
      <c r="MKK48" s="343"/>
      <c r="MKL48" s="343"/>
      <c r="MKM48" s="343"/>
      <c r="MKN48" s="343"/>
      <c r="MKO48" s="343"/>
      <c r="MKP48" s="343"/>
      <c r="MKQ48" s="343"/>
      <c r="MKR48" s="343"/>
      <c r="MKS48" s="343"/>
      <c r="MKT48" s="343"/>
      <c r="MKU48" s="343"/>
      <c r="MKV48" s="343"/>
      <c r="MKW48" s="343"/>
      <c r="MKX48" s="343"/>
      <c r="MKY48" s="343"/>
      <c r="MKZ48" s="343"/>
      <c r="MLA48" s="343"/>
      <c r="MLB48" s="343"/>
      <c r="MLC48" s="343"/>
      <c r="MLD48" s="343"/>
      <c r="MLE48" s="343"/>
      <c r="MLF48" s="343"/>
      <c r="MLG48" s="343"/>
      <c r="MLH48" s="343"/>
      <c r="MLI48" s="343"/>
      <c r="MLJ48" s="343"/>
      <c r="MLK48" s="343"/>
      <c r="MLL48" s="343"/>
      <c r="MLM48" s="343"/>
      <c r="MLN48" s="343"/>
      <c r="MLO48" s="343"/>
      <c r="MLP48" s="343"/>
      <c r="MLQ48" s="343"/>
      <c r="MLR48" s="343"/>
      <c r="MLS48" s="343"/>
      <c r="MLT48" s="343"/>
      <c r="MLU48" s="343"/>
      <c r="MLV48" s="343"/>
      <c r="MLW48" s="343"/>
      <c r="MLX48" s="343"/>
      <c r="MLY48" s="343"/>
      <c r="MLZ48" s="343"/>
      <c r="MMA48" s="343"/>
      <c r="MMB48" s="343"/>
      <c r="MMC48" s="343"/>
      <c r="MMD48" s="343"/>
      <c r="MME48" s="343"/>
      <c r="MMF48" s="343"/>
      <c r="MMG48" s="343"/>
      <c r="MMH48" s="343"/>
      <c r="MMI48" s="343"/>
      <c r="MMJ48" s="343"/>
      <c r="MMK48" s="343"/>
      <c r="MML48" s="343"/>
      <c r="MMM48" s="343"/>
      <c r="MMN48" s="343"/>
      <c r="MMO48" s="343"/>
      <c r="MMP48" s="343"/>
      <c r="MMQ48" s="343"/>
      <c r="MMR48" s="343"/>
      <c r="MMS48" s="343"/>
      <c r="MMT48" s="343"/>
      <c r="MMU48" s="343"/>
      <c r="MMV48" s="343"/>
      <c r="MMW48" s="343"/>
      <c r="MMX48" s="343"/>
      <c r="MMY48" s="343"/>
      <c r="MMZ48" s="343"/>
      <c r="MNA48" s="343"/>
      <c r="MNB48" s="343"/>
      <c r="MNC48" s="343"/>
      <c r="MND48" s="343"/>
      <c r="MNE48" s="343"/>
      <c r="MNF48" s="343"/>
      <c r="MNG48" s="343"/>
      <c r="MNH48" s="343"/>
      <c r="MNI48" s="343"/>
      <c r="MNJ48" s="343"/>
      <c r="MNK48" s="343"/>
      <c r="MNL48" s="343"/>
      <c r="MNM48" s="343"/>
      <c r="MNN48" s="343"/>
      <c r="MNO48" s="343"/>
      <c r="MNP48" s="343"/>
      <c r="MNQ48" s="343"/>
      <c r="MNR48" s="343"/>
      <c r="MNS48" s="343"/>
      <c r="MNT48" s="343"/>
      <c r="MNU48" s="343"/>
      <c r="MNV48" s="343"/>
      <c r="MNW48" s="343"/>
      <c r="MNX48" s="343"/>
      <c r="MNY48" s="343"/>
      <c r="MNZ48" s="343"/>
      <c r="MOA48" s="343"/>
      <c r="MOB48" s="343"/>
      <c r="MOC48" s="343"/>
      <c r="MOD48" s="343"/>
      <c r="MOE48" s="343"/>
      <c r="MOF48" s="343"/>
      <c r="MOG48" s="343"/>
      <c r="MOH48" s="343"/>
      <c r="MOI48" s="343"/>
      <c r="MOJ48" s="343"/>
      <c r="MOK48" s="343"/>
      <c r="MOL48" s="343"/>
      <c r="MOM48" s="343"/>
      <c r="MON48" s="343"/>
      <c r="MOO48" s="343"/>
      <c r="MOP48" s="343"/>
      <c r="MOQ48" s="343"/>
      <c r="MOR48" s="343"/>
      <c r="MOS48" s="343"/>
      <c r="MOT48" s="343"/>
      <c r="MOU48" s="343"/>
      <c r="MOV48" s="343"/>
      <c r="MOW48" s="343"/>
      <c r="MOX48" s="343"/>
      <c r="MOY48" s="343"/>
      <c r="MOZ48" s="343"/>
      <c r="MPA48" s="343"/>
      <c r="MPB48" s="343"/>
      <c r="MPC48" s="343"/>
      <c r="MPD48" s="343"/>
      <c r="MPE48" s="343"/>
      <c r="MPF48" s="343"/>
      <c r="MPG48" s="343"/>
      <c r="MPH48" s="343"/>
      <c r="MPI48" s="343"/>
      <c r="MPJ48" s="343"/>
      <c r="MPK48" s="343"/>
      <c r="MPL48" s="343"/>
      <c r="MPM48" s="343"/>
      <c r="MPN48" s="343"/>
      <c r="MPO48" s="343"/>
      <c r="MPP48" s="343"/>
      <c r="MPQ48" s="343"/>
      <c r="MPR48" s="343"/>
      <c r="MPS48" s="343"/>
      <c r="MPT48" s="343"/>
      <c r="MPU48" s="343"/>
      <c r="MPV48" s="343"/>
      <c r="MPW48" s="343"/>
      <c r="MPX48" s="343"/>
      <c r="MPY48" s="343"/>
      <c r="MPZ48" s="343"/>
      <c r="MQA48" s="343"/>
      <c r="MQB48" s="343"/>
      <c r="MQC48" s="343"/>
      <c r="MQD48" s="343"/>
      <c r="MQE48" s="343"/>
      <c r="MQF48" s="343"/>
      <c r="MQG48" s="343"/>
      <c r="MQH48" s="343"/>
      <c r="MQI48" s="343"/>
      <c r="MQJ48" s="343"/>
      <c r="MQK48" s="343"/>
      <c r="MQL48" s="343"/>
      <c r="MQM48" s="343"/>
      <c r="MQN48" s="343"/>
      <c r="MQO48" s="343"/>
      <c r="MQP48" s="343"/>
      <c r="MQQ48" s="343"/>
      <c r="MQR48" s="343"/>
      <c r="MQS48" s="343"/>
      <c r="MQT48" s="343"/>
      <c r="MQU48" s="343"/>
      <c r="MQV48" s="343"/>
      <c r="MQW48" s="343"/>
      <c r="MQX48" s="343"/>
      <c r="MQY48" s="343"/>
      <c r="MQZ48" s="343"/>
      <c r="MRA48" s="343"/>
      <c r="MRB48" s="343"/>
      <c r="MRC48" s="343"/>
      <c r="MRD48" s="343"/>
      <c r="MRE48" s="343"/>
      <c r="MRF48" s="343"/>
      <c r="MRG48" s="343"/>
      <c r="MRH48" s="343"/>
      <c r="MRI48" s="343"/>
      <c r="MRJ48" s="343"/>
      <c r="MRK48" s="343"/>
      <c r="MRL48" s="343"/>
      <c r="MRM48" s="343"/>
      <c r="MRN48" s="343"/>
      <c r="MRO48" s="343"/>
      <c r="MRP48" s="343"/>
      <c r="MRQ48" s="343"/>
      <c r="MRR48" s="343"/>
      <c r="MRS48" s="343"/>
      <c r="MRT48" s="343"/>
      <c r="MRU48" s="343"/>
      <c r="MRV48" s="343"/>
      <c r="MRW48" s="343"/>
      <c r="MRX48" s="343"/>
      <c r="MRY48" s="343"/>
      <c r="MRZ48" s="343"/>
      <c r="MSA48" s="343"/>
      <c r="MSB48" s="343"/>
      <c r="MSC48" s="343"/>
      <c r="MSD48" s="343"/>
      <c r="MSE48" s="343"/>
      <c r="MSF48" s="343"/>
      <c r="MSG48" s="343"/>
      <c r="MSH48" s="343"/>
      <c r="MSI48" s="343"/>
      <c r="MSJ48" s="343"/>
      <c r="MSK48" s="343"/>
      <c r="MSL48" s="343"/>
      <c r="MSM48" s="343"/>
      <c r="MSN48" s="343"/>
      <c r="MSO48" s="343"/>
      <c r="MSP48" s="343"/>
      <c r="MSQ48" s="343"/>
      <c r="MSR48" s="343"/>
      <c r="MSS48" s="343"/>
      <c r="MST48" s="343"/>
      <c r="MSU48" s="343"/>
      <c r="MSV48" s="343"/>
      <c r="MSW48" s="343"/>
      <c r="MSX48" s="343"/>
      <c r="MSY48" s="343"/>
      <c r="MSZ48" s="343"/>
      <c r="MTA48" s="343"/>
      <c r="MTB48" s="343"/>
      <c r="MTC48" s="343"/>
      <c r="MTD48" s="343"/>
      <c r="MTE48" s="343"/>
      <c r="MTF48" s="343"/>
      <c r="MTG48" s="343"/>
      <c r="MTH48" s="343"/>
      <c r="MTI48" s="343"/>
      <c r="MTJ48" s="343"/>
      <c r="MTK48" s="343"/>
      <c r="MTL48" s="343"/>
      <c r="MTM48" s="343"/>
      <c r="MTN48" s="343"/>
      <c r="MTO48" s="343"/>
      <c r="MTP48" s="343"/>
      <c r="MTQ48" s="343"/>
      <c r="MTR48" s="343"/>
      <c r="MTS48" s="343"/>
      <c r="MTT48" s="343"/>
      <c r="MTU48" s="343"/>
      <c r="MTV48" s="343"/>
      <c r="MTW48" s="343"/>
      <c r="MTX48" s="343"/>
      <c r="MTY48" s="343"/>
      <c r="MTZ48" s="343"/>
      <c r="MUA48" s="343"/>
      <c r="MUB48" s="343"/>
      <c r="MUC48" s="343"/>
      <c r="MUD48" s="343"/>
      <c r="MUE48" s="343"/>
      <c r="MUF48" s="343"/>
      <c r="MUG48" s="343"/>
      <c r="MUH48" s="343"/>
      <c r="MUI48" s="343"/>
      <c r="MUJ48" s="343"/>
      <c r="MUK48" s="343"/>
      <c r="MUL48" s="343"/>
      <c r="MUM48" s="343"/>
      <c r="MUN48" s="343"/>
      <c r="MUO48" s="343"/>
      <c r="MUP48" s="343"/>
      <c r="MUQ48" s="343"/>
      <c r="MUR48" s="343"/>
      <c r="MUS48" s="343"/>
      <c r="MUT48" s="343"/>
      <c r="MUU48" s="343"/>
      <c r="MUV48" s="343"/>
      <c r="MUW48" s="343"/>
      <c r="MUX48" s="343"/>
      <c r="MUY48" s="343"/>
      <c r="MUZ48" s="343"/>
      <c r="MVA48" s="343"/>
      <c r="MVB48" s="343"/>
      <c r="MVC48" s="343"/>
      <c r="MVD48" s="343"/>
      <c r="MVE48" s="343"/>
      <c r="MVF48" s="343"/>
      <c r="MVG48" s="343"/>
      <c r="MVH48" s="343"/>
      <c r="MVI48" s="343"/>
      <c r="MVJ48" s="343"/>
      <c r="MVK48" s="343"/>
      <c r="MVL48" s="343"/>
      <c r="MVM48" s="343"/>
      <c r="MVN48" s="343"/>
      <c r="MVO48" s="343"/>
      <c r="MVP48" s="343"/>
      <c r="MVQ48" s="343"/>
      <c r="MVR48" s="343"/>
      <c r="MVS48" s="343"/>
      <c r="MVT48" s="343"/>
      <c r="MVU48" s="343"/>
      <c r="MVV48" s="343"/>
      <c r="MVW48" s="343"/>
      <c r="MVX48" s="343"/>
      <c r="MVY48" s="343"/>
      <c r="MVZ48" s="343"/>
      <c r="MWA48" s="343"/>
      <c r="MWB48" s="343"/>
      <c r="MWC48" s="343"/>
      <c r="MWD48" s="343"/>
      <c r="MWE48" s="343"/>
      <c r="MWF48" s="343"/>
      <c r="MWG48" s="343"/>
      <c r="MWH48" s="343"/>
      <c r="MWI48" s="343"/>
      <c r="MWJ48" s="343"/>
      <c r="MWK48" s="343"/>
      <c r="MWL48" s="343"/>
      <c r="MWM48" s="343"/>
      <c r="MWN48" s="343"/>
      <c r="MWO48" s="343"/>
      <c r="MWP48" s="343"/>
      <c r="MWQ48" s="343"/>
      <c r="MWR48" s="343"/>
      <c r="MWS48" s="343"/>
      <c r="MWT48" s="343"/>
      <c r="MWU48" s="343"/>
      <c r="MWV48" s="343"/>
      <c r="MWW48" s="343"/>
      <c r="MWX48" s="343"/>
      <c r="MWY48" s="343"/>
      <c r="MWZ48" s="343"/>
      <c r="MXA48" s="343"/>
      <c r="MXB48" s="343"/>
      <c r="MXC48" s="343"/>
      <c r="MXD48" s="343"/>
      <c r="MXE48" s="343"/>
      <c r="MXF48" s="343"/>
      <c r="MXG48" s="343"/>
      <c r="MXH48" s="343"/>
      <c r="MXI48" s="343"/>
      <c r="MXJ48" s="343"/>
      <c r="MXK48" s="343"/>
      <c r="MXL48" s="343"/>
      <c r="MXM48" s="343"/>
      <c r="MXN48" s="343"/>
      <c r="MXO48" s="343"/>
      <c r="MXP48" s="343"/>
      <c r="MXQ48" s="343"/>
      <c r="MXR48" s="343"/>
      <c r="MXS48" s="343"/>
      <c r="MXT48" s="343"/>
      <c r="MXU48" s="343"/>
      <c r="MXV48" s="343"/>
      <c r="MXW48" s="343"/>
      <c r="MXX48" s="343"/>
      <c r="MXY48" s="343"/>
      <c r="MXZ48" s="343"/>
      <c r="MYA48" s="343"/>
      <c r="MYB48" s="343"/>
      <c r="MYC48" s="343"/>
      <c r="MYD48" s="343"/>
      <c r="MYE48" s="343"/>
      <c r="MYF48" s="343"/>
      <c r="MYG48" s="343"/>
      <c r="MYH48" s="343"/>
      <c r="MYI48" s="343"/>
      <c r="MYJ48" s="343"/>
      <c r="MYK48" s="343"/>
      <c r="MYL48" s="343"/>
      <c r="MYM48" s="343"/>
      <c r="MYN48" s="343"/>
      <c r="MYO48" s="343"/>
      <c r="MYP48" s="343"/>
      <c r="MYQ48" s="343"/>
      <c r="MYR48" s="343"/>
      <c r="MYS48" s="343"/>
      <c r="MYT48" s="343"/>
      <c r="MYU48" s="343"/>
      <c r="MYV48" s="343"/>
      <c r="MYW48" s="343"/>
      <c r="MYX48" s="343"/>
      <c r="MYY48" s="343"/>
      <c r="MYZ48" s="343"/>
      <c r="MZA48" s="343"/>
      <c r="MZB48" s="343"/>
      <c r="MZC48" s="343"/>
      <c r="MZD48" s="343"/>
      <c r="MZE48" s="343"/>
      <c r="MZF48" s="343"/>
      <c r="MZG48" s="343"/>
      <c r="MZH48" s="343"/>
      <c r="MZI48" s="343"/>
      <c r="MZJ48" s="343"/>
      <c r="MZK48" s="343"/>
      <c r="MZL48" s="343"/>
      <c r="MZM48" s="343"/>
      <c r="MZN48" s="343"/>
      <c r="MZO48" s="343"/>
      <c r="MZP48" s="343"/>
      <c r="MZQ48" s="343"/>
      <c r="MZR48" s="343"/>
      <c r="MZS48" s="343"/>
      <c r="MZT48" s="343"/>
      <c r="MZU48" s="343"/>
      <c r="MZV48" s="343"/>
      <c r="MZW48" s="343"/>
      <c r="MZX48" s="343"/>
      <c r="MZY48" s="343"/>
      <c r="MZZ48" s="343"/>
      <c r="NAA48" s="343"/>
      <c r="NAB48" s="343"/>
      <c r="NAC48" s="343"/>
      <c r="NAD48" s="343"/>
      <c r="NAE48" s="343"/>
      <c r="NAF48" s="343"/>
      <c r="NAG48" s="343"/>
      <c r="NAH48" s="343"/>
      <c r="NAI48" s="343"/>
      <c r="NAJ48" s="343"/>
      <c r="NAK48" s="343"/>
      <c r="NAL48" s="343"/>
      <c r="NAM48" s="343"/>
      <c r="NAN48" s="343"/>
      <c r="NAO48" s="343"/>
      <c r="NAP48" s="343"/>
      <c r="NAQ48" s="343"/>
      <c r="NAR48" s="343"/>
      <c r="NAS48" s="343"/>
      <c r="NAT48" s="343"/>
      <c r="NAU48" s="343"/>
      <c r="NAV48" s="343"/>
      <c r="NAW48" s="343"/>
      <c r="NAX48" s="343"/>
      <c r="NAY48" s="343"/>
      <c r="NAZ48" s="343"/>
      <c r="NBA48" s="343"/>
      <c r="NBB48" s="343"/>
      <c r="NBC48" s="343"/>
      <c r="NBD48" s="343"/>
      <c r="NBE48" s="343"/>
      <c r="NBF48" s="343"/>
      <c r="NBG48" s="343"/>
      <c r="NBH48" s="343"/>
      <c r="NBI48" s="343"/>
      <c r="NBJ48" s="343"/>
      <c r="NBK48" s="343"/>
      <c r="NBL48" s="343"/>
      <c r="NBM48" s="343"/>
      <c r="NBN48" s="343"/>
      <c r="NBO48" s="343"/>
      <c r="NBP48" s="343"/>
      <c r="NBQ48" s="343"/>
      <c r="NBR48" s="343"/>
      <c r="NBS48" s="343"/>
      <c r="NBT48" s="343"/>
      <c r="NBU48" s="343"/>
      <c r="NBV48" s="343"/>
      <c r="NBW48" s="343"/>
      <c r="NBX48" s="343"/>
      <c r="NBY48" s="343"/>
      <c r="NBZ48" s="343"/>
      <c r="NCA48" s="343"/>
      <c r="NCB48" s="343"/>
      <c r="NCC48" s="343"/>
      <c r="NCD48" s="343"/>
      <c r="NCE48" s="343"/>
      <c r="NCF48" s="343"/>
      <c r="NCG48" s="343"/>
      <c r="NCH48" s="343"/>
      <c r="NCI48" s="343"/>
      <c r="NCJ48" s="343"/>
      <c r="NCK48" s="343"/>
      <c r="NCL48" s="343"/>
      <c r="NCM48" s="343"/>
      <c r="NCN48" s="343"/>
      <c r="NCO48" s="343"/>
      <c r="NCP48" s="343"/>
      <c r="NCQ48" s="343"/>
      <c r="NCR48" s="343"/>
      <c r="NCS48" s="343"/>
      <c r="NCT48" s="343"/>
      <c r="NCU48" s="343"/>
      <c r="NCV48" s="343"/>
      <c r="NCW48" s="343"/>
      <c r="NCX48" s="343"/>
      <c r="NCY48" s="343"/>
      <c r="NCZ48" s="343"/>
      <c r="NDA48" s="343"/>
      <c r="NDB48" s="343"/>
      <c r="NDC48" s="343"/>
      <c r="NDD48" s="343"/>
      <c r="NDE48" s="343"/>
      <c r="NDF48" s="343"/>
      <c r="NDG48" s="343"/>
      <c r="NDH48" s="343"/>
      <c r="NDI48" s="343"/>
      <c r="NDJ48" s="343"/>
      <c r="NDK48" s="343"/>
      <c r="NDL48" s="343"/>
      <c r="NDM48" s="343"/>
      <c r="NDN48" s="343"/>
      <c r="NDO48" s="343"/>
      <c r="NDP48" s="343"/>
      <c r="NDQ48" s="343"/>
      <c r="NDR48" s="343"/>
      <c r="NDS48" s="343"/>
      <c r="NDT48" s="343"/>
      <c r="NDU48" s="343"/>
      <c r="NDV48" s="343"/>
      <c r="NDW48" s="343"/>
      <c r="NDX48" s="343"/>
      <c r="NDY48" s="343"/>
      <c r="NDZ48" s="343"/>
      <c r="NEA48" s="343"/>
      <c r="NEB48" s="343"/>
      <c r="NEC48" s="343"/>
      <c r="NED48" s="343"/>
      <c r="NEE48" s="343"/>
      <c r="NEF48" s="343"/>
      <c r="NEG48" s="343"/>
      <c r="NEH48" s="343"/>
      <c r="NEI48" s="343"/>
      <c r="NEJ48" s="343"/>
      <c r="NEK48" s="343"/>
      <c r="NEL48" s="343"/>
      <c r="NEM48" s="343"/>
      <c r="NEN48" s="343"/>
      <c r="NEO48" s="343"/>
      <c r="NEP48" s="343"/>
      <c r="NEQ48" s="343"/>
      <c r="NER48" s="343"/>
      <c r="NES48" s="343"/>
      <c r="NET48" s="343"/>
      <c r="NEU48" s="343"/>
      <c r="NEV48" s="343"/>
      <c r="NEW48" s="343"/>
      <c r="NEX48" s="343"/>
      <c r="NEY48" s="343"/>
      <c r="NEZ48" s="343"/>
      <c r="NFA48" s="343"/>
      <c r="NFB48" s="343"/>
      <c r="NFC48" s="343"/>
      <c r="NFD48" s="343"/>
      <c r="NFE48" s="343"/>
      <c r="NFF48" s="343"/>
      <c r="NFG48" s="343"/>
      <c r="NFH48" s="343"/>
      <c r="NFI48" s="343"/>
      <c r="NFJ48" s="343"/>
      <c r="NFK48" s="343"/>
      <c r="NFL48" s="343"/>
      <c r="NFM48" s="343"/>
      <c r="NFN48" s="343"/>
      <c r="NFO48" s="343"/>
      <c r="NFP48" s="343"/>
      <c r="NFQ48" s="343"/>
      <c r="NFR48" s="343"/>
      <c r="NFS48" s="343"/>
      <c r="NFT48" s="343"/>
      <c r="NFU48" s="343"/>
      <c r="NFV48" s="343"/>
      <c r="NFW48" s="343"/>
      <c r="NFX48" s="343"/>
      <c r="NFY48" s="343"/>
      <c r="NFZ48" s="343"/>
      <c r="NGA48" s="343"/>
      <c r="NGB48" s="343"/>
      <c r="NGC48" s="343"/>
      <c r="NGD48" s="343"/>
      <c r="NGE48" s="343"/>
      <c r="NGF48" s="343"/>
      <c r="NGG48" s="343"/>
      <c r="NGH48" s="343"/>
      <c r="NGI48" s="343"/>
      <c r="NGJ48" s="343"/>
      <c r="NGK48" s="343"/>
      <c r="NGL48" s="343"/>
      <c r="NGM48" s="343"/>
      <c r="NGN48" s="343"/>
      <c r="NGO48" s="343"/>
      <c r="NGP48" s="343"/>
      <c r="NGQ48" s="343"/>
      <c r="NGR48" s="343"/>
      <c r="NGS48" s="343"/>
      <c r="NGT48" s="343"/>
      <c r="NGU48" s="343"/>
      <c r="NGV48" s="343"/>
      <c r="NGW48" s="343"/>
      <c r="NGX48" s="343"/>
      <c r="NGY48" s="343"/>
      <c r="NGZ48" s="343"/>
      <c r="NHA48" s="343"/>
      <c r="NHB48" s="343"/>
      <c r="NHC48" s="343"/>
      <c r="NHD48" s="343"/>
      <c r="NHE48" s="343"/>
      <c r="NHF48" s="343"/>
      <c r="NHG48" s="343"/>
      <c r="NHH48" s="343"/>
      <c r="NHI48" s="343"/>
      <c r="NHJ48" s="343"/>
      <c r="NHK48" s="343"/>
      <c r="NHL48" s="343"/>
      <c r="NHM48" s="343"/>
      <c r="NHN48" s="343"/>
      <c r="NHO48" s="343"/>
      <c r="NHP48" s="343"/>
      <c r="NHQ48" s="343"/>
      <c r="NHR48" s="343"/>
      <c r="NHS48" s="343"/>
      <c r="NHT48" s="343"/>
      <c r="NHU48" s="343"/>
      <c r="NHV48" s="343"/>
      <c r="NHW48" s="343"/>
      <c r="NHX48" s="343"/>
      <c r="NHY48" s="343"/>
      <c r="NHZ48" s="343"/>
      <c r="NIA48" s="343"/>
      <c r="NIB48" s="343"/>
      <c r="NIC48" s="343"/>
      <c r="NID48" s="343"/>
      <c r="NIE48" s="343"/>
      <c r="NIF48" s="343"/>
      <c r="NIG48" s="343"/>
      <c r="NIH48" s="343"/>
      <c r="NII48" s="343"/>
      <c r="NIJ48" s="343"/>
      <c r="NIK48" s="343"/>
      <c r="NIL48" s="343"/>
      <c r="NIM48" s="343"/>
      <c r="NIN48" s="343"/>
      <c r="NIO48" s="343"/>
      <c r="NIP48" s="343"/>
      <c r="NIQ48" s="343"/>
      <c r="NIR48" s="343"/>
      <c r="NIS48" s="343"/>
      <c r="NIT48" s="343"/>
      <c r="NIU48" s="343"/>
      <c r="NIV48" s="343"/>
      <c r="NIW48" s="343"/>
      <c r="NIX48" s="343"/>
      <c r="NIY48" s="343"/>
      <c r="NIZ48" s="343"/>
      <c r="NJA48" s="343"/>
      <c r="NJB48" s="343"/>
      <c r="NJC48" s="343"/>
      <c r="NJD48" s="343"/>
      <c r="NJE48" s="343"/>
      <c r="NJF48" s="343"/>
      <c r="NJG48" s="343"/>
      <c r="NJH48" s="343"/>
      <c r="NJI48" s="343"/>
      <c r="NJJ48" s="343"/>
      <c r="NJK48" s="343"/>
      <c r="NJL48" s="343"/>
      <c r="NJM48" s="343"/>
      <c r="NJN48" s="343"/>
      <c r="NJO48" s="343"/>
      <c r="NJP48" s="343"/>
      <c r="NJQ48" s="343"/>
      <c r="NJR48" s="343"/>
      <c r="NJS48" s="343"/>
      <c r="NJT48" s="343"/>
      <c r="NJU48" s="343"/>
      <c r="NJV48" s="343"/>
      <c r="NJW48" s="343"/>
      <c r="NJX48" s="343"/>
      <c r="NJY48" s="343"/>
      <c r="NJZ48" s="343"/>
      <c r="NKA48" s="343"/>
      <c r="NKB48" s="343"/>
      <c r="NKC48" s="343"/>
      <c r="NKD48" s="343"/>
      <c r="NKE48" s="343"/>
      <c r="NKF48" s="343"/>
      <c r="NKG48" s="343"/>
      <c r="NKH48" s="343"/>
      <c r="NKI48" s="343"/>
      <c r="NKJ48" s="343"/>
      <c r="NKK48" s="343"/>
      <c r="NKL48" s="343"/>
      <c r="NKM48" s="343"/>
      <c r="NKN48" s="343"/>
      <c r="NKO48" s="343"/>
      <c r="NKP48" s="343"/>
      <c r="NKQ48" s="343"/>
      <c r="NKR48" s="343"/>
      <c r="NKS48" s="343"/>
      <c r="NKT48" s="343"/>
      <c r="NKU48" s="343"/>
      <c r="NKV48" s="343"/>
      <c r="NKW48" s="343"/>
      <c r="NKX48" s="343"/>
      <c r="NKY48" s="343"/>
      <c r="NKZ48" s="343"/>
      <c r="NLA48" s="343"/>
      <c r="NLB48" s="343"/>
      <c r="NLC48" s="343"/>
      <c r="NLD48" s="343"/>
      <c r="NLE48" s="343"/>
      <c r="NLF48" s="343"/>
      <c r="NLG48" s="343"/>
      <c r="NLH48" s="343"/>
      <c r="NLI48" s="343"/>
      <c r="NLJ48" s="343"/>
      <c r="NLK48" s="343"/>
      <c r="NLL48" s="343"/>
      <c r="NLM48" s="343"/>
      <c r="NLN48" s="343"/>
      <c r="NLO48" s="343"/>
      <c r="NLP48" s="343"/>
      <c r="NLQ48" s="343"/>
      <c r="NLR48" s="343"/>
      <c r="NLS48" s="343"/>
      <c r="NLT48" s="343"/>
      <c r="NLU48" s="343"/>
      <c r="NLV48" s="343"/>
      <c r="NLW48" s="343"/>
      <c r="NLX48" s="343"/>
      <c r="NLY48" s="343"/>
      <c r="NLZ48" s="343"/>
      <c r="NMA48" s="343"/>
      <c r="NMB48" s="343"/>
      <c r="NMC48" s="343"/>
      <c r="NMD48" s="343"/>
      <c r="NME48" s="343"/>
      <c r="NMF48" s="343"/>
      <c r="NMG48" s="343"/>
      <c r="NMH48" s="343"/>
      <c r="NMI48" s="343"/>
      <c r="NMJ48" s="343"/>
      <c r="NMK48" s="343"/>
      <c r="NML48" s="343"/>
      <c r="NMM48" s="343"/>
      <c r="NMN48" s="343"/>
      <c r="NMO48" s="343"/>
      <c r="NMP48" s="343"/>
      <c r="NMQ48" s="343"/>
      <c r="NMR48" s="343"/>
      <c r="NMS48" s="343"/>
      <c r="NMT48" s="343"/>
      <c r="NMU48" s="343"/>
      <c r="NMV48" s="343"/>
      <c r="NMW48" s="343"/>
      <c r="NMX48" s="343"/>
      <c r="NMY48" s="343"/>
      <c r="NMZ48" s="343"/>
      <c r="NNA48" s="343"/>
      <c r="NNB48" s="343"/>
      <c r="NNC48" s="343"/>
      <c r="NND48" s="343"/>
      <c r="NNE48" s="343"/>
      <c r="NNF48" s="343"/>
      <c r="NNG48" s="343"/>
      <c r="NNH48" s="343"/>
      <c r="NNI48" s="343"/>
      <c r="NNJ48" s="343"/>
      <c r="NNK48" s="343"/>
      <c r="NNL48" s="343"/>
      <c r="NNM48" s="343"/>
      <c r="NNN48" s="343"/>
      <c r="NNO48" s="343"/>
      <c r="NNP48" s="343"/>
      <c r="NNQ48" s="343"/>
      <c r="NNR48" s="343"/>
      <c r="NNS48" s="343"/>
      <c r="NNT48" s="343"/>
      <c r="NNU48" s="343"/>
      <c r="NNV48" s="343"/>
      <c r="NNW48" s="343"/>
      <c r="NNX48" s="343"/>
      <c r="NNY48" s="343"/>
      <c r="NNZ48" s="343"/>
      <c r="NOA48" s="343"/>
      <c r="NOB48" s="343"/>
      <c r="NOC48" s="343"/>
      <c r="NOD48" s="343"/>
      <c r="NOE48" s="343"/>
      <c r="NOF48" s="343"/>
      <c r="NOG48" s="343"/>
      <c r="NOH48" s="343"/>
      <c r="NOI48" s="343"/>
      <c r="NOJ48" s="343"/>
      <c r="NOK48" s="343"/>
      <c r="NOL48" s="343"/>
      <c r="NOM48" s="343"/>
      <c r="NON48" s="343"/>
      <c r="NOO48" s="343"/>
      <c r="NOP48" s="343"/>
      <c r="NOQ48" s="343"/>
      <c r="NOR48" s="343"/>
      <c r="NOS48" s="343"/>
      <c r="NOT48" s="343"/>
      <c r="NOU48" s="343"/>
      <c r="NOV48" s="343"/>
      <c r="NOW48" s="343"/>
      <c r="NOX48" s="343"/>
      <c r="NOY48" s="343"/>
      <c r="NOZ48" s="343"/>
      <c r="NPA48" s="343"/>
      <c r="NPB48" s="343"/>
      <c r="NPC48" s="343"/>
      <c r="NPD48" s="343"/>
      <c r="NPE48" s="343"/>
      <c r="NPF48" s="343"/>
      <c r="NPG48" s="343"/>
      <c r="NPH48" s="343"/>
      <c r="NPI48" s="343"/>
      <c r="NPJ48" s="343"/>
      <c r="NPK48" s="343"/>
      <c r="NPL48" s="343"/>
      <c r="NPM48" s="343"/>
      <c r="NPN48" s="343"/>
      <c r="NPO48" s="343"/>
      <c r="NPP48" s="343"/>
      <c r="NPQ48" s="343"/>
      <c r="NPR48" s="343"/>
      <c r="NPS48" s="343"/>
      <c r="NPT48" s="343"/>
      <c r="NPU48" s="343"/>
      <c r="NPV48" s="343"/>
      <c r="NPW48" s="343"/>
      <c r="NPX48" s="343"/>
      <c r="NPY48" s="343"/>
      <c r="NPZ48" s="343"/>
      <c r="NQA48" s="343"/>
      <c r="NQB48" s="343"/>
      <c r="NQC48" s="343"/>
      <c r="NQD48" s="343"/>
      <c r="NQE48" s="343"/>
      <c r="NQF48" s="343"/>
      <c r="NQG48" s="343"/>
      <c r="NQH48" s="343"/>
      <c r="NQI48" s="343"/>
      <c r="NQJ48" s="343"/>
      <c r="NQK48" s="343"/>
      <c r="NQL48" s="343"/>
      <c r="NQM48" s="343"/>
      <c r="NQN48" s="343"/>
      <c r="NQO48" s="343"/>
      <c r="NQP48" s="343"/>
      <c r="NQQ48" s="343"/>
      <c r="NQR48" s="343"/>
      <c r="NQS48" s="343"/>
      <c r="NQT48" s="343"/>
      <c r="NQU48" s="343"/>
      <c r="NQV48" s="343"/>
      <c r="NQW48" s="343"/>
      <c r="NQX48" s="343"/>
      <c r="NQY48" s="343"/>
      <c r="NQZ48" s="343"/>
      <c r="NRA48" s="343"/>
      <c r="NRB48" s="343"/>
      <c r="NRC48" s="343"/>
      <c r="NRD48" s="343"/>
      <c r="NRE48" s="343"/>
      <c r="NRF48" s="343"/>
      <c r="NRG48" s="343"/>
      <c r="NRH48" s="343"/>
      <c r="NRI48" s="343"/>
      <c r="NRJ48" s="343"/>
      <c r="NRK48" s="343"/>
      <c r="NRL48" s="343"/>
      <c r="NRM48" s="343"/>
      <c r="NRN48" s="343"/>
      <c r="NRO48" s="343"/>
      <c r="NRP48" s="343"/>
      <c r="NRQ48" s="343"/>
      <c r="NRR48" s="343"/>
      <c r="NRS48" s="343"/>
      <c r="NRT48" s="343"/>
      <c r="NRU48" s="343"/>
      <c r="NRV48" s="343"/>
      <c r="NRW48" s="343"/>
      <c r="NRX48" s="343"/>
      <c r="NRY48" s="343"/>
      <c r="NRZ48" s="343"/>
      <c r="NSA48" s="343"/>
      <c r="NSB48" s="343"/>
      <c r="NSC48" s="343"/>
      <c r="NSD48" s="343"/>
      <c r="NSE48" s="343"/>
      <c r="NSF48" s="343"/>
      <c r="NSG48" s="343"/>
      <c r="NSH48" s="343"/>
      <c r="NSI48" s="343"/>
      <c r="NSJ48" s="343"/>
      <c r="NSK48" s="343"/>
      <c r="NSL48" s="343"/>
      <c r="NSM48" s="343"/>
      <c r="NSN48" s="343"/>
      <c r="NSO48" s="343"/>
      <c r="NSP48" s="343"/>
      <c r="NSQ48" s="343"/>
      <c r="NSR48" s="343"/>
      <c r="NSS48" s="343"/>
      <c r="NST48" s="343"/>
      <c r="NSU48" s="343"/>
      <c r="NSV48" s="343"/>
      <c r="NSW48" s="343"/>
      <c r="NSX48" s="343"/>
      <c r="NSY48" s="343"/>
      <c r="NSZ48" s="343"/>
      <c r="NTA48" s="343"/>
      <c r="NTB48" s="343"/>
      <c r="NTC48" s="343"/>
      <c r="NTD48" s="343"/>
      <c r="NTE48" s="343"/>
      <c r="NTF48" s="343"/>
      <c r="NTG48" s="343"/>
      <c r="NTH48" s="343"/>
      <c r="NTI48" s="343"/>
      <c r="NTJ48" s="343"/>
      <c r="NTK48" s="343"/>
      <c r="NTL48" s="343"/>
      <c r="NTM48" s="343"/>
      <c r="NTN48" s="343"/>
      <c r="NTO48" s="343"/>
      <c r="NTP48" s="343"/>
      <c r="NTQ48" s="343"/>
      <c r="NTR48" s="343"/>
      <c r="NTS48" s="343"/>
      <c r="NTT48" s="343"/>
      <c r="NTU48" s="343"/>
      <c r="NTV48" s="343"/>
      <c r="NTW48" s="343"/>
      <c r="NTX48" s="343"/>
      <c r="NTY48" s="343"/>
      <c r="NTZ48" s="343"/>
      <c r="NUA48" s="343"/>
      <c r="NUB48" s="343"/>
      <c r="NUC48" s="343"/>
      <c r="NUD48" s="343"/>
      <c r="NUE48" s="343"/>
      <c r="NUF48" s="343"/>
      <c r="NUG48" s="343"/>
      <c r="NUH48" s="343"/>
      <c r="NUI48" s="343"/>
      <c r="NUJ48" s="343"/>
      <c r="NUK48" s="343"/>
      <c r="NUL48" s="343"/>
      <c r="NUM48" s="343"/>
      <c r="NUN48" s="343"/>
      <c r="NUO48" s="343"/>
      <c r="NUP48" s="343"/>
      <c r="NUQ48" s="343"/>
      <c r="NUR48" s="343"/>
      <c r="NUS48" s="343"/>
      <c r="NUT48" s="343"/>
      <c r="NUU48" s="343"/>
      <c r="NUV48" s="343"/>
      <c r="NUW48" s="343"/>
      <c r="NUX48" s="343"/>
      <c r="NUY48" s="343"/>
      <c r="NUZ48" s="343"/>
      <c r="NVA48" s="343"/>
      <c r="NVB48" s="343"/>
      <c r="NVC48" s="343"/>
      <c r="NVD48" s="343"/>
      <c r="NVE48" s="343"/>
      <c r="NVF48" s="343"/>
      <c r="NVG48" s="343"/>
      <c r="NVH48" s="343"/>
      <c r="NVI48" s="343"/>
      <c r="NVJ48" s="343"/>
      <c r="NVK48" s="343"/>
      <c r="NVL48" s="343"/>
      <c r="NVM48" s="343"/>
      <c r="NVN48" s="343"/>
      <c r="NVO48" s="343"/>
      <c r="NVP48" s="343"/>
      <c r="NVQ48" s="343"/>
      <c r="NVR48" s="343"/>
      <c r="NVS48" s="343"/>
      <c r="NVT48" s="343"/>
      <c r="NVU48" s="343"/>
      <c r="NVV48" s="343"/>
      <c r="NVW48" s="343"/>
      <c r="NVX48" s="343"/>
      <c r="NVY48" s="343"/>
      <c r="NVZ48" s="343"/>
      <c r="NWA48" s="343"/>
      <c r="NWB48" s="343"/>
      <c r="NWC48" s="343"/>
      <c r="NWD48" s="343"/>
      <c r="NWE48" s="343"/>
      <c r="NWF48" s="343"/>
      <c r="NWG48" s="343"/>
      <c r="NWH48" s="343"/>
      <c r="NWI48" s="343"/>
      <c r="NWJ48" s="343"/>
      <c r="NWK48" s="343"/>
      <c r="NWL48" s="343"/>
      <c r="NWM48" s="343"/>
      <c r="NWN48" s="343"/>
      <c r="NWO48" s="343"/>
      <c r="NWP48" s="343"/>
      <c r="NWQ48" s="343"/>
      <c r="NWR48" s="343"/>
      <c r="NWS48" s="343"/>
      <c r="NWT48" s="343"/>
      <c r="NWU48" s="343"/>
      <c r="NWV48" s="343"/>
      <c r="NWW48" s="343"/>
      <c r="NWX48" s="343"/>
      <c r="NWY48" s="343"/>
      <c r="NWZ48" s="343"/>
      <c r="NXA48" s="343"/>
      <c r="NXB48" s="343"/>
      <c r="NXC48" s="343"/>
      <c r="NXD48" s="343"/>
      <c r="NXE48" s="343"/>
      <c r="NXF48" s="343"/>
      <c r="NXG48" s="343"/>
      <c r="NXH48" s="343"/>
      <c r="NXI48" s="343"/>
      <c r="NXJ48" s="343"/>
      <c r="NXK48" s="343"/>
      <c r="NXL48" s="343"/>
      <c r="NXM48" s="343"/>
      <c r="NXN48" s="343"/>
      <c r="NXO48" s="343"/>
      <c r="NXP48" s="343"/>
      <c r="NXQ48" s="343"/>
      <c r="NXR48" s="343"/>
      <c r="NXS48" s="343"/>
      <c r="NXT48" s="343"/>
      <c r="NXU48" s="343"/>
      <c r="NXV48" s="343"/>
      <c r="NXW48" s="343"/>
      <c r="NXX48" s="343"/>
      <c r="NXY48" s="343"/>
      <c r="NXZ48" s="343"/>
      <c r="NYA48" s="343"/>
      <c r="NYB48" s="343"/>
      <c r="NYC48" s="343"/>
      <c r="NYD48" s="343"/>
      <c r="NYE48" s="343"/>
      <c r="NYF48" s="343"/>
      <c r="NYG48" s="343"/>
      <c r="NYH48" s="343"/>
      <c r="NYI48" s="343"/>
      <c r="NYJ48" s="343"/>
      <c r="NYK48" s="343"/>
      <c r="NYL48" s="343"/>
      <c r="NYM48" s="343"/>
      <c r="NYN48" s="343"/>
      <c r="NYO48" s="343"/>
      <c r="NYP48" s="343"/>
      <c r="NYQ48" s="343"/>
      <c r="NYR48" s="343"/>
      <c r="NYS48" s="343"/>
      <c r="NYT48" s="343"/>
      <c r="NYU48" s="343"/>
      <c r="NYV48" s="343"/>
      <c r="NYW48" s="343"/>
      <c r="NYX48" s="343"/>
      <c r="NYY48" s="343"/>
      <c r="NYZ48" s="343"/>
      <c r="NZA48" s="343"/>
      <c r="NZB48" s="343"/>
      <c r="NZC48" s="343"/>
      <c r="NZD48" s="343"/>
      <c r="NZE48" s="343"/>
      <c r="NZF48" s="343"/>
      <c r="NZG48" s="343"/>
      <c r="NZH48" s="343"/>
      <c r="NZI48" s="343"/>
      <c r="NZJ48" s="343"/>
      <c r="NZK48" s="343"/>
      <c r="NZL48" s="343"/>
      <c r="NZM48" s="343"/>
      <c r="NZN48" s="343"/>
      <c r="NZO48" s="343"/>
      <c r="NZP48" s="343"/>
      <c r="NZQ48" s="343"/>
      <c r="NZR48" s="343"/>
      <c r="NZS48" s="343"/>
      <c r="NZT48" s="343"/>
      <c r="NZU48" s="343"/>
      <c r="NZV48" s="343"/>
      <c r="NZW48" s="343"/>
      <c r="NZX48" s="343"/>
      <c r="NZY48" s="343"/>
      <c r="NZZ48" s="343"/>
      <c r="OAA48" s="343"/>
      <c r="OAB48" s="343"/>
      <c r="OAC48" s="343"/>
      <c r="OAD48" s="343"/>
      <c r="OAE48" s="343"/>
      <c r="OAF48" s="343"/>
      <c r="OAG48" s="343"/>
      <c r="OAH48" s="343"/>
      <c r="OAI48" s="343"/>
      <c r="OAJ48" s="343"/>
      <c r="OAK48" s="343"/>
      <c r="OAL48" s="343"/>
      <c r="OAM48" s="343"/>
      <c r="OAN48" s="343"/>
      <c r="OAO48" s="343"/>
      <c r="OAP48" s="343"/>
      <c r="OAQ48" s="343"/>
      <c r="OAR48" s="343"/>
      <c r="OAS48" s="343"/>
      <c r="OAT48" s="343"/>
      <c r="OAU48" s="343"/>
      <c r="OAV48" s="343"/>
      <c r="OAW48" s="343"/>
      <c r="OAX48" s="343"/>
      <c r="OAY48" s="343"/>
      <c r="OAZ48" s="343"/>
      <c r="OBA48" s="343"/>
      <c r="OBB48" s="343"/>
      <c r="OBC48" s="343"/>
      <c r="OBD48" s="343"/>
      <c r="OBE48" s="343"/>
      <c r="OBF48" s="343"/>
      <c r="OBG48" s="343"/>
      <c r="OBH48" s="343"/>
      <c r="OBI48" s="343"/>
      <c r="OBJ48" s="343"/>
      <c r="OBK48" s="343"/>
      <c r="OBL48" s="343"/>
      <c r="OBM48" s="343"/>
      <c r="OBN48" s="343"/>
      <c r="OBO48" s="343"/>
      <c r="OBP48" s="343"/>
      <c r="OBQ48" s="343"/>
      <c r="OBR48" s="343"/>
      <c r="OBS48" s="343"/>
      <c r="OBT48" s="343"/>
      <c r="OBU48" s="343"/>
      <c r="OBV48" s="343"/>
      <c r="OBW48" s="343"/>
      <c r="OBX48" s="343"/>
      <c r="OBY48" s="343"/>
      <c r="OBZ48" s="343"/>
      <c r="OCA48" s="343"/>
      <c r="OCB48" s="343"/>
      <c r="OCC48" s="343"/>
      <c r="OCD48" s="343"/>
      <c r="OCE48" s="343"/>
      <c r="OCF48" s="343"/>
      <c r="OCG48" s="343"/>
      <c r="OCH48" s="343"/>
      <c r="OCI48" s="343"/>
      <c r="OCJ48" s="343"/>
      <c r="OCK48" s="343"/>
      <c r="OCL48" s="343"/>
      <c r="OCM48" s="343"/>
      <c r="OCN48" s="343"/>
      <c r="OCO48" s="343"/>
      <c r="OCP48" s="343"/>
      <c r="OCQ48" s="343"/>
      <c r="OCR48" s="343"/>
      <c r="OCS48" s="343"/>
      <c r="OCT48" s="343"/>
      <c r="OCU48" s="343"/>
      <c r="OCV48" s="343"/>
      <c r="OCW48" s="343"/>
      <c r="OCX48" s="343"/>
      <c r="OCY48" s="343"/>
      <c r="OCZ48" s="343"/>
      <c r="ODA48" s="343"/>
      <c r="ODB48" s="343"/>
      <c r="ODC48" s="343"/>
      <c r="ODD48" s="343"/>
      <c r="ODE48" s="343"/>
      <c r="ODF48" s="343"/>
      <c r="ODG48" s="343"/>
      <c r="ODH48" s="343"/>
      <c r="ODI48" s="343"/>
      <c r="ODJ48" s="343"/>
      <c r="ODK48" s="343"/>
      <c r="ODL48" s="343"/>
      <c r="ODM48" s="343"/>
      <c r="ODN48" s="343"/>
      <c r="ODO48" s="343"/>
      <c r="ODP48" s="343"/>
      <c r="ODQ48" s="343"/>
      <c r="ODR48" s="343"/>
      <c r="ODS48" s="343"/>
      <c r="ODT48" s="343"/>
      <c r="ODU48" s="343"/>
      <c r="ODV48" s="343"/>
      <c r="ODW48" s="343"/>
      <c r="ODX48" s="343"/>
      <c r="ODY48" s="343"/>
      <c r="ODZ48" s="343"/>
      <c r="OEA48" s="343"/>
      <c r="OEB48" s="343"/>
      <c r="OEC48" s="343"/>
      <c r="OED48" s="343"/>
      <c r="OEE48" s="343"/>
      <c r="OEF48" s="343"/>
      <c r="OEG48" s="343"/>
      <c r="OEH48" s="343"/>
      <c r="OEI48" s="343"/>
      <c r="OEJ48" s="343"/>
      <c r="OEK48" s="343"/>
      <c r="OEL48" s="343"/>
      <c r="OEM48" s="343"/>
      <c r="OEN48" s="343"/>
      <c r="OEO48" s="343"/>
      <c r="OEP48" s="343"/>
      <c r="OEQ48" s="343"/>
      <c r="OER48" s="343"/>
      <c r="OES48" s="343"/>
      <c r="OET48" s="343"/>
      <c r="OEU48" s="343"/>
      <c r="OEV48" s="343"/>
      <c r="OEW48" s="343"/>
      <c r="OEX48" s="343"/>
      <c r="OEY48" s="343"/>
      <c r="OEZ48" s="343"/>
      <c r="OFA48" s="343"/>
      <c r="OFB48" s="343"/>
      <c r="OFC48" s="343"/>
      <c r="OFD48" s="343"/>
      <c r="OFE48" s="343"/>
      <c r="OFF48" s="343"/>
      <c r="OFG48" s="343"/>
      <c r="OFH48" s="343"/>
      <c r="OFI48" s="343"/>
      <c r="OFJ48" s="343"/>
      <c r="OFK48" s="343"/>
      <c r="OFL48" s="343"/>
      <c r="OFM48" s="343"/>
      <c r="OFN48" s="343"/>
      <c r="OFO48" s="343"/>
      <c r="OFP48" s="343"/>
      <c r="OFQ48" s="343"/>
      <c r="OFR48" s="343"/>
      <c r="OFS48" s="343"/>
      <c r="OFT48" s="343"/>
      <c r="OFU48" s="343"/>
      <c r="OFV48" s="343"/>
      <c r="OFW48" s="343"/>
      <c r="OFX48" s="343"/>
      <c r="OFY48" s="343"/>
      <c r="OFZ48" s="343"/>
      <c r="OGA48" s="343"/>
      <c r="OGB48" s="343"/>
      <c r="OGC48" s="343"/>
      <c r="OGD48" s="343"/>
      <c r="OGE48" s="343"/>
      <c r="OGF48" s="343"/>
      <c r="OGG48" s="343"/>
      <c r="OGH48" s="343"/>
      <c r="OGI48" s="343"/>
      <c r="OGJ48" s="343"/>
      <c r="OGK48" s="343"/>
      <c r="OGL48" s="343"/>
      <c r="OGM48" s="343"/>
      <c r="OGN48" s="343"/>
      <c r="OGO48" s="343"/>
      <c r="OGP48" s="343"/>
      <c r="OGQ48" s="343"/>
      <c r="OGR48" s="343"/>
      <c r="OGS48" s="343"/>
      <c r="OGT48" s="343"/>
      <c r="OGU48" s="343"/>
      <c r="OGV48" s="343"/>
      <c r="OGW48" s="343"/>
      <c r="OGX48" s="343"/>
      <c r="OGY48" s="343"/>
      <c r="OGZ48" s="343"/>
      <c r="OHA48" s="343"/>
      <c r="OHB48" s="343"/>
      <c r="OHC48" s="343"/>
      <c r="OHD48" s="343"/>
      <c r="OHE48" s="343"/>
      <c r="OHF48" s="343"/>
      <c r="OHG48" s="343"/>
      <c r="OHH48" s="343"/>
      <c r="OHI48" s="343"/>
      <c r="OHJ48" s="343"/>
      <c r="OHK48" s="343"/>
      <c r="OHL48" s="343"/>
      <c r="OHM48" s="343"/>
      <c r="OHN48" s="343"/>
      <c r="OHO48" s="343"/>
      <c r="OHP48" s="343"/>
      <c r="OHQ48" s="343"/>
      <c r="OHR48" s="343"/>
      <c r="OHS48" s="343"/>
      <c r="OHT48" s="343"/>
      <c r="OHU48" s="343"/>
      <c r="OHV48" s="343"/>
      <c r="OHW48" s="343"/>
      <c r="OHX48" s="343"/>
      <c r="OHY48" s="343"/>
      <c r="OHZ48" s="343"/>
      <c r="OIA48" s="343"/>
      <c r="OIB48" s="343"/>
      <c r="OIC48" s="343"/>
      <c r="OID48" s="343"/>
      <c r="OIE48" s="343"/>
      <c r="OIF48" s="343"/>
      <c r="OIG48" s="343"/>
      <c r="OIH48" s="343"/>
      <c r="OII48" s="343"/>
      <c r="OIJ48" s="343"/>
      <c r="OIK48" s="343"/>
      <c r="OIL48" s="343"/>
      <c r="OIM48" s="343"/>
      <c r="OIN48" s="343"/>
      <c r="OIO48" s="343"/>
      <c r="OIP48" s="343"/>
      <c r="OIQ48" s="343"/>
      <c r="OIR48" s="343"/>
      <c r="OIS48" s="343"/>
      <c r="OIT48" s="343"/>
      <c r="OIU48" s="343"/>
      <c r="OIV48" s="343"/>
      <c r="OIW48" s="343"/>
      <c r="OIX48" s="343"/>
      <c r="OIY48" s="343"/>
      <c r="OIZ48" s="343"/>
      <c r="OJA48" s="343"/>
      <c r="OJB48" s="343"/>
      <c r="OJC48" s="343"/>
      <c r="OJD48" s="343"/>
      <c r="OJE48" s="343"/>
      <c r="OJF48" s="343"/>
      <c r="OJG48" s="343"/>
      <c r="OJH48" s="343"/>
      <c r="OJI48" s="343"/>
      <c r="OJJ48" s="343"/>
      <c r="OJK48" s="343"/>
      <c r="OJL48" s="343"/>
      <c r="OJM48" s="343"/>
      <c r="OJN48" s="343"/>
      <c r="OJO48" s="343"/>
      <c r="OJP48" s="343"/>
      <c r="OJQ48" s="343"/>
      <c r="OJR48" s="343"/>
      <c r="OJS48" s="343"/>
      <c r="OJT48" s="343"/>
      <c r="OJU48" s="343"/>
      <c r="OJV48" s="343"/>
      <c r="OJW48" s="343"/>
      <c r="OJX48" s="343"/>
      <c r="OJY48" s="343"/>
      <c r="OJZ48" s="343"/>
      <c r="OKA48" s="343"/>
      <c r="OKB48" s="343"/>
      <c r="OKC48" s="343"/>
      <c r="OKD48" s="343"/>
      <c r="OKE48" s="343"/>
      <c r="OKF48" s="343"/>
      <c r="OKG48" s="343"/>
      <c r="OKH48" s="343"/>
      <c r="OKI48" s="343"/>
      <c r="OKJ48" s="343"/>
      <c r="OKK48" s="343"/>
      <c r="OKL48" s="343"/>
      <c r="OKM48" s="343"/>
      <c r="OKN48" s="343"/>
      <c r="OKO48" s="343"/>
      <c r="OKP48" s="343"/>
      <c r="OKQ48" s="343"/>
      <c r="OKR48" s="343"/>
      <c r="OKS48" s="343"/>
      <c r="OKT48" s="343"/>
      <c r="OKU48" s="343"/>
      <c r="OKV48" s="343"/>
      <c r="OKW48" s="343"/>
      <c r="OKX48" s="343"/>
      <c r="OKY48" s="343"/>
      <c r="OKZ48" s="343"/>
      <c r="OLA48" s="343"/>
      <c r="OLB48" s="343"/>
      <c r="OLC48" s="343"/>
      <c r="OLD48" s="343"/>
      <c r="OLE48" s="343"/>
      <c r="OLF48" s="343"/>
      <c r="OLG48" s="343"/>
      <c r="OLH48" s="343"/>
      <c r="OLI48" s="343"/>
      <c r="OLJ48" s="343"/>
      <c r="OLK48" s="343"/>
      <c r="OLL48" s="343"/>
      <c r="OLM48" s="343"/>
      <c r="OLN48" s="343"/>
      <c r="OLO48" s="343"/>
      <c r="OLP48" s="343"/>
      <c r="OLQ48" s="343"/>
      <c r="OLR48" s="343"/>
      <c r="OLS48" s="343"/>
      <c r="OLT48" s="343"/>
      <c r="OLU48" s="343"/>
      <c r="OLV48" s="343"/>
      <c r="OLW48" s="343"/>
      <c r="OLX48" s="343"/>
      <c r="OLY48" s="343"/>
      <c r="OLZ48" s="343"/>
      <c r="OMA48" s="343"/>
      <c r="OMB48" s="343"/>
      <c r="OMC48" s="343"/>
      <c r="OMD48" s="343"/>
      <c r="OME48" s="343"/>
      <c r="OMF48" s="343"/>
      <c r="OMG48" s="343"/>
      <c r="OMH48" s="343"/>
      <c r="OMI48" s="343"/>
      <c r="OMJ48" s="343"/>
      <c r="OMK48" s="343"/>
      <c r="OML48" s="343"/>
      <c r="OMM48" s="343"/>
      <c r="OMN48" s="343"/>
      <c r="OMO48" s="343"/>
      <c r="OMP48" s="343"/>
      <c r="OMQ48" s="343"/>
      <c r="OMR48" s="343"/>
      <c r="OMS48" s="343"/>
      <c r="OMT48" s="343"/>
      <c r="OMU48" s="343"/>
      <c r="OMV48" s="343"/>
      <c r="OMW48" s="343"/>
      <c r="OMX48" s="343"/>
      <c r="OMY48" s="343"/>
      <c r="OMZ48" s="343"/>
      <c r="ONA48" s="343"/>
      <c r="ONB48" s="343"/>
      <c r="ONC48" s="343"/>
      <c r="OND48" s="343"/>
      <c r="ONE48" s="343"/>
      <c r="ONF48" s="343"/>
      <c r="ONG48" s="343"/>
      <c r="ONH48" s="343"/>
      <c r="ONI48" s="343"/>
      <c r="ONJ48" s="343"/>
      <c r="ONK48" s="343"/>
      <c r="ONL48" s="343"/>
      <c r="ONM48" s="343"/>
      <c r="ONN48" s="343"/>
      <c r="ONO48" s="343"/>
      <c r="ONP48" s="343"/>
      <c r="ONQ48" s="343"/>
      <c r="ONR48" s="343"/>
      <c r="ONS48" s="343"/>
      <c r="ONT48" s="343"/>
      <c r="ONU48" s="343"/>
      <c r="ONV48" s="343"/>
      <c r="ONW48" s="343"/>
      <c r="ONX48" s="343"/>
      <c r="ONY48" s="343"/>
      <c r="ONZ48" s="343"/>
      <c r="OOA48" s="343"/>
      <c r="OOB48" s="343"/>
      <c r="OOC48" s="343"/>
      <c r="OOD48" s="343"/>
      <c r="OOE48" s="343"/>
      <c r="OOF48" s="343"/>
      <c r="OOG48" s="343"/>
      <c r="OOH48" s="343"/>
      <c r="OOI48" s="343"/>
      <c r="OOJ48" s="343"/>
      <c r="OOK48" s="343"/>
      <c r="OOL48" s="343"/>
      <c r="OOM48" s="343"/>
      <c r="OON48" s="343"/>
      <c r="OOO48" s="343"/>
      <c r="OOP48" s="343"/>
      <c r="OOQ48" s="343"/>
      <c r="OOR48" s="343"/>
      <c r="OOS48" s="343"/>
      <c r="OOT48" s="343"/>
      <c r="OOU48" s="343"/>
      <c r="OOV48" s="343"/>
      <c r="OOW48" s="343"/>
      <c r="OOX48" s="343"/>
      <c r="OOY48" s="343"/>
      <c r="OOZ48" s="343"/>
      <c r="OPA48" s="343"/>
      <c r="OPB48" s="343"/>
      <c r="OPC48" s="343"/>
      <c r="OPD48" s="343"/>
      <c r="OPE48" s="343"/>
      <c r="OPF48" s="343"/>
      <c r="OPG48" s="343"/>
      <c r="OPH48" s="343"/>
      <c r="OPI48" s="343"/>
      <c r="OPJ48" s="343"/>
      <c r="OPK48" s="343"/>
      <c r="OPL48" s="343"/>
      <c r="OPM48" s="343"/>
      <c r="OPN48" s="343"/>
      <c r="OPO48" s="343"/>
      <c r="OPP48" s="343"/>
      <c r="OPQ48" s="343"/>
      <c r="OPR48" s="343"/>
      <c r="OPS48" s="343"/>
      <c r="OPT48" s="343"/>
      <c r="OPU48" s="343"/>
      <c r="OPV48" s="343"/>
      <c r="OPW48" s="343"/>
      <c r="OPX48" s="343"/>
      <c r="OPY48" s="343"/>
      <c r="OPZ48" s="343"/>
      <c r="OQA48" s="343"/>
      <c r="OQB48" s="343"/>
      <c r="OQC48" s="343"/>
      <c r="OQD48" s="343"/>
      <c r="OQE48" s="343"/>
      <c r="OQF48" s="343"/>
      <c r="OQG48" s="343"/>
      <c r="OQH48" s="343"/>
      <c r="OQI48" s="343"/>
      <c r="OQJ48" s="343"/>
      <c r="OQK48" s="343"/>
      <c r="OQL48" s="343"/>
      <c r="OQM48" s="343"/>
      <c r="OQN48" s="343"/>
      <c r="OQO48" s="343"/>
      <c r="OQP48" s="343"/>
      <c r="OQQ48" s="343"/>
      <c r="OQR48" s="343"/>
      <c r="OQS48" s="343"/>
      <c r="OQT48" s="343"/>
      <c r="OQU48" s="343"/>
      <c r="OQV48" s="343"/>
      <c r="OQW48" s="343"/>
      <c r="OQX48" s="343"/>
      <c r="OQY48" s="343"/>
      <c r="OQZ48" s="343"/>
      <c r="ORA48" s="343"/>
      <c r="ORB48" s="343"/>
      <c r="ORC48" s="343"/>
      <c r="ORD48" s="343"/>
      <c r="ORE48" s="343"/>
      <c r="ORF48" s="343"/>
      <c r="ORG48" s="343"/>
      <c r="ORH48" s="343"/>
      <c r="ORI48" s="343"/>
      <c r="ORJ48" s="343"/>
      <c r="ORK48" s="343"/>
      <c r="ORL48" s="343"/>
      <c r="ORM48" s="343"/>
      <c r="ORN48" s="343"/>
      <c r="ORO48" s="343"/>
      <c r="ORP48" s="343"/>
      <c r="ORQ48" s="343"/>
      <c r="ORR48" s="343"/>
      <c r="ORS48" s="343"/>
      <c r="ORT48" s="343"/>
      <c r="ORU48" s="343"/>
      <c r="ORV48" s="343"/>
      <c r="ORW48" s="343"/>
      <c r="ORX48" s="343"/>
      <c r="ORY48" s="343"/>
      <c r="ORZ48" s="343"/>
      <c r="OSA48" s="343"/>
      <c r="OSB48" s="343"/>
      <c r="OSC48" s="343"/>
      <c r="OSD48" s="343"/>
      <c r="OSE48" s="343"/>
      <c r="OSF48" s="343"/>
      <c r="OSG48" s="343"/>
      <c r="OSH48" s="343"/>
      <c r="OSI48" s="343"/>
      <c r="OSJ48" s="343"/>
      <c r="OSK48" s="343"/>
      <c r="OSL48" s="343"/>
      <c r="OSM48" s="343"/>
      <c r="OSN48" s="343"/>
      <c r="OSO48" s="343"/>
      <c r="OSP48" s="343"/>
      <c r="OSQ48" s="343"/>
      <c r="OSR48" s="343"/>
      <c r="OSS48" s="343"/>
      <c r="OST48" s="343"/>
      <c r="OSU48" s="343"/>
      <c r="OSV48" s="343"/>
      <c r="OSW48" s="343"/>
      <c r="OSX48" s="343"/>
      <c r="OSY48" s="343"/>
      <c r="OSZ48" s="343"/>
      <c r="OTA48" s="343"/>
      <c r="OTB48" s="343"/>
      <c r="OTC48" s="343"/>
      <c r="OTD48" s="343"/>
      <c r="OTE48" s="343"/>
      <c r="OTF48" s="343"/>
      <c r="OTG48" s="343"/>
      <c r="OTH48" s="343"/>
      <c r="OTI48" s="343"/>
      <c r="OTJ48" s="343"/>
      <c r="OTK48" s="343"/>
      <c r="OTL48" s="343"/>
      <c r="OTM48" s="343"/>
      <c r="OTN48" s="343"/>
      <c r="OTO48" s="343"/>
      <c r="OTP48" s="343"/>
      <c r="OTQ48" s="343"/>
      <c r="OTR48" s="343"/>
      <c r="OTS48" s="343"/>
      <c r="OTT48" s="343"/>
      <c r="OTU48" s="343"/>
      <c r="OTV48" s="343"/>
      <c r="OTW48" s="343"/>
      <c r="OTX48" s="343"/>
      <c r="OTY48" s="343"/>
      <c r="OTZ48" s="343"/>
      <c r="OUA48" s="343"/>
      <c r="OUB48" s="343"/>
      <c r="OUC48" s="343"/>
      <c r="OUD48" s="343"/>
      <c r="OUE48" s="343"/>
      <c r="OUF48" s="343"/>
      <c r="OUG48" s="343"/>
      <c r="OUH48" s="343"/>
      <c r="OUI48" s="343"/>
      <c r="OUJ48" s="343"/>
      <c r="OUK48" s="343"/>
      <c r="OUL48" s="343"/>
      <c r="OUM48" s="343"/>
      <c r="OUN48" s="343"/>
      <c r="OUO48" s="343"/>
      <c r="OUP48" s="343"/>
      <c r="OUQ48" s="343"/>
      <c r="OUR48" s="343"/>
      <c r="OUS48" s="343"/>
      <c r="OUT48" s="343"/>
      <c r="OUU48" s="343"/>
      <c r="OUV48" s="343"/>
      <c r="OUW48" s="343"/>
      <c r="OUX48" s="343"/>
      <c r="OUY48" s="343"/>
      <c r="OUZ48" s="343"/>
      <c r="OVA48" s="343"/>
      <c r="OVB48" s="343"/>
      <c r="OVC48" s="343"/>
      <c r="OVD48" s="343"/>
      <c r="OVE48" s="343"/>
      <c r="OVF48" s="343"/>
      <c r="OVG48" s="343"/>
      <c r="OVH48" s="343"/>
      <c r="OVI48" s="343"/>
      <c r="OVJ48" s="343"/>
      <c r="OVK48" s="343"/>
      <c r="OVL48" s="343"/>
      <c r="OVM48" s="343"/>
      <c r="OVN48" s="343"/>
      <c r="OVO48" s="343"/>
      <c r="OVP48" s="343"/>
      <c r="OVQ48" s="343"/>
      <c r="OVR48" s="343"/>
      <c r="OVS48" s="343"/>
      <c r="OVT48" s="343"/>
      <c r="OVU48" s="343"/>
      <c r="OVV48" s="343"/>
      <c r="OVW48" s="343"/>
      <c r="OVX48" s="343"/>
      <c r="OVY48" s="343"/>
      <c r="OVZ48" s="343"/>
      <c r="OWA48" s="343"/>
      <c r="OWB48" s="343"/>
      <c r="OWC48" s="343"/>
      <c r="OWD48" s="343"/>
      <c r="OWE48" s="343"/>
      <c r="OWF48" s="343"/>
      <c r="OWG48" s="343"/>
      <c r="OWH48" s="343"/>
      <c r="OWI48" s="343"/>
      <c r="OWJ48" s="343"/>
      <c r="OWK48" s="343"/>
      <c r="OWL48" s="343"/>
      <c r="OWM48" s="343"/>
      <c r="OWN48" s="343"/>
      <c r="OWO48" s="343"/>
      <c r="OWP48" s="343"/>
      <c r="OWQ48" s="343"/>
      <c r="OWR48" s="343"/>
      <c r="OWS48" s="343"/>
      <c r="OWT48" s="343"/>
      <c r="OWU48" s="343"/>
      <c r="OWV48" s="343"/>
      <c r="OWW48" s="343"/>
      <c r="OWX48" s="343"/>
      <c r="OWY48" s="343"/>
      <c r="OWZ48" s="343"/>
      <c r="OXA48" s="343"/>
      <c r="OXB48" s="343"/>
      <c r="OXC48" s="343"/>
      <c r="OXD48" s="343"/>
      <c r="OXE48" s="343"/>
      <c r="OXF48" s="343"/>
      <c r="OXG48" s="343"/>
      <c r="OXH48" s="343"/>
      <c r="OXI48" s="343"/>
      <c r="OXJ48" s="343"/>
      <c r="OXK48" s="343"/>
      <c r="OXL48" s="343"/>
      <c r="OXM48" s="343"/>
      <c r="OXN48" s="343"/>
      <c r="OXO48" s="343"/>
      <c r="OXP48" s="343"/>
      <c r="OXQ48" s="343"/>
      <c r="OXR48" s="343"/>
      <c r="OXS48" s="343"/>
      <c r="OXT48" s="343"/>
      <c r="OXU48" s="343"/>
      <c r="OXV48" s="343"/>
      <c r="OXW48" s="343"/>
      <c r="OXX48" s="343"/>
      <c r="OXY48" s="343"/>
      <c r="OXZ48" s="343"/>
      <c r="OYA48" s="343"/>
      <c r="OYB48" s="343"/>
      <c r="OYC48" s="343"/>
      <c r="OYD48" s="343"/>
      <c r="OYE48" s="343"/>
      <c r="OYF48" s="343"/>
      <c r="OYG48" s="343"/>
      <c r="OYH48" s="343"/>
      <c r="OYI48" s="343"/>
      <c r="OYJ48" s="343"/>
      <c r="OYK48" s="343"/>
      <c r="OYL48" s="343"/>
      <c r="OYM48" s="343"/>
      <c r="OYN48" s="343"/>
      <c r="OYO48" s="343"/>
      <c r="OYP48" s="343"/>
      <c r="OYQ48" s="343"/>
      <c r="OYR48" s="343"/>
      <c r="OYS48" s="343"/>
      <c r="OYT48" s="343"/>
      <c r="OYU48" s="343"/>
      <c r="OYV48" s="343"/>
      <c r="OYW48" s="343"/>
      <c r="OYX48" s="343"/>
      <c r="OYY48" s="343"/>
      <c r="OYZ48" s="343"/>
      <c r="OZA48" s="343"/>
      <c r="OZB48" s="343"/>
      <c r="OZC48" s="343"/>
      <c r="OZD48" s="343"/>
      <c r="OZE48" s="343"/>
      <c r="OZF48" s="343"/>
      <c r="OZG48" s="343"/>
      <c r="OZH48" s="343"/>
      <c r="OZI48" s="343"/>
      <c r="OZJ48" s="343"/>
      <c r="OZK48" s="343"/>
      <c r="OZL48" s="343"/>
      <c r="OZM48" s="343"/>
      <c r="OZN48" s="343"/>
      <c r="OZO48" s="343"/>
      <c r="OZP48" s="343"/>
      <c r="OZQ48" s="343"/>
      <c r="OZR48" s="343"/>
      <c r="OZS48" s="343"/>
      <c r="OZT48" s="343"/>
      <c r="OZU48" s="343"/>
      <c r="OZV48" s="343"/>
      <c r="OZW48" s="343"/>
      <c r="OZX48" s="343"/>
      <c r="OZY48" s="343"/>
      <c r="OZZ48" s="343"/>
      <c r="PAA48" s="343"/>
      <c r="PAB48" s="343"/>
      <c r="PAC48" s="343"/>
      <c r="PAD48" s="343"/>
      <c r="PAE48" s="343"/>
      <c r="PAF48" s="343"/>
      <c r="PAG48" s="343"/>
      <c r="PAH48" s="343"/>
      <c r="PAI48" s="343"/>
      <c r="PAJ48" s="343"/>
      <c r="PAK48" s="343"/>
      <c r="PAL48" s="343"/>
      <c r="PAM48" s="343"/>
      <c r="PAN48" s="343"/>
      <c r="PAO48" s="343"/>
      <c r="PAP48" s="343"/>
      <c r="PAQ48" s="343"/>
      <c r="PAR48" s="343"/>
      <c r="PAS48" s="343"/>
      <c r="PAT48" s="343"/>
      <c r="PAU48" s="343"/>
      <c r="PAV48" s="343"/>
      <c r="PAW48" s="343"/>
      <c r="PAX48" s="343"/>
      <c r="PAY48" s="343"/>
      <c r="PAZ48" s="343"/>
      <c r="PBA48" s="343"/>
      <c r="PBB48" s="343"/>
      <c r="PBC48" s="343"/>
      <c r="PBD48" s="343"/>
      <c r="PBE48" s="343"/>
      <c r="PBF48" s="343"/>
      <c r="PBG48" s="343"/>
      <c r="PBH48" s="343"/>
      <c r="PBI48" s="343"/>
      <c r="PBJ48" s="343"/>
      <c r="PBK48" s="343"/>
      <c r="PBL48" s="343"/>
      <c r="PBM48" s="343"/>
      <c r="PBN48" s="343"/>
      <c r="PBO48" s="343"/>
      <c r="PBP48" s="343"/>
      <c r="PBQ48" s="343"/>
      <c r="PBR48" s="343"/>
      <c r="PBS48" s="343"/>
      <c r="PBT48" s="343"/>
      <c r="PBU48" s="343"/>
      <c r="PBV48" s="343"/>
      <c r="PBW48" s="343"/>
      <c r="PBX48" s="343"/>
      <c r="PBY48" s="343"/>
      <c r="PBZ48" s="343"/>
      <c r="PCA48" s="343"/>
      <c r="PCB48" s="343"/>
      <c r="PCC48" s="343"/>
      <c r="PCD48" s="343"/>
      <c r="PCE48" s="343"/>
      <c r="PCF48" s="343"/>
      <c r="PCG48" s="343"/>
      <c r="PCH48" s="343"/>
      <c r="PCI48" s="343"/>
      <c r="PCJ48" s="343"/>
      <c r="PCK48" s="343"/>
      <c r="PCL48" s="343"/>
      <c r="PCM48" s="343"/>
      <c r="PCN48" s="343"/>
      <c r="PCO48" s="343"/>
      <c r="PCP48" s="343"/>
      <c r="PCQ48" s="343"/>
      <c r="PCR48" s="343"/>
      <c r="PCS48" s="343"/>
      <c r="PCT48" s="343"/>
      <c r="PCU48" s="343"/>
      <c r="PCV48" s="343"/>
      <c r="PCW48" s="343"/>
      <c r="PCX48" s="343"/>
      <c r="PCY48" s="343"/>
      <c r="PCZ48" s="343"/>
      <c r="PDA48" s="343"/>
      <c r="PDB48" s="343"/>
      <c r="PDC48" s="343"/>
      <c r="PDD48" s="343"/>
      <c r="PDE48" s="343"/>
      <c r="PDF48" s="343"/>
      <c r="PDG48" s="343"/>
      <c r="PDH48" s="343"/>
      <c r="PDI48" s="343"/>
      <c r="PDJ48" s="343"/>
      <c r="PDK48" s="343"/>
      <c r="PDL48" s="343"/>
      <c r="PDM48" s="343"/>
      <c r="PDN48" s="343"/>
      <c r="PDO48" s="343"/>
      <c r="PDP48" s="343"/>
      <c r="PDQ48" s="343"/>
      <c r="PDR48" s="343"/>
      <c r="PDS48" s="343"/>
      <c r="PDT48" s="343"/>
      <c r="PDU48" s="343"/>
      <c r="PDV48" s="343"/>
      <c r="PDW48" s="343"/>
      <c r="PDX48" s="343"/>
      <c r="PDY48" s="343"/>
      <c r="PDZ48" s="343"/>
      <c r="PEA48" s="343"/>
      <c r="PEB48" s="343"/>
      <c r="PEC48" s="343"/>
      <c r="PED48" s="343"/>
      <c r="PEE48" s="343"/>
      <c r="PEF48" s="343"/>
      <c r="PEG48" s="343"/>
      <c r="PEH48" s="343"/>
      <c r="PEI48" s="343"/>
      <c r="PEJ48" s="343"/>
      <c r="PEK48" s="343"/>
      <c r="PEL48" s="343"/>
      <c r="PEM48" s="343"/>
      <c r="PEN48" s="343"/>
      <c r="PEO48" s="343"/>
      <c r="PEP48" s="343"/>
      <c r="PEQ48" s="343"/>
      <c r="PER48" s="343"/>
      <c r="PES48" s="343"/>
      <c r="PET48" s="343"/>
      <c r="PEU48" s="343"/>
      <c r="PEV48" s="343"/>
      <c r="PEW48" s="343"/>
      <c r="PEX48" s="343"/>
      <c r="PEY48" s="343"/>
      <c r="PEZ48" s="343"/>
      <c r="PFA48" s="343"/>
      <c r="PFB48" s="343"/>
      <c r="PFC48" s="343"/>
      <c r="PFD48" s="343"/>
      <c r="PFE48" s="343"/>
      <c r="PFF48" s="343"/>
      <c r="PFG48" s="343"/>
      <c r="PFH48" s="343"/>
      <c r="PFI48" s="343"/>
      <c r="PFJ48" s="343"/>
      <c r="PFK48" s="343"/>
      <c r="PFL48" s="343"/>
      <c r="PFM48" s="343"/>
      <c r="PFN48" s="343"/>
      <c r="PFO48" s="343"/>
      <c r="PFP48" s="343"/>
      <c r="PFQ48" s="343"/>
      <c r="PFR48" s="343"/>
      <c r="PFS48" s="343"/>
      <c r="PFT48" s="343"/>
      <c r="PFU48" s="343"/>
      <c r="PFV48" s="343"/>
      <c r="PFW48" s="343"/>
      <c r="PFX48" s="343"/>
      <c r="PFY48" s="343"/>
      <c r="PFZ48" s="343"/>
      <c r="PGA48" s="343"/>
      <c r="PGB48" s="343"/>
      <c r="PGC48" s="343"/>
      <c r="PGD48" s="343"/>
      <c r="PGE48" s="343"/>
      <c r="PGF48" s="343"/>
      <c r="PGG48" s="343"/>
      <c r="PGH48" s="343"/>
      <c r="PGI48" s="343"/>
      <c r="PGJ48" s="343"/>
      <c r="PGK48" s="343"/>
      <c r="PGL48" s="343"/>
      <c r="PGM48" s="343"/>
      <c r="PGN48" s="343"/>
      <c r="PGO48" s="343"/>
      <c r="PGP48" s="343"/>
      <c r="PGQ48" s="343"/>
      <c r="PGR48" s="343"/>
      <c r="PGS48" s="343"/>
      <c r="PGT48" s="343"/>
      <c r="PGU48" s="343"/>
      <c r="PGV48" s="343"/>
      <c r="PGW48" s="343"/>
      <c r="PGX48" s="343"/>
      <c r="PGY48" s="343"/>
      <c r="PGZ48" s="343"/>
      <c r="PHA48" s="343"/>
      <c r="PHB48" s="343"/>
      <c r="PHC48" s="343"/>
      <c r="PHD48" s="343"/>
      <c r="PHE48" s="343"/>
      <c r="PHF48" s="343"/>
      <c r="PHG48" s="343"/>
      <c r="PHH48" s="343"/>
      <c r="PHI48" s="343"/>
      <c r="PHJ48" s="343"/>
      <c r="PHK48" s="343"/>
      <c r="PHL48" s="343"/>
      <c r="PHM48" s="343"/>
      <c r="PHN48" s="343"/>
      <c r="PHO48" s="343"/>
      <c r="PHP48" s="343"/>
      <c r="PHQ48" s="343"/>
      <c r="PHR48" s="343"/>
      <c r="PHS48" s="343"/>
      <c r="PHT48" s="343"/>
      <c r="PHU48" s="343"/>
      <c r="PHV48" s="343"/>
      <c r="PHW48" s="343"/>
      <c r="PHX48" s="343"/>
      <c r="PHY48" s="343"/>
      <c r="PHZ48" s="343"/>
      <c r="PIA48" s="343"/>
      <c r="PIB48" s="343"/>
      <c r="PIC48" s="343"/>
      <c r="PID48" s="343"/>
      <c r="PIE48" s="343"/>
      <c r="PIF48" s="343"/>
      <c r="PIG48" s="343"/>
      <c r="PIH48" s="343"/>
      <c r="PII48" s="343"/>
      <c r="PIJ48" s="343"/>
      <c r="PIK48" s="343"/>
      <c r="PIL48" s="343"/>
      <c r="PIM48" s="343"/>
      <c r="PIN48" s="343"/>
      <c r="PIO48" s="343"/>
      <c r="PIP48" s="343"/>
      <c r="PIQ48" s="343"/>
      <c r="PIR48" s="343"/>
      <c r="PIS48" s="343"/>
      <c r="PIT48" s="343"/>
      <c r="PIU48" s="343"/>
      <c r="PIV48" s="343"/>
      <c r="PIW48" s="343"/>
      <c r="PIX48" s="343"/>
      <c r="PIY48" s="343"/>
      <c r="PIZ48" s="343"/>
      <c r="PJA48" s="343"/>
      <c r="PJB48" s="343"/>
      <c r="PJC48" s="343"/>
      <c r="PJD48" s="343"/>
      <c r="PJE48" s="343"/>
      <c r="PJF48" s="343"/>
      <c r="PJG48" s="343"/>
      <c r="PJH48" s="343"/>
      <c r="PJI48" s="343"/>
      <c r="PJJ48" s="343"/>
      <c r="PJK48" s="343"/>
      <c r="PJL48" s="343"/>
      <c r="PJM48" s="343"/>
      <c r="PJN48" s="343"/>
      <c r="PJO48" s="343"/>
      <c r="PJP48" s="343"/>
      <c r="PJQ48" s="343"/>
      <c r="PJR48" s="343"/>
      <c r="PJS48" s="343"/>
      <c r="PJT48" s="343"/>
      <c r="PJU48" s="343"/>
      <c r="PJV48" s="343"/>
      <c r="PJW48" s="343"/>
      <c r="PJX48" s="343"/>
      <c r="PJY48" s="343"/>
      <c r="PJZ48" s="343"/>
      <c r="PKA48" s="343"/>
      <c r="PKB48" s="343"/>
      <c r="PKC48" s="343"/>
      <c r="PKD48" s="343"/>
      <c r="PKE48" s="343"/>
      <c r="PKF48" s="343"/>
      <c r="PKG48" s="343"/>
      <c r="PKH48" s="343"/>
      <c r="PKI48" s="343"/>
      <c r="PKJ48" s="343"/>
      <c r="PKK48" s="343"/>
      <c r="PKL48" s="343"/>
      <c r="PKM48" s="343"/>
      <c r="PKN48" s="343"/>
      <c r="PKO48" s="343"/>
      <c r="PKP48" s="343"/>
      <c r="PKQ48" s="343"/>
      <c r="PKR48" s="343"/>
      <c r="PKS48" s="343"/>
      <c r="PKT48" s="343"/>
      <c r="PKU48" s="343"/>
      <c r="PKV48" s="343"/>
      <c r="PKW48" s="343"/>
      <c r="PKX48" s="343"/>
      <c r="PKY48" s="343"/>
      <c r="PKZ48" s="343"/>
      <c r="PLA48" s="343"/>
      <c r="PLB48" s="343"/>
      <c r="PLC48" s="343"/>
      <c r="PLD48" s="343"/>
      <c r="PLE48" s="343"/>
      <c r="PLF48" s="343"/>
      <c r="PLG48" s="343"/>
      <c r="PLH48" s="343"/>
      <c r="PLI48" s="343"/>
      <c r="PLJ48" s="343"/>
      <c r="PLK48" s="343"/>
      <c r="PLL48" s="343"/>
      <c r="PLM48" s="343"/>
      <c r="PLN48" s="343"/>
      <c r="PLO48" s="343"/>
      <c r="PLP48" s="343"/>
      <c r="PLQ48" s="343"/>
      <c r="PLR48" s="343"/>
      <c r="PLS48" s="343"/>
      <c r="PLT48" s="343"/>
      <c r="PLU48" s="343"/>
      <c r="PLV48" s="343"/>
      <c r="PLW48" s="343"/>
      <c r="PLX48" s="343"/>
      <c r="PLY48" s="343"/>
      <c r="PLZ48" s="343"/>
      <c r="PMA48" s="343"/>
      <c r="PMB48" s="343"/>
      <c r="PMC48" s="343"/>
      <c r="PMD48" s="343"/>
      <c r="PME48" s="343"/>
      <c r="PMF48" s="343"/>
      <c r="PMG48" s="343"/>
      <c r="PMH48" s="343"/>
      <c r="PMI48" s="343"/>
      <c r="PMJ48" s="343"/>
      <c r="PMK48" s="343"/>
      <c r="PML48" s="343"/>
      <c r="PMM48" s="343"/>
      <c r="PMN48" s="343"/>
      <c r="PMO48" s="343"/>
      <c r="PMP48" s="343"/>
      <c r="PMQ48" s="343"/>
      <c r="PMR48" s="343"/>
      <c r="PMS48" s="343"/>
      <c r="PMT48" s="343"/>
      <c r="PMU48" s="343"/>
      <c r="PMV48" s="343"/>
      <c r="PMW48" s="343"/>
      <c r="PMX48" s="343"/>
      <c r="PMY48" s="343"/>
      <c r="PMZ48" s="343"/>
      <c r="PNA48" s="343"/>
      <c r="PNB48" s="343"/>
      <c r="PNC48" s="343"/>
      <c r="PND48" s="343"/>
      <c r="PNE48" s="343"/>
      <c r="PNF48" s="343"/>
      <c r="PNG48" s="343"/>
      <c r="PNH48" s="343"/>
      <c r="PNI48" s="343"/>
      <c r="PNJ48" s="343"/>
      <c r="PNK48" s="343"/>
      <c r="PNL48" s="343"/>
      <c r="PNM48" s="343"/>
      <c r="PNN48" s="343"/>
      <c r="PNO48" s="343"/>
      <c r="PNP48" s="343"/>
      <c r="PNQ48" s="343"/>
      <c r="PNR48" s="343"/>
      <c r="PNS48" s="343"/>
      <c r="PNT48" s="343"/>
      <c r="PNU48" s="343"/>
      <c r="PNV48" s="343"/>
      <c r="PNW48" s="343"/>
      <c r="PNX48" s="343"/>
      <c r="PNY48" s="343"/>
      <c r="PNZ48" s="343"/>
      <c r="POA48" s="343"/>
      <c r="POB48" s="343"/>
      <c r="POC48" s="343"/>
      <c r="POD48" s="343"/>
      <c r="POE48" s="343"/>
      <c r="POF48" s="343"/>
      <c r="POG48" s="343"/>
      <c r="POH48" s="343"/>
      <c r="POI48" s="343"/>
      <c r="POJ48" s="343"/>
      <c r="POK48" s="343"/>
      <c r="POL48" s="343"/>
      <c r="POM48" s="343"/>
      <c r="PON48" s="343"/>
      <c r="POO48" s="343"/>
      <c r="POP48" s="343"/>
      <c r="POQ48" s="343"/>
      <c r="POR48" s="343"/>
      <c r="POS48" s="343"/>
      <c r="POT48" s="343"/>
      <c r="POU48" s="343"/>
      <c r="POV48" s="343"/>
      <c r="POW48" s="343"/>
      <c r="POX48" s="343"/>
      <c r="POY48" s="343"/>
      <c r="POZ48" s="343"/>
      <c r="PPA48" s="343"/>
      <c r="PPB48" s="343"/>
      <c r="PPC48" s="343"/>
      <c r="PPD48" s="343"/>
      <c r="PPE48" s="343"/>
      <c r="PPF48" s="343"/>
      <c r="PPG48" s="343"/>
      <c r="PPH48" s="343"/>
      <c r="PPI48" s="343"/>
      <c r="PPJ48" s="343"/>
      <c r="PPK48" s="343"/>
      <c r="PPL48" s="343"/>
      <c r="PPM48" s="343"/>
      <c r="PPN48" s="343"/>
      <c r="PPO48" s="343"/>
      <c r="PPP48" s="343"/>
      <c r="PPQ48" s="343"/>
      <c r="PPR48" s="343"/>
      <c r="PPS48" s="343"/>
      <c r="PPT48" s="343"/>
      <c r="PPU48" s="343"/>
      <c r="PPV48" s="343"/>
      <c r="PPW48" s="343"/>
      <c r="PPX48" s="343"/>
      <c r="PPY48" s="343"/>
      <c r="PPZ48" s="343"/>
      <c r="PQA48" s="343"/>
      <c r="PQB48" s="343"/>
      <c r="PQC48" s="343"/>
      <c r="PQD48" s="343"/>
      <c r="PQE48" s="343"/>
      <c r="PQF48" s="343"/>
      <c r="PQG48" s="343"/>
      <c r="PQH48" s="343"/>
      <c r="PQI48" s="343"/>
      <c r="PQJ48" s="343"/>
      <c r="PQK48" s="343"/>
      <c r="PQL48" s="343"/>
      <c r="PQM48" s="343"/>
      <c r="PQN48" s="343"/>
      <c r="PQO48" s="343"/>
      <c r="PQP48" s="343"/>
      <c r="PQQ48" s="343"/>
      <c r="PQR48" s="343"/>
      <c r="PQS48" s="343"/>
      <c r="PQT48" s="343"/>
      <c r="PQU48" s="343"/>
      <c r="PQV48" s="343"/>
      <c r="PQW48" s="343"/>
      <c r="PQX48" s="343"/>
      <c r="PQY48" s="343"/>
      <c r="PQZ48" s="343"/>
      <c r="PRA48" s="343"/>
      <c r="PRB48" s="343"/>
      <c r="PRC48" s="343"/>
      <c r="PRD48" s="343"/>
      <c r="PRE48" s="343"/>
      <c r="PRF48" s="343"/>
      <c r="PRG48" s="343"/>
      <c r="PRH48" s="343"/>
      <c r="PRI48" s="343"/>
      <c r="PRJ48" s="343"/>
      <c r="PRK48" s="343"/>
      <c r="PRL48" s="343"/>
      <c r="PRM48" s="343"/>
      <c r="PRN48" s="343"/>
      <c r="PRO48" s="343"/>
      <c r="PRP48" s="343"/>
      <c r="PRQ48" s="343"/>
      <c r="PRR48" s="343"/>
      <c r="PRS48" s="343"/>
      <c r="PRT48" s="343"/>
      <c r="PRU48" s="343"/>
      <c r="PRV48" s="343"/>
      <c r="PRW48" s="343"/>
      <c r="PRX48" s="343"/>
      <c r="PRY48" s="343"/>
      <c r="PRZ48" s="343"/>
      <c r="PSA48" s="343"/>
      <c r="PSB48" s="343"/>
      <c r="PSC48" s="343"/>
      <c r="PSD48" s="343"/>
      <c r="PSE48" s="343"/>
      <c r="PSF48" s="343"/>
      <c r="PSG48" s="343"/>
      <c r="PSH48" s="343"/>
      <c r="PSI48" s="343"/>
      <c r="PSJ48" s="343"/>
      <c r="PSK48" s="343"/>
      <c r="PSL48" s="343"/>
      <c r="PSM48" s="343"/>
      <c r="PSN48" s="343"/>
      <c r="PSO48" s="343"/>
      <c r="PSP48" s="343"/>
      <c r="PSQ48" s="343"/>
      <c r="PSR48" s="343"/>
      <c r="PSS48" s="343"/>
      <c r="PST48" s="343"/>
      <c r="PSU48" s="343"/>
      <c r="PSV48" s="343"/>
      <c r="PSW48" s="343"/>
      <c r="PSX48" s="343"/>
      <c r="PSY48" s="343"/>
      <c r="PSZ48" s="343"/>
      <c r="PTA48" s="343"/>
      <c r="PTB48" s="343"/>
      <c r="PTC48" s="343"/>
      <c r="PTD48" s="343"/>
      <c r="PTE48" s="343"/>
      <c r="PTF48" s="343"/>
      <c r="PTG48" s="343"/>
      <c r="PTH48" s="343"/>
      <c r="PTI48" s="343"/>
      <c r="PTJ48" s="343"/>
      <c r="PTK48" s="343"/>
      <c r="PTL48" s="343"/>
      <c r="PTM48" s="343"/>
      <c r="PTN48" s="343"/>
      <c r="PTO48" s="343"/>
      <c r="PTP48" s="343"/>
      <c r="PTQ48" s="343"/>
      <c r="PTR48" s="343"/>
      <c r="PTS48" s="343"/>
      <c r="PTT48" s="343"/>
      <c r="PTU48" s="343"/>
      <c r="PTV48" s="343"/>
      <c r="PTW48" s="343"/>
      <c r="PTX48" s="343"/>
      <c r="PTY48" s="343"/>
      <c r="PTZ48" s="343"/>
      <c r="PUA48" s="343"/>
      <c r="PUB48" s="343"/>
      <c r="PUC48" s="343"/>
      <c r="PUD48" s="343"/>
      <c r="PUE48" s="343"/>
      <c r="PUF48" s="343"/>
      <c r="PUG48" s="343"/>
      <c r="PUH48" s="343"/>
      <c r="PUI48" s="343"/>
      <c r="PUJ48" s="343"/>
      <c r="PUK48" s="343"/>
      <c r="PUL48" s="343"/>
      <c r="PUM48" s="343"/>
      <c r="PUN48" s="343"/>
      <c r="PUO48" s="343"/>
      <c r="PUP48" s="343"/>
      <c r="PUQ48" s="343"/>
      <c r="PUR48" s="343"/>
      <c r="PUS48" s="343"/>
      <c r="PUT48" s="343"/>
      <c r="PUU48" s="343"/>
      <c r="PUV48" s="343"/>
      <c r="PUW48" s="343"/>
      <c r="PUX48" s="343"/>
      <c r="PUY48" s="343"/>
      <c r="PUZ48" s="343"/>
      <c r="PVA48" s="343"/>
      <c r="PVB48" s="343"/>
      <c r="PVC48" s="343"/>
      <c r="PVD48" s="343"/>
      <c r="PVE48" s="343"/>
      <c r="PVF48" s="343"/>
      <c r="PVG48" s="343"/>
      <c r="PVH48" s="343"/>
      <c r="PVI48" s="343"/>
      <c r="PVJ48" s="343"/>
      <c r="PVK48" s="343"/>
      <c r="PVL48" s="343"/>
      <c r="PVM48" s="343"/>
      <c r="PVN48" s="343"/>
      <c r="PVO48" s="343"/>
      <c r="PVP48" s="343"/>
      <c r="PVQ48" s="343"/>
      <c r="PVR48" s="343"/>
      <c r="PVS48" s="343"/>
      <c r="PVT48" s="343"/>
      <c r="PVU48" s="343"/>
      <c r="PVV48" s="343"/>
      <c r="PVW48" s="343"/>
      <c r="PVX48" s="343"/>
      <c r="PVY48" s="343"/>
      <c r="PVZ48" s="343"/>
      <c r="PWA48" s="343"/>
      <c r="PWB48" s="343"/>
      <c r="PWC48" s="343"/>
      <c r="PWD48" s="343"/>
      <c r="PWE48" s="343"/>
      <c r="PWF48" s="343"/>
      <c r="PWG48" s="343"/>
      <c r="PWH48" s="343"/>
      <c r="PWI48" s="343"/>
      <c r="PWJ48" s="343"/>
      <c r="PWK48" s="343"/>
      <c r="PWL48" s="343"/>
      <c r="PWM48" s="343"/>
      <c r="PWN48" s="343"/>
      <c r="PWO48" s="343"/>
      <c r="PWP48" s="343"/>
      <c r="PWQ48" s="343"/>
      <c r="PWR48" s="343"/>
      <c r="PWS48" s="343"/>
      <c r="PWT48" s="343"/>
      <c r="PWU48" s="343"/>
      <c r="PWV48" s="343"/>
      <c r="PWW48" s="343"/>
      <c r="PWX48" s="343"/>
      <c r="PWY48" s="343"/>
      <c r="PWZ48" s="343"/>
      <c r="PXA48" s="343"/>
      <c r="PXB48" s="343"/>
      <c r="PXC48" s="343"/>
      <c r="PXD48" s="343"/>
      <c r="PXE48" s="343"/>
      <c r="PXF48" s="343"/>
      <c r="PXG48" s="343"/>
      <c r="PXH48" s="343"/>
      <c r="PXI48" s="343"/>
      <c r="PXJ48" s="343"/>
      <c r="PXK48" s="343"/>
      <c r="PXL48" s="343"/>
      <c r="PXM48" s="343"/>
      <c r="PXN48" s="343"/>
      <c r="PXO48" s="343"/>
      <c r="PXP48" s="343"/>
      <c r="PXQ48" s="343"/>
      <c r="PXR48" s="343"/>
      <c r="PXS48" s="343"/>
      <c r="PXT48" s="343"/>
      <c r="PXU48" s="343"/>
      <c r="PXV48" s="343"/>
      <c r="PXW48" s="343"/>
      <c r="PXX48" s="343"/>
      <c r="PXY48" s="343"/>
      <c r="PXZ48" s="343"/>
      <c r="PYA48" s="343"/>
      <c r="PYB48" s="343"/>
      <c r="PYC48" s="343"/>
      <c r="PYD48" s="343"/>
      <c r="PYE48" s="343"/>
      <c r="PYF48" s="343"/>
      <c r="PYG48" s="343"/>
      <c r="PYH48" s="343"/>
      <c r="PYI48" s="343"/>
      <c r="PYJ48" s="343"/>
      <c r="PYK48" s="343"/>
      <c r="PYL48" s="343"/>
      <c r="PYM48" s="343"/>
      <c r="PYN48" s="343"/>
      <c r="PYO48" s="343"/>
      <c r="PYP48" s="343"/>
      <c r="PYQ48" s="343"/>
      <c r="PYR48" s="343"/>
      <c r="PYS48" s="343"/>
      <c r="PYT48" s="343"/>
      <c r="PYU48" s="343"/>
      <c r="PYV48" s="343"/>
      <c r="PYW48" s="343"/>
      <c r="PYX48" s="343"/>
      <c r="PYY48" s="343"/>
      <c r="PYZ48" s="343"/>
      <c r="PZA48" s="343"/>
      <c r="PZB48" s="343"/>
      <c r="PZC48" s="343"/>
      <c r="PZD48" s="343"/>
      <c r="PZE48" s="343"/>
      <c r="PZF48" s="343"/>
      <c r="PZG48" s="343"/>
      <c r="PZH48" s="343"/>
      <c r="PZI48" s="343"/>
      <c r="PZJ48" s="343"/>
      <c r="PZK48" s="343"/>
      <c r="PZL48" s="343"/>
      <c r="PZM48" s="343"/>
      <c r="PZN48" s="343"/>
      <c r="PZO48" s="343"/>
      <c r="PZP48" s="343"/>
      <c r="PZQ48" s="343"/>
      <c r="PZR48" s="343"/>
      <c r="PZS48" s="343"/>
      <c r="PZT48" s="343"/>
      <c r="PZU48" s="343"/>
      <c r="PZV48" s="343"/>
      <c r="PZW48" s="343"/>
      <c r="PZX48" s="343"/>
      <c r="PZY48" s="343"/>
      <c r="PZZ48" s="343"/>
      <c r="QAA48" s="343"/>
      <c r="QAB48" s="343"/>
      <c r="QAC48" s="343"/>
      <c r="QAD48" s="343"/>
      <c r="QAE48" s="343"/>
      <c r="QAF48" s="343"/>
      <c r="QAG48" s="343"/>
      <c r="QAH48" s="343"/>
      <c r="QAI48" s="343"/>
      <c r="QAJ48" s="343"/>
      <c r="QAK48" s="343"/>
      <c r="QAL48" s="343"/>
      <c r="QAM48" s="343"/>
      <c r="QAN48" s="343"/>
      <c r="QAO48" s="343"/>
      <c r="QAP48" s="343"/>
      <c r="QAQ48" s="343"/>
      <c r="QAR48" s="343"/>
      <c r="QAS48" s="343"/>
      <c r="QAT48" s="343"/>
      <c r="QAU48" s="343"/>
      <c r="QAV48" s="343"/>
      <c r="QAW48" s="343"/>
      <c r="QAX48" s="343"/>
      <c r="QAY48" s="343"/>
      <c r="QAZ48" s="343"/>
      <c r="QBA48" s="343"/>
      <c r="QBB48" s="343"/>
      <c r="QBC48" s="343"/>
      <c r="QBD48" s="343"/>
      <c r="QBE48" s="343"/>
      <c r="QBF48" s="343"/>
      <c r="QBG48" s="343"/>
      <c r="QBH48" s="343"/>
      <c r="QBI48" s="343"/>
      <c r="QBJ48" s="343"/>
      <c r="QBK48" s="343"/>
      <c r="QBL48" s="343"/>
      <c r="QBM48" s="343"/>
      <c r="QBN48" s="343"/>
      <c r="QBO48" s="343"/>
      <c r="QBP48" s="343"/>
      <c r="QBQ48" s="343"/>
      <c r="QBR48" s="343"/>
      <c r="QBS48" s="343"/>
      <c r="QBT48" s="343"/>
      <c r="QBU48" s="343"/>
      <c r="QBV48" s="343"/>
      <c r="QBW48" s="343"/>
      <c r="QBX48" s="343"/>
      <c r="QBY48" s="343"/>
      <c r="QBZ48" s="343"/>
      <c r="QCA48" s="343"/>
      <c r="QCB48" s="343"/>
      <c r="QCC48" s="343"/>
      <c r="QCD48" s="343"/>
      <c r="QCE48" s="343"/>
      <c r="QCF48" s="343"/>
      <c r="QCG48" s="343"/>
      <c r="QCH48" s="343"/>
      <c r="QCI48" s="343"/>
      <c r="QCJ48" s="343"/>
      <c r="QCK48" s="343"/>
      <c r="QCL48" s="343"/>
      <c r="QCM48" s="343"/>
      <c r="QCN48" s="343"/>
      <c r="QCO48" s="343"/>
      <c r="QCP48" s="343"/>
      <c r="QCQ48" s="343"/>
      <c r="QCR48" s="343"/>
      <c r="QCS48" s="343"/>
      <c r="QCT48" s="343"/>
      <c r="QCU48" s="343"/>
      <c r="QCV48" s="343"/>
      <c r="QCW48" s="343"/>
      <c r="QCX48" s="343"/>
      <c r="QCY48" s="343"/>
      <c r="QCZ48" s="343"/>
      <c r="QDA48" s="343"/>
      <c r="QDB48" s="343"/>
      <c r="QDC48" s="343"/>
      <c r="QDD48" s="343"/>
      <c r="QDE48" s="343"/>
      <c r="QDF48" s="343"/>
      <c r="QDG48" s="343"/>
      <c r="QDH48" s="343"/>
      <c r="QDI48" s="343"/>
      <c r="QDJ48" s="343"/>
      <c r="QDK48" s="343"/>
      <c r="QDL48" s="343"/>
      <c r="QDM48" s="343"/>
      <c r="QDN48" s="343"/>
      <c r="QDO48" s="343"/>
      <c r="QDP48" s="343"/>
      <c r="QDQ48" s="343"/>
      <c r="QDR48" s="343"/>
      <c r="QDS48" s="343"/>
      <c r="QDT48" s="343"/>
      <c r="QDU48" s="343"/>
      <c r="QDV48" s="343"/>
      <c r="QDW48" s="343"/>
      <c r="QDX48" s="343"/>
      <c r="QDY48" s="343"/>
      <c r="QDZ48" s="343"/>
      <c r="QEA48" s="343"/>
      <c r="QEB48" s="343"/>
      <c r="QEC48" s="343"/>
      <c r="QED48" s="343"/>
      <c r="QEE48" s="343"/>
      <c r="QEF48" s="343"/>
      <c r="QEG48" s="343"/>
      <c r="QEH48" s="343"/>
      <c r="QEI48" s="343"/>
      <c r="QEJ48" s="343"/>
      <c r="QEK48" s="343"/>
      <c r="QEL48" s="343"/>
      <c r="QEM48" s="343"/>
      <c r="QEN48" s="343"/>
      <c r="QEO48" s="343"/>
      <c r="QEP48" s="343"/>
      <c r="QEQ48" s="343"/>
      <c r="QER48" s="343"/>
      <c r="QES48" s="343"/>
      <c r="QET48" s="343"/>
      <c r="QEU48" s="343"/>
      <c r="QEV48" s="343"/>
      <c r="QEW48" s="343"/>
      <c r="QEX48" s="343"/>
      <c r="QEY48" s="343"/>
      <c r="QEZ48" s="343"/>
      <c r="QFA48" s="343"/>
      <c r="QFB48" s="343"/>
      <c r="QFC48" s="343"/>
      <c r="QFD48" s="343"/>
      <c r="QFE48" s="343"/>
      <c r="QFF48" s="343"/>
      <c r="QFG48" s="343"/>
      <c r="QFH48" s="343"/>
      <c r="QFI48" s="343"/>
      <c r="QFJ48" s="343"/>
      <c r="QFK48" s="343"/>
      <c r="QFL48" s="343"/>
      <c r="QFM48" s="343"/>
      <c r="QFN48" s="343"/>
      <c r="QFO48" s="343"/>
      <c r="QFP48" s="343"/>
      <c r="QFQ48" s="343"/>
      <c r="QFR48" s="343"/>
      <c r="QFS48" s="343"/>
      <c r="QFT48" s="343"/>
      <c r="QFU48" s="343"/>
      <c r="QFV48" s="343"/>
      <c r="QFW48" s="343"/>
      <c r="QFX48" s="343"/>
      <c r="QFY48" s="343"/>
      <c r="QFZ48" s="343"/>
      <c r="QGA48" s="343"/>
      <c r="QGB48" s="343"/>
      <c r="QGC48" s="343"/>
      <c r="QGD48" s="343"/>
      <c r="QGE48" s="343"/>
      <c r="QGF48" s="343"/>
      <c r="QGG48" s="343"/>
      <c r="QGH48" s="343"/>
      <c r="QGI48" s="343"/>
      <c r="QGJ48" s="343"/>
      <c r="QGK48" s="343"/>
      <c r="QGL48" s="343"/>
      <c r="QGM48" s="343"/>
      <c r="QGN48" s="343"/>
      <c r="QGO48" s="343"/>
      <c r="QGP48" s="343"/>
      <c r="QGQ48" s="343"/>
      <c r="QGR48" s="343"/>
      <c r="QGS48" s="343"/>
      <c r="QGT48" s="343"/>
      <c r="QGU48" s="343"/>
      <c r="QGV48" s="343"/>
      <c r="QGW48" s="343"/>
      <c r="QGX48" s="343"/>
      <c r="QGY48" s="343"/>
      <c r="QGZ48" s="343"/>
      <c r="QHA48" s="343"/>
      <c r="QHB48" s="343"/>
      <c r="QHC48" s="343"/>
      <c r="QHD48" s="343"/>
      <c r="QHE48" s="343"/>
      <c r="QHF48" s="343"/>
      <c r="QHG48" s="343"/>
      <c r="QHH48" s="343"/>
      <c r="QHI48" s="343"/>
      <c r="QHJ48" s="343"/>
      <c r="QHK48" s="343"/>
      <c r="QHL48" s="343"/>
      <c r="QHM48" s="343"/>
      <c r="QHN48" s="343"/>
      <c r="QHO48" s="343"/>
      <c r="QHP48" s="343"/>
      <c r="QHQ48" s="343"/>
      <c r="QHR48" s="343"/>
      <c r="QHS48" s="343"/>
      <c r="QHT48" s="343"/>
      <c r="QHU48" s="343"/>
      <c r="QHV48" s="343"/>
      <c r="QHW48" s="343"/>
      <c r="QHX48" s="343"/>
      <c r="QHY48" s="343"/>
      <c r="QHZ48" s="343"/>
      <c r="QIA48" s="343"/>
      <c r="QIB48" s="343"/>
      <c r="QIC48" s="343"/>
      <c r="QID48" s="343"/>
      <c r="QIE48" s="343"/>
      <c r="QIF48" s="343"/>
      <c r="QIG48" s="343"/>
      <c r="QIH48" s="343"/>
      <c r="QII48" s="343"/>
      <c r="QIJ48" s="343"/>
      <c r="QIK48" s="343"/>
      <c r="QIL48" s="343"/>
      <c r="QIM48" s="343"/>
      <c r="QIN48" s="343"/>
      <c r="QIO48" s="343"/>
      <c r="QIP48" s="343"/>
      <c r="QIQ48" s="343"/>
      <c r="QIR48" s="343"/>
      <c r="QIS48" s="343"/>
      <c r="QIT48" s="343"/>
      <c r="QIU48" s="343"/>
      <c r="QIV48" s="343"/>
      <c r="QIW48" s="343"/>
      <c r="QIX48" s="343"/>
      <c r="QIY48" s="343"/>
      <c r="QIZ48" s="343"/>
      <c r="QJA48" s="343"/>
      <c r="QJB48" s="343"/>
      <c r="QJC48" s="343"/>
      <c r="QJD48" s="343"/>
      <c r="QJE48" s="343"/>
      <c r="QJF48" s="343"/>
      <c r="QJG48" s="343"/>
      <c r="QJH48" s="343"/>
      <c r="QJI48" s="343"/>
      <c r="QJJ48" s="343"/>
      <c r="QJK48" s="343"/>
      <c r="QJL48" s="343"/>
      <c r="QJM48" s="343"/>
      <c r="QJN48" s="343"/>
      <c r="QJO48" s="343"/>
      <c r="QJP48" s="343"/>
      <c r="QJQ48" s="343"/>
      <c r="QJR48" s="343"/>
      <c r="QJS48" s="343"/>
      <c r="QJT48" s="343"/>
      <c r="QJU48" s="343"/>
      <c r="QJV48" s="343"/>
      <c r="QJW48" s="343"/>
      <c r="QJX48" s="343"/>
      <c r="QJY48" s="343"/>
      <c r="QJZ48" s="343"/>
      <c r="QKA48" s="343"/>
      <c r="QKB48" s="343"/>
      <c r="QKC48" s="343"/>
      <c r="QKD48" s="343"/>
      <c r="QKE48" s="343"/>
      <c r="QKF48" s="343"/>
      <c r="QKG48" s="343"/>
      <c r="QKH48" s="343"/>
      <c r="QKI48" s="343"/>
      <c r="QKJ48" s="343"/>
      <c r="QKK48" s="343"/>
      <c r="QKL48" s="343"/>
      <c r="QKM48" s="343"/>
      <c r="QKN48" s="343"/>
      <c r="QKO48" s="343"/>
      <c r="QKP48" s="343"/>
      <c r="QKQ48" s="343"/>
      <c r="QKR48" s="343"/>
      <c r="QKS48" s="343"/>
      <c r="QKT48" s="343"/>
      <c r="QKU48" s="343"/>
      <c r="QKV48" s="343"/>
      <c r="QKW48" s="343"/>
      <c r="QKX48" s="343"/>
      <c r="QKY48" s="343"/>
      <c r="QKZ48" s="343"/>
      <c r="QLA48" s="343"/>
      <c r="QLB48" s="343"/>
      <c r="QLC48" s="343"/>
      <c r="QLD48" s="343"/>
      <c r="QLE48" s="343"/>
      <c r="QLF48" s="343"/>
      <c r="QLG48" s="343"/>
      <c r="QLH48" s="343"/>
      <c r="QLI48" s="343"/>
      <c r="QLJ48" s="343"/>
      <c r="QLK48" s="343"/>
      <c r="QLL48" s="343"/>
      <c r="QLM48" s="343"/>
      <c r="QLN48" s="343"/>
      <c r="QLO48" s="343"/>
      <c r="QLP48" s="343"/>
      <c r="QLQ48" s="343"/>
      <c r="QLR48" s="343"/>
      <c r="QLS48" s="343"/>
      <c r="QLT48" s="343"/>
      <c r="QLU48" s="343"/>
      <c r="QLV48" s="343"/>
      <c r="QLW48" s="343"/>
      <c r="QLX48" s="343"/>
      <c r="QLY48" s="343"/>
      <c r="QLZ48" s="343"/>
      <c r="QMA48" s="343"/>
      <c r="QMB48" s="343"/>
      <c r="QMC48" s="343"/>
      <c r="QMD48" s="343"/>
      <c r="QME48" s="343"/>
      <c r="QMF48" s="343"/>
      <c r="QMG48" s="343"/>
      <c r="QMH48" s="343"/>
      <c r="QMI48" s="343"/>
      <c r="QMJ48" s="343"/>
      <c r="QMK48" s="343"/>
      <c r="QML48" s="343"/>
      <c r="QMM48" s="343"/>
      <c r="QMN48" s="343"/>
      <c r="QMO48" s="343"/>
      <c r="QMP48" s="343"/>
      <c r="QMQ48" s="343"/>
      <c r="QMR48" s="343"/>
      <c r="QMS48" s="343"/>
      <c r="QMT48" s="343"/>
      <c r="QMU48" s="343"/>
      <c r="QMV48" s="343"/>
      <c r="QMW48" s="343"/>
      <c r="QMX48" s="343"/>
      <c r="QMY48" s="343"/>
      <c r="QMZ48" s="343"/>
      <c r="QNA48" s="343"/>
      <c r="QNB48" s="343"/>
      <c r="QNC48" s="343"/>
      <c r="QND48" s="343"/>
      <c r="QNE48" s="343"/>
      <c r="QNF48" s="343"/>
      <c r="QNG48" s="343"/>
      <c r="QNH48" s="343"/>
      <c r="QNI48" s="343"/>
      <c r="QNJ48" s="343"/>
      <c r="QNK48" s="343"/>
      <c r="QNL48" s="343"/>
      <c r="QNM48" s="343"/>
      <c r="QNN48" s="343"/>
      <c r="QNO48" s="343"/>
      <c r="QNP48" s="343"/>
      <c r="QNQ48" s="343"/>
      <c r="QNR48" s="343"/>
      <c r="QNS48" s="343"/>
      <c r="QNT48" s="343"/>
      <c r="QNU48" s="343"/>
      <c r="QNV48" s="343"/>
      <c r="QNW48" s="343"/>
      <c r="QNX48" s="343"/>
      <c r="QNY48" s="343"/>
      <c r="QNZ48" s="343"/>
      <c r="QOA48" s="343"/>
      <c r="QOB48" s="343"/>
      <c r="QOC48" s="343"/>
      <c r="QOD48" s="343"/>
      <c r="QOE48" s="343"/>
      <c r="QOF48" s="343"/>
      <c r="QOG48" s="343"/>
      <c r="QOH48" s="343"/>
      <c r="QOI48" s="343"/>
      <c r="QOJ48" s="343"/>
      <c r="QOK48" s="343"/>
      <c r="QOL48" s="343"/>
      <c r="QOM48" s="343"/>
      <c r="QON48" s="343"/>
      <c r="QOO48" s="343"/>
      <c r="QOP48" s="343"/>
      <c r="QOQ48" s="343"/>
      <c r="QOR48" s="343"/>
      <c r="QOS48" s="343"/>
      <c r="QOT48" s="343"/>
      <c r="QOU48" s="343"/>
      <c r="QOV48" s="343"/>
      <c r="QOW48" s="343"/>
      <c r="QOX48" s="343"/>
      <c r="QOY48" s="343"/>
      <c r="QOZ48" s="343"/>
      <c r="QPA48" s="343"/>
      <c r="QPB48" s="343"/>
      <c r="QPC48" s="343"/>
      <c r="QPD48" s="343"/>
      <c r="QPE48" s="343"/>
      <c r="QPF48" s="343"/>
      <c r="QPG48" s="343"/>
      <c r="QPH48" s="343"/>
      <c r="QPI48" s="343"/>
      <c r="QPJ48" s="343"/>
      <c r="QPK48" s="343"/>
      <c r="QPL48" s="343"/>
      <c r="QPM48" s="343"/>
      <c r="QPN48" s="343"/>
      <c r="QPO48" s="343"/>
      <c r="QPP48" s="343"/>
      <c r="QPQ48" s="343"/>
      <c r="QPR48" s="343"/>
      <c r="QPS48" s="343"/>
      <c r="QPT48" s="343"/>
      <c r="QPU48" s="343"/>
      <c r="QPV48" s="343"/>
      <c r="QPW48" s="343"/>
      <c r="QPX48" s="343"/>
      <c r="QPY48" s="343"/>
      <c r="QPZ48" s="343"/>
      <c r="QQA48" s="343"/>
      <c r="QQB48" s="343"/>
      <c r="QQC48" s="343"/>
      <c r="QQD48" s="343"/>
      <c r="QQE48" s="343"/>
      <c r="QQF48" s="343"/>
      <c r="QQG48" s="343"/>
      <c r="QQH48" s="343"/>
      <c r="QQI48" s="343"/>
      <c r="QQJ48" s="343"/>
      <c r="QQK48" s="343"/>
      <c r="QQL48" s="343"/>
      <c r="QQM48" s="343"/>
      <c r="QQN48" s="343"/>
      <c r="QQO48" s="343"/>
      <c r="QQP48" s="343"/>
      <c r="QQQ48" s="343"/>
      <c r="QQR48" s="343"/>
      <c r="QQS48" s="343"/>
      <c r="QQT48" s="343"/>
      <c r="QQU48" s="343"/>
      <c r="QQV48" s="343"/>
      <c r="QQW48" s="343"/>
      <c r="QQX48" s="343"/>
      <c r="QQY48" s="343"/>
      <c r="QQZ48" s="343"/>
      <c r="QRA48" s="343"/>
      <c r="QRB48" s="343"/>
      <c r="QRC48" s="343"/>
      <c r="QRD48" s="343"/>
      <c r="QRE48" s="343"/>
      <c r="QRF48" s="343"/>
      <c r="QRG48" s="343"/>
      <c r="QRH48" s="343"/>
      <c r="QRI48" s="343"/>
      <c r="QRJ48" s="343"/>
      <c r="QRK48" s="343"/>
      <c r="QRL48" s="343"/>
      <c r="QRM48" s="343"/>
      <c r="QRN48" s="343"/>
      <c r="QRO48" s="343"/>
      <c r="QRP48" s="343"/>
      <c r="QRQ48" s="343"/>
      <c r="QRR48" s="343"/>
      <c r="QRS48" s="343"/>
      <c r="QRT48" s="343"/>
      <c r="QRU48" s="343"/>
      <c r="QRV48" s="343"/>
      <c r="QRW48" s="343"/>
      <c r="QRX48" s="343"/>
      <c r="QRY48" s="343"/>
      <c r="QRZ48" s="343"/>
      <c r="QSA48" s="343"/>
      <c r="QSB48" s="343"/>
      <c r="QSC48" s="343"/>
      <c r="QSD48" s="343"/>
      <c r="QSE48" s="343"/>
      <c r="QSF48" s="343"/>
      <c r="QSG48" s="343"/>
      <c r="QSH48" s="343"/>
      <c r="QSI48" s="343"/>
      <c r="QSJ48" s="343"/>
      <c r="QSK48" s="343"/>
      <c r="QSL48" s="343"/>
      <c r="QSM48" s="343"/>
      <c r="QSN48" s="343"/>
      <c r="QSO48" s="343"/>
      <c r="QSP48" s="343"/>
      <c r="QSQ48" s="343"/>
      <c r="QSR48" s="343"/>
      <c r="QSS48" s="343"/>
      <c r="QST48" s="343"/>
      <c r="QSU48" s="343"/>
      <c r="QSV48" s="343"/>
      <c r="QSW48" s="343"/>
      <c r="QSX48" s="343"/>
      <c r="QSY48" s="343"/>
      <c r="QSZ48" s="343"/>
      <c r="QTA48" s="343"/>
      <c r="QTB48" s="343"/>
      <c r="QTC48" s="343"/>
      <c r="QTD48" s="343"/>
      <c r="QTE48" s="343"/>
      <c r="QTF48" s="343"/>
      <c r="QTG48" s="343"/>
      <c r="QTH48" s="343"/>
      <c r="QTI48" s="343"/>
      <c r="QTJ48" s="343"/>
      <c r="QTK48" s="343"/>
      <c r="QTL48" s="343"/>
      <c r="QTM48" s="343"/>
      <c r="QTN48" s="343"/>
      <c r="QTO48" s="343"/>
      <c r="QTP48" s="343"/>
      <c r="QTQ48" s="343"/>
      <c r="QTR48" s="343"/>
      <c r="QTS48" s="343"/>
      <c r="QTT48" s="343"/>
      <c r="QTU48" s="343"/>
      <c r="QTV48" s="343"/>
      <c r="QTW48" s="343"/>
      <c r="QTX48" s="343"/>
      <c r="QTY48" s="343"/>
      <c r="QTZ48" s="343"/>
      <c r="QUA48" s="343"/>
      <c r="QUB48" s="343"/>
      <c r="QUC48" s="343"/>
      <c r="QUD48" s="343"/>
      <c r="QUE48" s="343"/>
      <c r="QUF48" s="343"/>
      <c r="QUG48" s="343"/>
      <c r="QUH48" s="343"/>
      <c r="QUI48" s="343"/>
      <c r="QUJ48" s="343"/>
      <c r="QUK48" s="343"/>
      <c r="QUL48" s="343"/>
      <c r="QUM48" s="343"/>
      <c r="QUN48" s="343"/>
      <c r="QUO48" s="343"/>
      <c r="QUP48" s="343"/>
      <c r="QUQ48" s="343"/>
      <c r="QUR48" s="343"/>
      <c r="QUS48" s="343"/>
      <c r="QUT48" s="343"/>
      <c r="QUU48" s="343"/>
      <c r="QUV48" s="343"/>
      <c r="QUW48" s="343"/>
      <c r="QUX48" s="343"/>
      <c r="QUY48" s="343"/>
      <c r="QUZ48" s="343"/>
      <c r="QVA48" s="343"/>
      <c r="QVB48" s="343"/>
      <c r="QVC48" s="343"/>
      <c r="QVD48" s="343"/>
      <c r="QVE48" s="343"/>
      <c r="QVF48" s="343"/>
      <c r="QVG48" s="343"/>
      <c r="QVH48" s="343"/>
      <c r="QVI48" s="343"/>
      <c r="QVJ48" s="343"/>
      <c r="QVK48" s="343"/>
      <c r="QVL48" s="343"/>
      <c r="QVM48" s="343"/>
      <c r="QVN48" s="343"/>
      <c r="QVO48" s="343"/>
      <c r="QVP48" s="343"/>
      <c r="QVQ48" s="343"/>
      <c r="QVR48" s="343"/>
      <c r="QVS48" s="343"/>
      <c r="QVT48" s="343"/>
      <c r="QVU48" s="343"/>
      <c r="QVV48" s="343"/>
      <c r="QVW48" s="343"/>
      <c r="QVX48" s="343"/>
      <c r="QVY48" s="343"/>
      <c r="QVZ48" s="343"/>
      <c r="QWA48" s="343"/>
      <c r="QWB48" s="343"/>
      <c r="QWC48" s="343"/>
      <c r="QWD48" s="343"/>
      <c r="QWE48" s="343"/>
      <c r="QWF48" s="343"/>
      <c r="QWG48" s="343"/>
      <c r="QWH48" s="343"/>
      <c r="QWI48" s="343"/>
      <c r="QWJ48" s="343"/>
      <c r="QWK48" s="343"/>
      <c r="QWL48" s="343"/>
      <c r="QWM48" s="343"/>
      <c r="QWN48" s="343"/>
      <c r="QWO48" s="343"/>
      <c r="QWP48" s="343"/>
      <c r="QWQ48" s="343"/>
      <c r="QWR48" s="343"/>
      <c r="QWS48" s="343"/>
      <c r="QWT48" s="343"/>
      <c r="QWU48" s="343"/>
      <c r="QWV48" s="343"/>
      <c r="QWW48" s="343"/>
      <c r="QWX48" s="343"/>
      <c r="QWY48" s="343"/>
      <c r="QWZ48" s="343"/>
      <c r="QXA48" s="343"/>
      <c r="QXB48" s="343"/>
      <c r="QXC48" s="343"/>
      <c r="QXD48" s="343"/>
      <c r="QXE48" s="343"/>
      <c r="QXF48" s="343"/>
      <c r="QXG48" s="343"/>
      <c r="QXH48" s="343"/>
      <c r="QXI48" s="343"/>
      <c r="QXJ48" s="343"/>
      <c r="QXK48" s="343"/>
      <c r="QXL48" s="343"/>
      <c r="QXM48" s="343"/>
      <c r="QXN48" s="343"/>
      <c r="QXO48" s="343"/>
      <c r="QXP48" s="343"/>
      <c r="QXQ48" s="343"/>
      <c r="QXR48" s="343"/>
      <c r="QXS48" s="343"/>
      <c r="QXT48" s="343"/>
      <c r="QXU48" s="343"/>
      <c r="QXV48" s="343"/>
      <c r="QXW48" s="343"/>
      <c r="QXX48" s="343"/>
      <c r="QXY48" s="343"/>
      <c r="QXZ48" s="343"/>
      <c r="QYA48" s="343"/>
      <c r="QYB48" s="343"/>
      <c r="QYC48" s="343"/>
      <c r="QYD48" s="343"/>
      <c r="QYE48" s="343"/>
      <c r="QYF48" s="343"/>
      <c r="QYG48" s="343"/>
      <c r="QYH48" s="343"/>
      <c r="QYI48" s="343"/>
      <c r="QYJ48" s="343"/>
      <c r="QYK48" s="343"/>
      <c r="QYL48" s="343"/>
      <c r="QYM48" s="343"/>
      <c r="QYN48" s="343"/>
      <c r="QYO48" s="343"/>
      <c r="QYP48" s="343"/>
      <c r="QYQ48" s="343"/>
      <c r="QYR48" s="343"/>
      <c r="QYS48" s="343"/>
      <c r="QYT48" s="343"/>
      <c r="QYU48" s="343"/>
      <c r="QYV48" s="343"/>
      <c r="QYW48" s="343"/>
      <c r="QYX48" s="343"/>
      <c r="QYY48" s="343"/>
      <c r="QYZ48" s="343"/>
      <c r="QZA48" s="343"/>
      <c r="QZB48" s="343"/>
      <c r="QZC48" s="343"/>
      <c r="QZD48" s="343"/>
      <c r="QZE48" s="343"/>
      <c r="QZF48" s="343"/>
      <c r="QZG48" s="343"/>
      <c r="QZH48" s="343"/>
      <c r="QZI48" s="343"/>
      <c r="QZJ48" s="343"/>
      <c r="QZK48" s="343"/>
      <c r="QZL48" s="343"/>
      <c r="QZM48" s="343"/>
      <c r="QZN48" s="343"/>
      <c r="QZO48" s="343"/>
      <c r="QZP48" s="343"/>
      <c r="QZQ48" s="343"/>
      <c r="QZR48" s="343"/>
      <c r="QZS48" s="343"/>
      <c r="QZT48" s="343"/>
      <c r="QZU48" s="343"/>
      <c r="QZV48" s="343"/>
      <c r="QZW48" s="343"/>
      <c r="QZX48" s="343"/>
      <c r="QZY48" s="343"/>
      <c r="QZZ48" s="343"/>
      <c r="RAA48" s="343"/>
      <c r="RAB48" s="343"/>
      <c r="RAC48" s="343"/>
      <c r="RAD48" s="343"/>
      <c r="RAE48" s="343"/>
      <c r="RAF48" s="343"/>
      <c r="RAG48" s="343"/>
      <c r="RAH48" s="343"/>
      <c r="RAI48" s="343"/>
      <c r="RAJ48" s="343"/>
      <c r="RAK48" s="343"/>
      <c r="RAL48" s="343"/>
      <c r="RAM48" s="343"/>
      <c r="RAN48" s="343"/>
      <c r="RAO48" s="343"/>
      <c r="RAP48" s="343"/>
      <c r="RAQ48" s="343"/>
      <c r="RAR48" s="343"/>
      <c r="RAS48" s="343"/>
      <c r="RAT48" s="343"/>
      <c r="RAU48" s="343"/>
      <c r="RAV48" s="343"/>
      <c r="RAW48" s="343"/>
      <c r="RAX48" s="343"/>
      <c r="RAY48" s="343"/>
      <c r="RAZ48" s="343"/>
      <c r="RBA48" s="343"/>
      <c r="RBB48" s="343"/>
      <c r="RBC48" s="343"/>
      <c r="RBD48" s="343"/>
      <c r="RBE48" s="343"/>
      <c r="RBF48" s="343"/>
      <c r="RBG48" s="343"/>
      <c r="RBH48" s="343"/>
      <c r="RBI48" s="343"/>
      <c r="RBJ48" s="343"/>
      <c r="RBK48" s="343"/>
      <c r="RBL48" s="343"/>
      <c r="RBM48" s="343"/>
      <c r="RBN48" s="343"/>
      <c r="RBO48" s="343"/>
      <c r="RBP48" s="343"/>
      <c r="RBQ48" s="343"/>
      <c r="RBR48" s="343"/>
      <c r="RBS48" s="343"/>
      <c r="RBT48" s="343"/>
      <c r="RBU48" s="343"/>
      <c r="RBV48" s="343"/>
      <c r="RBW48" s="343"/>
      <c r="RBX48" s="343"/>
      <c r="RBY48" s="343"/>
      <c r="RBZ48" s="343"/>
      <c r="RCA48" s="343"/>
      <c r="RCB48" s="343"/>
      <c r="RCC48" s="343"/>
      <c r="RCD48" s="343"/>
      <c r="RCE48" s="343"/>
      <c r="RCF48" s="343"/>
      <c r="RCG48" s="343"/>
      <c r="RCH48" s="343"/>
      <c r="RCI48" s="343"/>
      <c r="RCJ48" s="343"/>
      <c r="RCK48" s="343"/>
      <c r="RCL48" s="343"/>
      <c r="RCM48" s="343"/>
      <c r="RCN48" s="343"/>
      <c r="RCO48" s="343"/>
      <c r="RCP48" s="343"/>
      <c r="RCQ48" s="343"/>
      <c r="RCR48" s="343"/>
      <c r="RCS48" s="343"/>
      <c r="RCT48" s="343"/>
      <c r="RCU48" s="343"/>
      <c r="RCV48" s="343"/>
      <c r="RCW48" s="343"/>
      <c r="RCX48" s="343"/>
      <c r="RCY48" s="343"/>
      <c r="RCZ48" s="343"/>
      <c r="RDA48" s="343"/>
      <c r="RDB48" s="343"/>
      <c r="RDC48" s="343"/>
      <c r="RDD48" s="343"/>
      <c r="RDE48" s="343"/>
      <c r="RDF48" s="343"/>
      <c r="RDG48" s="343"/>
      <c r="RDH48" s="343"/>
      <c r="RDI48" s="343"/>
      <c r="RDJ48" s="343"/>
      <c r="RDK48" s="343"/>
      <c r="RDL48" s="343"/>
      <c r="RDM48" s="343"/>
      <c r="RDN48" s="343"/>
      <c r="RDO48" s="343"/>
      <c r="RDP48" s="343"/>
      <c r="RDQ48" s="343"/>
      <c r="RDR48" s="343"/>
      <c r="RDS48" s="343"/>
      <c r="RDT48" s="343"/>
      <c r="RDU48" s="343"/>
      <c r="RDV48" s="343"/>
      <c r="RDW48" s="343"/>
      <c r="RDX48" s="343"/>
      <c r="RDY48" s="343"/>
      <c r="RDZ48" s="343"/>
      <c r="REA48" s="343"/>
      <c r="REB48" s="343"/>
      <c r="REC48" s="343"/>
      <c r="RED48" s="343"/>
      <c r="REE48" s="343"/>
      <c r="REF48" s="343"/>
      <c r="REG48" s="343"/>
      <c r="REH48" s="343"/>
      <c r="REI48" s="343"/>
      <c r="REJ48" s="343"/>
      <c r="REK48" s="343"/>
      <c r="REL48" s="343"/>
      <c r="REM48" s="343"/>
      <c r="REN48" s="343"/>
      <c r="REO48" s="343"/>
      <c r="REP48" s="343"/>
      <c r="REQ48" s="343"/>
      <c r="RER48" s="343"/>
      <c r="RES48" s="343"/>
      <c r="RET48" s="343"/>
      <c r="REU48" s="343"/>
      <c r="REV48" s="343"/>
      <c r="REW48" s="343"/>
      <c r="REX48" s="343"/>
      <c r="REY48" s="343"/>
      <c r="REZ48" s="343"/>
      <c r="RFA48" s="343"/>
      <c r="RFB48" s="343"/>
      <c r="RFC48" s="343"/>
      <c r="RFD48" s="343"/>
      <c r="RFE48" s="343"/>
      <c r="RFF48" s="343"/>
      <c r="RFG48" s="343"/>
      <c r="RFH48" s="343"/>
      <c r="RFI48" s="343"/>
      <c r="RFJ48" s="343"/>
      <c r="RFK48" s="343"/>
      <c r="RFL48" s="343"/>
      <c r="RFM48" s="343"/>
      <c r="RFN48" s="343"/>
      <c r="RFO48" s="343"/>
      <c r="RFP48" s="343"/>
      <c r="RFQ48" s="343"/>
      <c r="RFR48" s="343"/>
      <c r="RFS48" s="343"/>
      <c r="RFT48" s="343"/>
      <c r="RFU48" s="343"/>
      <c r="RFV48" s="343"/>
      <c r="RFW48" s="343"/>
      <c r="RFX48" s="343"/>
      <c r="RFY48" s="343"/>
      <c r="RFZ48" s="343"/>
      <c r="RGA48" s="343"/>
      <c r="RGB48" s="343"/>
      <c r="RGC48" s="343"/>
      <c r="RGD48" s="343"/>
      <c r="RGE48" s="343"/>
      <c r="RGF48" s="343"/>
      <c r="RGG48" s="343"/>
      <c r="RGH48" s="343"/>
      <c r="RGI48" s="343"/>
      <c r="RGJ48" s="343"/>
      <c r="RGK48" s="343"/>
      <c r="RGL48" s="343"/>
      <c r="RGM48" s="343"/>
      <c r="RGN48" s="343"/>
      <c r="RGO48" s="343"/>
      <c r="RGP48" s="343"/>
      <c r="RGQ48" s="343"/>
      <c r="RGR48" s="343"/>
      <c r="RGS48" s="343"/>
      <c r="RGT48" s="343"/>
      <c r="RGU48" s="343"/>
      <c r="RGV48" s="343"/>
      <c r="RGW48" s="343"/>
      <c r="RGX48" s="343"/>
      <c r="RGY48" s="343"/>
      <c r="RGZ48" s="343"/>
      <c r="RHA48" s="343"/>
      <c r="RHB48" s="343"/>
      <c r="RHC48" s="343"/>
      <c r="RHD48" s="343"/>
      <c r="RHE48" s="343"/>
      <c r="RHF48" s="343"/>
      <c r="RHG48" s="343"/>
      <c r="RHH48" s="343"/>
      <c r="RHI48" s="343"/>
      <c r="RHJ48" s="343"/>
      <c r="RHK48" s="343"/>
      <c r="RHL48" s="343"/>
      <c r="RHM48" s="343"/>
      <c r="RHN48" s="343"/>
      <c r="RHO48" s="343"/>
      <c r="RHP48" s="343"/>
      <c r="RHQ48" s="343"/>
      <c r="RHR48" s="343"/>
      <c r="RHS48" s="343"/>
      <c r="RHT48" s="343"/>
      <c r="RHU48" s="343"/>
      <c r="RHV48" s="343"/>
      <c r="RHW48" s="343"/>
      <c r="RHX48" s="343"/>
      <c r="RHY48" s="343"/>
      <c r="RHZ48" s="343"/>
      <c r="RIA48" s="343"/>
      <c r="RIB48" s="343"/>
      <c r="RIC48" s="343"/>
      <c r="RID48" s="343"/>
      <c r="RIE48" s="343"/>
      <c r="RIF48" s="343"/>
      <c r="RIG48" s="343"/>
      <c r="RIH48" s="343"/>
      <c r="RII48" s="343"/>
      <c r="RIJ48" s="343"/>
      <c r="RIK48" s="343"/>
      <c r="RIL48" s="343"/>
      <c r="RIM48" s="343"/>
      <c r="RIN48" s="343"/>
      <c r="RIO48" s="343"/>
      <c r="RIP48" s="343"/>
      <c r="RIQ48" s="343"/>
      <c r="RIR48" s="343"/>
      <c r="RIS48" s="343"/>
      <c r="RIT48" s="343"/>
      <c r="RIU48" s="343"/>
      <c r="RIV48" s="343"/>
      <c r="RIW48" s="343"/>
      <c r="RIX48" s="343"/>
      <c r="RIY48" s="343"/>
      <c r="RIZ48" s="343"/>
      <c r="RJA48" s="343"/>
      <c r="RJB48" s="343"/>
      <c r="RJC48" s="343"/>
      <c r="RJD48" s="343"/>
      <c r="RJE48" s="343"/>
      <c r="RJF48" s="343"/>
      <c r="RJG48" s="343"/>
      <c r="RJH48" s="343"/>
      <c r="RJI48" s="343"/>
      <c r="RJJ48" s="343"/>
      <c r="RJK48" s="343"/>
      <c r="RJL48" s="343"/>
      <c r="RJM48" s="343"/>
      <c r="RJN48" s="343"/>
      <c r="RJO48" s="343"/>
      <c r="RJP48" s="343"/>
      <c r="RJQ48" s="343"/>
      <c r="RJR48" s="343"/>
      <c r="RJS48" s="343"/>
      <c r="RJT48" s="343"/>
      <c r="RJU48" s="343"/>
      <c r="RJV48" s="343"/>
      <c r="RJW48" s="343"/>
      <c r="RJX48" s="343"/>
      <c r="RJY48" s="343"/>
      <c r="RJZ48" s="343"/>
      <c r="RKA48" s="343"/>
      <c r="RKB48" s="343"/>
      <c r="RKC48" s="343"/>
      <c r="RKD48" s="343"/>
      <c r="RKE48" s="343"/>
      <c r="RKF48" s="343"/>
      <c r="RKG48" s="343"/>
      <c r="RKH48" s="343"/>
      <c r="RKI48" s="343"/>
      <c r="RKJ48" s="343"/>
      <c r="RKK48" s="343"/>
      <c r="RKL48" s="343"/>
      <c r="RKM48" s="343"/>
      <c r="RKN48" s="343"/>
      <c r="RKO48" s="343"/>
      <c r="RKP48" s="343"/>
      <c r="RKQ48" s="343"/>
      <c r="RKR48" s="343"/>
      <c r="RKS48" s="343"/>
      <c r="RKT48" s="343"/>
      <c r="RKU48" s="343"/>
      <c r="RKV48" s="343"/>
      <c r="RKW48" s="343"/>
      <c r="RKX48" s="343"/>
      <c r="RKY48" s="343"/>
      <c r="RKZ48" s="343"/>
      <c r="RLA48" s="343"/>
      <c r="RLB48" s="343"/>
      <c r="RLC48" s="343"/>
      <c r="RLD48" s="343"/>
      <c r="RLE48" s="343"/>
      <c r="RLF48" s="343"/>
      <c r="RLG48" s="343"/>
      <c r="RLH48" s="343"/>
      <c r="RLI48" s="343"/>
      <c r="RLJ48" s="343"/>
      <c r="RLK48" s="343"/>
      <c r="RLL48" s="343"/>
      <c r="RLM48" s="343"/>
      <c r="RLN48" s="343"/>
      <c r="RLO48" s="343"/>
      <c r="RLP48" s="343"/>
      <c r="RLQ48" s="343"/>
      <c r="RLR48" s="343"/>
      <c r="RLS48" s="343"/>
      <c r="RLT48" s="343"/>
      <c r="RLU48" s="343"/>
      <c r="RLV48" s="343"/>
      <c r="RLW48" s="343"/>
      <c r="RLX48" s="343"/>
      <c r="RLY48" s="343"/>
      <c r="RLZ48" s="343"/>
      <c r="RMA48" s="343"/>
      <c r="RMB48" s="343"/>
      <c r="RMC48" s="343"/>
      <c r="RMD48" s="343"/>
      <c r="RME48" s="343"/>
      <c r="RMF48" s="343"/>
      <c r="RMG48" s="343"/>
      <c r="RMH48" s="343"/>
      <c r="RMI48" s="343"/>
      <c r="RMJ48" s="343"/>
      <c r="RMK48" s="343"/>
      <c r="RML48" s="343"/>
      <c r="RMM48" s="343"/>
      <c r="RMN48" s="343"/>
      <c r="RMO48" s="343"/>
      <c r="RMP48" s="343"/>
      <c r="RMQ48" s="343"/>
      <c r="RMR48" s="343"/>
      <c r="RMS48" s="343"/>
      <c r="RMT48" s="343"/>
      <c r="RMU48" s="343"/>
      <c r="RMV48" s="343"/>
      <c r="RMW48" s="343"/>
      <c r="RMX48" s="343"/>
      <c r="RMY48" s="343"/>
      <c r="RMZ48" s="343"/>
      <c r="RNA48" s="343"/>
      <c r="RNB48" s="343"/>
      <c r="RNC48" s="343"/>
      <c r="RND48" s="343"/>
      <c r="RNE48" s="343"/>
      <c r="RNF48" s="343"/>
      <c r="RNG48" s="343"/>
      <c r="RNH48" s="343"/>
      <c r="RNI48" s="343"/>
      <c r="RNJ48" s="343"/>
      <c r="RNK48" s="343"/>
      <c r="RNL48" s="343"/>
      <c r="RNM48" s="343"/>
      <c r="RNN48" s="343"/>
      <c r="RNO48" s="343"/>
      <c r="RNP48" s="343"/>
      <c r="RNQ48" s="343"/>
      <c r="RNR48" s="343"/>
      <c r="RNS48" s="343"/>
      <c r="RNT48" s="343"/>
      <c r="RNU48" s="343"/>
      <c r="RNV48" s="343"/>
      <c r="RNW48" s="343"/>
      <c r="RNX48" s="343"/>
      <c r="RNY48" s="343"/>
      <c r="RNZ48" s="343"/>
      <c r="ROA48" s="343"/>
      <c r="ROB48" s="343"/>
      <c r="ROC48" s="343"/>
      <c r="ROD48" s="343"/>
      <c r="ROE48" s="343"/>
      <c r="ROF48" s="343"/>
      <c r="ROG48" s="343"/>
      <c r="ROH48" s="343"/>
      <c r="ROI48" s="343"/>
      <c r="ROJ48" s="343"/>
      <c r="ROK48" s="343"/>
      <c r="ROL48" s="343"/>
      <c r="ROM48" s="343"/>
      <c r="RON48" s="343"/>
      <c r="ROO48" s="343"/>
      <c r="ROP48" s="343"/>
      <c r="ROQ48" s="343"/>
      <c r="ROR48" s="343"/>
      <c r="ROS48" s="343"/>
      <c r="ROT48" s="343"/>
      <c r="ROU48" s="343"/>
      <c r="ROV48" s="343"/>
      <c r="ROW48" s="343"/>
      <c r="ROX48" s="343"/>
      <c r="ROY48" s="343"/>
      <c r="ROZ48" s="343"/>
      <c r="RPA48" s="343"/>
      <c r="RPB48" s="343"/>
      <c r="RPC48" s="343"/>
      <c r="RPD48" s="343"/>
      <c r="RPE48" s="343"/>
      <c r="RPF48" s="343"/>
      <c r="RPG48" s="343"/>
      <c r="RPH48" s="343"/>
      <c r="RPI48" s="343"/>
      <c r="RPJ48" s="343"/>
      <c r="RPK48" s="343"/>
      <c r="RPL48" s="343"/>
      <c r="RPM48" s="343"/>
      <c r="RPN48" s="343"/>
      <c r="RPO48" s="343"/>
      <c r="RPP48" s="343"/>
      <c r="RPQ48" s="343"/>
      <c r="RPR48" s="343"/>
      <c r="RPS48" s="343"/>
      <c r="RPT48" s="343"/>
      <c r="RPU48" s="343"/>
      <c r="RPV48" s="343"/>
      <c r="RPW48" s="343"/>
      <c r="RPX48" s="343"/>
      <c r="RPY48" s="343"/>
      <c r="RPZ48" s="343"/>
      <c r="RQA48" s="343"/>
      <c r="RQB48" s="343"/>
      <c r="RQC48" s="343"/>
      <c r="RQD48" s="343"/>
      <c r="RQE48" s="343"/>
      <c r="RQF48" s="343"/>
      <c r="RQG48" s="343"/>
      <c r="RQH48" s="343"/>
      <c r="RQI48" s="343"/>
      <c r="RQJ48" s="343"/>
      <c r="RQK48" s="343"/>
      <c r="RQL48" s="343"/>
      <c r="RQM48" s="343"/>
      <c r="RQN48" s="343"/>
      <c r="RQO48" s="343"/>
      <c r="RQP48" s="343"/>
      <c r="RQQ48" s="343"/>
      <c r="RQR48" s="343"/>
      <c r="RQS48" s="343"/>
      <c r="RQT48" s="343"/>
      <c r="RQU48" s="343"/>
      <c r="RQV48" s="343"/>
      <c r="RQW48" s="343"/>
      <c r="RQX48" s="343"/>
      <c r="RQY48" s="343"/>
      <c r="RQZ48" s="343"/>
      <c r="RRA48" s="343"/>
      <c r="RRB48" s="343"/>
      <c r="RRC48" s="343"/>
      <c r="RRD48" s="343"/>
      <c r="RRE48" s="343"/>
      <c r="RRF48" s="343"/>
      <c r="RRG48" s="343"/>
      <c r="RRH48" s="343"/>
      <c r="RRI48" s="343"/>
      <c r="RRJ48" s="343"/>
      <c r="RRK48" s="343"/>
      <c r="RRL48" s="343"/>
      <c r="RRM48" s="343"/>
      <c r="RRN48" s="343"/>
      <c r="RRO48" s="343"/>
      <c r="RRP48" s="343"/>
      <c r="RRQ48" s="343"/>
      <c r="RRR48" s="343"/>
      <c r="RRS48" s="343"/>
      <c r="RRT48" s="343"/>
      <c r="RRU48" s="343"/>
      <c r="RRV48" s="343"/>
      <c r="RRW48" s="343"/>
      <c r="RRX48" s="343"/>
      <c r="RRY48" s="343"/>
      <c r="RRZ48" s="343"/>
      <c r="RSA48" s="343"/>
      <c r="RSB48" s="343"/>
      <c r="RSC48" s="343"/>
      <c r="RSD48" s="343"/>
      <c r="RSE48" s="343"/>
      <c r="RSF48" s="343"/>
      <c r="RSG48" s="343"/>
      <c r="RSH48" s="343"/>
      <c r="RSI48" s="343"/>
      <c r="RSJ48" s="343"/>
      <c r="RSK48" s="343"/>
      <c r="RSL48" s="343"/>
      <c r="RSM48" s="343"/>
      <c r="RSN48" s="343"/>
      <c r="RSO48" s="343"/>
      <c r="RSP48" s="343"/>
      <c r="RSQ48" s="343"/>
      <c r="RSR48" s="343"/>
      <c r="RSS48" s="343"/>
      <c r="RST48" s="343"/>
      <c r="RSU48" s="343"/>
      <c r="RSV48" s="343"/>
      <c r="RSW48" s="343"/>
      <c r="RSX48" s="343"/>
      <c r="RSY48" s="343"/>
      <c r="RSZ48" s="343"/>
      <c r="RTA48" s="343"/>
      <c r="RTB48" s="343"/>
      <c r="RTC48" s="343"/>
      <c r="RTD48" s="343"/>
      <c r="RTE48" s="343"/>
      <c r="RTF48" s="343"/>
      <c r="RTG48" s="343"/>
      <c r="RTH48" s="343"/>
      <c r="RTI48" s="343"/>
      <c r="RTJ48" s="343"/>
      <c r="RTK48" s="343"/>
      <c r="RTL48" s="343"/>
      <c r="RTM48" s="343"/>
      <c r="RTN48" s="343"/>
      <c r="RTO48" s="343"/>
      <c r="RTP48" s="343"/>
      <c r="RTQ48" s="343"/>
      <c r="RTR48" s="343"/>
      <c r="RTS48" s="343"/>
      <c r="RTT48" s="343"/>
      <c r="RTU48" s="343"/>
      <c r="RTV48" s="343"/>
      <c r="RTW48" s="343"/>
      <c r="RTX48" s="343"/>
      <c r="RTY48" s="343"/>
      <c r="RTZ48" s="343"/>
      <c r="RUA48" s="343"/>
      <c r="RUB48" s="343"/>
      <c r="RUC48" s="343"/>
      <c r="RUD48" s="343"/>
      <c r="RUE48" s="343"/>
      <c r="RUF48" s="343"/>
      <c r="RUG48" s="343"/>
      <c r="RUH48" s="343"/>
      <c r="RUI48" s="343"/>
      <c r="RUJ48" s="343"/>
      <c r="RUK48" s="343"/>
      <c r="RUL48" s="343"/>
      <c r="RUM48" s="343"/>
      <c r="RUN48" s="343"/>
      <c r="RUO48" s="343"/>
      <c r="RUP48" s="343"/>
      <c r="RUQ48" s="343"/>
      <c r="RUR48" s="343"/>
      <c r="RUS48" s="343"/>
      <c r="RUT48" s="343"/>
      <c r="RUU48" s="343"/>
      <c r="RUV48" s="343"/>
      <c r="RUW48" s="343"/>
      <c r="RUX48" s="343"/>
      <c r="RUY48" s="343"/>
      <c r="RUZ48" s="343"/>
      <c r="RVA48" s="343"/>
      <c r="RVB48" s="343"/>
      <c r="RVC48" s="343"/>
      <c r="RVD48" s="343"/>
      <c r="RVE48" s="343"/>
      <c r="RVF48" s="343"/>
      <c r="RVG48" s="343"/>
      <c r="RVH48" s="343"/>
      <c r="RVI48" s="343"/>
      <c r="RVJ48" s="343"/>
      <c r="RVK48" s="343"/>
      <c r="RVL48" s="343"/>
      <c r="RVM48" s="343"/>
      <c r="RVN48" s="343"/>
      <c r="RVO48" s="343"/>
      <c r="RVP48" s="343"/>
      <c r="RVQ48" s="343"/>
      <c r="RVR48" s="343"/>
      <c r="RVS48" s="343"/>
      <c r="RVT48" s="343"/>
      <c r="RVU48" s="343"/>
      <c r="RVV48" s="343"/>
      <c r="RVW48" s="343"/>
      <c r="RVX48" s="343"/>
      <c r="RVY48" s="343"/>
      <c r="RVZ48" s="343"/>
      <c r="RWA48" s="343"/>
      <c r="RWB48" s="343"/>
      <c r="RWC48" s="343"/>
      <c r="RWD48" s="343"/>
      <c r="RWE48" s="343"/>
      <c r="RWF48" s="343"/>
      <c r="RWG48" s="343"/>
      <c r="RWH48" s="343"/>
      <c r="RWI48" s="343"/>
      <c r="RWJ48" s="343"/>
      <c r="RWK48" s="343"/>
      <c r="RWL48" s="343"/>
      <c r="RWM48" s="343"/>
      <c r="RWN48" s="343"/>
      <c r="RWO48" s="343"/>
      <c r="RWP48" s="343"/>
      <c r="RWQ48" s="343"/>
      <c r="RWR48" s="343"/>
      <c r="RWS48" s="343"/>
      <c r="RWT48" s="343"/>
      <c r="RWU48" s="343"/>
      <c r="RWV48" s="343"/>
      <c r="RWW48" s="343"/>
      <c r="RWX48" s="343"/>
      <c r="RWY48" s="343"/>
      <c r="RWZ48" s="343"/>
      <c r="RXA48" s="343"/>
      <c r="RXB48" s="343"/>
      <c r="RXC48" s="343"/>
      <c r="RXD48" s="343"/>
      <c r="RXE48" s="343"/>
      <c r="RXF48" s="343"/>
      <c r="RXG48" s="343"/>
      <c r="RXH48" s="343"/>
      <c r="RXI48" s="343"/>
      <c r="RXJ48" s="343"/>
      <c r="RXK48" s="343"/>
      <c r="RXL48" s="343"/>
      <c r="RXM48" s="343"/>
      <c r="RXN48" s="343"/>
      <c r="RXO48" s="343"/>
      <c r="RXP48" s="343"/>
      <c r="RXQ48" s="343"/>
      <c r="RXR48" s="343"/>
      <c r="RXS48" s="343"/>
      <c r="RXT48" s="343"/>
      <c r="RXU48" s="343"/>
      <c r="RXV48" s="343"/>
      <c r="RXW48" s="343"/>
      <c r="RXX48" s="343"/>
      <c r="RXY48" s="343"/>
      <c r="RXZ48" s="343"/>
      <c r="RYA48" s="343"/>
      <c r="RYB48" s="343"/>
      <c r="RYC48" s="343"/>
      <c r="RYD48" s="343"/>
      <c r="RYE48" s="343"/>
      <c r="RYF48" s="343"/>
      <c r="RYG48" s="343"/>
      <c r="RYH48" s="343"/>
      <c r="RYI48" s="343"/>
      <c r="RYJ48" s="343"/>
      <c r="RYK48" s="343"/>
      <c r="RYL48" s="343"/>
      <c r="RYM48" s="343"/>
      <c r="RYN48" s="343"/>
      <c r="RYO48" s="343"/>
      <c r="RYP48" s="343"/>
      <c r="RYQ48" s="343"/>
      <c r="RYR48" s="343"/>
      <c r="RYS48" s="343"/>
      <c r="RYT48" s="343"/>
      <c r="RYU48" s="343"/>
      <c r="RYV48" s="343"/>
      <c r="RYW48" s="343"/>
      <c r="RYX48" s="343"/>
      <c r="RYY48" s="343"/>
      <c r="RYZ48" s="343"/>
      <c r="RZA48" s="343"/>
      <c r="RZB48" s="343"/>
      <c r="RZC48" s="343"/>
      <c r="RZD48" s="343"/>
      <c r="RZE48" s="343"/>
      <c r="RZF48" s="343"/>
      <c r="RZG48" s="343"/>
      <c r="RZH48" s="343"/>
      <c r="RZI48" s="343"/>
      <c r="RZJ48" s="343"/>
      <c r="RZK48" s="343"/>
      <c r="RZL48" s="343"/>
      <c r="RZM48" s="343"/>
      <c r="RZN48" s="343"/>
      <c r="RZO48" s="343"/>
      <c r="RZP48" s="343"/>
      <c r="RZQ48" s="343"/>
      <c r="RZR48" s="343"/>
      <c r="RZS48" s="343"/>
      <c r="RZT48" s="343"/>
      <c r="RZU48" s="343"/>
      <c r="RZV48" s="343"/>
      <c r="RZW48" s="343"/>
      <c r="RZX48" s="343"/>
      <c r="RZY48" s="343"/>
      <c r="RZZ48" s="343"/>
      <c r="SAA48" s="343"/>
      <c r="SAB48" s="343"/>
      <c r="SAC48" s="343"/>
      <c r="SAD48" s="343"/>
      <c r="SAE48" s="343"/>
      <c r="SAF48" s="343"/>
      <c r="SAG48" s="343"/>
      <c r="SAH48" s="343"/>
      <c r="SAI48" s="343"/>
      <c r="SAJ48" s="343"/>
      <c r="SAK48" s="343"/>
      <c r="SAL48" s="343"/>
      <c r="SAM48" s="343"/>
      <c r="SAN48" s="343"/>
      <c r="SAO48" s="343"/>
      <c r="SAP48" s="343"/>
      <c r="SAQ48" s="343"/>
      <c r="SAR48" s="343"/>
      <c r="SAS48" s="343"/>
      <c r="SAT48" s="343"/>
      <c r="SAU48" s="343"/>
      <c r="SAV48" s="343"/>
      <c r="SAW48" s="343"/>
      <c r="SAX48" s="343"/>
      <c r="SAY48" s="343"/>
      <c r="SAZ48" s="343"/>
      <c r="SBA48" s="343"/>
      <c r="SBB48" s="343"/>
      <c r="SBC48" s="343"/>
      <c r="SBD48" s="343"/>
      <c r="SBE48" s="343"/>
      <c r="SBF48" s="343"/>
      <c r="SBG48" s="343"/>
      <c r="SBH48" s="343"/>
      <c r="SBI48" s="343"/>
      <c r="SBJ48" s="343"/>
      <c r="SBK48" s="343"/>
      <c r="SBL48" s="343"/>
      <c r="SBM48" s="343"/>
      <c r="SBN48" s="343"/>
      <c r="SBO48" s="343"/>
      <c r="SBP48" s="343"/>
      <c r="SBQ48" s="343"/>
      <c r="SBR48" s="343"/>
      <c r="SBS48" s="343"/>
      <c r="SBT48" s="343"/>
      <c r="SBU48" s="343"/>
      <c r="SBV48" s="343"/>
      <c r="SBW48" s="343"/>
      <c r="SBX48" s="343"/>
      <c r="SBY48" s="343"/>
      <c r="SBZ48" s="343"/>
      <c r="SCA48" s="343"/>
      <c r="SCB48" s="343"/>
      <c r="SCC48" s="343"/>
      <c r="SCD48" s="343"/>
      <c r="SCE48" s="343"/>
      <c r="SCF48" s="343"/>
      <c r="SCG48" s="343"/>
      <c r="SCH48" s="343"/>
      <c r="SCI48" s="343"/>
      <c r="SCJ48" s="343"/>
      <c r="SCK48" s="343"/>
      <c r="SCL48" s="343"/>
      <c r="SCM48" s="343"/>
      <c r="SCN48" s="343"/>
      <c r="SCO48" s="343"/>
      <c r="SCP48" s="343"/>
      <c r="SCQ48" s="343"/>
      <c r="SCR48" s="343"/>
      <c r="SCS48" s="343"/>
      <c r="SCT48" s="343"/>
      <c r="SCU48" s="343"/>
      <c r="SCV48" s="343"/>
      <c r="SCW48" s="343"/>
      <c r="SCX48" s="343"/>
      <c r="SCY48" s="343"/>
      <c r="SCZ48" s="343"/>
      <c r="SDA48" s="343"/>
      <c r="SDB48" s="343"/>
      <c r="SDC48" s="343"/>
      <c r="SDD48" s="343"/>
      <c r="SDE48" s="343"/>
      <c r="SDF48" s="343"/>
      <c r="SDG48" s="343"/>
      <c r="SDH48" s="343"/>
      <c r="SDI48" s="343"/>
      <c r="SDJ48" s="343"/>
      <c r="SDK48" s="343"/>
      <c r="SDL48" s="343"/>
      <c r="SDM48" s="343"/>
      <c r="SDN48" s="343"/>
      <c r="SDO48" s="343"/>
      <c r="SDP48" s="343"/>
      <c r="SDQ48" s="343"/>
      <c r="SDR48" s="343"/>
      <c r="SDS48" s="343"/>
      <c r="SDT48" s="343"/>
      <c r="SDU48" s="343"/>
      <c r="SDV48" s="343"/>
      <c r="SDW48" s="343"/>
      <c r="SDX48" s="343"/>
      <c r="SDY48" s="343"/>
      <c r="SDZ48" s="343"/>
      <c r="SEA48" s="343"/>
      <c r="SEB48" s="343"/>
      <c r="SEC48" s="343"/>
      <c r="SED48" s="343"/>
      <c r="SEE48" s="343"/>
      <c r="SEF48" s="343"/>
      <c r="SEG48" s="343"/>
      <c r="SEH48" s="343"/>
      <c r="SEI48" s="343"/>
      <c r="SEJ48" s="343"/>
      <c r="SEK48" s="343"/>
      <c r="SEL48" s="343"/>
      <c r="SEM48" s="343"/>
      <c r="SEN48" s="343"/>
      <c r="SEO48" s="343"/>
      <c r="SEP48" s="343"/>
      <c r="SEQ48" s="343"/>
      <c r="SER48" s="343"/>
      <c r="SES48" s="343"/>
      <c r="SET48" s="343"/>
      <c r="SEU48" s="343"/>
      <c r="SEV48" s="343"/>
      <c r="SEW48" s="343"/>
      <c r="SEX48" s="343"/>
      <c r="SEY48" s="343"/>
      <c r="SEZ48" s="343"/>
      <c r="SFA48" s="343"/>
      <c r="SFB48" s="343"/>
      <c r="SFC48" s="343"/>
      <c r="SFD48" s="343"/>
      <c r="SFE48" s="343"/>
      <c r="SFF48" s="343"/>
      <c r="SFG48" s="343"/>
      <c r="SFH48" s="343"/>
      <c r="SFI48" s="343"/>
      <c r="SFJ48" s="343"/>
      <c r="SFK48" s="343"/>
      <c r="SFL48" s="343"/>
      <c r="SFM48" s="343"/>
      <c r="SFN48" s="343"/>
      <c r="SFO48" s="343"/>
      <c r="SFP48" s="343"/>
      <c r="SFQ48" s="343"/>
      <c r="SFR48" s="343"/>
      <c r="SFS48" s="343"/>
      <c r="SFT48" s="343"/>
      <c r="SFU48" s="343"/>
      <c r="SFV48" s="343"/>
      <c r="SFW48" s="343"/>
      <c r="SFX48" s="343"/>
      <c r="SFY48" s="343"/>
      <c r="SFZ48" s="343"/>
      <c r="SGA48" s="343"/>
      <c r="SGB48" s="343"/>
      <c r="SGC48" s="343"/>
      <c r="SGD48" s="343"/>
      <c r="SGE48" s="343"/>
      <c r="SGF48" s="343"/>
      <c r="SGG48" s="343"/>
      <c r="SGH48" s="343"/>
      <c r="SGI48" s="343"/>
      <c r="SGJ48" s="343"/>
      <c r="SGK48" s="343"/>
      <c r="SGL48" s="343"/>
      <c r="SGM48" s="343"/>
      <c r="SGN48" s="343"/>
      <c r="SGO48" s="343"/>
      <c r="SGP48" s="343"/>
      <c r="SGQ48" s="343"/>
      <c r="SGR48" s="343"/>
      <c r="SGS48" s="343"/>
      <c r="SGT48" s="343"/>
      <c r="SGU48" s="343"/>
      <c r="SGV48" s="343"/>
      <c r="SGW48" s="343"/>
      <c r="SGX48" s="343"/>
      <c r="SGY48" s="343"/>
      <c r="SGZ48" s="343"/>
      <c r="SHA48" s="343"/>
      <c r="SHB48" s="343"/>
      <c r="SHC48" s="343"/>
      <c r="SHD48" s="343"/>
      <c r="SHE48" s="343"/>
      <c r="SHF48" s="343"/>
      <c r="SHG48" s="343"/>
      <c r="SHH48" s="343"/>
      <c r="SHI48" s="343"/>
      <c r="SHJ48" s="343"/>
      <c r="SHK48" s="343"/>
      <c r="SHL48" s="343"/>
      <c r="SHM48" s="343"/>
      <c r="SHN48" s="343"/>
      <c r="SHO48" s="343"/>
      <c r="SHP48" s="343"/>
      <c r="SHQ48" s="343"/>
      <c r="SHR48" s="343"/>
      <c r="SHS48" s="343"/>
      <c r="SHT48" s="343"/>
      <c r="SHU48" s="343"/>
      <c r="SHV48" s="343"/>
      <c r="SHW48" s="343"/>
      <c r="SHX48" s="343"/>
      <c r="SHY48" s="343"/>
      <c r="SHZ48" s="343"/>
      <c r="SIA48" s="343"/>
      <c r="SIB48" s="343"/>
      <c r="SIC48" s="343"/>
      <c r="SID48" s="343"/>
      <c r="SIE48" s="343"/>
      <c r="SIF48" s="343"/>
      <c r="SIG48" s="343"/>
      <c r="SIH48" s="343"/>
      <c r="SII48" s="343"/>
      <c r="SIJ48" s="343"/>
      <c r="SIK48" s="343"/>
      <c r="SIL48" s="343"/>
      <c r="SIM48" s="343"/>
      <c r="SIN48" s="343"/>
      <c r="SIO48" s="343"/>
      <c r="SIP48" s="343"/>
      <c r="SIQ48" s="343"/>
      <c r="SIR48" s="343"/>
      <c r="SIS48" s="343"/>
      <c r="SIT48" s="343"/>
      <c r="SIU48" s="343"/>
      <c r="SIV48" s="343"/>
      <c r="SIW48" s="343"/>
      <c r="SIX48" s="343"/>
      <c r="SIY48" s="343"/>
      <c r="SIZ48" s="343"/>
      <c r="SJA48" s="343"/>
      <c r="SJB48" s="343"/>
      <c r="SJC48" s="343"/>
      <c r="SJD48" s="343"/>
      <c r="SJE48" s="343"/>
      <c r="SJF48" s="343"/>
      <c r="SJG48" s="343"/>
      <c r="SJH48" s="343"/>
      <c r="SJI48" s="343"/>
      <c r="SJJ48" s="343"/>
      <c r="SJK48" s="343"/>
      <c r="SJL48" s="343"/>
      <c r="SJM48" s="343"/>
      <c r="SJN48" s="343"/>
      <c r="SJO48" s="343"/>
      <c r="SJP48" s="343"/>
      <c r="SJQ48" s="343"/>
      <c r="SJR48" s="343"/>
      <c r="SJS48" s="343"/>
      <c r="SJT48" s="343"/>
      <c r="SJU48" s="343"/>
      <c r="SJV48" s="343"/>
      <c r="SJW48" s="343"/>
      <c r="SJX48" s="343"/>
      <c r="SJY48" s="343"/>
      <c r="SJZ48" s="343"/>
      <c r="SKA48" s="343"/>
      <c r="SKB48" s="343"/>
      <c r="SKC48" s="343"/>
      <c r="SKD48" s="343"/>
      <c r="SKE48" s="343"/>
      <c r="SKF48" s="343"/>
      <c r="SKG48" s="343"/>
      <c r="SKH48" s="343"/>
      <c r="SKI48" s="343"/>
      <c r="SKJ48" s="343"/>
      <c r="SKK48" s="343"/>
      <c r="SKL48" s="343"/>
      <c r="SKM48" s="343"/>
      <c r="SKN48" s="343"/>
      <c r="SKO48" s="343"/>
      <c r="SKP48" s="343"/>
      <c r="SKQ48" s="343"/>
      <c r="SKR48" s="343"/>
      <c r="SKS48" s="343"/>
      <c r="SKT48" s="343"/>
      <c r="SKU48" s="343"/>
      <c r="SKV48" s="343"/>
      <c r="SKW48" s="343"/>
      <c r="SKX48" s="343"/>
      <c r="SKY48" s="343"/>
      <c r="SKZ48" s="343"/>
      <c r="SLA48" s="343"/>
      <c r="SLB48" s="343"/>
      <c r="SLC48" s="343"/>
      <c r="SLD48" s="343"/>
      <c r="SLE48" s="343"/>
      <c r="SLF48" s="343"/>
      <c r="SLG48" s="343"/>
      <c r="SLH48" s="343"/>
      <c r="SLI48" s="343"/>
      <c r="SLJ48" s="343"/>
      <c r="SLK48" s="343"/>
      <c r="SLL48" s="343"/>
      <c r="SLM48" s="343"/>
      <c r="SLN48" s="343"/>
      <c r="SLO48" s="343"/>
      <c r="SLP48" s="343"/>
      <c r="SLQ48" s="343"/>
      <c r="SLR48" s="343"/>
      <c r="SLS48" s="343"/>
      <c r="SLT48" s="343"/>
      <c r="SLU48" s="343"/>
      <c r="SLV48" s="343"/>
      <c r="SLW48" s="343"/>
      <c r="SLX48" s="343"/>
      <c r="SLY48" s="343"/>
      <c r="SLZ48" s="343"/>
      <c r="SMA48" s="343"/>
      <c r="SMB48" s="343"/>
      <c r="SMC48" s="343"/>
      <c r="SMD48" s="343"/>
      <c r="SME48" s="343"/>
      <c r="SMF48" s="343"/>
      <c r="SMG48" s="343"/>
      <c r="SMH48" s="343"/>
      <c r="SMI48" s="343"/>
      <c r="SMJ48" s="343"/>
      <c r="SMK48" s="343"/>
      <c r="SML48" s="343"/>
      <c r="SMM48" s="343"/>
      <c r="SMN48" s="343"/>
      <c r="SMO48" s="343"/>
      <c r="SMP48" s="343"/>
      <c r="SMQ48" s="343"/>
      <c r="SMR48" s="343"/>
      <c r="SMS48" s="343"/>
      <c r="SMT48" s="343"/>
      <c r="SMU48" s="343"/>
      <c r="SMV48" s="343"/>
      <c r="SMW48" s="343"/>
      <c r="SMX48" s="343"/>
      <c r="SMY48" s="343"/>
      <c r="SMZ48" s="343"/>
      <c r="SNA48" s="343"/>
      <c r="SNB48" s="343"/>
      <c r="SNC48" s="343"/>
      <c r="SND48" s="343"/>
      <c r="SNE48" s="343"/>
      <c r="SNF48" s="343"/>
      <c r="SNG48" s="343"/>
      <c r="SNH48" s="343"/>
      <c r="SNI48" s="343"/>
      <c r="SNJ48" s="343"/>
      <c r="SNK48" s="343"/>
      <c r="SNL48" s="343"/>
      <c r="SNM48" s="343"/>
      <c r="SNN48" s="343"/>
      <c r="SNO48" s="343"/>
      <c r="SNP48" s="343"/>
      <c r="SNQ48" s="343"/>
      <c r="SNR48" s="343"/>
      <c r="SNS48" s="343"/>
      <c r="SNT48" s="343"/>
      <c r="SNU48" s="343"/>
      <c r="SNV48" s="343"/>
      <c r="SNW48" s="343"/>
      <c r="SNX48" s="343"/>
      <c r="SNY48" s="343"/>
      <c r="SNZ48" s="343"/>
      <c r="SOA48" s="343"/>
      <c r="SOB48" s="343"/>
      <c r="SOC48" s="343"/>
      <c r="SOD48" s="343"/>
      <c r="SOE48" s="343"/>
      <c r="SOF48" s="343"/>
      <c r="SOG48" s="343"/>
      <c r="SOH48" s="343"/>
      <c r="SOI48" s="343"/>
      <c r="SOJ48" s="343"/>
      <c r="SOK48" s="343"/>
      <c r="SOL48" s="343"/>
      <c r="SOM48" s="343"/>
      <c r="SON48" s="343"/>
      <c r="SOO48" s="343"/>
      <c r="SOP48" s="343"/>
      <c r="SOQ48" s="343"/>
      <c r="SOR48" s="343"/>
      <c r="SOS48" s="343"/>
      <c r="SOT48" s="343"/>
      <c r="SOU48" s="343"/>
      <c r="SOV48" s="343"/>
      <c r="SOW48" s="343"/>
      <c r="SOX48" s="343"/>
      <c r="SOY48" s="343"/>
      <c r="SOZ48" s="343"/>
      <c r="SPA48" s="343"/>
      <c r="SPB48" s="343"/>
      <c r="SPC48" s="343"/>
      <c r="SPD48" s="343"/>
      <c r="SPE48" s="343"/>
      <c r="SPF48" s="343"/>
      <c r="SPG48" s="343"/>
      <c r="SPH48" s="343"/>
      <c r="SPI48" s="343"/>
      <c r="SPJ48" s="343"/>
      <c r="SPK48" s="343"/>
      <c r="SPL48" s="343"/>
      <c r="SPM48" s="343"/>
      <c r="SPN48" s="343"/>
      <c r="SPO48" s="343"/>
      <c r="SPP48" s="343"/>
      <c r="SPQ48" s="343"/>
      <c r="SPR48" s="343"/>
      <c r="SPS48" s="343"/>
      <c r="SPT48" s="343"/>
      <c r="SPU48" s="343"/>
      <c r="SPV48" s="343"/>
      <c r="SPW48" s="343"/>
      <c r="SPX48" s="343"/>
      <c r="SPY48" s="343"/>
      <c r="SPZ48" s="343"/>
      <c r="SQA48" s="343"/>
      <c r="SQB48" s="343"/>
      <c r="SQC48" s="343"/>
      <c r="SQD48" s="343"/>
      <c r="SQE48" s="343"/>
      <c r="SQF48" s="343"/>
      <c r="SQG48" s="343"/>
      <c r="SQH48" s="343"/>
      <c r="SQI48" s="343"/>
      <c r="SQJ48" s="343"/>
      <c r="SQK48" s="343"/>
      <c r="SQL48" s="343"/>
      <c r="SQM48" s="343"/>
      <c r="SQN48" s="343"/>
      <c r="SQO48" s="343"/>
      <c r="SQP48" s="343"/>
      <c r="SQQ48" s="343"/>
      <c r="SQR48" s="343"/>
      <c r="SQS48" s="343"/>
      <c r="SQT48" s="343"/>
      <c r="SQU48" s="343"/>
      <c r="SQV48" s="343"/>
      <c r="SQW48" s="343"/>
      <c r="SQX48" s="343"/>
      <c r="SQY48" s="343"/>
      <c r="SQZ48" s="343"/>
      <c r="SRA48" s="343"/>
      <c r="SRB48" s="343"/>
      <c r="SRC48" s="343"/>
      <c r="SRD48" s="343"/>
      <c r="SRE48" s="343"/>
      <c r="SRF48" s="343"/>
      <c r="SRG48" s="343"/>
      <c r="SRH48" s="343"/>
      <c r="SRI48" s="343"/>
      <c r="SRJ48" s="343"/>
      <c r="SRK48" s="343"/>
      <c r="SRL48" s="343"/>
      <c r="SRM48" s="343"/>
      <c r="SRN48" s="343"/>
      <c r="SRO48" s="343"/>
      <c r="SRP48" s="343"/>
      <c r="SRQ48" s="343"/>
      <c r="SRR48" s="343"/>
      <c r="SRS48" s="343"/>
      <c r="SRT48" s="343"/>
      <c r="SRU48" s="343"/>
      <c r="SRV48" s="343"/>
      <c r="SRW48" s="343"/>
      <c r="SRX48" s="343"/>
      <c r="SRY48" s="343"/>
      <c r="SRZ48" s="343"/>
      <c r="SSA48" s="343"/>
      <c r="SSB48" s="343"/>
      <c r="SSC48" s="343"/>
      <c r="SSD48" s="343"/>
      <c r="SSE48" s="343"/>
      <c r="SSF48" s="343"/>
      <c r="SSG48" s="343"/>
      <c r="SSH48" s="343"/>
      <c r="SSI48" s="343"/>
      <c r="SSJ48" s="343"/>
      <c r="SSK48" s="343"/>
      <c r="SSL48" s="343"/>
      <c r="SSM48" s="343"/>
      <c r="SSN48" s="343"/>
      <c r="SSO48" s="343"/>
      <c r="SSP48" s="343"/>
      <c r="SSQ48" s="343"/>
      <c r="SSR48" s="343"/>
      <c r="SSS48" s="343"/>
      <c r="SST48" s="343"/>
      <c r="SSU48" s="343"/>
      <c r="SSV48" s="343"/>
      <c r="SSW48" s="343"/>
      <c r="SSX48" s="343"/>
      <c r="SSY48" s="343"/>
      <c r="SSZ48" s="343"/>
      <c r="STA48" s="343"/>
      <c r="STB48" s="343"/>
      <c r="STC48" s="343"/>
      <c r="STD48" s="343"/>
      <c r="STE48" s="343"/>
      <c r="STF48" s="343"/>
      <c r="STG48" s="343"/>
      <c r="STH48" s="343"/>
      <c r="STI48" s="343"/>
      <c r="STJ48" s="343"/>
      <c r="STK48" s="343"/>
      <c r="STL48" s="343"/>
      <c r="STM48" s="343"/>
      <c r="STN48" s="343"/>
      <c r="STO48" s="343"/>
      <c r="STP48" s="343"/>
      <c r="STQ48" s="343"/>
      <c r="STR48" s="343"/>
      <c r="STS48" s="343"/>
      <c r="STT48" s="343"/>
      <c r="STU48" s="343"/>
      <c r="STV48" s="343"/>
      <c r="STW48" s="343"/>
      <c r="STX48" s="343"/>
      <c r="STY48" s="343"/>
      <c r="STZ48" s="343"/>
      <c r="SUA48" s="343"/>
      <c r="SUB48" s="343"/>
      <c r="SUC48" s="343"/>
      <c r="SUD48" s="343"/>
      <c r="SUE48" s="343"/>
      <c r="SUF48" s="343"/>
      <c r="SUG48" s="343"/>
      <c r="SUH48" s="343"/>
      <c r="SUI48" s="343"/>
      <c r="SUJ48" s="343"/>
      <c r="SUK48" s="343"/>
      <c r="SUL48" s="343"/>
      <c r="SUM48" s="343"/>
      <c r="SUN48" s="343"/>
      <c r="SUO48" s="343"/>
      <c r="SUP48" s="343"/>
      <c r="SUQ48" s="343"/>
      <c r="SUR48" s="343"/>
      <c r="SUS48" s="343"/>
      <c r="SUT48" s="343"/>
      <c r="SUU48" s="343"/>
      <c r="SUV48" s="343"/>
      <c r="SUW48" s="343"/>
      <c r="SUX48" s="343"/>
      <c r="SUY48" s="343"/>
      <c r="SUZ48" s="343"/>
      <c r="SVA48" s="343"/>
      <c r="SVB48" s="343"/>
      <c r="SVC48" s="343"/>
      <c r="SVD48" s="343"/>
      <c r="SVE48" s="343"/>
      <c r="SVF48" s="343"/>
      <c r="SVG48" s="343"/>
      <c r="SVH48" s="343"/>
      <c r="SVI48" s="343"/>
      <c r="SVJ48" s="343"/>
      <c r="SVK48" s="343"/>
      <c r="SVL48" s="343"/>
      <c r="SVM48" s="343"/>
      <c r="SVN48" s="343"/>
      <c r="SVO48" s="343"/>
      <c r="SVP48" s="343"/>
      <c r="SVQ48" s="343"/>
      <c r="SVR48" s="343"/>
      <c r="SVS48" s="343"/>
      <c r="SVT48" s="343"/>
      <c r="SVU48" s="343"/>
      <c r="SVV48" s="343"/>
      <c r="SVW48" s="343"/>
      <c r="SVX48" s="343"/>
      <c r="SVY48" s="343"/>
      <c r="SVZ48" s="343"/>
      <c r="SWA48" s="343"/>
      <c r="SWB48" s="343"/>
      <c r="SWC48" s="343"/>
      <c r="SWD48" s="343"/>
      <c r="SWE48" s="343"/>
      <c r="SWF48" s="343"/>
      <c r="SWG48" s="343"/>
      <c r="SWH48" s="343"/>
      <c r="SWI48" s="343"/>
      <c r="SWJ48" s="343"/>
      <c r="SWK48" s="343"/>
      <c r="SWL48" s="343"/>
      <c r="SWM48" s="343"/>
      <c r="SWN48" s="343"/>
      <c r="SWO48" s="343"/>
      <c r="SWP48" s="343"/>
      <c r="SWQ48" s="343"/>
      <c r="SWR48" s="343"/>
      <c r="SWS48" s="343"/>
      <c r="SWT48" s="343"/>
      <c r="SWU48" s="343"/>
      <c r="SWV48" s="343"/>
      <c r="SWW48" s="343"/>
      <c r="SWX48" s="343"/>
      <c r="SWY48" s="343"/>
      <c r="SWZ48" s="343"/>
      <c r="SXA48" s="343"/>
      <c r="SXB48" s="343"/>
      <c r="SXC48" s="343"/>
      <c r="SXD48" s="343"/>
      <c r="SXE48" s="343"/>
      <c r="SXF48" s="343"/>
      <c r="SXG48" s="343"/>
      <c r="SXH48" s="343"/>
      <c r="SXI48" s="343"/>
      <c r="SXJ48" s="343"/>
      <c r="SXK48" s="343"/>
      <c r="SXL48" s="343"/>
      <c r="SXM48" s="343"/>
      <c r="SXN48" s="343"/>
      <c r="SXO48" s="343"/>
      <c r="SXP48" s="343"/>
      <c r="SXQ48" s="343"/>
      <c r="SXR48" s="343"/>
      <c r="SXS48" s="343"/>
      <c r="SXT48" s="343"/>
      <c r="SXU48" s="343"/>
      <c r="SXV48" s="343"/>
      <c r="SXW48" s="343"/>
      <c r="SXX48" s="343"/>
      <c r="SXY48" s="343"/>
      <c r="SXZ48" s="343"/>
      <c r="SYA48" s="343"/>
      <c r="SYB48" s="343"/>
      <c r="SYC48" s="343"/>
      <c r="SYD48" s="343"/>
      <c r="SYE48" s="343"/>
      <c r="SYF48" s="343"/>
      <c r="SYG48" s="343"/>
      <c r="SYH48" s="343"/>
      <c r="SYI48" s="343"/>
      <c r="SYJ48" s="343"/>
      <c r="SYK48" s="343"/>
      <c r="SYL48" s="343"/>
      <c r="SYM48" s="343"/>
      <c r="SYN48" s="343"/>
      <c r="SYO48" s="343"/>
      <c r="SYP48" s="343"/>
      <c r="SYQ48" s="343"/>
      <c r="SYR48" s="343"/>
      <c r="SYS48" s="343"/>
      <c r="SYT48" s="343"/>
      <c r="SYU48" s="343"/>
      <c r="SYV48" s="343"/>
      <c r="SYW48" s="343"/>
      <c r="SYX48" s="343"/>
      <c r="SYY48" s="343"/>
      <c r="SYZ48" s="343"/>
      <c r="SZA48" s="343"/>
      <c r="SZB48" s="343"/>
      <c r="SZC48" s="343"/>
      <c r="SZD48" s="343"/>
      <c r="SZE48" s="343"/>
      <c r="SZF48" s="343"/>
      <c r="SZG48" s="343"/>
      <c r="SZH48" s="343"/>
      <c r="SZI48" s="343"/>
      <c r="SZJ48" s="343"/>
      <c r="SZK48" s="343"/>
      <c r="SZL48" s="343"/>
      <c r="SZM48" s="343"/>
      <c r="SZN48" s="343"/>
      <c r="SZO48" s="343"/>
      <c r="SZP48" s="343"/>
      <c r="SZQ48" s="343"/>
      <c r="SZR48" s="343"/>
      <c r="SZS48" s="343"/>
      <c r="SZT48" s="343"/>
      <c r="SZU48" s="343"/>
      <c r="SZV48" s="343"/>
      <c r="SZW48" s="343"/>
      <c r="SZX48" s="343"/>
      <c r="SZY48" s="343"/>
      <c r="SZZ48" s="343"/>
      <c r="TAA48" s="343"/>
      <c r="TAB48" s="343"/>
      <c r="TAC48" s="343"/>
      <c r="TAD48" s="343"/>
      <c r="TAE48" s="343"/>
      <c r="TAF48" s="343"/>
      <c r="TAG48" s="343"/>
      <c r="TAH48" s="343"/>
      <c r="TAI48" s="343"/>
      <c r="TAJ48" s="343"/>
      <c r="TAK48" s="343"/>
      <c r="TAL48" s="343"/>
      <c r="TAM48" s="343"/>
      <c r="TAN48" s="343"/>
      <c r="TAO48" s="343"/>
      <c r="TAP48" s="343"/>
      <c r="TAQ48" s="343"/>
      <c r="TAR48" s="343"/>
      <c r="TAS48" s="343"/>
      <c r="TAT48" s="343"/>
      <c r="TAU48" s="343"/>
      <c r="TAV48" s="343"/>
      <c r="TAW48" s="343"/>
      <c r="TAX48" s="343"/>
      <c r="TAY48" s="343"/>
      <c r="TAZ48" s="343"/>
      <c r="TBA48" s="343"/>
      <c r="TBB48" s="343"/>
      <c r="TBC48" s="343"/>
      <c r="TBD48" s="343"/>
      <c r="TBE48" s="343"/>
      <c r="TBF48" s="343"/>
      <c r="TBG48" s="343"/>
      <c r="TBH48" s="343"/>
      <c r="TBI48" s="343"/>
      <c r="TBJ48" s="343"/>
      <c r="TBK48" s="343"/>
      <c r="TBL48" s="343"/>
      <c r="TBM48" s="343"/>
      <c r="TBN48" s="343"/>
      <c r="TBO48" s="343"/>
      <c r="TBP48" s="343"/>
      <c r="TBQ48" s="343"/>
      <c r="TBR48" s="343"/>
      <c r="TBS48" s="343"/>
      <c r="TBT48" s="343"/>
      <c r="TBU48" s="343"/>
      <c r="TBV48" s="343"/>
      <c r="TBW48" s="343"/>
      <c r="TBX48" s="343"/>
      <c r="TBY48" s="343"/>
      <c r="TBZ48" s="343"/>
      <c r="TCA48" s="343"/>
      <c r="TCB48" s="343"/>
      <c r="TCC48" s="343"/>
      <c r="TCD48" s="343"/>
      <c r="TCE48" s="343"/>
      <c r="TCF48" s="343"/>
      <c r="TCG48" s="343"/>
      <c r="TCH48" s="343"/>
      <c r="TCI48" s="343"/>
      <c r="TCJ48" s="343"/>
      <c r="TCK48" s="343"/>
      <c r="TCL48" s="343"/>
      <c r="TCM48" s="343"/>
      <c r="TCN48" s="343"/>
      <c r="TCO48" s="343"/>
      <c r="TCP48" s="343"/>
      <c r="TCQ48" s="343"/>
      <c r="TCR48" s="343"/>
      <c r="TCS48" s="343"/>
      <c r="TCT48" s="343"/>
      <c r="TCU48" s="343"/>
      <c r="TCV48" s="343"/>
      <c r="TCW48" s="343"/>
      <c r="TCX48" s="343"/>
      <c r="TCY48" s="343"/>
      <c r="TCZ48" s="343"/>
      <c r="TDA48" s="343"/>
      <c r="TDB48" s="343"/>
      <c r="TDC48" s="343"/>
      <c r="TDD48" s="343"/>
      <c r="TDE48" s="343"/>
      <c r="TDF48" s="343"/>
      <c r="TDG48" s="343"/>
      <c r="TDH48" s="343"/>
      <c r="TDI48" s="343"/>
      <c r="TDJ48" s="343"/>
      <c r="TDK48" s="343"/>
      <c r="TDL48" s="343"/>
      <c r="TDM48" s="343"/>
      <c r="TDN48" s="343"/>
      <c r="TDO48" s="343"/>
      <c r="TDP48" s="343"/>
      <c r="TDQ48" s="343"/>
      <c r="TDR48" s="343"/>
      <c r="TDS48" s="343"/>
      <c r="TDT48" s="343"/>
      <c r="TDU48" s="343"/>
      <c r="TDV48" s="343"/>
      <c r="TDW48" s="343"/>
      <c r="TDX48" s="343"/>
      <c r="TDY48" s="343"/>
      <c r="TDZ48" s="343"/>
      <c r="TEA48" s="343"/>
      <c r="TEB48" s="343"/>
      <c r="TEC48" s="343"/>
      <c r="TED48" s="343"/>
      <c r="TEE48" s="343"/>
      <c r="TEF48" s="343"/>
      <c r="TEG48" s="343"/>
      <c r="TEH48" s="343"/>
      <c r="TEI48" s="343"/>
      <c r="TEJ48" s="343"/>
      <c r="TEK48" s="343"/>
      <c r="TEL48" s="343"/>
      <c r="TEM48" s="343"/>
      <c r="TEN48" s="343"/>
      <c r="TEO48" s="343"/>
      <c r="TEP48" s="343"/>
      <c r="TEQ48" s="343"/>
      <c r="TER48" s="343"/>
      <c r="TES48" s="343"/>
      <c r="TET48" s="343"/>
      <c r="TEU48" s="343"/>
      <c r="TEV48" s="343"/>
      <c r="TEW48" s="343"/>
      <c r="TEX48" s="343"/>
      <c r="TEY48" s="343"/>
      <c r="TEZ48" s="343"/>
      <c r="TFA48" s="343"/>
      <c r="TFB48" s="343"/>
      <c r="TFC48" s="343"/>
      <c r="TFD48" s="343"/>
      <c r="TFE48" s="343"/>
      <c r="TFF48" s="343"/>
      <c r="TFG48" s="343"/>
      <c r="TFH48" s="343"/>
      <c r="TFI48" s="343"/>
      <c r="TFJ48" s="343"/>
      <c r="TFK48" s="343"/>
      <c r="TFL48" s="343"/>
      <c r="TFM48" s="343"/>
      <c r="TFN48" s="343"/>
      <c r="TFO48" s="343"/>
      <c r="TFP48" s="343"/>
      <c r="TFQ48" s="343"/>
      <c r="TFR48" s="343"/>
      <c r="TFS48" s="343"/>
      <c r="TFT48" s="343"/>
      <c r="TFU48" s="343"/>
      <c r="TFV48" s="343"/>
      <c r="TFW48" s="343"/>
      <c r="TFX48" s="343"/>
      <c r="TFY48" s="343"/>
      <c r="TFZ48" s="343"/>
      <c r="TGA48" s="343"/>
      <c r="TGB48" s="343"/>
      <c r="TGC48" s="343"/>
      <c r="TGD48" s="343"/>
      <c r="TGE48" s="343"/>
      <c r="TGF48" s="343"/>
      <c r="TGG48" s="343"/>
      <c r="TGH48" s="343"/>
      <c r="TGI48" s="343"/>
      <c r="TGJ48" s="343"/>
      <c r="TGK48" s="343"/>
      <c r="TGL48" s="343"/>
      <c r="TGM48" s="343"/>
      <c r="TGN48" s="343"/>
      <c r="TGO48" s="343"/>
      <c r="TGP48" s="343"/>
      <c r="TGQ48" s="343"/>
      <c r="TGR48" s="343"/>
      <c r="TGS48" s="343"/>
      <c r="TGT48" s="343"/>
      <c r="TGU48" s="343"/>
      <c r="TGV48" s="343"/>
      <c r="TGW48" s="343"/>
      <c r="TGX48" s="343"/>
      <c r="TGY48" s="343"/>
      <c r="TGZ48" s="343"/>
      <c r="THA48" s="343"/>
      <c r="THB48" s="343"/>
      <c r="THC48" s="343"/>
      <c r="THD48" s="343"/>
      <c r="THE48" s="343"/>
      <c r="THF48" s="343"/>
      <c r="THG48" s="343"/>
      <c r="THH48" s="343"/>
      <c r="THI48" s="343"/>
      <c r="THJ48" s="343"/>
      <c r="THK48" s="343"/>
      <c r="THL48" s="343"/>
      <c r="THM48" s="343"/>
      <c r="THN48" s="343"/>
      <c r="THO48" s="343"/>
      <c r="THP48" s="343"/>
      <c r="THQ48" s="343"/>
      <c r="THR48" s="343"/>
      <c r="THS48" s="343"/>
      <c r="THT48" s="343"/>
      <c r="THU48" s="343"/>
      <c r="THV48" s="343"/>
      <c r="THW48" s="343"/>
      <c r="THX48" s="343"/>
      <c r="THY48" s="343"/>
      <c r="THZ48" s="343"/>
      <c r="TIA48" s="343"/>
      <c r="TIB48" s="343"/>
      <c r="TIC48" s="343"/>
      <c r="TID48" s="343"/>
      <c r="TIE48" s="343"/>
      <c r="TIF48" s="343"/>
      <c r="TIG48" s="343"/>
      <c r="TIH48" s="343"/>
      <c r="TII48" s="343"/>
      <c r="TIJ48" s="343"/>
      <c r="TIK48" s="343"/>
      <c r="TIL48" s="343"/>
      <c r="TIM48" s="343"/>
      <c r="TIN48" s="343"/>
      <c r="TIO48" s="343"/>
      <c r="TIP48" s="343"/>
      <c r="TIQ48" s="343"/>
      <c r="TIR48" s="343"/>
      <c r="TIS48" s="343"/>
      <c r="TIT48" s="343"/>
      <c r="TIU48" s="343"/>
      <c r="TIV48" s="343"/>
      <c r="TIW48" s="343"/>
      <c r="TIX48" s="343"/>
      <c r="TIY48" s="343"/>
      <c r="TIZ48" s="343"/>
      <c r="TJA48" s="343"/>
      <c r="TJB48" s="343"/>
      <c r="TJC48" s="343"/>
      <c r="TJD48" s="343"/>
      <c r="TJE48" s="343"/>
      <c r="TJF48" s="343"/>
      <c r="TJG48" s="343"/>
      <c r="TJH48" s="343"/>
      <c r="TJI48" s="343"/>
      <c r="TJJ48" s="343"/>
      <c r="TJK48" s="343"/>
      <c r="TJL48" s="343"/>
      <c r="TJM48" s="343"/>
      <c r="TJN48" s="343"/>
      <c r="TJO48" s="343"/>
      <c r="TJP48" s="343"/>
      <c r="TJQ48" s="343"/>
      <c r="TJR48" s="343"/>
      <c r="TJS48" s="343"/>
      <c r="TJT48" s="343"/>
      <c r="TJU48" s="343"/>
      <c r="TJV48" s="343"/>
      <c r="TJW48" s="343"/>
      <c r="TJX48" s="343"/>
      <c r="TJY48" s="343"/>
      <c r="TJZ48" s="343"/>
      <c r="TKA48" s="343"/>
      <c r="TKB48" s="343"/>
      <c r="TKC48" s="343"/>
      <c r="TKD48" s="343"/>
      <c r="TKE48" s="343"/>
      <c r="TKF48" s="343"/>
      <c r="TKG48" s="343"/>
      <c r="TKH48" s="343"/>
      <c r="TKI48" s="343"/>
      <c r="TKJ48" s="343"/>
      <c r="TKK48" s="343"/>
      <c r="TKL48" s="343"/>
      <c r="TKM48" s="343"/>
      <c r="TKN48" s="343"/>
      <c r="TKO48" s="343"/>
      <c r="TKP48" s="343"/>
      <c r="TKQ48" s="343"/>
      <c r="TKR48" s="343"/>
      <c r="TKS48" s="343"/>
      <c r="TKT48" s="343"/>
      <c r="TKU48" s="343"/>
      <c r="TKV48" s="343"/>
      <c r="TKW48" s="343"/>
      <c r="TKX48" s="343"/>
      <c r="TKY48" s="343"/>
      <c r="TKZ48" s="343"/>
      <c r="TLA48" s="343"/>
      <c r="TLB48" s="343"/>
      <c r="TLC48" s="343"/>
      <c r="TLD48" s="343"/>
      <c r="TLE48" s="343"/>
      <c r="TLF48" s="343"/>
      <c r="TLG48" s="343"/>
      <c r="TLH48" s="343"/>
      <c r="TLI48" s="343"/>
      <c r="TLJ48" s="343"/>
      <c r="TLK48" s="343"/>
      <c r="TLL48" s="343"/>
      <c r="TLM48" s="343"/>
      <c r="TLN48" s="343"/>
      <c r="TLO48" s="343"/>
      <c r="TLP48" s="343"/>
      <c r="TLQ48" s="343"/>
      <c r="TLR48" s="343"/>
      <c r="TLS48" s="343"/>
      <c r="TLT48" s="343"/>
      <c r="TLU48" s="343"/>
      <c r="TLV48" s="343"/>
      <c r="TLW48" s="343"/>
      <c r="TLX48" s="343"/>
      <c r="TLY48" s="343"/>
      <c r="TLZ48" s="343"/>
      <c r="TMA48" s="343"/>
      <c r="TMB48" s="343"/>
      <c r="TMC48" s="343"/>
      <c r="TMD48" s="343"/>
      <c r="TME48" s="343"/>
      <c r="TMF48" s="343"/>
      <c r="TMG48" s="343"/>
      <c r="TMH48" s="343"/>
      <c r="TMI48" s="343"/>
      <c r="TMJ48" s="343"/>
      <c r="TMK48" s="343"/>
      <c r="TML48" s="343"/>
      <c r="TMM48" s="343"/>
      <c r="TMN48" s="343"/>
      <c r="TMO48" s="343"/>
      <c r="TMP48" s="343"/>
      <c r="TMQ48" s="343"/>
      <c r="TMR48" s="343"/>
      <c r="TMS48" s="343"/>
      <c r="TMT48" s="343"/>
      <c r="TMU48" s="343"/>
      <c r="TMV48" s="343"/>
      <c r="TMW48" s="343"/>
      <c r="TMX48" s="343"/>
      <c r="TMY48" s="343"/>
      <c r="TMZ48" s="343"/>
      <c r="TNA48" s="343"/>
      <c r="TNB48" s="343"/>
      <c r="TNC48" s="343"/>
      <c r="TND48" s="343"/>
      <c r="TNE48" s="343"/>
      <c r="TNF48" s="343"/>
      <c r="TNG48" s="343"/>
      <c r="TNH48" s="343"/>
      <c r="TNI48" s="343"/>
      <c r="TNJ48" s="343"/>
      <c r="TNK48" s="343"/>
      <c r="TNL48" s="343"/>
      <c r="TNM48" s="343"/>
      <c r="TNN48" s="343"/>
      <c r="TNO48" s="343"/>
      <c r="TNP48" s="343"/>
      <c r="TNQ48" s="343"/>
      <c r="TNR48" s="343"/>
      <c r="TNS48" s="343"/>
      <c r="TNT48" s="343"/>
      <c r="TNU48" s="343"/>
      <c r="TNV48" s="343"/>
      <c r="TNW48" s="343"/>
      <c r="TNX48" s="343"/>
      <c r="TNY48" s="343"/>
      <c r="TNZ48" s="343"/>
      <c r="TOA48" s="343"/>
      <c r="TOB48" s="343"/>
      <c r="TOC48" s="343"/>
      <c r="TOD48" s="343"/>
      <c r="TOE48" s="343"/>
      <c r="TOF48" s="343"/>
      <c r="TOG48" s="343"/>
      <c r="TOH48" s="343"/>
      <c r="TOI48" s="343"/>
      <c r="TOJ48" s="343"/>
      <c r="TOK48" s="343"/>
      <c r="TOL48" s="343"/>
      <c r="TOM48" s="343"/>
      <c r="TON48" s="343"/>
      <c r="TOO48" s="343"/>
      <c r="TOP48" s="343"/>
      <c r="TOQ48" s="343"/>
      <c r="TOR48" s="343"/>
      <c r="TOS48" s="343"/>
      <c r="TOT48" s="343"/>
      <c r="TOU48" s="343"/>
      <c r="TOV48" s="343"/>
      <c r="TOW48" s="343"/>
      <c r="TOX48" s="343"/>
      <c r="TOY48" s="343"/>
      <c r="TOZ48" s="343"/>
      <c r="TPA48" s="343"/>
      <c r="TPB48" s="343"/>
      <c r="TPC48" s="343"/>
      <c r="TPD48" s="343"/>
      <c r="TPE48" s="343"/>
      <c r="TPF48" s="343"/>
      <c r="TPG48" s="343"/>
      <c r="TPH48" s="343"/>
      <c r="TPI48" s="343"/>
      <c r="TPJ48" s="343"/>
      <c r="TPK48" s="343"/>
      <c r="TPL48" s="343"/>
      <c r="TPM48" s="343"/>
      <c r="TPN48" s="343"/>
      <c r="TPO48" s="343"/>
      <c r="TPP48" s="343"/>
      <c r="TPQ48" s="343"/>
      <c r="TPR48" s="343"/>
      <c r="TPS48" s="343"/>
      <c r="TPT48" s="343"/>
      <c r="TPU48" s="343"/>
      <c r="TPV48" s="343"/>
      <c r="TPW48" s="343"/>
      <c r="TPX48" s="343"/>
      <c r="TPY48" s="343"/>
      <c r="TPZ48" s="343"/>
      <c r="TQA48" s="343"/>
      <c r="TQB48" s="343"/>
      <c r="TQC48" s="343"/>
      <c r="TQD48" s="343"/>
      <c r="TQE48" s="343"/>
      <c r="TQF48" s="343"/>
      <c r="TQG48" s="343"/>
      <c r="TQH48" s="343"/>
      <c r="TQI48" s="343"/>
      <c r="TQJ48" s="343"/>
      <c r="TQK48" s="343"/>
      <c r="TQL48" s="343"/>
      <c r="TQM48" s="343"/>
      <c r="TQN48" s="343"/>
      <c r="TQO48" s="343"/>
      <c r="TQP48" s="343"/>
      <c r="TQQ48" s="343"/>
      <c r="TQR48" s="343"/>
      <c r="TQS48" s="343"/>
      <c r="TQT48" s="343"/>
      <c r="TQU48" s="343"/>
      <c r="TQV48" s="343"/>
      <c r="TQW48" s="343"/>
      <c r="TQX48" s="343"/>
      <c r="TQY48" s="343"/>
      <c r="TQZ48" s="343"/>
      <c r="TRA48" s="343"/>
      <c r="TRB48" s="343"/>
      <c r="TRC48" s="343"/>
      <c r="TRD48" s="343"/>
      <c r="TRE48" s="343"/>
      <c r="TRF48" s="343"/>
      <c r="TRG48" s="343"/>
      <c r="TRH48" s="343"/>
      <c r="TRI48" s="343"/>
      <c r="TRJ48" s="343"/>
      <c r="TRK48" s="343"/>
      <c r="TRL48" s="343"/>
      <c r="TRM48" s="343"/>
      <c r="TRN48" s="343"/>
      <c r="TRO48" s="343"/>
      <c r="TRP48" s="343"/>
      <c r="TRQ48" s="343"/>
      <c r="TRR48" s="343"/>
      <c r="TRS48" s="343"/>
      <c r="TRT48" s="343"/>
      <c r="TRU48" s="343"/>
      <c r="TRV48" s="343"/>
      <c r="TRW48" s="343"/>
      <c r="TRX48" s="343"/>
      <c r="TRY48" s="343"/>
      <c r="TRZ48" s="343"/>
      <c r="TSA48" s="343"/>
      <c r="TSB48" s="343"/>
      <c r="TSC48" s="343"/>
      <c r="TSD48" s="343"/>
      <c r="TSE48" s="343"/>
      <c r="TSF48" s="343"/>
      <c r="TSG48" s="343"/>
      <c r="TSH48" s="343"/>
      <c r="TSI48" s="343"/>
      <c r="TSJ48" s="343"/>
      <c r="TSK48" s="343"/>
      <c r="TSL48" s="343"/>
      <c r="TSM48" s="343"/>
      <c r="TSN48" s="343"/>
      <c r="TSO48" s="343"/>
      <c r="TSP48" s="343"/>
      <c r="TSQ48" s="343"/>
      <c r="TSR48" s="343"/>
      <c r="TSS48" s="343"/>
      <c r="TST48" s="343"/>
      <c r="TSU48" s="343"/>
      <c r="TSV48" s="343"/>
      <c r="TSW48" s="343"/>
      <c r="TSX48" s="343"/>
      <c r="TSY48" s="343"/>
      <c r="TSZ48" s="343"/>
      <c r="TTA48" s="343"/>
      <c r="TTB48" s="343"/>
      <c r="TTC48" s="343"/>
      <c r="TTD48" s="343"/>
      <c r="TTE48" s="343"/>
      <c r="TTF48" s="343"/>
      <c r="TTG48" s="343"/>
      <c r="TTH48" s="343"/>
      <c r="TTI48" s="343"/>
      <c r="TTJ48" s="343"/>
      <c r="TTK48" s="343"/>
      <c r="TTL48" s="343"/>
      <c r="TTM48" s="343"/>
      <c r="TTN48" s="343"/>
      <c r="TTO48" s="343"/>
      <c r="TTP48" s="343"/>
      <c r="TTQ48" s="343"/>
      <c r="TTR48" s="343"/>
      <c r="TTS48" s="343"/>
      <c r="TTT48" s="343"/>
      <c r="TTU48" s="343"/>
      <c r="TTV48" s="343"/>
      <c r="TTW48" s="343"/>
      <c r="TTX48" s="343"/>
      <c r="TTY48" s="343"/>
      <c r="TTZ48" s="343"/>
      <c r="TUA48" s="343"/>
      <c r="TUB48" s="343"/>
      <c r="TUC48" s="343"/>
      <c r="TUD48" s="343"/>
      <c r="TUE48" s="343"/>
      <c r="TUF48" s="343"/>
      <c r="TUG48" s="343"/>
      <c r="TUH48" s="343"/>
      <c r="TUI48" s="343"/>
      <c r="TUJ48" s="343"/>
      <c r="TUK48" s="343"/>
      <c r="TUL48" s="343"/>
      <c r="TUM48" s="343"/>
      <c r="TUN48" s="343"/>
      <c r="TUO48" s="343"/>
      <c r="TUP48" s="343"/>
      <c r="TUQ48" s="343"/>
      <c r="TUR48" s="343"/>
      <c r="TUS48" s="343"/>
      <c r="TUT48" s="343"/>
      <c r="TUU48" s="343"/>
      <c r="TUV48" s="343"/>
      <c r="TUW48" s="343"/>
      <c r="TUX48" s="343"/>
      <c r="TUY48" s="343"/>
      <c r="TUZ48" s="343"/>
      <c r="TVA48" s="343"/>
      <c r="TVB48" s="343"/>
      <c r="TVC48" s="343"/>
      <c r="TVD48" s="343"/>
      <c r="TVE48" s="343"/>
      <c r="TVF48" s="343"/>
      <c r="TVG48" s="343"/>
      <c r="TVH48" s="343"/>
      <c r="TVI48" s="343"/>
      <c r="TVJ48" s="343"/>
      <c r="TVK48" s="343"/>
      <c r="TVL48" s="343"/>
      <c r="TVM48" s="343"/>
      <c r="TVN48" s="343"/>
      <c r="TVO48" s="343"/>
      <c r="TVP48" s="343"/>
      <c r="TVQ48" s="343"/>
      <c r="TVR48" s="343"/>
      <c r="TVS48" s="343"/>
      <c r="TVT48" s="343"/>
      <c r="TVU48" s="343"/>
      <c r="TVV48" s="343"/>
      <c r="TVW48" s="343"/>
      <c r="TVX48" s="343"/>
      <c r="TVY48" s="343"/>
      <c r="TVZ48" s="343"/>
      <c r="TWA48" s="343"/>
      <c r="TWB48" s="343"/>
      <c r="TWC48" s="343"/>
      <c r="TWD48" s="343"/>
      <c r="TWE48" s="343"/>
      <c r="TWF48" s="343"/>
      <c r="TWG48" s="343"/>
      <c r="TWH48" s="343"/>
      <c r="TWI48" s="343"/>
      <c r="TWJ48" s="343"/>
      <c r="TWK48" s="343"/>
      <c r="TWL48" s="343"/>
      <c r="TWM48" s="343"/>
      <c r="TWN48" s="343"/>
      <c r="TWO48" s="343"/>
      <c r="TWP48" s="343"/>
      <c r="TWQ48" s="343"/>
      <c r="TWR48" s="343"/>
      <c r="TWS48" s="343"/>
      <c r="TWT48" s="343"/>
      <c r="TWU48" s="343"/>
      <c r="TWV48" s="343"/>
      <c r="TWW48" s="343"/>
      <c r="TWX48" s="343"/>
      <c r="TWY48" s="343"/>
      <c r="TWZ48" s="343"/>
      <c r="TXA48" s="343"/>
      <c r="TXB48" s="343"/>
      <c r="TXC48" s="343"/>
      <c r="TXD48" s="343"/>
      <c r="TXE48" s="343"/>
      <c r="TXF48" s="343"/>
      <c r="TXG48" s="343"/>
      <c r="TXH48" s="343"/>
      <c r="TXI48" s="343"/>
      <c r="TXJ48" s="343"/>
      <c r="TXK48" s="343"/>
      <c r="TXL48" s="343"/>
      <c r="TXM48" s="343"/>
      <c r="TXN48" s="343"/>
      <c r="TXO48" s="343"/>
      <c r="TXP48" s="343"/>
      <c r="TXQ48" s="343"/>
      <c r="TXR48" s="343"/>
      <c r="TXS48" s="343"/>
      <c r="TXT48" s="343"/>
      <c r="TXU48" s="343"/>
      <c r="TXV48" s="343"/>
      <c r="TXW48" s="343"/>
      <c r="TXX48" s="343"/>
      <c r="TXY48" s="343"/>
      <c r="TXZ48" s="343"/>
      <c r="TYA48" s="343"/>
      <c r="TYB48" s="343"/>
      <c r="TYC48" s="343"/>
      <c r="TYD48" s="343"/>
      <c r="TYE48" s="343"/>
      <c r="TYF48" s="343"/>
      <c r="TYG48" s="343"/>
      <c r="TYH48" s="343"/>
      <c r="TYI48" s="343"/>
      <c r="TYJ48" s="343"/>
      <c r="TYK48" s="343"/>
      <c r="TYL48" s="343"/>
      <c r="TYM48" s="343"/>
      <c r="TYN48" s="343"/>
      <c r="TYO48" s="343"/>
      <c r="TYP48" s="343"/>
      <c r="TYQ48" s="343"/>
      <c r="TYR48" s="343"/>
      <c r="TYS48" s="343"/>
      <c r="TYT48" s="343"/>
      <c r="TYU48" s="343"/>
      <c r="TYV48" s="343"/>
      <c r="TYW48" s="343"/>
      <c r="TYX48" s="343"/>
      <c r="TYY48" s="343"/>
      <c r="TYZ48" s="343"/>
      <c r="TZA48" s="343"/>
      <c r="TZB48" s="343"/>
      <c r="TZC48" s="343"/>
      <c r="TZD48" s="343"/>
      <c r="TZE48" s="343"/>
      <c r="TZF48" s="343"/>
      <c r="TZG48" s="343"/>
      <c r="TZH48" s="343"/>
      <c r="TZI48" s="343"/>
      <c r="TZJ48" s="343"/>
      <c r="TZK48" s="343"/>
      <c r="TZL48" s="343"/>
      <c r="TZM48" s="343"/>
      <c r="TZN48" s="343"/>
      <c r="TZO48" s="343"/>
      <c r="TZP48" s="343"/>
      <c r="TZQ48" s="343"/>
      <c r="TZR48" s="343"/>
      <c r="TZS48" s="343"/>
      <c r="TZT48" s="343"/>
      <c r="TZU48" s="343"/>
      <c r="TZV48" s="343"/>
      <c r="TZW48" s="343"/>
      <c r="TZX48" s="343"/>
      <c r="TZY48" s="343"/>
      <c r="TZZ48" s="343"/>
      <c r="UAA48" s="343"/>
      <c r="UAB48" s="343"/>
      <c r="UAC48" s="343"/>
      <c r="UAD48" s="343"/>
      <c r="UAE48" s="343"/>
      <c r="UAF48" s="343"/>
      <c r="UAG48" s="343"/>
      <c r="UAH48" s="343"/>
      <c r="UAI48" s="343"/>
      <c r="UAJ48" s="343"/>
      <c r="UAK48" s="343"/>
      <c r="UAL48" s="343"/>
      <c r="UAM48" s="343"/>
      <c r="UAN48" s="343"/>
      <c r="UAO48" s="343"/>
      <c r="UAP48" s="343"/>
      <c r="UAQ48" s="343"/>
      <c r="UAR48" s="343"/>
      <c r="UAS48" s="343"/>
      <c r="UAT48" s="343"/>
      <c r="UAU48" s="343"/>
      <c r="UAV48" s="343"/>
      <c r="UAW48" s="343"/>
      <c r="UAX48" s="343"/>
      <c r="UAY48" s="343"/>
      <c r="UAZ48" s="343"/>
      <c r="UBA48" s="343"/>
      <c r="UBB48" s="343"/>
      <c r="UBC48" s="343"/>
      <c r="UBD48" s="343"/>
      <c r="UBE48" s="343"/>
      <c r="UBF48" s="343"/>
      <c r="UBG48" s="343"/>
      <c r="UBH48" s="343"/>
      <c r="UBI48" s="343"/>
      <c r="UBJ48" s="343"/>
      <c r="UBK48" s="343"/>
      <c r="UBL48" s="343"/>
      <c r="UBM48" s="343"/>
      <c r="UBN48" s="343"/>
      <c r="UBO48" s="343"/>
      <c r="UBP48" s="343"/>
      <c r="UBQ48" s="343"/>
      <c r="UBR48" s="343"/>
      <c r="UBS48" s="343"/>
      <c r="UBT48" s="343"/>
      <c r="UBU48" s="343"/>
      <c r="UBV48" s="343"/>
      <c r="UBW48" s="343"/>
      <c r="UBX48" s="343"/>
      <c r="UBY48" s="343"/>
      <c r="UBZ48" s="343"/>
      <c r="UCA48" s="343"/>
      <c r="UCB48" s="343"/>
      <c r="UCC48" s="343"/>
      <c r="UCD48" s="343"/>
      <c r="UCE48" s="343"/>
      <c r="UCF48" s="343"/>
      <c r="UCG48" s="343"/>
      <c r="UCH48" s="343"/>
      <c r="UCI48" s="343"/>
      <c r="UCJ48" s="343"/>
      <c r="UCK48" s="343"/>
      <c r="UCL48" s="343"/>
      <c r="UCM48" s="343"/>
      <c r="UCN48" s="343"/>
      <c r="UCO48" s="343"/>
      <c r="UCP48" s="343"/>
      <c r="UCQ48" s="343"/>
      <c r="UCR48" s="343"/>
      <c r="UCS48" s="343"/>
      <c r="UCT48" s="343"/>
      <c r="UCU48" s="343"/>
      <c r="UCV48" s="343"/>
      <c r="UCW48" s="343"/>
      <c r="UCX48" s="343"/>
      <c r="UCY48" s="343"/>
      <c r="UCZ48" s="343"/>
      <c r="UDA48" s="343"/>
      <c r="UDB48" s="343"/>
      <c r="UDC48" s="343"/>
      <c r="UDD48" s="343"/>
      <c r="UDE48" s="343"/>
      <c r="UDF48" s="343"/>
      <c r="UDG48" s="343"/>
      <c r="UDH48" s="343"/>
      <c r="UDI48" s="343"/>
      <c r="UDJ48" s="343"/>
      <c r="UDK48" s="343"/>
      <c r="UDL48" s="343"/>
      <c r="UDM48" s="343"/>
      <c r="UDN48" s="343"/>
      <c r="UDO48" s="343"/>
      <c r="UDP48" s="343"/>
      <c r="UDQ48" s="343"/>
      <c r="UDR48" s="343"/>
      <c r="UDS48" s="343"/>
      <c r="UDT48" s="343"/>
      <c r="UDU48" s="343"/>
      <c r="UDV48" s="343"/>
      <c r="UDW48" s="343"/>
      <c r="UDX48" s="343"/>
      <c r="UDY48" s="343"/>
      <c r="UDZ48" s="343"/>
      <c r="UEA48" s="343"/>
      <c r="UEB48" s="343"/>
      <c r="UEC48" s="343"/>
      <c r="UED48" s="343"/>
      <c r="UEE48" s="343"/>
      <c r="UEF48" s="343"/>
      <c r="UEG48" s="343"/>
      <c r="UEH48" s="343"/>
      <c r="UEI48" s="343"/>
      <c r="UEJ48" s="343"/>
      <c r="UEK48" s="343"/>
      <c r="UEL48" s="343"/>
      <c r="UEM48" s="343"/>
      <c r="UEN48" s="343"/>
      <c r="UEO48" s="343"/>
      <c r="UEP48" s="343"/>
      <c r="UEQ48" s="343"/>
      <c r="UER48" s="343"/>
      <c r="UES48" s="343"/>
      <c r="UET48" s="343"/>
      <c r="UEU48" s="343"/>
      <c r="UEV48" s="343"/>
      <c r="UEW48" s="343"/>
      <c r="UEX48" s="343"/>
      <c r="UEY48" s="343"/>
      <c r="UEZ48" s="343"/>
      <c r="UFA48" s="343"/>
      <c r="UFB48" s="343"/>
      <c r="UFC48" s="343"/>
      <c r="UFD48" s="343"/>
      <c r="UFE48" s="343"/>
      <c r="UFF48" s="343"/>
      <c r="UFG48" s="343"/>
      <c r="UFH48" s="343"/>
      <c r="UFI48" s="343"/>
      <c r="UFJ48" s="343"/>
      <c r="UFK48" s="343"/>
      <c r="UFL48" s="343"/>
      <c r="UFM48" s="343"/>
      <c r="UFN48" s="343"/>
      <c r="UFO48" s="343"/>
      <c r="UFP48" s="343"/>
      <c r="UFQ48" s="343"/>
      <c r="UFR48" s="343"/>
      <c r="UFS48" s="343"/>
      <c r="UFT48" s="343"/>
      <c r="UFU48" s="343"/>
      <c r="UFV48" s="343"/>
      <c r="UFW48" s="343"/>
      <c r="UFX48" s="343"/>
      <c r="UFY48" s="343"/>
      <c r="UFZ48" s="343"/>
      <c r="UGA48" s="343"/>
      <c r="UGB48" s="343"/>
      <c r="UGC48" s="343"/>
      <c r="UGD48" s="343"/>
      <c r="UGE48" s="343"/>
      <c r="UGF48" s="343"/>
      <c r="UGG48" s="343"/>
      <c r="UGH48" s="343"/>
      <c r="UGI48" s="343"/>
      <c r="UGJ48" s="343"/>
      <c r="UGK48" s="343"/>
      <c r="UGL48" s="343"/>
      <c r="UGM48" s="343"/>
      <c r="UGN48" s="343"/>
      <c r="UGO48" s="343"/>
      <c r="UGP48" s="343"/>
      <c r="UGQ48" s="343"/>
      <c r="UGR48" s="343"/>
      <c r="UGS48" s="343"/>
      <c r="UGT48" s="343"/>
      <c r="UGU48" s="343"/>
      <c r="UGV48" s="343"/>
      <c r="UGW48" s="343"/>
      <c r="UGX48" s="343"/>
      <c r="UGY48" s="343"/>
      <c r="UGZ48" s="343"/>
      <c r="UHA48" s="343"/>
      <c r="UHB48" s="343"/>
      <c r="UHC48" s="343"/>
      <c r="UHD48" s="343"/>
      <c r="UHE48" s="343"/>
      <c r="UHF48" s="343"/>
      <c r="UHG48" s="343"/>
      <c r="UHH48" s="343"/>
      <c r="UHI48" s="343"/>
      <c r="UHJ48" s="343"/>
      <c r="UHK48" s="343"/>
      <c r="UHL48" s="343"/>
      <c r="UHM48" s="343"/>
      <c r="UHN48" s="343"/>
      <c r="UHO48" s="343"/>
      <c r="UHP48" s="343"/>
      <c r="UHQ48" s="343"/>
      <c r="UHR48" s="343"/>
      <c r="UHS48" s="343"/>
      <c r="UHT48" s="343"/>
      <c r="UHU48" s="343"/>
      <c r="UHV48" s="343"/>
      <c r="UHW48" s="343"/>
      <c r="UHX48" s="343"/>
      <c r="UHY48" s="343"/>
      <c r="UHZ48" s="343"/>
      <c r="UIA48" s="343"/>
      <c r="UIB48" s="343"/>
      <c r="UIC48" s="343"/>
      <c r="UID48" s="343"/>
      <c r="UIE48" s="343"/>
      <c r="UIF48" s="343"/>
      <c r="UIG48" s="343"/>
      <c r="UIH48" s="343"/>
      <c r="UII48" s="343"/>
      <c r="UIJ48" s="343"/>
      <c r="UIK48" s="343"/>
      <c r="UIL48" s="343"/>
      <c r="UIM48" s="343"/>
      <c r="UIN48" s="343"/>
      <c r="UIO48" s="343"/>
      <c r="UIP48" s="343"/>
      <c r="UIQ48" s="343"/>
      <c r="UIR48" s="343"/>
      <c r="UIS48" s="343"/>
      <c r="UIT48" s="343"/>
      <c r="UIU48" s="343"/>
      <c r="UIV48" s="343"/>
      <c r="UIW48" s="343"/>
      <c r="UIX48" s="343"/>
      <c r="UIY48" s="343"/>
      <c r="UIZ48" s="343"/>
      <c r="UJA48" s="343"/>
      <c r="UJB48" s="343"/>
      <c r="UJC48" s="343"/>
      <c r="UJD48" s="343"/>
      <c r="UJE48" s="343"/>
      <c r="UJF48" s="343"/>
      <c r="UJG48" s="343"/>
      <c r="UJH48" s="343"/>
      <c r="UJI48" s="343"/>
      <c r="UJJ48" s="343"/>
      <c r="UJK48" s="343"/>
      <c r="UJL48" s="343"/>
      <c r="UJM48" s="343"/>
      <c r="UJN48" s="343"/>
      <c r="UJO48" s="343"/>
      <c r="UJP48" s="343"/>
      <c r="UJQ48" s="343"/>
      <c r="UJR48" s="343"/>
      <c r="UJS48" s="343"/>
      <c r="UJT48" s="343"/>
      <c r="UJU48" s="343"/>
      <c r="UJV48" s="343"/>
      <c r="UJW48" s="343"/>
      <c r="UJX48" s="343"/>
      <c r="UJY48" s="343"/>
      <c r="UJZ48" s="343"/>
      <c r="UKA48" s="343"/>
      <c r="UKB48" s="343"/>
      <c r="UKC48" s="343"/>
      <c r="UKD48" s="343"/>
      <c r="UKE48" s="343"/>
      <c r="UKF48" s="343"/>
      <c r="UKG48" s="343"/>
      <c r="UKH48" s="343"/>
      <c r="UKI48" s="343"/>
      <c r="UKJ48" s="343"/>
      <c r="UKK48" s="343"/>
      <c r="UKL48" s="343"/>
      <c r="UKM48" s="343"/>
      <c r="UKN48" s="343"/>
      <c r="UKO48" s="343"/>
      <c r="UKP48" s="343"/>
      <c r="UKQ48" s="343"/>
      <c r="UKR48" s="343"/>
      <c r="UKS48" s="343"/>
      <c r="UKT48" s="343"/>
      <c r="UKU48" s="343"/>
      <c r="UKV48" s="343"/>
      <c r="UKW48" s="343"/>
      <c r="UKX48" s="343"/>
      <c r="UKY48" s="343"/>
      <c r="UKZ48" s="343"/>
      <c r="ULA48" s="343"/>
      <c r="ULB48" s="343"/>
      <c r="ULC48" s="343"/>
      <c r="ULD48" s="343"/>
      <c r="ULE48" s="343"/>
      <c r="ULF48" s="343"/>
      <c r="ULG48" s="343"/>
      <c r="ULH48" s="343"/>
      <c r="ULI48" s="343"/>
      <c r="ULJ48" s="343"/>
      <c r="ULK48" s="343"/>
      <c r="ULL48" s="343"/>
      <c r="ULM48" s="343"/>
      <c r="ULN48" s="343"/>
      <c r="ULO48" s="343"/>
      <c r="ULP48" s="343"/>
      <c r="ULQ48" s="343"/>
      <c r="ULR48" s="343"/>
      <c r="ULS48" s="343"/>
      <c r="ULT48" s="343"/>
      <c r="ULU48" s="343"/>
      <c r="ULV48" s="343"/>
      <c r="ULW48" s="343"/>
      <c r="ULX48" s="343"/>
      <c r="ULY48" s="343"/>
      <c r="ULZ48" s="343"/>
      <c r="UMA48" s="343"/>
      <c r="UMB48" s="343"/>
      <c r="UMC48" s="343"/>
      <c r="UMD48" s="343"/>
      <c r="UME48" s="343"/>
      <c r="UMF48" s="343"/>
      <c r="UMG48" s="343"/>
      <c r="UMH48" s="343"/>
      <c r="UMI48" s="343"/>
      <c r="UMJ48" s="343"/>
      <c r="UMK48" s="343"/>
      <c r="UML48" s="343"/>
      <c r="UMM48" s="343"/>
      <c r="UMN48" s="343"/>
      <c r="UMO48" s="343"/>
      <c r="UMP48" s="343"/>
      <c r="UMQ48" s="343"/>
      <c r="UMR48" s="343"/>
      <c r="UMS48" s="343"/>
      <c r="UMT48" s="343"/>
      <c r="UMU48" s="343"/>
      <c r="UMV48" s="343"/>
      <c r="UMW48" s="343"/>
      <c r="UMX48" s="343"/>
      <c r="UMY48" s="343"/>
      <c r="UMZ48" s="343"/>
      <c r="UNA48" s="343"/>
      <c r="UNB48" s="343"/>
      <c r="UNC48" s="343"/>
      <c r="UND48" s="343"/>
      <c r="UNE48" s="343"/>
      <c r="UNF48" s="343"/>
      <c r="UNG48" s="343"/>
      <c r="UNH48" s="343"/>
      <c r="UNI48" s="343"/>
      <c r="UNJ48" s="343"/>
      <c r="UNK48" s="343"/>
      <c r="UNL48" s="343"/>
      <c r="UNM48" s="343"/>
      <c r="UNN48" s="343"/>
      <c r="UNO48" s="343"/>
      <c r="UNP48" s="343"/>
      <c r="UNQ48" s="343"/>
      <c r="UNR48" s="343"/>
      <c r="UNS48" s="343"/>
      <c r="UNT48" s="343"/>
      <c r="UNU48" s="343"/>
      <c r="UNV48" s="343"/>
      <c r="UNW48" s="343"/>
      <c r="UNX48" s="343"/>
      <c r="UNY48" s="343"/>
      <c r="UNZ48" s="343"/>
      <c r="UOA48" s="343"/>
      <c r="UOB48" s="343"/>
      <c r="UOC48" s="343"/>
      <c r="UOD48" s="343"/>
      <c r="UOE48" s="343"/>
      <c r="UOF48" s="343"/>
      <c r="UOG48" s="343"/>
      <c r="UOH48" s="343"/>
      <c r="UOI48" s="343"/>
      <c r="UOJ48" s="343"/>
      <c r="UOK48" s="343"/>
      <c r="UOL48" s="343"/>
      <c r="UOM48" s="343"/>
      <c r="UON48" s="343"/>
      <c r="UOO48" s="343"/>
      <c r="UOP48" s="343"/>
      <c r="UOQ48" s="343"/>
      <c r="UOR48" s="343"/>
      <c r="UOS48" s="343"/>
      <c r="UOT48" s="343"/>
      <c r="UOU48" s="343"/>
      <c r="UOV48" s="343"/>
      <c r="UOW48" s="343"/>
      <c r="UOX48" s="343"/>
      <c r="UOY48" s="343"/>
      <c r="UOZ48" s="343"/>
      <c r="UPA48" s="343"/>
      <c r="UPB48" s="343"/>
      <c r="UPC48" s="343"/>
      <c r="UPD48" s="343"/>
      <c r="UPE48" s="343"/>
      <c r="UPF48" s="343"/>
      <c r="UPG48" s="343"/>
      <c r="UPH48" s="343"/>
      <c r="UPI48" s="343"/>
      <c r="UPJ48" s="343"/>
      <c r="UPK48" s="343"/>
      <c r="UPL48" s="343"/>
      <c r="UPM48" s="343"/>
      <c r="UPN48" s="343"/>
      <c r="UPO48" s="343"/>
      <c r="UPP48" s="343"/>
      <c r="UPQ48" s="343"/>
      <c r="UPR48" s="343"/>
      <c r="UPS48" s="343"/>
      <c r="UPT48" s="343"/>
      <c r="UPU48" s="343"/>
      <c r="UPV48" s="343"/>
      <c r="UPW48" s="343"/>
      <c r="UPX48" s="343"/>
      <c r="UPY48" s="343"/>
      <c r="UPZ48" s="343"/>
      <c r="UQA48" s="343"/>
      <c r="UQB48" s="343"/>
      <c r="UQC48" s="343"/>
      <c r="UQD48" s="343"/>
      <c r="UQE48" s="343"/>
      <c r="UQF48" s="343"/>
      <c r="UQG48" s="343"/>
      <c r="UQH48" s="343"/>
      <c r="UQI48" s="343"/>
      <c r="UQJ48" s="343"/>
      <c r="UQK48" s="343"/>
      <c r="UQL48" s="343"/>
      <c r="UQM48" s="343"/>
      <c r="UQN48" s="343"/>
      <c r="UQO48" s="343"/>
      <c r="UQP48" s="343"/>
      <c r="UQQ48" s="343"/>
      <c r="UQR48" s="343"/>
      <c r="UQS48" s="343"/>
      <c r="UQT48" s="343"/>
      <c r="UQU48" s="343"/>
      <c r="UQV48" s="343"/>
      <c r="UQW48" s="343"/>
      <c r="UQX48" s="343"/>
      <c r="UQY48" s="343"/>
      <c r="UQZ48" s="343"/>
      <c r="URA48" s="343"/>
      <c r="URB48" s="343"/>
      <c r="URC48" s="343"/>
      <c r="URD48" s="343"/>
      <c r="URE48" s="343"/>
      <c r="URF48" s="343"/>
      <c r="URG48" s="343"/>
      <c r="URH48" s="343"/>
      <c r="URI48" s="343"/>
      <c r="URJ48" s="343"/>
      <c r="URK48" s="343"/>
      <c r="URL48" s="343"/>
      <c r="URM48" s="343"/>
      <c r="URN48" s="343"/>
      <c r="URO48" s="343"/>
      <c r="URP48" s="343"/>
      <c r="URQ48" s="343"/>
      <c r="URR48" s="343"/>
      <c r="URS48" s="343"/>
      <c r="URT48" s="343"/>
      <c r="URU48" s="343"/>
      <c r="URV48" s="343"/>
      <c r="URW48" s="343"/>
      <c r="URX48" s="343"/>
      <c r="URY48" s="343"/>
      <c r="URZ48" s="343"/>
      <c r="USA48" s="343"/>
      <c r="USB48" s="343"/>
      <c r="USC48" s="343"/>
      <c r="USD48" s="343"/>
      <c r="USE48" s="343"/>
      <c r="USF48" s="343"/>
      <c r="USG48" s="343"/>
      <c r="USH48" s="343"/>
      <c r="USI48" s="343"/>
      <c r="USJ48" s="343"/>
      <c r="USK48" s="343"/>
      <c r="USL48" s="343"/>
      <c r="USM48" s="343"/>
      <c r="USN48" s="343"/>
      <c r="USO48" s="343"/>
      <c r="USP48" s="343"/>
      <c r="USQ48" s="343"/>
      <c r="USR48" s="343"/>
      <c r="USS48" s="343"/>
      <c r="UST48" s="343"/>
      <c r="USU48" s="343"/>
      <c r="USV48" s="343"/>
      <c r="USW48" s="343"/>
      <c r="USX48" s="343"/>
      <c r="USY48" s="343"/>
      <c r="USZ48" s="343"/>
      <c r="UTA48" s="343"/>
      <c r="UTB48" s="343"/>
      <c r="UTC48" s="343"/>
      <c r="UTD48" s="343"/>
      <c r="UTE48" s="343"/>
      <c r="UTF48" s="343"/>
      <c r="UTG48" s="343"/>
      <c r="UTH48" s="343"/>
      <c r="UTI48" s="343"/>
      <c r="UTJ48" s="343"/>
      <c r="UTK48" s="343"/>
      <c r="UTL48" s="343"/>
      <c r="UTM48" s="343"/>
      <c r="UTN48" s="343"/>
      <c r="UTO48" s="343"/>
      <c r="UTP48" s="343"/>
      <c r="UTQ48" s="343"/>
      <c r="UTR48" s="343"/>
      <c r="UTS48" s="343"/>
      <c r="UTT48" s="343"/>
      <c r="UTU48" s="343"/>
      <c r="UTV48" s="343"/>
      <c r="UTW48" s="343"/>
      <c r="UTX48" s="343"/>
      <c r="UTY48" s="343"/>
      <c r="UTZ48" s="343"/>
      <c r="UUA48" s="343"/>
      <c r="UUB48" s="343"/>
      <c r="UUC48" s="343"/>
      <c r="UUD48" s="343"/>
      <c r="UUE48" s="343"/>
      <c r="UUF48" s="343"/>
      <c r="UUG48" s="343"/>
      <c r="UUH48" s="343"/>
      <c r="UUI48" s="343"/>
      <c r="UUJ48" s="343"/>
      <c r="UUK48" s="343"/>
      <c r="UUL48" s="343"/>
      <c r="UUM48" s="343"/>
      <c r="UUN48" s="343"/>
      <c r="UUO48" s="343"/>
      <c r="UUP48" s="343"/>
      <c r="UUQ48" s="343"/>
      <c r="UUR48" s="343"/>
      <c r="UUS48" s="343"/>
      <c r="UUT48" s="343"/>
      <c r="UUU48" s="343"/>
      <c r="UUV48" s="343"/>
      <c r="UUW48" s="343"/>
      <c r="UUX48" s="343"/>
      <c r="UUY48" s="343"/>
      <c r="UUZ48" s="343"/>
      <c r="UVA48" s="343"/>
      <c r="UVB48" s="343"/>
      <c r="UVC48" s="343"/>
      <c r="UVD48" s="343"/>
      <c r="UVE48" s="343"/>
      <c r="UVF48" s="343"/>
      <c r="UVG48" s="343"/>
      <c r="UVH48" s="343"/>
      <c r="UVI48" s="343"/>
      <c r="UVJ48" s="343"/>
      <c r="UVK48" s="343"/>
      <c r="UVL48" s="343"/>
      <c r="UVM48" s="343"/>
      <c r="UVN48" s="343"/>
      <c r="UVO48" s="343"/>
      <c r="UVP48" s="343"/>
      <c r="UVQ48" s="343"/>
      <c r="UVR48" s="343"/>
      <c r="UVS48" s="343"/>
      <c r="UVT48" s="343"/>
      <c r="UVU48" s="343"/>
      <c r="UVV48" s="343"/>
      <c r="UVW48" s="343"/>
      <c r="UVX48" s="343"/>
      <c r="UVY48" s="343"/>
      <c r="UVZ48" s="343"/>
      <c r="UWA48" s="343"/>
      <c r="UWB48" s="343"/>
      <c r="UWC48" s="343"/>
      <c r="UWD48" s="343"/>
      <c r="UWE48" s="343"/>
      <c r="UWF48" s="343"/>
      <c r="UWG48" s="343"/>
      <c r="UWH48" s="343"/>
      <c r="UWI48" s="343"/>
      <c r="UWJ48" s="343"/>
      <c r="UWK48" s="343"/>
      <c r="UWL48" s="343"/>
      <c r="UWM48" s="343"/>
      <c r="UWN48" s="343"/>
      <c r="UWO48" s="343"/>
      <c r="UWP48" s="343"/>
      <c r="UWQ48" s="343"/>
      <c r="UWR48" s="343"/>
      <c r="UWS48" s="343"/>
      <c r="UWT48" s="343"/>
      <c r="UWU48" s="343"/>
      <c r="UWV48" s="343"/>
      <c r="UWW48" s="343"/>
      <c r="UWX48" s="343"/>
      <c r="UWY48" s="343"/>
      <c r="UWZ48" s="343"/>
      <c r="UXA48" s="343"/>
      <c r="UXB48" s="343"/>
      <c r="UXC48" s="343"/>
      <c r="UXD48" s="343"/>
      <c r="UXE48" s="343"/>
      <c r="UXF48" s="343"/>
      <c r="UXG48" s="343"/>
      <c r="UXH48" s="343"/>
      <c r="UXI48" s="343"/>
      <c r="UXJ48" s="343"/>
      <c r="UXK48" s="343"/>
      <c r="UXL48" s="343"/>
      <c r="UXM48" s="343"/>
      <c r="UXN48" s="343"/>
      <c r="UXO48" s="343"/>
      <c r="UXP48" s="343"/>
      <c r="UXQ48" s="343"/>
      <c r="UXR48" s="343"/>
      <c r="UXS48" s="343"/>
      <c r="UXT48" s="343"/>
      <c r="UXU48" s="343"/>
      <c r="UXV48" s="343"/>
      <c r="UXW48" s="343"/>
      <c r="UXX48" s="343"/>
      <c r="UXY48" s="343"/>
      <c r="UXZ48" s="343"/>
      <c r="UYA48" s="343"/>
      <c r="UYB48" s="343"/>
      <c r="UYC48" s="343"/>
      <c r="UYD48" s="343"/>
      <c r="UYE48" s="343"/>
      <c r="UYF48" s="343"/>
      <c r="UYG48" s="343"/>
      <c r="UYH48" s="343"/>
      <c r="UYI48" s="343"/>
      <c r="UYJ48" s="343"/>
      <c r="UYK48" s="343"/>
      <c r="UYL48" s="343"/>
      <c r="UYM48" s="343"/>
      <c r="UYN48" s="343"/>
      <c r="UYO48" s="343"/>
      <c r="UYP48" s="343"/>
      <c r="UYQ48" s="343"/>
      <c r="UYR48" s="343"/>
      <c r="UYS48" s="343"/>
      <c r="UYT48" s="343"/>
      <c r="UYU48" s="343"/>
      <c r="UYV48" s="343"/>
      <c r="UYW48" s="343"/>
      <c r="UYX48" s="343"/>
      <c r="UYY48" s="343"/>
      <c r="UYZ48" s="343"/>
      <c r="UZA48" s="343"/>
      <c r="UZB48" s="343"/>
      <c r="UZC48" s="343"/>
      <c r="UZD48" s="343"/>
      <c r="UZE48" s="343"/>
      <c r="UZF48" s="343"/>
      <c r="UZG48" s="343"/>
      <c r="UZH48" s="343"/>
      <c r="UZI48" s="343"/>
      <c r="UZJ48" s="343"/>
      <c r="UZK48" s="343"/>
      <c r="UZL48" s="343"/>
      <c r="UZM48" s="343"/>
      <c r="UZN48" s="343"/>
      <c r="UZO48" s="343"/>
      <c r="UZP48" s="343"/>
      <c r="UZQ48" s="343"/>
      <c r="UZR48" s="343"/>
      <c r="UZS48" s="343"/>
      <c r="UZT48" s="343"/>
      <c r="UZU48" s="343"/>
      <c r="UZV48" s="343"/>
      <c r="UZW48" s="343"/>
      <c r="UZX48" s="343"/>
      <c r="UZY48" s="343"/>
      <c r="UZZ48" s="343"/>
      <c r="VAA48" s="343"/>
      <c r="VAB48" s="343"/>
      <c r="VAC48" s="343"/>
      <c r="VAD48" s="343"/>
      <c r="VAE48" s="343"/>
      <c r="VAF48" s="343"/>
      <c r="VAG48" s="343"/>
      <c r="VAH48" s="343"/>
      <c r="VAI48" s="343"/>
      <c r="VAJ48" s="343"/>
      <c r="VAK48" s="343"/>
      <c r="VAL48" s="343"/>
      <c r="VAM48" s="343"/>
      <c r="VAN48" s="343"/>
      <c r="VAO48" s="343"/>
      <c r="VAP48" s="343"/>
      <c r="VAQ48" s="343"/>
      <c r="VAR48" s="343"/>
      <c r="VAS48" s="343"/>
      <c r="VAT48" s="343"/>
      <c r="VAU48" s="343"/>
      <c r="VAV48" s="343"/>
      <c r="VAW48" s="343"/>
      <c r="VAX48" s="343"/>
      <c r="VAY48" s="343"/>
      <c r="VAZ48" s="343"/>
      <c r="VBA48" s="343"/>
      <c r="VBB48" s="343"/>
      <c r="VBC48" s="343"/>
      <c r="VBD48" s="343"/>
      <c r="VBE48" s="343"/>
      <c r="VBF48" s="343"/>
      <c r="VBG48" s="343"/>
      <c r="VBH48" s="343"/>
      <c r="VBI48" s="343"/>
      <c r="VBJ48" s="343"/>
      <c r="VBK48" s="343"/>
      <c r="VBL48" s="343"/>
      <c r="VBM48" s="343"/>
      <c r="VBN48" s="343"/>
      <c r="VBO48" s="343"/>
      <c r="VBP48" s="343"/>
      <c r="VBQ48" s="343"/>
      <c r="VBR48" s="343"/>
      <c r="VBS48" s="343"/>
      <c r="VBT48" s="343"/>
      <c r="VBU48" s="343"/>
      <c r="VBV48" s="343"/>
      <c r="VBW48" s="343"/>
      <c r="VBX48" s="343"/>
      <c r="VBY48" s="343"/>
      <c r="VBZ48" s="343"/>
      <c r="VCA48" s="343"/>
      <c r="VCB48" s="343"/>
      <c r="VCC48" s="343"/>
      <c r="VCD48" s="343"/>
      <c r="VCE48" s="343"/>
      <c r="VCF48" s="343"/>
      <c r="VCG48" s="343"/>
      <c r="VCH48" s="343"/>
      <c r="VCI48" s="343"/>
      <c r="VCJ48" s="343"/>
      <c r="VCK48" s="343"/>
      <c r="VCL48" s="343"/>
      <c r="VCM48" s="343"/>
      <c r="VCN48" s="343"/>
      <c r="VCO48" s="343"/>
      <c r="VCP48" s="343"/>
      <c r="VCQ48" s="343"/>
      <c r="VCR48" s="343"/>
      <c r="VCS48" s="343"/>
      <c r="VCT48" s="343"/>
      <c r="VCU48" s="343"/>
      <c r="VCV48" s="343"/>
      <c r="VCW48" s="343"/>
      <c r="VCX48" s="343"/>
      <c r="VCY48" s="343"/>
      <c r="VCZ48" s="343"/>
      <c r="VDA48" s="343"/>
      <c r="VDB48" s="343"/>
      <c r="VDC48" s="343"/>
      <c r="VDD48" s="343"/>
      <c r="VDE48" s="343"/>
      <c r="VDF48" s="343"/>
      <c r="VDG48" s="343"/>
      <c r="VDH48" s="343"/>
      <c r="VDI48" s="343"/>
      <c r="VDJ48" s="343"/>
      <c r="VDK48" s="343"/>
      <c r="VDL48" s="343"/>
      <c r="VDM48" s="343"/>
      <c r="VDN48" s="343"/>
      <c r="VDO48" s="343"/>
      <c r="VDP48" s="343"/>
      <c r="VDQ48" s="343"/>
      <c r="VDR48" s="343"/>
      <c r="VDS48" s="343"/>
      <c r="VDT48" s="343"/>
      <c r="VDU48" s="343"/>
      <c r="VDV48" s="343"/>
      <c r="VDW48" s="343"/>
      <c r="VDX48" s="343"/>
      <c r="VDY48" s="343"/>
      <c r="VDZ48" s="343"/>
      <c r="VEA48" s="343"/>
      <c r="VEB48" s="343"/>
      <c r="VEC48" s="343"/>
      <c r="VED48" s="343"/>
      <c r="VEE48" s="343"/>
      <c r="VEF48" s="343"/>
      <c r="VEG48" s="343"/>
      <c r="VEH48" s="343"/>
      <c r="VEI48" s="343"/>
      <c r="VEJ48" s="343"/>
      <c r="VEK48" s="343"/>
      <c r="VEL48" s="343"/>
      <c r="VEM48" s="343"/>
      <c r="VEN48" s="343"/>
      <c r="VEO48" s="343"/>
      <c r="VEP48" s="343"/>
      <c r="VEQ48" s="343"/>
      <c r="VER48" s="343"/>
      <c r="VES48" s="343"/>
      <c r="VET48" s="343"/>
      <c r="VEU48" s="343"/>
      <c r="VEV48" s="343"/>
      <c r="VEW48" s="343"/>
      <c r="VEX48" s="343"/>
      <c r="VEY48" s="343"/>
      <c r="VEZ48" s="343"/>
      <c r="VFA48" s="343"/>
      <c r="VFB48" s="343"/>
      <c r="VFC48" s="343"/>
      <c r="VFD48" s="343"/>
      <c r="VFE48" s="343"/>
      <c r="VFF48" s="343"/>
      <c r="VFG48" s="343"/>
      <c r="VFH48" s="343"/>
      <c r="VFI48" s="343"/>
      <c r="VFJ48" s="343"/>
      <c r="VFK48" s="343"/>
      <c r="VFL48" s="343"/>
      <c r="VFM48" s="343"/>
      <c r="VFN48" s="343"/>
      <c r="VFO48" s="343"/>
      <c r="VFP48" s="343"/>
      <c r="VFQ48" s="343"/>
      <c r="VFR48" s="343"/>
      <c r="VFS48" s="343"/>
      <c r="VFT48" s="343"/>
      <c r="VFU48" s="343"/>
      <c r="VFV48" s="343"/>
      <c r="VFW48" s="343"/>
      <c r="VFX48" s="343"/>
      <c r="VFY48" s="343"/>
      <c r="VFZ48" s="343"/>
      <c r="VGA48" s="343"/>
      <c r="VGB48" s="343"/>
      <c r="VGC48" s="343"/>
      <c r="VGD48" s="343"/>
      <c r="VGE48" s="343"/>
      <c r="VGF48" s="343"/>
      <c r="VGG48" s="343"/>
      <c r="VGH48" s="343"/>
      <c r="VGI48" s="343"/>
      <c r="VGJ48" s="343"/>
      <c r="VGK48" s="343"/>
      <c r="VGL48" s="343"/>
      <c r="VGM48" s="343"/>
      <c r="VGN48" s="343"/>
      <c r="VGO48" s="343"/>
      <c r="VGP48" s="343"/>
      <c r="VGQ48" s="343"/>
      <c r="VGR48" s="343"/>
      <c r="VGS48" s="343"/>
      <c r="VGT48" s="343"/>
      <c r="VGU48" s="343"/>
      <c r="VGV48" s="343"/>
      <c r="VGW48" s="343"/>
      <c r="VGX48" s="343"/>
      <c r="VGY48" s="343"/>
      <c r="VGZ48" s="343"/>
      <c r="VHA48" s="343"/>
      <c r="VHB48" s="343"/>
      <c r="VHC48" s="343"/>
      <c r="VHD48" s="343"/>
      <c r="VHE48" s="343"/>
      <c r="VHF48" s="343"/>
      <c r="VHG48" s="343"/>
      <c r="VHH48" s="343"/>
      <c r="VHI48" s="343"/>
      <c r="VHJ48" s="343"/>
      <c r="VHK48" s="343"/>
      <c r="VHL48" s="343"/>
      <c r="VHM48" s="343"/>
      <c r="VHN48" s="343"/>
      <c r="VHO48" s="343"/>
      <c r="VHP48" s="343"/>
      <c r="VHQ48" s="343"/>
      <c r="VHR48" s="343"/>
      <c r="VHS48" s="343"/>
      <c r="VHT48" s="343"/>
      <c r="VHU48" s="343"/>
      <c r="VHV48" s="343"/>
      <c r="VHW48" s="343"/>
      <c r="VHX48" s="343"/>
      <c r="VHY48" s="343"/>
      <c r="VHZ48" s="343"/>
      <c r="VIA48" s="343"/>
      <c r="VIB48" s="343"/>
      <c r="VIC48" s="343"/>
      <c r="VID48" s="343"/>
      <c r="VIE48" s="343"/>
      <c r="VIF48" s="343"/>
      <c r="VIG48" s="343"/>
      <c r="VIH48" s="343"/>
      <c r="VII48" s="343"/>
      <c r="VIJ48" s="343"/>
      <c r="VIK48" s="343"/>
      <c r="VIL48" s="343"/>
      <c r="VIM48" s="343"/>
      <c r="VIN48" s="343"/>
      <c r="VIO48" s="343"/>
      <c r="VIP48" s="343"/>
      <c r="VIQ48" s="343"/>
      <c r="VIR48" s="343"/>
      <c r="VIS48" s="343"/>
      <c r="VIT48" s="343"/>
      <c r="VIU48" s="343"/>
      <c r="VIV48" s="343"/>
      <c r="VIW48" s="343"/>
      <c r="VIX48" s="343"/>
      <c r="VIY48" s="343"/>
      <c r="VIZ48" s="343"/>
      <c r="VJA48" s="343"/>
      <c r="VJB48" s="343"/>
      <c r="VJC48" s="343"/>
      <c r="VJD48" s="343"/>
      <c r="VJE48" s="343"/>
      <c r="VJF48" s="343"/>
      <c r="VJG48" s="343"/>
      <c r="VJH48" s="343"/>
      <c r="VJI48" s="343"/>
      <c r="VJJ48" s="343"/>
      <c r="VJK48" s="343"/>
      <c r="VJL48" s="343"/>
      <c r="VJM48" s="343"/>
      <c r="VJN48" s="343"/>
      <c r="VJO48" s="343"/>
      <c r="VJP48" s="343"/>
      <c r="VJQ48" s="343"/>
      <c r="VJR48" s="343"/>
      <c r="VJS48" s="343"/>
      <c r="VJT48" s="343"/>
      <c r="VJU48" s="343"/>
      <c r="VJV48" s="343"/>
      <c r="VJW48" s="343"/>
      <c r="VJX48" s="343"/>
      <c r="VJY48" s="343"/>
      <c r="VJZ48" s="343"/>
      <c r="VKA48" s="343"/>
      <c r="VKB48" s="343"/>
      <c r="VKC48" s="343"/>
      <c r="VKD48" s="343"/>
      <c r="VKE48" s="343"/>
      <c r="VKF48" s="343"/>
      <c r="VKG48" s="343"/>
      <c r="VKH48" s="343"/>
      <c r="VKI48" s="343"/>
      <c r="VKJ48" s="343"/>
      <c r="VKK48" s="343"/>
      <c r="VKL48" s="343"/>
      <c r="VKM48" s="343"/>
      <c r="VKN48" s="343"/>
      <c r="VKO48" s="343"/>
      <c r="VKP48" s="343"/>
      <c r="VKQ48" s="343"/>
      <c r="VKR48" s="343"/>
      <c r="VKS48" s="343"/>
      <c r="VKT48" s="343"/>
      <c r="VKU48" s="343"/>
      <c r="VKV48" s="343"/>
      <c r="VKW48" s="343"/>
      <c r="VKX48" s="343"/>
      <c r="VKY48" s="343"/>
      <c r="VKZ48" s="343"/>
      <c r="VLA48" s="343"/>
      <c r="VLB48" s="343"/>
      <c r="VLC48" s="343"/>
      <c r="VLD48" s="343"/>
      <c r="VLE48" s="343"/>
      <c r="VLF48" s="343"/>
      <c r="VLG48" s="343"/>
      <c r="VLH48" s="343"/>
      <c r="VLI48" s="343"/>
      <c r="VLJ48" s="343"/>
      <c r="VLK48" s="343"/>
      <c r="VLL48" s="343"/>
      <c r="VLM48" s="343"/>
      <c r="VLN48" s="343"/>
      <c r="VLO48" s="343"/>
      <c r="VLP48" s="343"/>
      <c r="VLQ48" s="343"/>
      <c r="VLR48" s="343"/>
      <c r="VLS48" s="343"/>
      <c r="VLT48" s="343"/>
      <c r="VLU48" s="343"/>
      <c r="VLV48" s="343"/>
      <c r="VLW48" s="343"/>
      <c r="VLX48" s="343"/>
      <c r="VLY48" s="343"/>
      <c r="VLZ48" s="343"/>
      <c r="VMA48" s="343"/>
      <c r="VMB48" s="343"/>
      <c r="VMC48" s="343"/>
      <c r="VMD48" s="343"/>
      <c r="VME48" s="343"/>
      <c r="VMF48" s="343"/>
      <c r="VMG48" s="343"/>
      <c r="VMH48" s="343"/>
      <c r="VMI48" s="343"/>
      <c r="VMJ48" s="343"/>
      <c r="VMK48" s="343"/>
      <c r="VML48" s="343"/>
      <c r="VMM48" s="343"/>
      <c r="VMN48" s="343"/>
      <c r="VMO48" s="343"/>
      <c r="VMP48" s="343"/>
      <c r="VMQ48" s="343"/>
      <c r="VMR48" s="343"/>
      <c r="VMS48" s="343"/>
      <c r="VMT48" s="343"/>
      <c r="VMU48" s="343"/>
      <c r="VMV48" s="343"/>
      <c r="VMW48" s="343"/>
      <c r="VMX48" s="343"/>
      <c r="VMY48" s="343"/>
      <c r="VMZ48" s="343"/>
      <c r="VNA48" s="343"/>
      <c r="VNB48" s="343"/>
      <c r="VNC48" s="343"/>
      <c r="VND48" s="343"/>
      <c r="VNE48" s="343"/>
      <c r="VNF48" s="343"/>
      <c r="VNG48" s="343"/>
      <c r="VNH48" s="343"/>
      <c r="VNI48" s="343"/>
      <c r="VNJ48" s="343"/>
      <c r="VNK48" s="343"/>
      <c r="VNL48" s="343"/>
      <c r="VNM48" s="343"/>
      <c r="VNN48" s="343"/>
      <c r="VNO48" s="343"/>
      <c r="VNP48" s="343"/>
      <c r="VNQ48" s="343"/>
      <c r="VNR48" s="343"/>
      <c r="VNS48" s="343"/>
      <c r="VNT48" s="343"/>
      <c r="VNU48" s="343"/>
      <c r="VNV48" s="343"/>
      <c r="VNW48" s="343"/>
      <c r="VNX48" s="343"/>
      <c r="VNY48" s="343"/>
      <c r="VNZ48" s="343"/>
      <c r="VOA48" s="343"/>
      <c r="VOB48" s="343"/>
      <c r="VOC48" s="343"/>
      <c r="VOD48" s="343"/>
      <c r="VOE48" s="343"/>
      <c r="VOF48" s="343"/>
      <c r="VOG48" s="343"/>
      <c r="VOH48" s="343"/>
      <c r="VOI48" s="343"/>
      <c r="VOJ48" s="343"/>
      <c r="VOK48" s="343"/>
      <c r="VOL48" s="343"/>
      <c r="VOM48" s="343"/>
      <c r="VON48" s="343"/>
      <c r="VOO48" s="343"/>
      <c r="VOP48" s="343"/>
      <c r="VOQ48" s="343"/>
      <c r="VOR48" s="343"/>
      <c r="VOS48" s="343"/>
      <c r="VOT48" s="343"/>
      <c r="VOU48" s="343"/>
      <c r="VOV48" s="343"/>
      <c r="VOW48" s="343"/>
      <c r="VOX48" s="343"/>
      <c r="VOY48" s="343"/>
      <c r="VOZ48" s="343"/>
      <c r="VPA48" s="343"/>
      <c r="VPB48" s="343"/>
      <c r="VPC48" s="343"/>
      <c r="VPD48" s="343"/>
      <c r="VPE48" s="343"/>
      <c r="VPF48" s="343"/>
      <c r="VPG48" s="343"/>
      <c r="VPH48" s="343"/>
      <c r="VPI48" s="343"/>
      <c r="VPJ48" s="343"/>
      <c r="VPK48" s="343"/>
      <c r="VPL48" s="343"/>
      <c r="VPM48" s="343"/>
      <c r="VPN48" s="343"/>
      <c r="VPO48" s="343"/>
      <c r="VPP48" s="343"/>
      <c r="VPQ48" s="343"/>
      <c r="VPR48" s="343"/>
      <c r="VPS48" s="343"/>
      <c r="VPT48" s="343"/>
      <c r="VPU48" s="343"/>
      <c r="VPV48" s="343"/>
      <c r="VPW48" s="343"/>
      <c r="VPX48" s="343"/>
      <c r="VPY48" s="343"/>
      <c r="VPZ48" s="343"/>
      <c r="VQA48" s="343"/>
      <c r="VQB48" s="343"/>
      <c r="VQC48" s="343"/>
      <c r="VQD48" s="343"/>
      <c r="VQE48" s="343"/>
      <c r="VQF48" s="343"/>
      <c r="VQG48" s="343"/>
      <c r="VQH48" s="343"/>
      <c r="VQI48" s="343"/>
      <c r="VQJ48" s="343"/>
      <c r="VQK48" s="343"/>
      <c r="VQL48" s="343"/>
      <c r="VQM48" s="343"/>
      <c r="VQN48" s="343"/>
      <c r="VQO48" s="343"/>
      <c r="VQP48" s="343"/>
      <c r="VQQ48" s="343"/>
      <c r="VQR48" s="343"/>
      <c r="VQS48" s="343"/>
      <c r="VQT48" s="343"/>
      <c r="VQU48" s="343"/>
      <c r="VQV48" s="343"/>
      <c r="VQW48" s="343"/>
      <c r="VQX48" s="343"/>
      <c r="VQY48" s="343"/>
      <c r="VQZ48" s="343"/>
      <c r="VRA48" s="343"/>
      <c r="VRB48" s="343"/>
      <c r="VRC48" s="343"/>
      <c r="VRD48" s="343"/>
      <c r="VRE48" s="343"/>
      <c r="VRF48" s="343"/>
      <c r="VRG48" s="343"/>
      <c r="VRH48" s="343"/>
      <c r="VRI48" s="343"/>
      <c r="VRJ48" s="343"/>
      <c r="VRK48" s="343"/>
      <c r="VRL48" s="343"/>
      <c r="VRM48" s="343"/>
      <c r="VRN48" s="343"/>
      <c r="VRO48" s="343"/>
      <c r="VRP48" s="343"/>
      <c r="VRQ48" s="343"/>
      <c r="VRR48" s="343"/>
      <c r="VRS48" s="343"/>
      <c r="VRT48" s="343"/>
      <c r="VRU48" s="343"/>
      <c r="VRV48" s="343"/>
      <c r="VRW48" s="343"/>
      <c r="VRX48" s="343"/>
      <c r="VRY48" s="343"/>
      <c r="VRZ48" s="343"/>
      <c r="VSA48" s="343"/>
      <c r="VSB48" s="343"/>
      <c r="VSC48" s="343"/>
      <c r="VSD48" s="343"/>
      <c r="VSE48" s="343"/>
      <c r="VSF48" s="343"/>
      <c r="VSG48" s="343"/>
      <c r="VSH48" s="343"/>
      <c r="VSI48" s="343"/>
      <c r="VSJ48" s="343"/>
      <c r="VSK48" s="343"/>
      <c r="VSL48" s="343"/>
      <c r="VSM48" s="343"/>
      <c r="VSN48" s="343"/>
      <c r="VSO48" s="343"/>
      <c r="VSP48" s="343"/>
      <c r="VSQ48" s="343"/>
      <c r="VSR48" s="343"/>
      <c r="VSS48" s="343"/>
      <c r="VST48" s="343"/>
      <c r="VSU48" s="343"/>
      <c r="VSV48" s="343"/>
      <c r="VSW48" s="343"/>
      <c r="VSX48" s="343"/>
      <c r="VSY48" s="343"/>
      <c r="VSZ48" s="343"/>
      <c r="VTA48" s="343"/>
      <c r="VTB48" s="343"/>
      <c r="VTC48" s="343"/>
      <c r="VTD48" s="343"/>
      <c r="VTE48" s="343"/>
      <c r="VTF48" s="343"/>
      <c r="VTG48" s="343"/>
      <c r="VTH48" s="343"/>
      <c r="VTI48" s="343"/>
      <c r="VTJ48" s="343"/>
      <c r="VTK48" s="343"/>
      <c r="VTL48" s="343"/>
      <c r="VTM48" s="343"/>
      <c r="VTN48" s="343"/>
      <c r="VTO48" s="343"/>
      <c r="VTP48" s="343"/>
      <c r="VTQ48" s="343"/>
      <c r="VTR48" s="343"/>
      <c r="VTS48" s="343"/>
      <c r="VTT48" s="343"/>
      <c r="VTU48" s="343"/>
      <c r="VTV48" s="343"/>
      <c r="VTW48" s="343"/>
      <c r="VTX48" s="343"/>
      <c r="VTY48" s="343"/>
      <c r="VTZ48" s="343"/>
      <c r="VUA48" s="343"/>
      <c r="VUB48" s="343"/>
      <c r="VUC48" s="343"/>
      <c r="VUD48" s="343"/>
      <c r="VUE48" s="343"/>
      <c r="VUF48" s="343"/>
      <c r="VUG48" s="343"/>
      <c r="VUH48" s="343"/>
      <c r="VUI48" s="343"/>
      <c r="VUJ48" s="343"/>
      <c r="VUK48" s="343"/>
      <c r="VUL48" s="343"/>
      <c r="VUM48" s="343"/>
      <c r="VUN48" s="343"/>
      <c r="VUO48" s="343"/>
      <c r="VUP48" s="343"/>
      <c r="VUQ48" s="343"/>
      <c r="VUR48" s="343"/>
      <c r="VUS48" s="343"/>
      <c r="VUT48" s="343"/>
      <c r="VUU48" s="343"/>
      <c r="VUV48" s="343"/>
      <c r="VUW48" s="343"/>
      <c r="VUX48" s="343"/>
      <c r="VUY48" s="343"/>
      <c r="VUZ48" s="343"/>
      <c r="VVA48" s="343"/>
      <c r="VVB48" s="343"/>
      <c r="VVC48" s="343"/>
      <c r="VVD48" s="343"/>
      <c r="VVE48" s="343"/>
      <c r="VVF48" s="343"/>
      <c r="VVG48" s="343"/>
      <c r="VVH48" s="343"/>
      <c r="VVI48" s="343"/>
      <c r="VVJ48" s="343"/>
      <c r="VVK48" s="343"/>
      <c r="VVL48" s="343"/>
      <c r="VVM48" s="343"/>
      <c r="VVN48" s="343"/>
      <c r="VVO48" s="343"/>
      <c r="VVP48" s="343"/>
      <c r="VVQ48" s="343"/>
      <c r="VVR48" s="343"/>
      <c r="VVS48" s="343"/>
      <c r="VVT48" s="343"/>
      <c r="VVU48" s="343"/>
      <c r="VVV48" s="343"/>
      <c r="VVW48" s="343"/>
      <c r="VVX48" s="343"/>
      <c r="VVY48" s="343"/>
      <c r="VVZ48" s="343"/>
      <c r="VWA48" s="343"/>
      <c r="VWB48" s="343"/>
      <c r="VWC48" s="343"/>
      <c r="VWD48" s="343"/>
      <c r="VWE48" s="343"/>
      <c r="VWF48" s="343"/>
      <c r="VWG48" s="343"/>
      <c r="VWH48" s="343"/>
      <c r="VWI48" s="343"/>
      <c r="VWJ48" s="343"/>
      <c r="VWK48" s="343"/>
      <c r="VWL48" s="343"/>
      <c r="VWM48" s="343"/>
      <c r="VWN48" s="343"/>
      <c r="VWO48" s="343"/>
      <c r="VWP48" s="343"/>
      <c r="VWQ48" s="343"/>
      <c r="VWR48" s="343"/>
      <c r="VWS48" s="343"/>
      <c r="VWT48" s="343"/>
      <c r="VWU48" s="343"/>
      <c r="VWV48" s="343"/>
      <c r="VWW48" s="343"/>
      <c r="VWX48" s="343"/>
      <c r="VWY48" s="343"/>
      <c r="VWZ48" s="343"/>
      <c r="VXA48" s="343"/>
      <c r="VXB48" s="343"/>
      <c r="VXC48" s="343"/>
      <c r="VXD48" s="343"/>
      <c r="VXE48" s="343"/>
      <c r="VXF48" s="343"/>
      <c r="VXG48" s="343"/>
      <c r="VXH48" s="343"/>
      <c r="VXI48" s="343"/>
      <c r="VXJ48" s="343"/>
      <c r="VXK48" s="343"/>
      <c r="VXL48" s="343"/>
      <c r="VXM48" s="343"/>
      <c r="VXN48" s="343"/>
      <c r="VXO48" s="343"/>
      <c r="VXP48" s="343"/>
      <c r="VXQ48" s="343"/>
      <c r="VXR48" s="343"/>
      <c r="VXS48" s="343"/>
      <c r="VXT48" s="343"/>
      <c r="VXU48" s="343"/>
      <c r="VXV48" s="343"/>
      <c r="VXW48" s="343"/>
      <c r="VXX48" s="343"/>
      <c r="VXY48" s="343"/>
      <c r="VXZ48" s="343"/>
      <c r="VYA48" s="343"/>
      <c r="VYB48" s="343"/>
      <c r="VYC48" s="343"/>
      <c r="VYD48" s="343"/>
      <c r="VYE48" s="343"/>
      <c r="VYF48" s="343"/>
      <c r="VYG48" s="343"/>
      <c r="VYH48" s="343"/>
      <c r="VYI48" s="343"/>
      <c r="VYJ48" s="343"/>
      <c r="VYK48" s="343"/>
      <c r="VYL48" s="343"/>
      <c r="VYM48" s="343"/>
      <c r="VYN48" s="343"/>
      <c r="VYO48" s="343"/>
      <c r="VYP48" s="343"/>
      <c r="VYQ48" s="343"/>
      <c r="VYR48" s="343"/>
      <c r="VYS48" s="343"/>
      <c r="VYT48" s="343"/>
      <c r="VYU48" s="343"/>
      <c r="VYV48" s="343"/>
      <c r="VYW48" s="343"/>
      <c r="VYX48" s="343"/>
      <c r="VYY48" s="343"/>
      <c r="VYZ48" s="343"/>
      <c r="VZA48" s="343"/>
      <c r="VZB48" s="343"/>
      <c r="VZC48" s="343"/>
      <c r="VZD48" s="343"/>
      <c r="VZE48" s="343"/>
      <c r="VZF48" s="343"/>
      <c r="VZG48" s="343"/>
      <c r="VZH48" s="343"/>
      <c r="VZI48" s="343"/>
      <c r="VZJ48" s="343"/>
      <c r="VZK48" s="343"/>
      <c r="VZL48" s="343"/>
      <c r="VZM48" s="343"/>
      <c r="VZN48" s="343"/>
      <c r="VZO48" s="343"/>
      <c r="VZP48" s="343"/>
      <c r="VZQ48" s="343"/>
      <c r="VZR48" s="343"/>
      <c r="VZS48" s="343"/>
      <c r="VZT48" s="343"/>
      <c r="VZU48" s="343"/>
      <c r="VZV48" s="343"/>
      <c r="VZW48" s="343"/>
      <c r="VZX48" s="343"/>
      <c r="VZY48" s="343"/>
      <c r="VZZ48" s="343"/>
      <c r="WAA48" s="343"/>
      <c r="WAB48" s="343"/>
      <c r="WAC48" s="343"/>
      <c r="WAD48" s="343"/>
      <c r="WAE48" s="343"/>
      <c r="WAF48" s="343"/>
      <c r="WAG48" s="343"/>
      <c r="WAH48" s="343"/>
      <c r="WAI48" s="343"/>
      <c r="WAJ48" s="343"/>
      <c r="WAK48" s="343"/>
      <c r="WAL48" s="343"/>
      <c r="WAM48" s="343"/>
      <c r="WAN48" s="343"/>
      <c r="WAO48" s="343"/>
      <c r="WAP48" s="343"/>
      <c r="WAQ48" s="343"/>
      <c r="WAR48" s="343"/>
      <c r="WAS48" s="343"/>
      <c r="WAT48" s="343"/>
      <c r="WAU48" s="343"/>
      <c r="WAV48" s="343"/>
      <c r="WAW48" s="343"/>
      <c r="WAX48" s="343"/>
      <c r="WAY48" s="343"/>
      <c r="WAZ48" s="343"/>
      <c r="WBA48" s="343"/>
      <c r="WBB48" s="343"/>
      <c r="WBC48" s="343"/>
      <c r="WBD48" s="343"/>
      <c r="WBE48" s="343"/>
      <c r="WBF48" s="343"/>
      <c r="WBG48" s="343"/>
      <c r="WBH48" s="343"/>
      <c r="WBI48" s="343"/>
      <c r="WBJ48" s="343"/>
      <c r="WBK48" s="343"/>
      <c r="WBL48" s="343"/>
      <c r="WBM48" s="343"/>
      <c r="WBN48" s="343"/>
      <c r="WBO48" s="343"/>
      <c r="WBP48" s="343"/>
      <c r="WBQ48" s="343"/>
      <c r="WBR48" s="343"/>
      <c r="WBS48" s="343"/>
      <c r="WBT48" s="343"/>
      <c r="WBU48" s="343"/>
      <c r="WBV48" s="343"/>
      <c r="WBW48" s="343"/>
      <c r="WBX48" s="343"/>
      <c r="WBY48" s="343"/>
      <c r="WBZ48" s="343"/>
      <c r="WCA48" s="343"/>
      <c r="WCB48" s="343"/>
      <c r="WCC48" s="343"/>
      <c r="WCD48" s="343"/>
      <c r="WCE48" s="343"/>
      <c r="WCF48" s="343"/>
      <c r="WCG48" s="343"/>
      <c r="WCH48" s="343"/>
      <c r="WCI48" s="343"/>
      <c r="WCJ48" s="343"/>
      <c r="WCK48" s="343"/>
      <c r="WCL48" s="343"/>
      <c r="WCM48" s="343"/>
      <c r="WCN48" s="343"/>
      <c r="WCO48" s="343"/>
      <c r="WCP48" s="343"/>
      <c r="WCQ48" s="343"/>
      <c r="WCR48" s="343"/>
      <c r="WCS48" s="343"/>
      <c r="WCT48" s="343"/>
      <c r="WCU48" s="343"/>
      <c r="WCV48" s="343"/>
      <c r="WCW48" s="343"/>
      <c r="WCX48" s="343"/>
      <c r="WCY48" s="343"/>
      <c r="WCZ48" s="343"/>
      <c r="WDA48" s="343"/>
      <c r="WDB48" s="343"/>
      <c r="WDC48" s="343"/>
      <c r="WDD48" s="343"/>
      <c r="WDE48" s="343"/>
      <c r="WDF48" s="343"/>
      <c r="WDG48" s="343"/>
      <c r="WDH48" s="343"/>
      <c r="WDI48" s="343"/>
      <c r="WDJ48" s="343"/>
      <c r="WDK48" s="343"/>
      <c r="WDL48" s="343"/>
      <c r="WDM48" s="343"/>
      <c r="WDN48" s="343"/>
      <c r="WDO48" s="343"/>
      <c r="WDP48" s="343"/>
      <c r="WDQ48" s="343"/>
      <c r="WDR48" s="343"/>
      <c r="WDS48" s="343"/>
      <c r="WDT48" s="343"/>
      <c r="WDU48" s="343"/>
      <c r="WDV48" s="343"/>
      <c r="WDW48" s="343"/>
      <c r="WDX48" s="343"/>
      <c r="WDY48" s="343"/>
      <c r="WDZ48" s="343"/>
      <c r="WEA48" s="343"/>
      <c r="WEB48" s="343"/>
      <c r="WEC48" s="343"/>
      <c r="WED48" s="343"/>
      <c r="WEE48" s="343"/>
      <c r="WEF48" s="343"/>
      <c r="WEG48" s="343"/>
      <c r="WEH48" s="343"/>
      <c r="WEI48" s="343"/>
      <c r="WEJ48" s="343"/>
      <c r="WEK48" s="343"/>
      <c r="WEL48" s="343"/>
      <c r="WEM48" s="343"/>
      <c r="WEN48" s="343"/>
      <c r="WEO48" s="343"/>
      <c r="WEP48" s="343"/>
      <c r="WEQ48" s="343"/>
      <c r="WER48" s="343"/>
      <c r="WES48" s="343"/>
      <c r="WET48" s="343"/>
      <c r="WEU48" s="343"/>
      <c r="WEV48" s="343"/>
      <c r="WEW48" s="343"/>
      <c r="WEX48" s="343"/>
      <c r="WEY48" s="343"/>
      <c r="WEZ48" s="343"/>
      <c r="WFA48" s="343"/>
      <c r="WFB48" s="343"/>
      <c r="WFC48" s="343"/>
      <c r="WFD48" s="343"/>
      <c r="WFE48" s="343"/>
      <c r="WFF48" s="343"/>
      <c r="WFG48" s="343"/>
      <c r="WFH48" s="343"/>
      <c r="WFI48" s="343"/>
      <c r="WFJ48" s="343"/>
      <c r="WFK48" s="343"/>
      <c r="WFL48" s="343"/>
      <c r="WFM48" s="343"/>
      <c r="WFN48" s="343"/>
      <c r="WFO48" s="343"/>
      <c r="WFP48" s="343"/>
      <c r="WFQ48" s="343"/>
      <c r="WFR48" s="343"/>
      <c r="WFS48" s="343"/>
      <c r="WFT48" s="343"/>
      <c r="WFU48" s="343"/>
      <c r="WFV48" s="343"/>
      <c r="WFW48" s="343"/>
      <c r="WFX48" s="343"/>
      <c r="WFY48" s="343"/>
      <c r="WFZ48" s="343"/>
      <c r="WGA48" s="343"/>
      <c r="WGB48" s="343"/>
      <c r="WGC48" s="343"/>
      <c r="WGD48" s="343"/>
      <c r="WGE48" s="343"/>
      <c r="WGF48" s="343"/>
      <c r="WGG48" s="343"/>
      <c r="WGH48" s="343"/>
      <c r="WGI48" s="343"/>
      <c r="WGJ48" s="343"/>
      <c r="WGK48" s="343"/>
      <c r="WGL48" s="343"/>
      <c r="WGM48" s="343"/>
      <c r="WGN48" s="343"/>
      <c r="WGO48" s="343"/>
      <c r="WGP48" s="343"/>
      <c r="WGQ48" s="343"/>
      <c r="WGR48" s="343"/>
      <c r="WGS48" s="343"/>
      <c r="WGT48" s="343"/>
      <c r="WGU48" s="343"/>
      <c r="WGV48" s="343"/>
      <c r="WGW48" s="343"/>
      <c r="WGX48" s="343"/>
      <c r="WGY48" s="343"/>
      <c r="WGZ48" s="343"/>
      <c r="WHA48" s="343"/>
      <c r="WHB48" s="343"/>
      <c r="WHC48" s="343"/>
      <c r="WHD48" s="343"/>
      <c r="WHE48" s="343"/>
      <c r="WHF48" s="343"/>
      <c r="WHG48" s="343"/>
      <c r="WHH48" s="343"/>
      <c r="WHI48" s="343"/>
      <c r="WHJ48" s="343"/>
      <c r="WHK48" s="343"/>
      <c r="WHL48" s="343"/>
      <c r="WHM48" s="343"/>
      <c r="WHN48" s="343"/>
      <c r="WHO48" s="343"/>
      <c r="WHP48" s="343"/>
      <c r="WHQ48" s="343"/>
      <c r="WHR48" s="343"/>
      <c r="WHS48" s="343"/>
      <c r="WHT48" s="343"/>
      <c r="WHU48" s="343"/>
      <c r="WHV48" s="343"/>
      <c r="WHW48" s="343"/>
      <c r="WHX48" s="343"/>
      <c r="WHY48" s="343"/>
      <c r="WHZ48" s="343"/>
      <c r="WIA48" s="343"/>
      <c r="WIB48" s="343"/>
      <c r="WIC48" s="343"/>
      <c r="WID48" s="343"/>
      <c r="WIE48" s="343"/>
      <c r="WIF48" s="343"/>
      <c r="WIG48" s="343"/>
      <c r="WIH48" s="343"/>
      <c r="WII48" s="343"/>
      <c r="WIJ48" s="343"/>
      <c r="WIK48" s="343"/>
      <c r="WIL48" s="343"/>
      <c r="WIM48" s="343"/>
      <c r="WIN48" s="343"/>
      <c r="WIO48" s="343"/>
      <c r="WIP48" s="343"/>
      <c r="WIQ48" s="343"/>
      <c r="WIR48" s="343"/>
      <c r="WIS48" s="343"/>
      <c r="WIT48" s="343"/>
      <c r="WIU48" s="343"/>
      <c r="WIV48" s="343"/>
      <c r="WIW48" s="343"/>
      <c r="WIX48" s="343"/>
      <c r="WIY48" s="343"/>
      <c r="WIZ48" s="343"/>
      <c r="WJA48" s="343"/>
      <c r="WJB48" s="343"/>
      <c r="WJC48" s="343"/>
      <c r="WJD48" s="343"/>
      <c r="WJE48" s="343"/>
      <c r="WJF48" s="343"/>
      <c r="WJG48" s="343"/>
      <c r="WJH48" s="343"/>
      <c r="WJI48" s="343"/>
      <c r="WJJ48" s="343"/>
      <c r="WJK48" s="343"/>
      <c r="WJL48" s="343"/>
      <c r="WJM48" s="343"/>
      <c r="WJN48" s="343"/>
      <c r="WJO48" s="343"/>
      <c r="WJP48" s="343"/>
      <c r="WJQ48" s="343"/>
      <c r="WJR48" s="343"/>
      <c r="WJS48" s="343"/>
      <c r="WJT48" s="343"/>
      <c r="WJU48" s="343"/>
      <c r="WJV48" s="343"/>
      <c r="WJW48" s="343"/>
      <c r="WJX48" s="343"/>
      <c r="WJY48" s="343"/>
      <c r="WJZ48" s="343"/>
      <c r="WKA48" s="343"/>
      <c r="WKB48" s="343"/>
      <c r="WKC48" s="343"/>
      <c r="WKD48" s="343"/>
      <c r="WKE48" s="343"/>
      <c r="WKF48" s="343"/>
      <c r="WKG48" s="343"/>
      <c r="WKH48" s="343"/>
      <c r="WKI48" s="343"/>
      <c r="WKJ48" s="343"/>
      <c r="WKK48" s="343"/>
      <c r="WKL48" s="343"/>
      <c r="WKM48" s="343"/>
      <c r="WKN48" s="343"/>
      <c r="WKO48" s="343"/>
      <c r="WKP48" s="343"/>
      <c r="WKQ48" s="343"/>
      <c r="WKR48" s="343"/>
      <c r="WKS48" s="343"/>
      <c r="WKT48" s="343"/>
      <c r="WKU48" s="343"/>
      <c r="WKV48" s="343"/>
      <c r="WKW48" s="343"/>
      <c r="WKX48" s="343"/>
      <c r="WKY48" s="343"/>
      <c r="WKZ48" s="343"/>
      <c r="WLA48" s="343"/>
      <c r="WLB48" s="343"/>
      <c r="WLC48" s="343"/>
      <c r="WLD48" s="343"/>
      <c r="WLE48" s="343"/>
      <c r="WLF48" s="343"/>
      <c r="WLG48" s="343"/>
      <c r="WLH48" s="343"/>
      <c r="WLI48" s="343"/>
      <c r="WLJ48" s="343"/>
      <c r="WLK48" s="343"/>
      <c r="WLL48" s="343"/>
      <c r="WLM48" s="343"/>
      <c r="WLN48" s="343"/>
      <c r="WLO48" s="343"/>
      <c r="WLP48" s="343"/>
      <c r="WLQ48" s="343"/>
      <c r="WLR48" s="343"/>
      <c r="WLS48" s="343"/>
      <c r="WLT48" s="343"/>
      <c r="WLU48" s="343"/>
      <c r="WLV48" s="343"/>
      <c r="WLW48" s="343"/>
      <c r="WLX48" s="343"/>
      <c r="WLY48" s="343"/>
      <c r="WLZ48" s="343"/>
      <c r="WMA48" s="343"/>
      <c r="WMB48" s="343"/>
      <c r="WMC48" s="343"/>
      <c r="WMD48" s="343"/>
      <c r="WME48" s="343"/>
      <c r="WMF48" s="343"/>
      <c r="WMG48" s="343"/>
      <c r="WMH48" s="343"/>
      <c r="WMI48" s="343"/>
      <c r="WMJ48" s="343"/>
      <c r="WMK48" s="343"/>
      <c r="WML48" s="343"/>
      <c r="WMM48" s="343"/>
      <c r="WMN48" s="343"/>
      <c r="WMO48" s="343"/>
      <c r="WMP48" s="343"/>
      <c r="WMQ48" s="343"/>
      <c r="WMR48" s="343"/>
      <c r="WMS48" s="343"/>
      <c r="WMT48" s="343"/>
      <c r="WMU48" s="343"/>
      <c r="WMV48" s="343"/>
      <c r="WMW48" s="343"/>
      <c r="WMX48" s="343"/>
      <c r="WMY48" s="343"/>
      <c r="WMZ48" s="343"/>
      <c r="WNA48" s="343"/>
      <c r="WNB48" s="343"/>
      <c r="WNC48" s="343"/>
      <c r="WND48" s="343"/>
      <c r="WNE48" s="343"/>
      <c r="WNF48" s="343"/>
      <c r="WNG48" s="343"/>
      <c r="WNH48" s="343"/>
      <c r="WNI48" s="343"/>
      <c r="WNJ48" s="343"/>
      <c r="WNK48" s="343"/>
      <c r="WNL48" s="343"/>
      <c r="WNM48" s="343"/>
      <c r="WNN48" s="343"/>
      <c r="WNO48" s="343"/>
      <c r="WNP48" s="343"/>
      <c r="WNQ48" s="343"/>
      <c r="WNR48" s="343"/>
      <c r="WNS48" s="343"/>
      <c r="WNT48" s="343"/>
      <c r="WNU48" s="343"/>
      <c r="WNV48" s="343"/>
      <c r="WNW48" s="343"/>
      <c r="WNX48" s="343"/>
      <c r="WNY48" s="343"/>
      <c r="WNZ48" s="343"/>
      <c r="WOA48" s="343"/>
      <c r="WOB48" s="343"/>
      <c r="WOC48" s="343"/>
      <c r="WOD48" s="343"/>
      <c r="WOE48" s="343"/>
      <c r="WOF48" s="343"/>
      <c r="WOG48" s="343"/>
      <c r="WOH48" s="343"/>
      <c r="WOI48" s="343"/>
      <c r="WOJ48" s="343"/>
      <c r="WOK48" s="343"/>
      <c r="WOL48" s="343"/>
      <c r="WOM48" s="343"/>
      <c r="WON48" s="343"/>
      <c r="WOO48" s="343"/>
      <c r="WOP48" s="343"/>
      <c r="WOQ48" s="343"/>
      <c r="WOR48" s="343"/>
      <c r="WOS48" s="343"/>
      <c r="WOT48" s="343"/>
      <c r="WOU48" s="343"/>
      <c r="WOV48" s="343"/>
      <c r="WOW48" s="343"/>
      <c r="WOX48" s="343"/>
      <c r="WOY48" s="343"/>
      <c r="WOZ48" s="343"/>
      <c r="WPA48" s="343"/>
      <c r="WPB48" s="343"/>
      <c r="WPC48" s="343"/>
      <c r="WPD48" s="343"/>
      <c r="WPE48" s="343"/>
      <c r="WPF48" s="343"/>
      <c r="WPG48" s="343"/>
      <c r="WPH48" s="343"/>
      <c r="WPI48" s="343"/>
      <c r="WPJ48" s="343"/>
      <c r="WPK48" s="343"/>
      <c r="WPL48" s="343"/>
      <c r="WPM48" s="343"/>
      <c r="WPN48" s="343"/>
      <c r="WPO48" s="343"/>
      <c r="WPP48" s="343"/>
      <c r="WPQ48" s="343"/>
      <c r="WPR48" s="343"/>
      <c r="WPS48" s="343"/>
      <c r="WPT48" s="343"/>
      <c r="WPU48" s="343"/>
      <c r="WPV48" s="343"/>
      <c r="WPW48" s="343"/>
      <c r="WPX48" s="343"/>
      <c r="WPY48" s="343"/>
      <c r="WPZ48" s="343"/>
      <c r="WQA48" s="343"/>
      <c r="WQB48" s="343"/>
      <c r="WQC48" s="343"/>
      <c r="WQD48" s="343"/>
      <c r="WQE48" s="343"/>
      <c r="WQF48" s="343"/>
      <c r="WQG48" s="343"/>
      <c r="WQH48" s="343"/>
      <c r="WQI48" s="343"/>
      <c r="WQJ48" s="343"/>
      <c r="WQK48" s="343"/>
      <c r="WQL48" s="343"/>
      <c r="WQM48" s="343"/>
      <c r="WQN48" s="343"/>
      <c r="WQO48" s="343"/>
      <c r="WQP48" s="343"/>
      <c r="WQQ48" s="343"/>
      <c r="WQR48" s="343"/>
      <c r="WQS48" s="343"/>
      <c r="WQT48" s="343"/>
      <c r="WQU48" s="343"/>
      <c r="WQV48" s="343"/>
      <c r="WQW48" s="343"/>
      <c r="WQX48" s="343"/>
      <c r="WQY48" s="343"/>
      <c r="WQZ48" s="343"/>
      <c r="WRA48" s="343"/>
      <c r="WRB48" s="343"/>
      <c r="WRC48" s="343"/>
      <c r="WRD48" s="343"/>
      <c r="WRE48" s="343"/>
      <c r="WRF48" s="343"/>
      <c r="WRG48" s="343"/>
      <c r="WRH48" s="343"/>
      <c r="WRI48" s="343"/>
      <c r="WRJ48" s="343"/>
      <c r="WRK48" s="343"/>
      <c r="WRL48" s="343"/>
      <c r="WRM48" s="343"/>
      <c r="WRN48" s="343"/>
      <c r="WRO48" s="343"/>
      <c r="WRP48" s="343"/>
      <c r="WRQ48" s="343"/>
      <c r="WRR48" s="343"/>
      <c r="WRS48" s="343"/>
      <c r="WRT48" s="343"/>
      <c r="WRU48" s="343"/>
      <c r="WRV48" s="343"/>
      <c r="WRW48" s="343"/>
      <c r="WRX48" s="343"/>
      <c r="WRY48" s="343"/>
      <c r="WRZ48" s="343"/>
      <c r="WSA48" s="343"/>
      <c r="WSB48" s="343"/>
      <c r="WSC48" s="343"/>
      <c r="WSD48" s="343"/>
      <c r="WSE48" s="343"/>
      <c r="WSF48" s="343"/>
      <c r="WSG48" s="343"/>
      <c r="WSH48" s="343"/>
      <c r="WSI48" s="343"/>
      <c r="WSJ48" s="343"/>
      <c r="WSK48" s="343"/>
      <c r="WSL48" s="343"/>
      <c r="WSM48" s="343"/>
      <c r="WSN48" s="343"/>
      <c r="WSO48" s="343"/>
      <c r="WSP48" s="343"/>
      <c r="WSQ48" s="343"/>
      <c r="WSR48" s="343"/>
      <c r="WSS48" s="343"/>
      <c r="WST48" s="343"/>
      <c r="WSU48" s="343"/>
      <c r="WSV48" s="343"/>
      <c r="WSW48" s="343"/>
      <c r="WSX48" s="343"/>
      <c r="WSY48" s="343"/>
      <c r="WSZ48" s="343"/>
      <c r="WTA48" s="343"/>
      <c r="WTB48" s="343"/>
      <c r="WTC48" s="343"/>
      <c r="WTD48" s="343"/>
      <c r="WTE48" s="343"/>
      <c r="WTF48" s="343"/>
      <c r="WTG48" s="343"/>
      <c r="WTH48" s="343"/>
      <c r="WTI48" s="343"/>
      <c r="WTJ48" s="343"/>
      <c r="WTK48" s="343"/>
      <c r="WTL48" s="343"/>
      <c r="WTM48" s="343"/>
      <c r="WTN48" s="343"/>
      <c r="WTO48" s="343"/>
      <c r="WTP48" s="343"/>
      <c r="WTQ48" s="343"/>
      <c r="WTR48" s="343"/>
      <c r="WTS48" s="343"/>
      <c r="WTT48" s="343"/>
      <c r="WTU48" s="343"/>
      <c r="WTV48" s="343"/>
      <c r="WTW48" s="343"/>
      <c r="WTX48" s="343"/>
      <c r="WTY48" s="343"/>
      <c r="WTZ48" s="343"/>
      <c r="WUA48" s="343"/>
      <c r="WUB48" s="343"/>
      <c r="WUC48" s="343"/>
      <c r="WUD48" s="343"/>
      <c r="WUE48" s="343"/>
      <c r="WUF48" s="343"/>
      <c r="WUG48" s="343"/>
      <c r="WUH48" s="343"/>
      <c r="WUI48" s="343"/>
      <c r="WUJ48" s="343"/>
      <c r="WUK48" s="343"/>
      <c r="WUL48" s="343"/>
      <c r="WUM48" s="343"/>
      <c r="WUN48" s="343"/>
      <c r="WUO48" s="343"/>
      <c r="WUP48" s="343"/>
      <c r="WUQ48" s="343"/>
      <c r="WUR48" s="343"/>
      <c r="WUS48" s="343"/>
      <c r="WUT48" s="343"/>
      <c r="WUU48" s="343"/>
      <c r="WUV48" s="343"/>
      <c r="WUW48" s="343"/>
      <c r="WUX48" s="343"/>
      <c r="WUY48" s="343"/>
      <c r="WUZ48" s="343"/>
      <c r="WVA48" s="343"/>
      <c r="WVB48" s="343"/>
      <c r="WVC48" s="343"/>
      <c r="WVD48" s="343"/>
      <c r="WVE48" s="343"/>
      <c r="WVF48" s="343"/>
      <c r="WVG48" s="343"/>
      <c r="WVH48" s="343"/>
      <c r="WVI48" s="343"/>
      <c r="WVJ48" s="343"/>
      <c r="WVK48" s="343"/>
      <c r="WVL48" s="343"/>
      <c r="WVM48" s="343"/>
      <c r="WVN48" s="343"/>
      <c r="WVO48" s="343"/>
      <c r="WVP48" s="343"/>
      <c r="WVQ48" s="343"/>
      <c r="WVR48" s="343"/>
      <c r="WVS48" s="343"/>
      <c r="WVT48" s="343"/>
      <c r="WVU48" s="343"/>
      <c r="WVV48" s="343"/>
      <c r="WVW48" s="343"/>
      <c r="WVX48" s="343"/>
      <c r="WVY48" s="343"/>
      <c r="WVZ48" s="343"/>
      <c r="WWA48" s="343"/>
      <c r="WWB48" s="343"/>
      <c r="WWC48" s="343"/>
      <c r="WWD48" s="343"/>
      <c r="WWE48" s="343"/>
      <c r="WWF48" s="343"/>
      <c r="WWG48" s="343"/>
      <c r="WWH48" s="343"/>
      <c r="WWI48" s="343"/>
      <c r="WWJ48" s="343"/>
      <c r="WWK48" s="343"/>
      <c r="WWL48" s="343"/>
      <c r="WWM48" s="343"/>
      <c r="WWN48" s="343"/>
      <c r="WWO48" s="343"/>
      <c r="WWP48" s="343"/>
      <c r="WWQ48" s="343"/>
      <c r="WWR48" s="343"/>
      <c r="WWS48" s="343"/>
      <c r="WWT48" s="343"/>
      <c r="WWU48" s="343"/>
      <c r="WWV48" s="343"/>
      <c r="WWW48" s="343"/>
      <c r="WWX48" s="343"/>
      <c r="WWY48" s="343"/>
      <c r="WWZ48" s="343"/>
      <c r="WXA48" s="343"/>
      <c r="WXB48" s="343"/>
      <c r="WXC48" s="343"/>
      <c r="WXD48" s="343"/>
      <c r="WXE48" s="343"/>
      <c r="WXF48" s="343"/>
      <c r="WXG48" s="343"/>
      <c r="WXH48" s="343"/>
      <c r="WXI48" s="343"/>
      <c r="WXJ48" s="343"/>
      <c r="WXK48" s="343"/>
      <c r="WXL48" s="343"/>
      <c r="WXM48" s="343"/>
      <c r="WXN48" s="343"/>
      <c r="WXO48" s="343"/>
      <c r="WXP48" s="343"/>
      <c r="WXQ48" s="343"/>
      <c r="WXR48" s="343"/>
      <c r="WXS48" s="343"/>
      <c r="WXT48" s="343"/>
      <c r="WXU48" s="343"/>
      <c r="WXV48" s="343"/>
      <c r="WXW48" s="343"/>
      <c r="WXX48" s="343"/>
      <c r="WXY48" s="343"/>
      <c r="WXZ48" s="343"/>
      <c r="WYA48" s="343"/>
      <c r="WYB48" s="343"/>
      <c r="WYC48" s="343"/>
      <c r="WYD48" s="343"/>
      <c r="WYE48" s="343"/>
      <c r="WYF48" s="343"/>
      <c r="WYG48" s="343"/>
      <c r="WYH48" s="343"/>
      <c r="WYI48" s="343"/>
      <c r="WYJ48" s="343"/>
      <c r="WYK48" s="343"/>
      <c r="WYL48" s="343"/>
      <c r="WYM48" s="343"/>
      <c r="WYN48" s="343"/>
      <c r="WYO48" s="343"/>
      <c r="WYP48" s="343"/>
      <c r="WYQ48" s="343"/>
      <c r="WYR48" s="343"/>
      <c r="WYS48" s="343"/>
      <c r="WYT48" s="343"/>
      <c r="WYU48" s="343"/>
      <c r="WYV48" s="343"/>
      <c r="WYW48" s="343"/>
      <c r="WYX48" s="343"/>
      <c r="WYY48" s="343"/>
      <c r="WYZ48" s="343"/>
      <c r="WZA48" s="343"/>
      <c r="WZB48" s="343"/>
      <c r="WZC48" s="343"/>
      <c r="WZD48" s="343"/>
      <c r="WZE48" s="343"/>
      <c r="WZF48" s="343"/>
      <c r="WZG48" s="343"/>
      <c r="WZH48" s="343"/>
      <c r="WZI48" s="343"/>
      <c r="WZJ48" s="343"/>
      <c r="WZK48" s="343"/>
      <c r="WZL48" s="343"/>
      <c r="WZM48" s="343"/>
      <c r="WZN48" s="343"/>
      <c r="WZO48" s="343"/>
      <c r="WZP48" s="343"/>
      <c r="WZQ48" s="343"/>
      <c r="WZR48" s="343"/>
      <c r="WZS48" s="343"/>
      <c r="WZT48" s="343"/>
      <c r="WZU48" s="343"/>
      <c r="WZV48" s="343"/>
      <c r="WZW48" s="343"/>
      <c r="WZX48" s="343"/>
      <c r="WZY48" s="343"/>
      <c r="WZZ48" s="343"/>
      <c r="XAA48" s="343"/>
      <c r="XAB48" s="343"/>
      <c r="XAC48" s="343"/>
      <c r="XAD48" s="343"/>
      <c r="XAE48" s="343"/>
      <c r="XAF48" s="343"/>
      <c r="XAG48" s="343"/>
      <c r="XAH48" s="343"/>
      <c r="XAI48" s="343"/>
      <c r="XAJ48" s="343"/>
      <c r="XAK48" s="343"/>
      <c r="XAL48" s="343"/>
      <c r="XAM48" s="343"/>
      <c r="XAN48" s="343"/>
      <c r="XAO48" s="343"/>
      <c r="XAP48" s="343"/>
      <c r="XAQ48" s="343"/>
      <c r="XAR48" s="343"/>
      <c r="XAS48" s="343"/>
      <c r="XAT48" s="343"/>
      <c r="XAU48" s="343"/>
      <c r="XAV48" s="343"/>
      <c r="XAW48" s="343"/>
      <c r="XAX48" s="343"/>
      <c r="XAY48" s="343"/>
      <c r="XAZ48" s="343"/>
      <c r="XBA48" s="343"/>
      <c r="XBB48" s="343"/>
      <c r="XBC48" s="343"/>
      <c r="XBD48" s="343"/>
      <c r="XBE48" s="343"/>
      <c r="XBF48" s="343"/>
      <c r="XBG48" s="343"/>
      <c r="XBH48" s="343"/>
      <c r="XBI48" s="343"/>
      <c r="XBJ48" s="343"/>
      <c r="XBK48" s="343"/>
      <c r="XBL48" s="343"/>
      <c r="XBM48" s="343"/>
      <c r="XBN48" s="343"/>
      <c r="XBO48" s="343"/>
      <c r="XBP48" s="343"/>
      <c r="XBQ48" s="343"/>
      <c r="XBR48" s="343"/>
      <c r="XBS48" s="343"/>
      <c r="XBT48" s="343"/>
      <c r="XBU48" s="343"/>
      <c r="XBV48" s="343"/>
      <c r="XBW48" s="343"/>
      <c r="XBX48" s="343"/>
      <c r="XBY48" s="343"/>
      <c r="XBZ48" s="343"/>
      <c r="XCA48" s="343"/>
      <c r="XCB48" s="343"/>
      <c r="XCC48" s="343"/>
      <c r="XCD48" s="343"/>
      <c r="XCE48" s="343"/>
      <c r="XCF48" s="343"/>
      <c r="XCG48" s="343"/>
      <c r="XCH48" s="343"/>
      <c r="XCI48" s="343"/>
      <c r="XCJ48" s="343"/>
      <c r="XCK48" s="343"/>
      <c r="XCL48" s="343"/>
      <c r="XCM48" s="343"/>
      <c r="XCN48" s="343"/>
      <c r="XCO48" s="343"/>
      <c r="XCP48" s="343"/>
      <c r="XCQ48" s="343"/>
      <c r="XCR48" s="343"/>
      <c r="XCS48" s="343"/>
      <c r="XCT48" s="343"/>
      <c r="XCU48" s="343"/>
      <c r="XCV48" s="343"/>
      <c r="XCW48" s="343"/>
      <c r="XCX48" s="343"/>
      <c r="XCY48" s="343"/>
      <c r="XCZ48" s="343"/>
      <c r="XDA48" s="343"/>
      <c r="XDB48" s="343"/>
      <c r="XDC48" s="343"/>
      <c r="XDD48" s="343"/>
      <c r="XDE48" s="343"/>
      <c r="XDF48" s="343"/>
      <c r="XDG48" s="343"/>
      <c r="XDH48" s="343"/>
      <c r="XDI48" s="343"/>
      <c r="XDJ48" s="343"/>
      <c r="XDK48" s="343"/>
      <c r="XDL48" s="343"/>
      <c r="XDM48" s="343"/>
      <c r="XDN48" s="343"/>
      <c r="XDO48" s="343"/>
      <c r="XDP48" s="343"/>
      <c r="XDQ48" s="343"/>
      <c r="XDR48" s="343"/>
      <c r="XDS48" s="343"/>
      <c r="XDT48" s="343"/>
      <c r="XDU48" s="343"/>
      <c r="XDV48" s="343"/>
      <c r="XDW48" s="343"/>
      <c r="XDX48" s="343"/>
      <c r="XDY48" s="343"/>
      <c r="XDZ48" s="343"/>
      <c r="XEA48" s="343"/>
      <c r="XEB48" s="343"/>
      <c r="XEC48" s="343"/>
      <c r="XED48" s="343"/>
      <c r="XEE48" s="343"/>
      <c r="XEF48" s="343"/>
      <c r="XEG48" s="343"/>
      <c r="XEH48" s="343"/>
      <c r="XEI48" s="343"/>
      <c r="XEJ48" s="343"/>
      <c r="XEK48" s="343"/>
      <c r="XEL48" s="343"/>
      <c r="XEM48" s="343"/>
      <c r="XEN48" s="343"/>
      <c r="XEO48" s="343"/>
      <c r="XEP48" s="343"/>
      <c r="XEQ48" s="343"/>
      <c r="XER48" s="343"/>
      <c r="XES48" s="343"/>
      <c r="XET48" s="343"/>
      <c r="XEU48" s="343"/>
      <c r="XEV48" s="343"/>
      <c r="XEW48" s="343"/>
      <c r="XEX48" s="343"/>
      <c r="XEY48" s="343"/>
      <c r="XEZ48" s="343"/>
      <c r="XFA48" s="343"/>
    </row>
    <row r="49" spans="1:16381" x14ac:dyDescent="0.2">
      <c r="A49" s="19" t="s">
        <v>48</v>
      </c>
      <c r="B49" s="363" t="s">
        <v>49</v>
      </c>
      <c r="C49" s="364"/>
      <c r="D49" s="364"/>
      <c r="E49" s="365"/>
      <c r="F49" s="366" t="s">
        <v>50</v>
      </c>
      <c r="G49" s="366"/>
      <c r="H49" s="366"/>
      <c r="I49" s="367"/>
    </row>
    <row r="50" spans="1:16381" ht="30" customHeight="1" x14ac:dyDescent="0.2">
      <c r="A50" s="19" t="s">
        <v>51</v>
      </c>
      <c r="B50" s="309" t="str">
        <f>+C19</f>
        <v>Inexistencia de protocolos de bioseguridad para la prevencion y y atencion del contagio en la escuela</v>
      </c>
      <c r="C50" s="310"/>
      <c r="D50" s="310"/>
      <c r="E50" s="310"/>
      <c r="F50" s="158" t="s">
        <v>563</v>
      </c>
      <c r="G50" s="159"/>
      <c r="H50" s="159"/>
      <c r="I50" s="160"/>
    </row>
    <row r="51" spans="1:16381" ht="30" customHeight="1" x14ac:dyDescent="0.2">
      <c r="A51" s="19" t="s">
        <v>51</v>
      </c>
      <c r="B51" s="309" t="str">
        <f>+C20</f>
        <v>Insuficientes condiciones de infraestructura y dotación en las IE para  la implementación de actividades de higiene y desinfeccion</v>
      </c>
      <c r="C51" s="310"/>
      <c r="D51" s="310"/>
      <c r="E51" s="310"/>
      <c r="F51" s="158" t="s">
        <v>564</v>
      </c>
      <c r="G51" s="159"/>
      <c r="H51" s="159"/>
      <c r="I51" s="160"/>
    </row>
    <row r="52" spans="1:16381" ht="30" customHeight="1" x14ac:dyDescent="0.2">
      <c r="A52" s="19" t="s">
        <v>52</v>
      </c>
      <c r="B52" s="309" t="str">
        <f>+C21</f>
        <v>No se cuenta con herramientas y un modelo educativo  adaptados para ofrecer educación a distancia y combinada</v>
      </c>
      <c r="C52" s="310"/>
      <c r="D52" s="310"/>
      <c r="E52" s="310"/>
      <c r="F52" s="158" t="s">
        <v>587</v>
      </c>
      <c r="G52" s="159"/>
      <c r="H52" s="159"/>
      <c r="I52" s="160"/>
    </row>
    <row r="53" spans="1:16381" ht="30" customHeight="1" x14ac:dyDescent="0.2">
      <c r="A53" s="19" t="s">
        <v>52</v>
      </c>
      <c r="B53" s="309" t="str">
        <f>+C22</f>
        <v>Insuficiente información sobre el virus prevención del contagio y sus repercuciones a la escuela</v>
      </c>
      <c r="C53" s="310"/>
      <c r="D53" s="310"/>
      <c r="E53" s="310"/>
      <c r="F53" s="158" t="s">
        <v>565</v>
      </c>
      <c r="G53" s="159"/>
      <c r="H53" s="159"/>
      <c r="I53" s="160"/>
    </row>
    <row r="54" spans="1:16381" s="53" customFormat="1" x14ac:dyDescent="0.2">
      <c r="A54" s="329" t="s">
        <v>53</v>
      </c>
      <c r="B54" s="330"/>
      <c r="C54" s="330"/>
      <c r="D54" s="330"/>
      <c r="E54" s="330"/>
      <c r="F54" s="330"/>
      <c r="G54" s="330"/>
      <c r="H54" s="330"/>
      <c r="I54" s="331"/>
      <c r="J54" s="342"/>
      <c r="K54" s="342"/>
      <c r="L54" s="342"/>
      <c r="M54" s="342"/>
      <c r="N54" s="342"/>
      <c r="O54" s="342"/>
      <c r="P54" s="342"/>
      <c r="Q54" s="342"/>
      <c r="R54" s="342"/>
      <c r="S54" s="342"/>
      <c r="T54" s="342"/>
      <c r="U54" s="342"/>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c r="BT54" s="343"/>
      <c r="BU54" s="343"/>
      <c r="BV54" s="343"/>
      <c r="BW54" s="343"/>
      <c r="BX54" s="343"/>
      <c r="BY54" s="343"/>
      <c r="BZ54" s="343"/>
      <c r="CA54" s="343"/>
      <c r="CB54" s="343"/>
      <c r="CC54" s="343"/>
      <c r="CD54" s="343"/>
      <c r="CE54" s="343"/>
      <c r="CF54" s="343"/>
      <c r="CG54" s="343"/>
      <c r="CH54" s="343"/>
      <c r="CI54" s="343"/>
      <c r="CJ54" s="343"/>
      <c r="CK54" s="343"/>
      <c r="CL54" s="343"/>
      <c r="CM54" s="343"/>
      <c r="CN54" s="343"/>
      <c r="CO54" s="343"/>
      <c r="CP54" s="343"/>
      <c r="CQ54" s="343"/>
      <c r="CR54" s="343"/>
      <c r="CS54" s="343"/>
      <c r="CT54" s="343"/>
      <c r="CU54" s="343"/>
      <c r="CV54" s="343"/>
      <c r="CW54" s="343"/>
      <c r="CX54" s="343"/>
      <c r="CY54" s="343"/>
      <c r="CZ54" s="343"/>
      <c r="DA54" s="343"/>
      <c r="DB54" s="343"/>
      <c r="DC54" s="343"/>
      <c r="DD54" s="343"/>
      <c r="DE54" s="343"/>
      <c r="DF54" s="343"/>
      <c r="DG54" s="343"/>
      <c r="DH54" s="343"/>
      <c r="DI54" s="343"/>
      <c r="DJ54" s="343"/>
      <c r="DK54" s="343"/>
      <c r="DL54" s="343"/>
      <c r="DM54" s="343"/>
      <c r="DN54" s="343"/>
      <c r="DO54" s="343"/>
      <c r="DP54" s="343"/>
      <c r="DQ54" s="343"/>
      <c r="DR54" s="343"/>
      <c r="DS54" s="343"/>
      <c r="DT54" s="343"/>
      <c r="DU54" s="343"/>
      <c r="DV54" s="343"/>
      <c r="DW54" s="343"/>
      <c r="DX54" s="343"/>
      <c r="DY54" s="343"/>
      <c r="DZ54" s="343"/>
      <c r="EA54" s="343"/>
      <c r="EB54" s="343"/>
      <c r="EC54" s="343"/>
      <c r="ED54" s="343"/>
      <c r="EE54" s="343"/>
      <c r="EF54" s="343"/>
      <c r="EG54" s="343"/>
      <c r="EH54" s="343"/>
      <c r="EI54" s="343"/>
      <c r="EJ54" s="343"/>
      <c r="EK54" s="343"/>
      <c r="EL54" s="343"/>
      <c r="EM54" s="343"/>
      <c r="EN54" s="343"/>
      <c r="EO54" s="343"/>
      <c r="EP54" s="343"/>
      <c r="EQ54" s="343"/>
      <c r="ER54" s="343"/>
      <c r="ES54" s="343"/>
      <c r="ET54" s="343"/>
      <c r="EU54" s="343"/>
      <c r="EV54" s="343"/>
      <c r="EW54" s="343"/>
      <c r="EX54" s="343"/>
      <c r="EY54" s="343"/>
      <c r="EZ54" s="343"/>
      <c r="FA54" s="343"/>
      <c r="FB54" s="343"/>
      <c r="FC54" s="343"/>
      <c r="FD54" s="343"/>
      <c r="FE54" s="343"/>
      <c r="FF54" s="343"/>
      <c r="FG54" s="343"/>
      <c r="FH54" s="343"/>
      <c r="FI54" s="343"/>
      <c r="FJ54" s="343"/>
      <c r="FK54" s="343"/>
      <c r="FL54" s="343"/>
      <c r="FM54" s="343"/>
      <c r="FN54" s="343"/>
      <c r="FO54" s="343"/>
      <c r="FP54" s="343"/>
      <c r="FQ54" s="343"/>
      <c r="FR54" s="343"/>
      <c r="FS54" s="343"/>
      <c r="FT54" s="343"/>
      <c r="FU54" s="343"/>
      <c r="FV54" s="343"/>
      <c r="FW54" s="343"/>
      <c r="FX54" s="343"/>
      <c r="FY54" s="343"/>
      <c r="FZ54" s="343"/>
      <c r="GA54" s="343"/>
      <c r="GB54" s="343"/>
      <c r="GC54" s="343"/>
      <c r="GD54" s="343"/>
      <c r="GE54" s="343"/>
      <c r="GF54" s="343"/>
      <c r="GG54" s="343"/>
      <c r="GH54" s="343"/>
      <c r="GI54" s="343"/>
      <c r="GJ54" s="343"/>
      <c r="GK54" s="343"/>
      <c r="GL54" s="343"/>
      <c r="GM54" s="343"/>
      <c r="GN54" s="343"/>
      <c r="GO54" s="343"/>
      <c r="GP54" s="343"/>
      <c r="GQ54" s="343"/>
      <c r="GR54" s="343"/>
      <c r="GS54" s="343"/>
      <c r="GT54" s="343"/>
      <c r="GU54" s="343"/>
      <c r="GV54" s="343"/>
      <c r="GW54" s="343"/>
      <c r="GX54" s="343"/>
      <c r="GY54" s="343"/>
      <c r="GZ54" s="343"/>
      <c r="HA54" s="343"/>
      <c r="HB54" s="343"/>
      <c r="HC54" s="343"/>
      <c r="HD54" s="343"/>
      <c r="HE54" s="343"/>
      <c r="HF54" s="343"/>
      <c r="HG54" s="343"/>
      <c r="HH54" s="343"/>
      <c r="HI54" s="343"/>
      <c r="HJ54" s="343"/>
      <c r="HK54" s="343"/>
      <c r="HL54" s="343"/>
      <c r="HM54" s="343"/>
      <c r="HN54" s="343"/>
      <c r="HO54" s="343"/>
      <c r="HP54" s="343"/>
      <c r="HQ54" s="343"/>
      <c r="HR54" s="343"/>
      <c r="HS54" s="343"/>
      <c r="HT54" s="343"/>
      <c r="HU54" s="343"/>
      <c r="HV54" s="343"/>
      <c r="HW54" s="343"/>
      <c r="HX54" s="343"/>
      <c r="HY54" s="343"/>
      <c r="HZ54" s="343"/>
      <c r="IA54" s="343"/>
      <c r="IB54" s="343"/>
      <c r="IC54" s="343"/>
      <c r="ID54" s="343"/>
      <c r="IE54" s="343"/>
      <c r="IF54" s="343"/>
      <c r="IG54" s="343"/>
      <c r="IH54" s="343"/>
      <c r="II54" s="343"/>
      <c r="IJ54" s="343"/>
      <c r="IK54" s="343"/>
      <c r="IL54" s="343"/>
      <c r="IM54" s="343"/>
      <c r="IN54" s="343"/>
      <c r="IO54" s="343"/>
      <c r="IP54" s="343"/>
      <c r="IQ54" s="343"/>
      <c r="IR54" s="343"/>
      <c r="IS54" s="343"/>
      <c r="IT54" s="343"/>
      <c r="IU54" s="343"/>
      <c r="IV54" s="343"/>
      <c r="IW54" s="343"/>
      <c r="IX54" s="343"/>
      <c r="IY54" s="343"/>
      <c r="IZ54" s="343"/>
      <c r="JA54" s="343"/>
      <c r="JB54" s="343"/>
      <c r="JC54" s="343"/>
      <c r="JD54" s="343"/>
      <c r="JE54" s="343"/>
      <c r="JF54" s="343"/>
      <c r="JG54" s="343"/>
      <c r="JH54" s="343"/>
      <c r="JI54" s="343"/>
      <c r="JJ54" s="343"/>
      <c r="JK54" s="343"/>
      <c r="JL54" s="343"/>
      <c r="JM54" s="343"/>
      <c r="JN54" s="343"/>
      <c r="JO54" s="343"/>
      <c r="JP54" s="343"/>
      <c r="JQ54" s="343"/>
      <c r="JR54" s="343"/>
      <c r="JS54" s="343"/>
      <c r="JT54" s="343"/>
      <c r="JU54" s="343"/>
      <c r="JV54" s="343"/>
      <c r="JW54" s="343"/>
      <c r="JX54" s="343"/>
      <c r="JY54" s="343"/>
      <c r="JZ54" s="343"/>
      <c r="KA54" s="343"/>
      <c r="KB54" s="343"/>
      <c r="KC54" s="343"/>
      <c r="KD54" s="343"/>
      <c r="KE54" s="343"/>
      <c r="KF54" s="343"/>
      <c r="KG54" s="343"/>
      <c r="KH54" s="343"/>
      <c r="KI54" s="343"/>
      <c r="KJ54" s="343"/>
      <c r="KK54" s="343"/>
      <c r="KL54" s="343"/>
      <c r="KM54" s="343"/>
      <c r="KN54" s="343"/>
      <c r="KO54" s="343"/>
      <c r="KP54" s="343"/>
      <c r="KQ54" s="343"/>
      <c r="KR54" s="343"/>
      <c r="KS54" s="343"/>
      <c r="KT54" s="343"/>
      <c r="KU54" s="343"/>
      <c r="KV54" s="343"/>
      <c r="KW54" s="343"/>
      <c r="KX54" s="343"/>
      <c r="KY54" s="343"/>
      <c r="KZ54" s="343"/>
      <c r="LA54" s="343"/>
      <c r="LB54" s="343"/>
      <c r="LC54" s="343"/>
      <c r="LD54" s="343"/>
      <c r="LE54" s="343"/>
      <c r="LF54" s="343"/>
      <c r="LG54" s="343"/>
      <c r="LH54" s="343"/>
      <c r="LI54" s="343"/>
      <c r="LJ54" s="343"/>
      <c r="LK54" s="343"/>
      <c r="LL54" s="343"/>
      <c r="LM54" s="343"/>
      <c r="LN54" s="343"/>
      <c r="LO54" s="343"/>
      <c r="LP54" s="343"/>
      <c r="LQ54" s="343"/>
      <c r="LR54" s="343"/>
      <c r="LS54" s="343"/>
      <c r="LT54" s="343"/>
      <c r="LU54" s="343"/>
      <c r="LV54" s="343"/>
      <c r="LW54" s="343"/>
      <c r="LX54" s="343"/>
      <c r="LY54" s="343"/>
      <c r="LZ54" s="343"/>
      <c r="MA54" s="343"/>
      <c r="MB54" s="343"/>
      <c r="MC54" s="343"/>
      <c r="MD54" s="343"/>
      <c r="ME54" s="343"/>
      <c r="MF54" s="343"/>
      <c r="MG54" s="343"/>
      <c r="MH54" s="343"/>
      <c r="MI54" s="343"/>
      <c r="MJ54" s="343"/>
      <c r="MK54" s="343"/>
      <c r="ML54" s="343"/>
      <c r="MM54" s="343"/>
      <c r="MN54" s="343"/>
      <c r="MO54" s="343"/>
      <c r="MP54" s="343"/>
      <c r="MQ54" s="343"/>
      <c r="MR54" s="343"/>
      <c r="MS54" s="343"/>
      <c r="MT54" s="343"/>
      <c r="MU54" s="343"/>
      <c r="MV54" s="343"/>
      <c r="MW54" s="343"/>
      <c r="MX54" s="343"/>
      <c r="MY54" s="343"/>
      <c r="MZ54" s="343"/>
      <c r="NA54" s="343"/>
      <c r="NB54" s="343"/>
      <c r="NC54" s="343"/>
      <c r="ND54" s="343"/>
      <c r="NE54" s="343"/>
      <c r="NF54" s="343"/>
      <c r="NG54" s="343"/>
      <c r="NH54" s="343"/>
      <c r="NI54" s="343"/>
      <c r="NJ54" s="343"/>
      <c r="NK54" s="343"/>
      <c r="NL54" s="343"/>
      <c r="NM54" s="343"/>
      <c r="NN54" s="343"/>
      <c r="NO54" s="343"/>
      <c r="NP54" s="343"/>
      <c r="NQ54" s="343"/>
      <c r="NR54" s="343"/>
      <c r="NS54" s="343"/>
      <c r="NT54" s="343"/>
      <c r="NU54" s="343"/>
      <c r="NV54" s="343"/>
      <c r="NW54" s="343"/>
      <c r="NX54" s="343"/>
      <c r="NY54" s="343"/>
      <c r="NZ54" s="343"/>
      <c r="OA54" s="343"/>
      <c r="OB54" s="343"/>
      <c r="OC54" s="343"/>
      <c r="OD54" s="343"/>
      <c r="OE54" s="343"/>
      <c r="OF54" s="343"/>
      <c r="OG54" s="343"/>
      <c r="OH54" s="343"/>
      <c r="OI54" s="343"/>
      <c r="OJ54" s="343"/>
      <c r="OK54" s="343"/>
      <c r="OL54" s="343"/>
      <c r="OM54" s="343"/>
      <c r="ON54" s="343"/>
      <c r="OO54" s="343"/>
      <c r="OP54" s="343"/>
      <c r="OQ54" s="343"/>
      <c r="OR54" s="343"/>
      <c r="OS54" s="343"/>
      <c r="OT54" s="343"/>
      <c r="OU54" s="343"/>
      <c r="OV54" s="343"/>
      <c r="OW54" s="343"/>
      <c r="OX54" s="343"/>
      <c r="OY54" s="343"/>
      <c r="OZ54" s="343"/>
      <c r="PA54" s="343"/>
      <c r="PB54" s="343"/>
      <c r="PC54" s="343"/>
      <c r="PD54" s="343"/>
      <c r="PE54" s="343"/>
      <c r="PF54" s="343"/>
      <c r="PG54" s="343"/>
      <c r="PH54" s="343"/>
      <c r="PI54" s="343"/>
      <c r="PJ54" s="343"/>
      <c r="PK54" s="343"/>
      <c r="PL54" s="343"/>
      <c r="PM54" s="343"/>
      <c r="PN54" s="343"/>
      <c r="PO54" s="343"/>
      <c r="PP54" s="343"/>
      <c r="PQ54" s="343"/>
      <c r="PR54" s="343"/>
      <c r="PS54" s="343"/>
      <c r="PT54" s="343"/>
      <c r="PU54" s="343"/>
      <c r="PV54" s="343"/>
      <c r="PW54" s="343"/>
      <c r="PX54" s="343"/>
      <c r="PY54" s="343"/>
      <c r="PZ54" s="343"/>
      <c r="QA54" s="343"/>
      <c r="QB54" s="343"/>
      <c r="QC54" s="343"/>
      <c r="QD54" s="343"/>
      <c r="QE54" s="343"/>
      <c r="QF54" s="343"/>
      <c r="QG54" s="343"/>
      <c r="QH54" s="343"/>
      <c r="QI54" s="343"/>
      <c r="QJ54" s="343"/>
      <c r="QK54" s="343"/>
      <c r="QL54" s="343"/>
      <c r="QM54" s="343"/>
      <c r="QN54" s="343"/>
      <c r="QO54" s="343"/>
      <c r="QP54" s="343"/>
      <c r="QQ54" s="343"/>
      <c r="QR54" s="343"/>
      <c r="QS54" s="343"/>
      <c r="QT54" s="343"/>
      <c r="QU54" s="343"/>
      <c r="QV54" s="343"/>
      <c r="QW54" s="343"/>
      <c r="QX54" s="343"/>
      <c r="QY54" s="343"/>
      <c r="QZ54" s="343"/>
      <c r="RA54" s="343"/>
      <c r="RB54" s="343"/>
      <c r="RC54" s="343"/>
      <c r="RD54" s="343"/>
      <c r="RE54" s="343"/>
      <c r="RF54" s="343"/>
      <c r="RG54" s="343"/>
      <c r="RH54" s="343"/>
      <c r="RI54" s="343"/>
      <c r="RJ54" s="343"/>
      <c r="RK54" s="343"/>
      <c r="RL54" s="343"/>
      <c r="RM54" s="343"/>
      <c r="RN54" s="343"/>
      <c r="RO54" s="343"/>
      <c r="RP54" s="343"/>
      <c r="RQ54" s="343"/>
      <c r="RR54" s="343"/>
      <c r="RS54" s="343"/>
      <c r="RT54" s="343"/>
      <c r="RU54" s="343"/>
      <c r="RV54" s="343"/>
      <c r="RW54" s="343"/>
      <c r="RX54" s="343"/>
      <c r="RY54" s="343"/>
      <c r="RZ54" s="343"/>
      <c r="SA54" s="343"/>
      <c r="SB54" s="343"/>
      <c r="SC54" s="343"/>
      <c r="SD54" s="343"/>
      <c r="SE54" s="343"/>
      <c r="SF54" s="343"/>
      <c r="SG54" s="343"/>
      <c r="SH54" s="343"/>
      <c r="SI54" s="343"/>
      <c r="SJ54" s="343"/>
      <c r="SK54" s="343"/>
      <c r="SL54" s="343"/>
      <c r="SM54" s="343"/>
      <c r="SN54" s="343"/>
      <c r="SO54" s="343"/>
      <c r="SP54" s="343"/>
      <c r="SQ54" s="343"/>
      <c r="SR54" s="343"/>
      <c r="SS54" s="343"/>
      <c r="ST54" s="343"/>
      <c r="SU54" s="343"/>
      <c r="SV54" s="343"/>
      <c r="SW54" s="343"/>
      <c r="SX54" s="343"/>
      <c r="SY54" s="343"/>
      <c r="SZ54" s="343"/>
      <c r="TA54" s="343"/>
      <c r="TB54" s="343"/>
      <c r="TC54" s="343"/>
      <c r="TD54" s="343"/>
      <c r="TE54" s="343"/>
      <c r="TF54" s="343"/>
      <c r="TG54" s="343"/>
      <c r="TH54" s="343"/>
      <c r="TI54" s="343"/>
      <c r="TJ54" s="343"/>
      <c r="TK54" s="343"/>
      <c r="TL54" s="343"/>
      <c r="TM54" s="343"/>
      <c r="TN54" s="343"/>
      <c r="TO54" s="343"/>
      <c r="TP54" s="343"/>
      <c r="TQ54" s="343"/>
      <c r="TR54" s="343"/>
      <c r="TS54" s="343"/>
      <c r="TT54" s="343"/>
      <c r="TU54" s="343"/>
      <c r="TV54" s="343"/>
      <c r="TW54" s="343"/>
      <c r="TX54" s="343"/>
      <c r="TY54" s="343"/>
      <c r="TZ54" s="343"/>
      <c r="UA54" s="343"/>
      <c r="UB54" s="343"/>
      <c r="UC54" s="343"/>
      <c r="UD54" s="343"/>
      <c r="UE54" s="343"/>
      <c r="UF54" s="343"/>
      <c r="UG54" s="343"/>
      <c r="UH54" s="343"/>
      <c r="UI54" s="343"/>
      <c r="UJ54" s="343"/>
      <c r="UK54" s="343"/>
      <c r="UL54" s="343"/>
      <c r="UM54" s="343"/>
      <c r="UN54" s="343"/>
      <c r="UO54" s="343"/>
      <c r="UP54" s="343"/>
      <c r="UQ54" s="343"/>
      <c r="UR54" s="343"/>
      <c r="US54" s="343"/>
      <c r="UT54" s="343"/>
      <c r="UU54" s="343"/>
      <c r="UV54" s="343"/>
      <c r="UW54" s="343"/>
      <c r="UX54" s="343"/>
      <c r="UY54" s="343"/>
      <c r="UZ54" s="343"/>
      <c r="VA54" s="343"/>
      <c r="VB54" s="343"/>
      <c r="VC54" s="343"/>
      <c r="VD54" s="343"/>
      <c r="VE54" s="343"/>
      <c r="VF54" s="343"/>
      <c r="VG54" s="343"/>
      <c r="VH54" s="343"/>
      <c r="VI54" s="343"/>
      <c r="VJ54" s="343"/>
      <c r="VK54" s="343"/>
      <c r="VL54" s="343"/>
      <c r="VM54" s="343"/>
      <c r="VN54" s="343"/>
      <c r="VO54" s="343"/>
      <c r="VP54" s="343"/>
      <c r="VQ54" s="343"/>
      <c r="VR54" s="343"/>
      <c r="VS54" s="343"/>
      <c r="VT54" s="343"/>
      <c r="VU54" s="343"/>
      <c r="VV54" s="343"/>
      <c r="VW54" s="343"/>
      <c r="VX54" s="343"/>
      <c r="VY54" s="343"/>
      <c r="VZ54" s="343"/>
      <c r="WA54" s="343"/>
      <c r="WB54" s="343"/>
      <c r="WC54" s="343"/>
      <c r="WD54" s="343"/>
      <c r="WE54" s="343"/>
      <c r="WF54" s="343"/>
      <c r="WG54" s="343"/>
      <c r="WH54" s="343"/>
      <c r="WI54" s="343"/>
      <c r="WJ54" s="343"/>
      <c r="WK54" s="343"/>
      <c r="WL54" s="343"/>
      <c r="WM54" s="343"/>
      <c r="WN54" s="343"/>
      <c r="WO54" s="343"/>
      <c r="WP54" s="343"/>
      <c r="WQ54" s="343"/>
      <c r="WR54" s="343"/>
      <c r="WS54" s="343"/>
      <c r="WT54" s="343"/>
      <c r="WU54" s="343"/>
      <c r="WV54" s="343"/>
      <c r="WW54" s="343"/>
      <c r="WX54" s="343"/>
      <c r="WY54" s="343"/>
      <c r="WZ54" s="343"/>
      <c r="XA54" s="343"/>
      <c r="XB54" s="343"/>
      <c r="XC54" s="343"/>
      <c r="XD54" s="343"/>
      <c r="XE54" s="343"/>
      <c r="XF54" s="343"/>
      <c r="XG54" s="343"/>
      <c r="XH54" s="343"/>
      <c r="XI54" s="343"/>
      <c r="XJ54" s="343"/>
      <c r="XK54" s="343"/>
      <c r="XL54" s="343"/>
      <c r="XM54" s="343"/>
      <c r="XN54" s="343"/>
      <c r="XO54" s="343"/>
      <c r="XP54" s="343"/>
      <c r="XQ54" s="343"/>
      <c r="XR54" s="343"/>
      <c r="XS54" s="343"/>
      <c r="XT54" s="343"/>
      <c r="XU54" s="343"/>
      <c r="XV54" s="343"/>
      <c r="XW54" s="343"/>
      <c r="XX54" s="343"/>
      <c r="XY54" s="343"/>
      <c r="XZ54" s="343"/>
      <c r="YA54" s="343"/>
      <c r="YB54" s="343"/>
      <c r="YC54" s="343"/>
      <c r="YD54" s="343"/>
      <c r="YE54" s="343"/>
      <c r="YF54" s="343"/>
      <c r="YG54" s="343"/>
      <c r="YH54" s="343"/>
      <c r="YI54" s="343"/>
      <c r="YJ54" s="343"/>
      <c r="YK54" s="343"/>
      <c r="YL54" s="343"/>
      <c r="YM54" s="343"/>
      <c r="YN54" s="343"/>
      <c r="YO54" s="343"/>
      <c r="YP54" s="343"/>
      <c r="YQ54" s="343"/>
      <c r="YR54" s="343"/>
      <c r="YS54" s="343"/>
      <c r="YT54" s="343"/>
      <c r="YU54" s="343"/>
      <c r="YV54" s="343"/>
      <c r="YW54" s="343"/>
      <c r="YX54" s="343"/>
      <c r="YY54" s="343"/>
      <c r="YZ54" s="343"/>
      <c r="ZA54" s="343"/>
      <c r="ZB54" s="343"/>
      <c r="ZC54" s="343"/>
      <c r="ZD54" s="343"/>
      <c r="ZE54" s="343"/>
      <c r="ZF54" s="343"/>
      <c r="ZG54" s="343"/>
      <c r="ZH54" s="343"/>
      <c r="ZI54" s="343"/>
      <c r="ZJ54" s="343"/>
      <c r="ZK54" s="343"/>
      <c r="ZL54" s="343"/>
      <c r="ZM54" s="343"/>
      <c r="ZN54" s="343"/>
      <c r="ZO54" s="343"/>
      <c r="ZP54" s="343"/>
      <c r="ZQ54" s="343"/>
      <c r="ZR54" s="343"/>
      <c r="ZS54" s="343"/>
      <c r="ZT54" s="343"/>
      <c r="ZU54" s="343"/>
      <c r="ZV54" s="343"/>
      <c r="ZW54" s="343"/>
      <c r="ZX54" s="343"/>
      <c r="ZY54" s="343"/>
      <c r="ZZ54" s="343"/>
      <c r="AAA54" s="343"/>
      <c r="AAB54" s="343"/>
      <c r="AAC54" s="343"/>
      <c r="AAD54" s="343"/>
      <c r="AAE54" s="343"/>
      <c r="AAF54" s="343"/>
      <c r="AAG54" s="343"/>
      <c r="AAH54" s="343"/>
      <c r="AAI54" s="343"/>
      <c r="AAJ54" s="343"/>
      <c r="AAK54" s="343"/>
      <c r="AAL54" s="343"/>
      <c r="AAM54" s="343"/>
      <c r="AAN54" s="343"/>
      <c r="AAO54" s="343"/>
      <c r="AAP54" s="343"/>
      <c r="AAQ54" s="343"/>
      <c r="AAR54" s="343"/>
      <c r="AAS54" s="343"/>
      <c r="AAT54" s="343"/>
      <c r="AAU54" s="343"/>
      <c r="AAV54" s="343"/>
      <c r="AAW54" s="343"/>
      <c r="AAX54" s="343"/>
      <c r="AAY54" s="343"/>
      <c r="AAZ54" s="343"/>
      <c r="ABA54" s="343"/>
      <c r="ABB54" s="343"/>
      <c r="ABC54" s="343"/>
      <c r="ABD54" s="343"/>
      <c r="ABE54" s="343"/>
      <c r="ABF54" s="343"/>
      <c r="ABG54" s="343"/>
      <c r="ABH54" s="343"/>
      <c r="ABI54" s="343"/>
      <c r="ABJ54" s="343"/>
      <c r="ABK54" s="343"/>
      <c r="ABL54" s="343"/>
      <c r="ABM54" s="343"/>
      <c r="ABN54" s="343"/>
      <c r="ABO54" s="343"/>
      <c r="ABP54" s="343"/>
      <c r="ABQ54" s="343"/>
      <c r="ABR54" s="343"/>
      <c r="ABS54" s="343"/>
      <c r="ABT54" s="343"/>
      <c r="ABU54" s="343"/>
      <c r="ABV54" s="343"/>
      <c r="ABW54" s="343"/>
      <c r="ABX54" s="343"/>
      <c r="ABY54" s="343"/>
      <c r="ABZ54" s="343"/>
      <c r="ACA54" s="343"/>
      <c r="ACB54" s="343"/>
      <c r="ACC54" s="343"/>
      <c r="ACD54" s="343"/>
      <c r="ACE54" s="343"/>
      <c r="ACF54" s="343"/>
      <c r="ACG54" s="343"/>
      <c r="ACH54" s="343"/>
      <c r="ACI54" s="343"/>
      <c r="ACJ54" s="343"/>
      <c r="ACK54" s="343"/>
      <c r="ACL54" s="343"/>
      <c r="ACM54" s="343"/>
      <c r="ACN54" s="343"/>
      <c r="ACO54" s="343"/>
      <c r="ACP54" s="343"/>
      <c r="ACQ54" s="343"/>
      <c r="ACR54" s="343"/>
      <c r="ACS54" s="343"/>
      <c r="ACT54" s="343"/>
      <c r="ACU54" s="343"/>
      <c r="ACV54" s="343"/>
      <c r="ACW54" s="343"/>
      <c r="ACX54" s="343"/>
      <c r="ACY54" s="343"/>
      <c r="ACZ54" s="343"/>
      <c r="ADA54" s="343"/>
      <c r="ADB54" s="343"/>
      <c r="ADC54" s="343"/>
      <c r="ADD54" s="343"/>
      <c r="ADE54" s="343"/>
      <c r="ADF54" s="343"/>
      <c r="ADG54" s="343"/>
      <c r="ADH54" s="343"/>
      <c r="ADI54" s="343"/>
      <c r="ADJ54" s="343"/>
      <c r="ADK54" s="343"/>
      <c r="ADL54" s="343"/>
      <c r="ADM54" s="343"/>
      <c r="ADN54" s="343"/>
      <c r="ADO54" s="343"/>
      <c r="ADP54" s="343"/>
      <c r="ADQ54" s="343"/>
      <c r="ADR54" s="343"/>
      <c r="ADS54" s="343"/>
      <c r="ADT54" s="343"/>
      <c r="ADU54" s="343"/>
      <c r="ADV54" s="343"/>
      <c r="ADW54" s="343"/>
      <c r="ADX54" s="343"/>
      <c r="ADY54" s="343"/>
      <c r="ADZ54" s="343"/>
      <c r="AEA54" s="343"/>
      <c r="AEB54" s="343"/>
      <c r="AEC54" s="343"/>
      <c r="AED54" s="343"/>
      <c r="AEE54" s="343"/>
      <c r="AEF54" s="343"/>
      <c r="AEG54" s="343"/>
      <c r="AEH54" s="343"/>
      <c r="AEI54" s="343"/>
      <c r="AEJ54" s="343"/>
      <c r="AEK54" s="343"/>
      <c r="AEL54" s="343"/>
      <c r="AEM54" s="343"/>
      <c r="AEN54" s="343"/>
      <c r="AEO54" s="343"/>
      <c r="AEP54" s="343"/>
      <c r="AEQ54" s="343"/>
      <c r="AER54" s="343"/>
      <c r="AES54" s="343"/>
      <c r="AET54" s="343"/>
      <c r="AEU54" s="343"/>
      <c r="AEV54" s="343"/>
      <c r="AEW54" s="343"/>
      <c r="AEX54" s="343"/>
      <c r="AEY54" s="343"/>
      <c r="AEZ54" s="343"/>
      <c r="AFA54" s="343"/>
      <c r="AFB54" s="343"/>
      <c r="AFC54" s="343"/>
      <c r="AFD54" s="343"/>
      <c r="AFE54" s="343"/>
      <c r="AFF54" s="343"/>
      <c r="AFG54" s="343"/>
      <c r="AFH54" s="343"/>
      <c r="AFI54" s="343"/>
      <c r="AFJ54" s="343"/>
      <c r="AFK54" s="343"/>
      <c r="AFL54" s="343"/>
      <c r="AFM54" s="343"/>
      <c r="AFN54" s="343"/>
      <c r="AFO54" s="343"/>
      <c r="AFP54" s="343"/>
      <c r="AFQ54" s="343"/>
      <c r="AFR54" s="343"/>
      <c r="AFS54" s="343"/>
      <c r="AFT54" s="343"/>
      <c r="AFU54" s="343"/>
      <c r="AFV54" s="343"/>
      <c r="AFW54" s="343"/>
      <c r="AFX54" s="343"/>
      <c r="AFY54" s="343"/>
      <c r="AFZ54" s="343"/>
      <c r="AGA54" s="343"/>
      <c r="AGB54" s="343"/>
      <c r="AGC54" s="343"/>
      <c r="AGD54" s="343"/>
      <c r="AGE54" s="343"/>
      <c r="AGF54" s="343"/>
      <c r="AGG54" s="343"/>
      <c r="AGH54" s="343"/>
      <c r="AGI54" s="343"/>
      <c r="AGJ54" s="343"/>
      <c r="AGK54" s="343"/>
      <c r="AGL54" s="343"/>
      <c r="AGM54" s="343"/>
      <c r="AGN54" s="343"/>
      <c r="AGO54" s="343"/>
      <c r="AGP54" s="343"/>
      <c r="AGQ54" s="343"/>
      <c r="AGR54" s="343"/>
      <c r="AGS54" s="343"/>
      <c r="AGT54" s="343"/>
      <c r="AGU54" s="343"/>
      <c r="AGV54" s="343"/>
      <c r="AGW54" s="343"/>
      <c r="AGX54" s="343"/>
      <c r="AGY54" s="343"/>
      <c r="AGZ54" s="343"/>
      <c r="AHA54" s="343"/>
      <c r="AHB54" s="343"/>
      <c r="AHC54" s="343"/>
      <c r="AHD54" s="343"/>
      <c r="AHE54" s="343"/>
      <c r="AHF54" s="343"/>
      <c r="AHG54" s="343"/>
      <c r="AHH54" s="343"/>
      <c r="AHI54" s="343"/>
      <c r="AHJ54" s="343"/>
      <c r="AHK54" s="343"/>
      <c r="AHL54" s="343"/>
      <c r="AHM54" s="343"/>
      <c r="AHN54" s="343"/>
      <c r="AHO54" s="343"/>
      <c r="AHP54" s="343"/>
      <c r="AHQ54" s="343"/>
      <c r="AHR54" s="343"/>
      <c r="AHS54" s="343"/>
      <c r="AHT54" s="343"/>
      <c r="AHU54" s="343"/>
      <c r="AHV54" s="343"/>
      <c r="AHW54" s="343"/>
      <c r="AHX54" s="343"/>
      <c r="AHY54" s="343"/>
      <c r="AHZ54" s="343"/>
      <c r="AIA54" s="343"/>
      <c r="AIB54" s="343"/>
      <c r="AIC54" s="343"/>
      <c r="AID54" s="343"/>
      <c r="AIE54" s="343"/>
      <c r="AIF54" s="343"/>
      <c r="AIG54" s="343"/>
      <c r="AIH54" s="343"/>
      <c r="AII54" s="343"/>
      <c r="AIJ54" s="343"/>
      <c r="AIK54" s="343"/>
      <c r="AIL54" s="343"/>
      <c r="AIM54" s="343"/>
      <c r="AIN54" s="343"/>
      <c r="AIO54" s="343"/>
      <c r="AIP54" s="343"/>
      <c r="AIQ54" s="343"/>
      <c r="AIR54" s="343"/>
      <c r="AIS54" s="343"/>
      <c r="AIT54" s="343"/>
      <c r="AIU54" s="343"/>
      <c r="AIV54" s="343"/>
      <c r="AIW54" s="343"/>
      <c r="AIX54" s="343"/>
      <c r="AIY54" s="343"/>
      <c r="AIZ54" s="343"/>
      <c r="AJA54" s="343"/>
      <c r="AJB54" s="343"/>
      <c r="AJC54" s="343"/>
      <c r="AJD54" s="343"/>
      <c r="AJE54" s="343"/>
      <c r="AJF54" s="343"/>
      <c r="AJG54" s="343"/>
      <c r="AJH54" s="343"/>
      <c r="AJI54" s="343"/>
      <c r="AJJ54" s="343"/>
      <c r="AJK54" s="343"/>
      <c r="AJL54" s="343"/>
      <c r="AJM54" s="343"/>
      <c r="AJN54" s="343"/>
      <c r="AJO54" s="343"/>
      <c r="AJP54" s="343"/>
      <c r="AJQ54" s="343"/>
      <c r="AJR54" s="343"/>
      <c r="AJS54" s="343"/>
      <c r="AJT54" s="343"/>
      <c r="AJU54" s="343"/>
      <c r="AJV54" s="343"/>
      <c r="AJW54" s="343"/>
      <c r="AJX54" s="343"/>
      <c r="AJY54" s="343"/>
      <c r="AJZ54" s="343"/>
      <c r="AKA54" s="343"/>
      <c r="AKB54" s="343"/>
      <c r="AKC54" s="343"/>
      <c r="AKD54" s="343"/>
      <c r="AKE54" s="343"/>
      <c r="AKF54" s="343"/>
      <c r="AKG54" s="343"/>
      <c r="AKH54" s="343"/>
      <c r="AKI54" s="343"/>
      <c r="AKJ54" s="343"/>
      <c r="AKK54" s="343"/>
      <c r="AKL54" s="343"/>
      <c r="AKM54" s="343"/>
      <c r="AKN54" s="343"/>
      <c r="AKO54" s="343"/>
      <c r="AKP54" s="343"/>
      <c r="AKQ54" s="343"/>
      <c r="AKR54" s="343"/>
      <c r="AKS54" s="343"/>
      <c r="AKT54" s="343"/>
      <c r="AKU54" s="343"/>
      <c r="AKV54" s="343"/>
      <c r="AKW54" s="343"/>
      <c r="AKX54" s="343"/>
      <c r="AKY54" s="343"/>
      <c r="AKZ54" s="343"/>
      <c r="ALA54" s="343"/>
      <c r="ALB54" s="343"/>
      <c r="ALC54" s="343"/>
      <c r="ALD54" s="343"/>
      <c r="ALE54" s="343"/>
      <c r="ALF54" s="343"/>
      <c r="ALG54" s="343"/>
      <c r="ALH54" s="343"/>
      <c r="ALI54" s="343"/>
      <c r="ALJ54" s="343"/>
      <c r="ALK54" s="343"/>
      <c r="ALL54" s="343"/>
      <c r="ALM54" s="343"/>
      <c r="ALN54" s="343"/>
      <c r="ALO54" s="343"/>
      <c r="ALP54" s="343"/>
      <c r="ALQ54" s="343"/>
      <c r="ALR54" s="343"/>
      <c r="ALS54" s="343"/>
      <c r="ALT54" s="343"/>
      <c r="ALU54" s="343"/>
      <c r="ALV54" s="343"/>
      <c r="ALW54" s="343"/>
      <c r="ALX54" s="343"/>
      <c r="ALY54" s="343"/>
      <c r="ALZ54" s="343"/>
      <c r="AMA54" s="343"/>
      <c r="AMB54" s="343"/>
      <c r="AMC54" s="343"/>
      <c r="AMD54" s="343"/>
      <c r="AME54" s="343"/>
      <c r="AMF54" s="343"/>
      <c r="AMG54" s="343"/>
      <c r="AMH54" s="343"/>
      <c r="AMI54" s="343"/>
      <c r="AMJ54" s="343"/>
      <c r="AMK54" s="343"/>
      <c r="AML54" s="343"/>
      <c r="AMM54" s="343"/>
      <c r="AMN54" s="343"/>
      <c r="AMO54" s="343"/>
      <c r="AMP54" s="343"/>
      <c r="AMQ54" s="343"/>
      <c r="AMR54" s="343"/>
      <c r="AMS54" s="343"/>
      <c r="AMT54" s="343"/>
      <c r="AMU54" s="343"/>
      <c r="AMV54" s="343"/>
      <c r="AMW54" s="343"/>
      <c r="AMX54" s="343"/>
      <c r="AMY54" s="343"/>
      <c r="AMZ54" s="343"/>
      <c r="ANA54" s="343"/>
      <c r="ANB54" s="343"/>
      <c r="ANC54" s="343"/>
      <c r="AND54" s="343"/>
      <c r="ANE54" s="343"/>
      <c r="ANF54" s="343"/>
      <c r="ANG54" s="343"/>
      <c r="ANH54" s="343"/>
      <c r="ANI54" s="343"/>
      <c r="ANJ54" s="343"/>
      <c r="ANK54" s="343"/>
      <c r="ANL54" s="343"/>
      <c r="ANM54" s="343"/>
      <c r="ANN54" s="343"/>
      <c r="ANO54" s="343"/>
      <c r="ANP54" s="343"/>
      <c r="ANQ54" s="343"/>
      <c r="ANR54" s="343"/>
      <c r="ANS54" s="343"/>
      <c r="ANT54" s="343"/>
      <c r="ANU54" s="343"/>
      <c r="ANV54" s="343"/>
      <c r="ANW54" s="343"/>
      <c r="ANX54" s="343"/>
      <c r="ANY54" s="343"/>
      <c r="ANZ54" s="343"/>
      <c r="AOA54" s="343"/>
      <c r="AOB54" s="343"/>
      <c r="AOC54" s="343"/>
      <c r="AOD54" s="343"/>
      <c r="AOE54" s="343"/>
      <c r="AOF54" s="343"/>
      <c r="AOG54" s="343"/>
      <c r="AOH54" s="343"/>
      <c r="AOI54" s="343"/>
      <c r="AOJ54" s="343"/>
      <c r="AOK54" s="343"/>
      <c r="AOL54" s="343"/>
      <c r="AOM54" s="343"/>
      <c r="AON54" s="343"/>
      <c r="AOO54" s="343"/>
      <c r="AOP54" s="343"/>
      <c r="AOQ54" s="343"/>
      <c r="AOR54" s="343"/>
      <c r="AOS54" s="343"/>
      <c r="AOT54" s="343"/>
      <c r="AOU54" s="343"/>
      <c r="AOV54" s="343"/>
      <c r="AOW54" s="343"/>
      <c r="AOX54" s="343"/>
      <c r="AOY54" s="343"/>
      <c r="AOZ54" s="343"/>
      <c r="APA54" s="343"/>
      <c r="APB54" s="343"/>
      <c r="APC54" s="343"/>
      <c r="APD54" s="343"/>
      <c r="APE54" s="343"/>
      <c r="APF54" s="343"/>
      <c r="APG54" s="343"/>
      <c r="APH54" s="343"/>
      <c r="API54" s="343"/>
      <c r="APJ54" s="343"/>
      <c r="APK54" s="343"/>
      <c r="APL54" s="343"/>
      <c r="APM54" s="343"/>
      <c r="APN54" s="343"/>
      <c r="APO54" s="343"/>
      <c r="APP54" s="343"/>
      <c r="APQ54" s="343"/>
      <c r="APR54" s="343"/>
      <c r="APS54" s="343"/>
      <c r="APT54" s="343"/>
      <c r="APU54" s="343"/>
      <c r="APV54" s="343"/>
      <c r="APW54" s="343"/>
      <c r="APX54" s="343"/>
      <c r="APY54" s="343"/>
      <c r="APZ54" s="343"/>
      <c r="AQA54" s="343"/>
      <c r="AQB54" s="343"/>
      <c r="AQC54" s="343"/>
      <c r="AQD54" s="343"/>
      <c r="AQE54" s="343"/>
      <c r="AQF54" s="343"/>
      <c r="AQG54" s="343"/>
      <c r="AQH54" s="343"/>
      <c r="AQI54" s="343"/>
      <c r="AQJ54" s="343"/>
      <c r="AQK54" s="343"/>
      <c r="AQL54" s="343"/>
      <c r="AQM54" s="343"/>
      <c r="AQN54" s="343"/>
      <c r="AQO54" s="343"/>
      <c r="AQP54" s="343"/>
      <c r="AQQ54" s="343"/>
      <c r="AQR54" s="343"/>
      <c r="AQS54" s="343"/>
      <c r="AQT54" s="343"/>
      <c r="AQU54" s="343"/>
      <c r="AQV54" s="343"/>
      <c r="AQW54" s="343"/>
      <c r="AQX54" s="343"/>
      <c r="AQY54" s="343"/>
      <c r="AQZ54" s="343"/>
      <c r="ARA54" s="343"/>
      <c r="ARB54" s="343"/>
      <c r="ARC54" s="343"/>
      <c r="ARD54" s="343"/>
      <c r="ARE54" s="343"/>
      <c r="ARF54" s="343"/>
      <c r="ARG54" s="343"/>
      <c r="ARH54" s="343"/>
      <c r="ARI54" s="343"/>
      <c r="ARJ54" s="343"/>
      <c r="ARK54" s="343"/>
      <c r="ARL54" s="343"/>
      <c r="ARM54" s="343"/>
      <c r="ARN54" s="343"/>
      <c r="ARO54" s="343"/>
      <c r="ARP54" s="343"/>
      <c r="ARQ54" s="343"/>
      <c r="ARR54" s="343"/>
      <c r="ARS54" s="343"/>
      <c r="ART54" s="343"/>
      <c r="ARU54" s="343"/>
      <c r="ARV54" s="343"/>
      <c r="ARW54" s="343"/>
      <c r="ARX54" s="343"/>
      <c r="ARY54" s="343"/>
      <c r="ARZ54" s="343"/>
      <c r="ASA54" s="343"/>
      <c r="ASB54" s="343"/>
      <c r="ASC54" s="343"/>
      <c r="ASD54" s="343"/>
      <c r="ASE54" s="343"/>
      <c r="ASF54" s="343"/>
      <c r="ASG54" s="343"/>
      <c r="ASH54" s="343"/>
      <c r="ASI54" s="343"/>
      <c r="ASJ54" s="343"/>
      <c r="ASK54" s="343"/>
      <c r="ASL54" s="343"/>
      <c r="ASM54" s="343"/>
      <c r="ASN54" s="343"/>
      <c r="ASO54" s="343"/>
      <c r="ASP54" s="343"/>
      <c r="ASQ54" s="343"/>
      <c r="ASR54" s="343"/>
      <c r="ASS54" s="343"/>
      <c r="AST54" s="343"/>
      <c r="ASU54" s="343"/>
      <c r="ASV54" s="343"/>
      <c r="ASW54" s="343"/>
      <c r="ASX54" s="343"/>
      <c r="ASY54" s="343"/>
      <c r="ASZ54" s="343"/>
      <c r="ATA54" s="343"/>
      <c r="ATB54" s="343"/>
      <c r="ATC54" s="343"/>
      <c r="ATD54" s="343"/>
      <c r="ATE54" s="343"/>
      <c r="ATF54" s="343"/>
      <c r="ATG54" s="343"/>
      <c r="ATH54" s="343"/>
      <c r="ATI54" s="343"/>
      <c r="ATJ54" s="343"/>
      <c r="ATK54" s="343"/>
      <c r="ATL54" s="343"/>
      <c r="ATM54" s="343"/>
      <c r="ATN54" s="343"/>
      <c r="ATO54" s="343"/>
      <c r="ATP54" s="343"/>
      <c r="ATQ54" s="343"/>
      <c r="ATR54" s="343"/>
      <c r="ATS54" s="343"/>
      <c r="ATT54" s="343"/>
      <c r="ATU54" s="343"/>
      <c r="ATV54" s="343"/>
      <c r="ATW54" s="343"/>
      <c r="ATX54" s="343"/>
      <c r="ATY54" s="343"/>
      <c r="ATZ54" s="343"/>
      <c r="AUA54" s="343"/>
      <c r="AUB54" s="343"/>
      <c r="AUC54" s="343"/>
      <c r="AUD54" s="343"/>
      <c r="AUE54" s="343"/>
      <c r="AUF54" s="343"/>
      <c r="AUG54" s="343"/>
      <c r="AUH54" s="343"/>
      <c r="AUI54" s="343"/>
      <c r="AUJ54" s="343"/>
      <c r="AUK54" s="343"/>
      <c r="AUL54" s="343"/>
      <c r="AUM54" s="343"/>
      <c r="AUN54" s="343"/>
      <c r="AUO54" s="343"/>
      <c r="AUP54" s="343"/>
      <c r="AUQ54" s="343"/>
      <c r="AUR54" s="343"/>
      <c r="AUS54" s="343"/>
      <c r="AUT54" s="343"/>
      <c r="AUU54" s="343"/>
      <c r="AUV54" s="343"/>
      <c r="AUW54" s="343"/>
      <c r="AUX54" s="343"/>
      <c r="AUY54" s="343"/>
      <c r="AUZ54" s="343"/>
      <c r="AVA54" s="343"/>
      <c r="AVB54" s="343"/>
      <c r="AVC54" s="343"/>
      <c r="AVD54" s="343"/>
      <c r="AVE54" s="343"/>
      <c r="AVF54" s="343"/>
      <c r="AVG54" s="343"/>
      <c r="AVH54" s="343"/>
      <c r="AVI54" s="343"/>
      <c r="AVJ54" s="343"/>
      <c r="AVK54" s="343"/>
      <c r="AVL54" s="343"/>
      <c r="AVM54" s="343"/>
      <c r="AVN54" s="343"/>
      <c r="AVO54" s="343"/>
      <c r="AVP54" s="343"/>
      <c r="AVQ54" s="343"/>
      <c r="AVR54" s="343"/>
      <c r="AVS54" s="343"/>
      <c r="AVT54" s="343"/>
      <c r="AVU54" s="343"/>
      <c r="AVV54" s="343"/>
      <c r="AVW54" s="343"/>
      <c r="AVX54" s="343"/>
      <c r="AVY54" s="343"/>
      <c r="AVZ54" s="343"/>
      <c r="AWA54" s="343"/>
      <c r="AWB54" s="343"/>
      <c r="AWC54" s="343"/>
      <c r="AWD54" s="343"/>
      <c r="AWE54" s="343"/>
      <c r="AWF54" s="343"/>
      <c r="AWG54" s="343"/>
      <c r="AWH54" s="343"/>
      <c r="AWI54" s="343"/>
      <c r="AWJ54" s="343"/>
      <c r="AWK54" s="343"/>
      <c r="AWL54" s="343"/>
      <c r="AWM54" s="343"/>
      <c r="AWN54" s="343"/>
      <c r="AWO54" s="343"/>
      <c r="AWP54" s="343"/>
      <c r="AWQ54" s="343"/>
      <c r="AWR54" s="343"/>
      <c r="AWS54" s="343"/>
      <c r="AWT54" s="343"/>
      <c r="AWU54" s="343"/>
      <c r="AWV54" s="343"/>
      <c r="AWW54" s="343"/>
      <c r="AWX54" s="343"/>
      <c r="AWY54" s="343"/>
      <c r="AWZ54" s="343"/>
      <c r="AXA54" s="343"/>
      <c r="AXB54" s="343"/>
      <c r="AXC54" s="343"/>
      <c r="AXD54" s="343"/>
      <c r="AXE54" s="343"/>
      <c r="AXF54" s="343"/>
      <c r="AXG54" s="343"/>
      <c r="AXH54" s="343"/>
      <c r="AXI54" s="343"/>
      <c r="AXJ54" s="343"/>
      <c r="AXK54" s="343"/>
      <c r="AXL54" s="343"/>
      <c r="AXM54" s="343"/>
      <c r="AXN54" s="343"/>
      <c r="AXO54" s="343"/>
      <c r="AXP54" s="343"/>
      <c r="AXQ54" s="343"/>
      <c r="AXR54" s="343"/>
      <c r="AXS54" s="343"/>
      <c r="AXT54" s="343"/>
      <c r="AXU54" s="343"/>
      <c r="AXV54" s="343"/>
      <c r="AXW54" s="343"/>
      <c r="AXX54" s="343"/>
      <c r="AXY54" s="343"/>
      <c r="AXZ54" s="343"/>
      <c r="AYA54" s="343"/>
      <c r="AYB54" s="343"/>
      <c r="AYC54" s="343"/>
      <c r="AYD54" s="343"/>
      <c r="AYE54" s="343"/>
      <c r="AYF54" s="343"/>
      <c r="AYG54" s="343"/>
      <c r="AYH54" s="343"/>
      <c r="AYI54" s="343"/>
      <c r="AYJ54" s="343"/>
      <c r="AYK54" s="343"/>
      <c r="AYL54" s="343"/>
      <c r="AYM54" s="343"/>
      <c r="AYN54" s="343"/>
      <c r="AYO54" s="343"/>
      <c r="AYP54" s="343"/>
      <c r="AYQ54" s="343"/>
      <c r="AYR54" s="343"/>
      <c r="AYS54" s="343"/>
      <c r="AYT54" s="343"/>
      <c r="AYU54" s="343"/>
      <c r="AYV54" s="343"/>
      <c r="AYW54" s="343"/>
      <c r="AYX54" s="343"/>
      <c r="AYY54" s="343"/>
      <c r="AYZ54" s="343"/>
      <c r="AZA54" s="343"/>
      <c r="AZB54" s="343"/>
      <c r="AZC54" s="343"/>
      <c r="AZD54" s="343"/>
      <c r="AZE54" s="343"/>
      <c r="AZF54" s="343"/>
      <c r="AZG54" s="343"/>
      <c r="AZH54" s="343"/>
      <c r="AZI54" s="343"/>
      <c r="AZJ54" s="343"/>
      <c r="AZK54" s="343"/>
      <c r="AZL54" s="343"/>
      <c r="AZM54" s="343"/>
      <c r="AZN54" s="343"/>
      <c r="AZO54" s="343"/>
      <c r="AZP54" s="343"/>
      <c r="AZQ54" s="343"/>
      <c r="AZR54" s="343"/>
      <c r="AZS54" s="343"/>
      <c r="AZT54" s="343"/>
      <c r="AZU54" s="343"/>
      <c r="AZV54" s="343"/>
      <c r="AZW54" s="343"/>
      <c r="AZX54" s="343"/>
      <c r="AZY54" s="343"/>
      <c r="AZZ54" s="343"/>
      <c r="BAA54" s="343"/>
      <c r="BAB54" s="343"/>
      <c r="BAC54" s="343"/>
      <c r="BAD54" s="343"/>
      <c r="BAE54" s="343"/>
      <c r="BAF54" s="343"/>
      <c r="BAG54" s="343"/>
      <c r="BAH54" s="343"/>
      <c r="BAI54" s="343"/>
      <c r="BAJ54" s="343"/>
      <c r="BAK54" s="343"/>
      <c r="BAL54" s="343"/>
      <c r="BAM54" s="343"/>
      <c r="BAN54" s="343"/>
      <c r="BAO54" s="343"/>
      <c r="BAP54" s="343"/>
      <c r="BAQ54" s="343"/>
      <c r="BAR54" s="343"/>
      <c r="BAS54" s="343"/>
      <c r="BAT54" s="343"/>
      <c r="BAU54" s="343"/>
      <c r="BAV54" s="343"/>
      <c r="BAW54" s="343"/>
      <c r="BAX54" s="343"/>
      <c r="BAY54" s="343"/>
      <c r="BAZ54" s="343"/>
      <c r="BBA54" s="343"/>
      <c r="BBB54" s="343"/>
      <c r="BBC54" s="343"/>
      <c r="BBD54" s="343"/>
      <c r="BBE54" s="343"/>
      <c r="BBF54" s="343"/>
      <c r="BBG54" s="343"/>
      <c r="BBH54" s="343"/>
      <c r="BBI54" s="343"/>
      <c r="BBJ54" s="343"/>
      <c r="BBK54" s="343"/>
      <c r="BBL54" s="343"/>
      <c r="BBM54" s="343"/>
      <c r="BBN54" s="343"/>
      <c r="BBO54" s="343"/>
      <c r="BBP54" s="343"/>
      <c r="BBQ54" s="343"/>
      <c r="BBR54" s="343"/>
      <c r="BBS54" s="343"/>
      <c r="BBT54" s="343"/>
      <c r="BBU54" s="343"/>
      <c r="BBV54" s="343"/>
      <c r="BBW54" s="343"/>
      <c r="BBX54" s="343"/>
      <c r="BBY54" s="343"/>
      <c r="BBZ54" s="343"/>
      <c r="BCA54" s="343"/>
      <c r="BCB54" s="343"/>
      <c r="BCC54" s="343"/>
      <c r="BCD54" s="343"/>
      <c r="BCE54" s="343"/>
      <c r="BCF54" s="343"/>
      <c r="BCG54" s="343"/>
      <c r="BCH54" s="343"/>
      <c r="BCI54" s="343"/>
      <c r="BCJ54" s="343"/>
      <c r="BCK54" s="343"/>
      <c r="BCL54" s="343"/>
      <c r="BCM54" s="343"/>
      <c r="BCN54" s="343"/>
      <c r="BCO54" s="343"/>
      <c r="BCP54" s="343"/>
      <c r="BCQ54" s="343"/>
      <c r="BCR54" s="343"/>
      <c r="BCS54" s="343"/>
      <c r="BCT54" s="343"/>
      <c r="BCU54" s="343"/>
      <c r="BCV54" s="343"/>
      <c r="BCW54" s="343"/>
      <c r="BCX54" s="343"/>
      <c r="BCY54" s="343"/>
      <c r="BCZ54" s="343"/>
      <c r="BDA54" s="343"/>
      <c r="BDB54" s="343"/>
      <c r="BDC54" s="343"/>
      <c r="BDD54" s="343"/>
      <c r="BDE54" s="343"/>
      <c r="BDF54" s="343"/>
      <c r="BDG54" s="343"/>
      <c r="BDH54" s="343"/>
      <c r="BDI54" s="343"/>
      <c r="BDJ54" s="343"/>
      <c r="BDK54" s="343"/>
      <c r="BDL54" s="343"/>
      <c r="BDM54" s="343"/>
      <c r="BDN54" s="343"/>
      <c r="BDO54" s="343"/>
      <c r="BDP54" s="343"/>
      <c r="BDQ54" s="343"/>
      <c r="BDR54" s="343"/>
      <c r="BDS54" s="343"/>
      <c r="BDT54" s="343"/>
      <c r="BDU54" s="343"/>
      <c r="BDV54" s="343"/>
      <c r="BDW54" s="343"/>
      <c r="BDX54" s="343"/>
      <c r="BDY54" s="343"/>
      <c r="BDZ54" s="343"/>
      <c r="BEA54" s="343"/>
      <c r="BEB54" s="343"/>
      <c r="BEC54" s="343"/>
      <c r="BED54" s="343"/>
      <c r="BEE54" s="343"/>
      <c r="BEF54" s="343"/>
      <c r="BEG54" s="343"/>
      <c r="BEH54" s="343"/>
      <c r="BEI54" s="343"/>
      <c r="BEJ54" s="343"/>
      <c r="BEK54" s="343"/>
      <c r="BEL54" s="343"/>
      <c r="BEM54" s="343"/>
      <c r="BEN54" s="343"/>
      <c r="BEO54" s="343"/>
      <c r="BEP54" s="343"/>
      <c r="BEQ54" s="343"/>
      <c r="BER54" s="343"/>
      <c r="BES54" s="343"/>
      <c r="BET54" s="343"/>
      <c r="BEU54" s="343"/>
      <c r="BEV54" s="343"/>
      <c r="BEW54" s="343"/>
      <c r="BEX54" s="343"/>
      <c r="BEY54" s="343"/>
      <c r="BEZ54" s="343"/>
      <c r="BFA54" s="343"/>
      <c r="BFB54" s="343"/>
      <c r="BFC54" s="343"/>
      <c r="BFD54" s="343"/>
      <c r="BFE54" s="343"/>
      <c r="BFF54" s="343"/>
      <c r="BFG54" s="343"/>
      <c r="BFH54" s="343"/>
      <c r="BFI54" s="343"/>
      <c r="BFJ54" s="343"/>
      <c r="BFK54" s="343"/>
      <c r="BFL54" s="343"/>
      <c r="BFM54" s="343"/>
      <c r="BFN54" s="343"/>
      <c r="BFO54" s="343"/>
      <c r="BFP54" s="343"/>
      <c r="BFQ54" s="343"/>
      <c r="BFR54" s="343"/>
      <c r="BFS54" s="343"/>
      <c r="BFT54" s="343"/>
      <c r="BFU54" s="343"/>
      <c r="BFV54" s="343"/>
      <c r="BFW54" s="343"/>
      <c r="BFX54" s="343"/>
      <c r="BFY54" s="343"/>
      <c r="BFZ54" s="343"/>
      <c r="BGA54" s="343"/>
      <c r="BGB54" s="343"/>
      <c r="BGC54" s="343"/>
      <c r="BGD54" s="343"/>
      <c r="BGE54" s="343"/>
      <c r="BGF54" s="343"/>
      <c r="BGG54" s="343"/>
      <c r="BGH54" s="343"/>
      <c r="BGI54" s="343"/>
      <c r="BGJ54" s="343"/>
      <c r="BGK54" s="343"/>
      <c r="BGL54" s="343"/>
      <c r="BGM54" s="343"/>
      <c r="BGN54" s="343"/>
      <c r="BGO54" s="343"/>
      <c r="BGP54" s="343"/>
      <c r="BGQ54" s="343"/>
      <c r="BGR54" s="343"/>
      <c r="BGS54" s="343"/>
      <c r="BGT54" s="343"/>
      <c r="BGU54" s="343"/>
      <c r="BGV54" s="343"/>
      <c r="BGW54" s="343"/>
      <c r="BGX54" s="343"/>
      <c r="BGY54" s="343"/>
      <c r="BGZ54" s="343"/>
      <c r="BHA54" s="343"/>
      <c r="BHB54" s="343"/>
      <c r="BHC54" s="343"/>
      <c r="BHD54" s="343"/>
      <c r="BHE54" s="343"/>
      <c r="BHF54" s="343"/>
      <c r="BHG54" s="343"/>
      <c r="BHH54" s="343"/>
      <c r="BHI54" s="343"/>
      <c r="BHJ54" s="343"/>
      <c r="BHK54" s="343"/>
      <c r="BHL54" s="343"/>
      <c r="BHM54" s="343"/>
      <c r="BHN54" s="343"/>
      <c r="BHO54" s="343"/>
      <c r="BHP54" s="343"/>
      <c r="BHQ54" s="343"/>
      <c r="BHR54" s="343"/>
      <c r="BHS54" s="343"/>
      <c r="BHT54" s="343"/>
      <c r="BHU54" s="343"/>
      <c r="BHV54" s="343"/>
      <c r="BHW54" s="343"/>
      <c r="BHX54" s="343"/>
      <c r="BHY54" s="343"/>
      <c r="BHZ54" s="343"/>
      <c r="BIA54" s="343"/>
      <c r="BIB54" s="343"/>
      <c r="BIC54" s="343"/>
      <c r="BID54" s="343"/>
      <c r="BIE54" s="343"/>
      <c r="BIF54" s="343"/>
      <c r="BIG54" s="343"/>
      <c r="BIH54" s="343"/>
      <c r="BII54" s="343"/>
      <c r="BIJ54" s="343"/>
      <c r="BIK54" s="343"/>
      <c r="BIL54" s="343"/>
      <c r="BIM54" s="343"/>
      <c r="BIN54" s="343"/>
      <c r="BIO54" s="343"/>
      <c r="BIP54" s="343"/>
      <c r="BIQ54" s="343"/>
      <c r="BIR54" s="343"/>
      <c r="BIS54" s="343"/>
      <c r="BIT54" s="343"/>
      <c r="BIU54" s="343"/>
      <c r="BIV54" s="343"/>
      <c r="BIW54" s="343"/>
      <c r="BIX54" s="343"/>
      <c r="BIY54" s="343"/>
      <c r="BIZ54" s="343"/>
      <c r="BJA54" s="343"/>
      <c r="BJB54" s="343"/>
      <c r="BJC54" s="343"/>
      <c r="BJD54" s="343"/>
      <c r="BJE54" s="343"/>
      <c r="BJF54" s="343"/>
      <c r="BJG54" s="343"/>
      <c r="BJH54" s="343"/>
      <c r="BJI54" s="343"/>
      <c r="BJJ54" s="343"/>
      <c r="BJK54" s="343"/>
      <c r="BJL54" s="343"/>
      <c r="BJM54" s="343"/>
      <c r="BJN54" s="343"/>
      <c r="BJO54" s="343"/>
      <c r="BJP54" s="343"/>
      <c r="BJQ54" s="343"/>
      <c r="BJR54" s="343"/>
      <c r="BJS54" s="343"/>
      <c r="BJT54" s="343"/>
      <c r="BJU54" s="343"/>
      <c r="BJV54" s="343"/>
      <c r="BJW54" s="343"/>
      <c r="BJX54" s="343"/>
      <c r="BJY54" s="343"/>
      <c r="BJZ54" s="343"/>
      <c r="BKA54" s="343"/>
      <c r="BKB54" s="343"/>
      <c r="BKC54" s="343"/>
      <c r="BKD54" s="343"/>
      <c r="BKE54" s="343"/>
      <c r="BKF54" s="343"/>
      <c r="BKG54" s="343"/>
      <c r="BKH54" s="343"/>
      <c r="BKI54" s="343"/>
      <c r="BKJ54" s="343"/>
      <c r="BKK54" s="343"/>
      <c r="BKL54" s="343"/>
      <c r="BKM54" s="343"/>
      <c r="BKN54" s="343"/>
      <c r="BKO54" s="343"/>
      <c r="BKP54" s="343"/>
      <c r="BKQ54" s="343"/>
      <c r="BKR54" s="343"/>
      <c r="BKS54" s="343"/>
      <c r="BKT54" s="343"/>
      <c r="BKU54" s="343"/>
      <c r="BKV54" s="343"/>
      <c r="BKW54" s="343"/>
      <c r="BKX54" s="343"/>
      <c r="BKY54" s="343"/>
      <c r="BKZ54" s="343"/>
      <c r="BLA54" s="343"/>
      <c r="BLB54" s="343"/>
      <c r="BLC54" s="343"/>
      <c r="BLD54" s="343"/>
      <c r="BLE54" s="343"/>
      <c r="BLF54" s="343"/>
      <c r="BLG54" s="343"/>
      <c r="BLH54" s="343"/>
      <c r="BLI54" s="343"/>
      <c r="BLJ54" s="343"/>
      <c r="BLK54" s="343"/>
      <c r="BLL54" s="343"/>
      <c r="BLM54" s="343"/>
      <c r="BLN54" s="343"/>
      <c r="BLO54" s="343"/>
      <c r="BLP54" s="343"/>
      <c r="BLQ54" s="343"/>
      <c r="BLR54" s="343"/>
      <c r="BLS54" s="343"/>
      <c r="BLT54" s="343"/>
      <c r="BLU54" s="343"/>
      <c r="BLV54" s="343"/>
      <c r="BLW54" s="343"/>
      <c r="BLX54" s="343"/>
      <c r="BLY54" s="343"/>
      <c r="BLZ54" s="343"/>
      <c r="BMA54" s="343"/>
      <c r="BMB54" s="343"/>
      <c r="BMC54" s="343"/>
      <c r="BMD54" s="343"/>
      <c r="BME54" s="343"/>
      <c r="BMF54" s="343"/>
      <c r="BMG54" s="343"/>
      <c r="BMH54" s="343"/>
      <c r="BMI54" s="343"/>
      <c r="BMJ54" s="343"/>
      <c r="BMK54" s="343"/>
      <c r="BML54" s="343"/>
      <c r="BMM54" s="343"/>
      <c r="BMN54" s="343"/>
      <c r="BMO54" s="343"/>
      <c r="BMP54" s="343"/>
      <c r="BMQ54" s="343"/>
      <c r="BMR54" s="343"/>
      <c r="BMS54" s="343"/>
      <c r="BMT54" s="343"/>
      <c r="BMU54" s="343"/>
      <c r="BMV54" s="343"/>
      <c r="BMW54" s="343"/>
      <c r="BMX54" s="343"/>
      <c r="BMY54" s="343"/>
      <c r="BMZ54" s="343"/>
      <c r="BNA54" s="343"/>
      <c r="BNB54" s="343"/>
      <c r="BNC54" s="343"/>
      <c r="BND54" s="343"/>
      <c r="BNE54" s="343"/>
      <c r="BNF54" s="343"/>
      <c r="BNG54" s="343"/>
      <c r="BNH54" s="343"/>
      <c r="BNI54" s="343"/>
      <c r="BNJ54" s="343"/>
      <c r="BNK54" s="343"/>
      <c r="BNL54" s="343"/>
      <c r="BNM54" s="343"/>
      <c r="BNN54" s="343"/>
      <c r="BNO54" s="343"/>
      <c r="BNP54" s="343"/>
      <c r="BNQ54" s="343"/>
      <c r="BNR54" s="343"/>
      <c r="BNS54" s="343"/>
      <c r="BNT54" s="343"/>
      <c r="BNU54" s="343"/>
      <c r="BNV54" s="343"/>
      <c r="BNW54" s="343"/>
      <c r="BNX54" s="343"/>
      <c r="BNY54" s="343"/>
      <c r="BNZ54" s="343"/>
      <c r="BOA54" s="343"/>
      <c r="BOB54" s="343"/>
      <c r="BOC54" s="343"/>
      <c r="BOD54" s="343"/>
      <c r="BOE54" s="343"/>
      <c r="BOF54" s="343"/>
      <c r="BOG54" s="343"/>
      <c r="BOH54" s="343"/>
      <c r="BOI54" s="343"/>
      <c r="BOJ54" s="343"/>
      <c r="BOK54" s="343"/>
      <c r="BOL54" s="343"/>
      <c r="BOM54" s="343"/>
      <c r="BON54" s="343"/>
      <c r="BOO54" s="343"/>
      <c r="BOP54" s="343"/>
      <c r="BOQ54" s="343"/>
      <c r="BOR54" s="343"/>
      <c r="BOS54" s="343"/>
      <c r="BOT54" s="343"/>
      <c r="BOU54" s="343"/>
      <c r="BOV54" s="343"/>
      <c r="BOW54" s="343"/>
      <c r="BOX54" s="343"/>
      <c r="BOY54" s="343"/>
      <c r="BOZ54" s="343"/>
      <c r="BPA54" s="343"/>
      <c r="BPB54" s="343"/>
      <c r="BPC54" s="343"/>
      <c r="BPD54" s="343"/>
      <c r="BPE54" s="343"/>
      <c r="BPF54" s="343"/>
      <c r="BPG54" s="343"/>
      <c r="BPH54" s="343"/>
      <c r="BPI54" s="343"/>
      <c r="BPJ54" s="343"/>
      <c r="BPK54" s="343"/>
      <c r="BPL54" s="343"/>
      <c r="BPM54" s="343"/>
      <c r="BPN54" s="343"/>
      <c r="BPO54" s="343"/>
      <c r="BPP54" s="343"/>
      <c r="BPQ54" s="343"/>
      <c r="BPR54" s="343"/>
      <c r="BPS54" s="343"/>
      <c r="BPT54" s="343"/>
      <c r="BPU54" s="343"/>
      <c r="BPV54" s="343"/>
      <c r="BPW54" s="343"/>
      <c r="BPX54" s="343"/>
      <c r="BPY54" s="343"/>
      <c r="BPZ54" s="343"/>
      <c r="BQA54" s="343"/>
      <c r="BQB54" s="343"/>
      <c r="BQC54" s="343"/>
      <c r="BQD54" s="343"/>
      <c r="BQE54" s="343"/>
      <c r="BQF54" s="343"/>
      <c r="BQG54" s="343"/>
      <c r="BQH54" s="343"/>
      <c r="BQI54" s="343"/>
      <c r="BQJ54" s="343"/>
      <c r="BQK54" s="343"/>
      <c r="BQL54" s="343"/>
      <c r="BQM54" s="343"/>
      <c r="BQN54" s="343"/>
      <c r="BQO54" s="343"/>
      <c r="BQP54" s="343"/>
      <c r="BQQ54" s="343"/>
      <c r="BQR54" s="343"/>
      <c r="BQS54" s="343"/>
      <c r="BQT54" s="343"/>
      <c r="BQU54" s="343"/>
      <c r="BQV54" s="343"/>
      <c r="BQW54" s="343"/>
      <c r="BQX54" s="343"/>
      <c r="BQY54" s="343"/>
      <c r="BQZ54" s="343"/>
      <c r="BRA54" s="343"/>
      <c r="BRB54" s="343"/>
      <c r="BRC54" s="343"/>
      <c r="BRD54" s="343"/>
      <c r="BRE54" s="343"/>
      <c r="BRF54" s="343"/>
      <c r="BRG54" s="343"/>
      <c r="BRH54" s="343"/>
      <c r="BRI54" s="343"/>
      <c r="BRJ54" s="343"/>
      <c r="BRK54" s="343"/>
      <c r="BRL54" s="343"/>
      <c r="BRM54" s="343"/>
      <c r="BRN54" s="343"/>
      <c r="BRO54" s="343"/>
      <c r="BRP54" s="343"/>
      <c r="BRQ54" s="343"/>
      <c r="BRR54" s="343"/>
      <c r="BRS54" s="343"/>
      <c r="BRT54" s="343"/>
      <c r="BRU54" s="343"/>
      <c r="BRV54" s="343"/>
      <c r="BRW54" s="343"/>
      <c r="BRX54" s="343"/>
      <c r="BRY54" s="343"/>
      <c r="BRZ54" s="343"/>
      <c r="BSA54" s="343"/>
      <c r="BSB54" s="343"/>
      <c r="BSC54" s="343"/>
      <c r="BSD54" s="343"/>
      <c r="BSE54" s="343"/>
      <c r="BSF54" s="343"/>
      <c r="BSG54" s="343"/>
      <c r="BSH54" s="343"/>
      <c r="BSI54" s="343"/>
      <c r="BSJ54" s="343"/>
      <c r="BSK54" s="343"/>
      <c r="BSL54" s="343"/>
      <c r="BSM54" s="343"/>
      <c r="BSN54" s="343"/>
      <c r="BSO54" s="343"/>
      <c r="BSP54" s="343"/>
      <c r="BSQ54" s="343"/>
      <c r="BSR54" s="343"/>
      <c r="BSS54" s="343"/>
      <c r="BST54" s="343"/>
      <c r="BSU54" s="343"/>
      <c r="BSV54" s="343"/>
      <c r="BSW54" s="343"/>
      <c r="BSX54" s="343"/>
      <c r="BSY54" s="343"/>
      <c r="BSZ54" s="343"/>
      <c r="BTA54" s="343"/>
      <c r="BTB54" s="343"/>
      <c r="BTC54" s="343"/>
      <c r="BTD54" s="343"/>
      <c r="BTE54" s="343"/>
      <c r="BTF54" s="343"/>
      <c r="BTG54" s="343"/>
      <c r="BTH54" s="343"/>
      <c r="BTI54" s="343"/>
      <c r="BTJ54" s="343"/>
      <c r="BTK54" s="343"/>
      <c r="BTL54" s="343"/>
      <c r="BTM54" s="343"/>
      <c r="BTN54" s="343"/>
      <c r="BTO54" s="343"/>
      <c r="BTP54" s="343"/>
      <c r="BTQ54" s="343"/>
      <c r="BTR54" s="343"/>
      <c r="BTS54" s="343"/>
      <c r="BTT54" s="343"/>
      <c r="BTU54" s="343"/>
      <c r="BTV54" s="343"/>
      <c r="BTW54" s="343"/>
      <c r="BTX54" s="343"/>
      <c r="BTY54" s="343"/>
      <c r="BTZ54" s="343"/>
      <c r="BUA54" s="343"/>
      <c r="BUB54" s="343"/>
      <c r="BUC54" s="343"/>
      <c r="BUD54" s="343"/>
      <c r="BUE54" s="343"/>
      <c r="BUF54" s="343"/>
      <c r="BUG54" s="343"/>
      <c r="BUH54" s="343"/>
      <c r="BUI54" s="343"/>
      <c r="BUJ54" s="343"/>
      <c r="BUK54" s="343"/>
      <c r="BUL54" s="343"/>
      <c r="BUM54" s="343"/>
      <c r="BUN54" s="343"/>
      <c r="BUO54" s="343"/>
      <c r="BUP54" s="343"/>
      <c r="BUQ54" s="343"/>
      <c r="BUR54" s="343"/>
      <c r="BUS54" s="343"/>
      <c r="BUT54" s="343"/>
      <c r="BUU54" s="343"/>
      <c r="BUV54" s="343"/>
      <c r="BUW54" s="343"/>
      <c r="BUX54" s="343"/>
      <c r="BUY54" s="343"/>
      <c r="BUZ54" s="343"/>
      <c r="BVA54" s="343"/>
      <c r="BVB54" s="343"/>
      <c r="BVC54" s="343"/>
      <c r="BVD54" s="343"/>
      <c r="BVE54" s="343"/>
      <c r="BVF54" s="343"/>
      <c r="BVG54" s="343"/>
      <c r="BVH54" s="343"/>
      <c r="BVI54" s="343"/>
      <c r="BVJ54" s="343"/>
      <c r="BVK54" s="343"/>
      <c r="BVL54" s="343"/>
      <c r="BVM54" s="343"/>
      <c r="BVN54" s="343"/>
      <c r="BVO54" s="343"/>
      <c r="BVP54" s="343"/>
      <c r="BVQ54" s="343"/>
      <c r="BVR54" s="343"/>
      <c r="BVS54" s="343"/>
      <c r="BVT54" s="343"/>
      <c r="BVU54" s="343"/>
      <c r="BVV54" s="343"/>
      <c r="BVW54" s="343"/>
      <c r="BVX54" s="343"/>
      <c r="BVY54" s="343"/>
      <c r="BVZ54" s="343"/>
      <c r="BWA54" s="343"/>
      <c r="BWB54" s="343"/>
      <c r="BWC54" s="343"/>
      <c r="BWD54" s="343"/>
      <c r="BWE54" s="343"/>
      <c r="BWF54" s="343"/>
      <c r="BWG54" s="343"/>
      <c r="BWH54" s="343"/>
      <c r="BWI54" s="343"/>
      <c r="BWJ54" s="343"/>
      <c r="BWK54" s="343"/>
      <c r="BWL54" s="343"/>
      <c r="BWM54" s="343"/>
      <c r="BWN54" s="343"/>
      <c r="BWO54" s="343"/>
      <c r="BWP54" s="343"/>
      <c r="BWQ54" s="343"/>
      <c r="BWR54" s="343"/>
      <c r="BWS54" s="343"/>
      <c r="BWT54" s="343"/>
      <c r="BWU54" s="343"/>
      <c r="BWV54" s="343"/>
      <c r="BWW54" s="343"/>
      <c r="BWX54" s="343"/>
      <c r="BWY54" s="343"/>
      <c r="BWZ54" s="343"/>
      <c r="BXA54" s="343"/>
      <c r="BXB54" s="343"/>
      <c r="BXC54" s="343"/>
      <c r="BXD54" s="343"/>
      <c r="BXE54" s="343"/>
      <c r="BXF54" s="343"/>
      <c r="BXG54" s="343"/>
      <c r="BXH54" s="343"/>
      <c r="BXI54" s="343"/>
      <c r="BXJ54" s="343"/>
      <c r="BXK54" s="343"/>
      <c r="BXL54" s="343"/>
      <c r="BXM54" s="343"/>
      <c r="BXN54" s="343"/>
      <c r="BXO54" s="343"/>
      <c r="BXP54" s="343"/>
      <c r="BXQ54" s="343"/>
      <c r="BXR54" s="343"/>
      <c r="BXS54" s="343"/>
      <c r="BXT54" s="343"/>
      <c r="BXU54" s="343"/>
      <c r="BXV54" s="343"/>
      <c r="BXW54" s="343"/>
      <c r="BXX54" s="343"/>
      <c r="BXY54" s="343"/>
      <c r="BXZ54" s="343"/>
      <c r="BYA54" s="343"/>
      <c r="BYB54" s="343"/>
      <c r="BYC54" s="343"/>
      <c r="BYD54" s="343"/>
      <c r="BYE54" s="343"/>
      <c r="BYF54" s="343"/>
      <c r="BYG54" s="343"/>
      <c r="BYH54" s="343"/>
      <c r="BYI54" s="343"/>
      <c r="BYJ54" s="343"/>
      <c r="BYK54" s="343"/>
      <c r="BYL54" s="343"/>
      <c r="BYM54" s="343"/>
      <c r="BYN54" s="343"/>
      <c r="BYO54" s="343"/>
      <c r="BYP54" s="343"/>
      <c r="BYQ54" s="343"/>
      <c r="BYR54" s="343"/>
      <c r="BYS54" s="343"/>
      <c r="BYT54" s="343"/>
      <c r="BYU54" s="343"/>
      <c r="BYV54" s="343"/>
      <c r="BYW54" s="343"/>
      <c r="BYX54" s="343"/>
      <c r="BYY54" s="343"/>
      <c r="BYZ54" s="343"/>
      <c r="BZA54" s="343"/>
      <c r="BZB54" s="343"/>
      <c r="BZC54" s="343"/>
      <c r="BZD54" s="343"/>
      <c r="BZE54" s="343"/>
      <c r="BZF54" s="343"/>
      <c r="BZG54" s="343"/>
      <c r="BZH54" s="343"/>
      <c r="BZI54" s="343"/>
      <c r="BZJ54" s="343"/>
      <c r="BZK54" s="343"/>
      <c r="BZL54" s="343"/>
      <c r="BZM54" s="343"/>
      <c r="BZN54" s="343"/>
      <c r="BZO54" s="343"/>
      <c r="BZP54" s="343"/>
      <c r="BZQ54" s="343"/>
      <c r="BZR54" s="343"/>
      <c r="BZS54" s="343"/>
      <c r="BZT54" s="343"/>
      <c r="BZU54" s="343"/>
      <c r="BZV54" s="343"/>
      <c r="BZW54" s="343"/>
      <c r="BZX54" s="343"/>
      <c r="BZY54" s="343"/>
      <c r="BZZ54" s="343"/>
      <c r="CAA54" s="343"/>
      <c r="CAB54" s="343"/>
      <c r="CAC54" s="343"/>
      <c r="CAD54" s="343"/>
      <c r="CAE54" s="343"/>
      <c r="CAF54" s="343"/>
      <c r="CAG54" s="343"/>
      <c r="CAH54" s="343"/>
      <c r="CAI54" s="343"/>
      <c r="CAJ54" s="343"/>
      <c r="CAK54" s="343"/>
      <c r="CAL54" s="343"/>
      <c r="CAM54" s="343"/>
      <c r="CAN54" s="343"/>
      <c r="CAO54" s="343"/>
      <c r="CAP54" s="343"/>
      <c r="CAQ54" s="343"/>
      <c r="CAR54" s="343"/>
      <c r="CAS54" s="343"/>
      <c r="CAT54" s="343"/>
      <c r="CAU54" s="343"/>
      <c r="CAV54" s="343"/>
      <c r="CAW54" s="343"/>
      <c r="CAX54" s="343"/>
      <c r="CAY54" s="343"/>
      <c r="CAZ54" s="343"/>
      <c r="CBA54" s="343"/>
      <c r="CBB54" s="343"/>
      <c r="CBC54" s="343"/>
      <c r="CBD54" s="343"/>
      <c r="CBE54" s="343"/>
      <c r="CBF54" s="343"/>
      <c r="CBG54" s="343"/>
      <c r="CBH54" s="343"/>
      <c r="CBI54" s="343"/>
      <c r="CBJ54" s="343"/>
      <c r="CBK54" s="343"/>
      <c r="CBL54" s="343"/>
      <c r="CBM54" s="343"/>
      <c r="CBN54" s="343"/>
      <c r="CBO54" s="343"/>
      <c r="CBP54" s="343"/>
      <c r="CBQ54" s="343"/>
      <c r="CBR54" s="343"/>
      <c r="CBS54" s="343"/>
      <c r="CBT54" s="343"/>
      <c r="CBU54" s="343"/>
      <c r="CBV54" s="343"/>
      <c r="CBW54" s="343"/>
      <c r="CBX54" s="343"/>
      <c r="CBY54" s="343"/>
      <c r="CBZ54" s="343"/>
      <c r="CCA54" s="343"/>
      <c r="CCB54" s="343"/>
      <c r="CCC54" s="343"/>
      <c r="CCD54" s="343"/>
      <c r="CCE54" s="343"/>
      <c r="CCF54" s="343"/>
      <c r="CCG54" s="343"/>
      <c r="CCH54" s="343"/>
      <c r="CCI54" s="343"/>
      <c r="CCJ54" s="343"/>
      <c r="CCK54" s="343"/>
      <c r="CCL54" s="343"/>
      <c r="CCM54" s="343"/>
      <c r="CCN54" s="343"/>
      <c r="CCO54" s="343"/>
      <c r="CCP54" s="343"/>
      <c r="CCQ54" s="343"/>
      <c r="CCR54" s="343"/>
      <c r="CCS54" s="343"/>
      <c r="CCT54" s="343"/>
      <c r="CCU54" s="343"/>
      <c r="CCV54" s="343"/>
      <c r="CCW54" s="343"/>
      <c r="CCX54" s="343"/>
      <c r="CCY54" s="343"/>
      <c r="CCZ54" s="343"/>
      <c r="CDA54" s="343"/>
      <c r="CDB54" s="343"/>
      <c r="CDC54" s="343"/>
      <c r="CDD54" s="343"/>
      <c r="CDE54" s="343"/>
      <c r="CDF54" s="343"/>
      <c r="CDG54" s="343"/>
      <c r="CDH54" s="343"/>
      <c r="CDI54" s="343"/>
      <c r="CDJ54" s="343"/>
      <c r="CDK54" s="343"/>
      <c r="CDL54" s="343"/>
      <c r="CDM54" s="343"/>
      <c r="CDN54" s="343"/>
      <c r="CDO54" s="343"/>
      <c r="CDP54" s="343"/>
      <c r="CDQ54" s="343"/>
      <c r="CDR54" s="343"/>
      <c r="CDS54" s="343"/>
      <c r="CDT54" s="343"/>
      <c r="CDU54" s="343"/>
      <c r="CDV54" s="343"/>
      <c r="CDW54" s="343"/>
      <c r="CDX54" s="343"/>
      <c r="CDY54" s="343"/>
      <c r="CDZ54" s="343"/>
      <c r="CEA54" s="343"/>
      <c r="CEB54" s="343"/>
      <c r="CEC54" s="343"/>
      <c r="CED54" s="343"/>
      <c r="CEE54" s="343"/>
      <c r="CEF54" s="343"/>
      <c r="CEG54" s="343"/>
      <c r="CEH54" s="343"/>
      <c r="CEI54" s="343"/>
      <c r="CEJ54" s="343"/>
      <c r="CEK54" s="343"/>
      <c r="CEL54" s="343"/>
      <c r="CEM54" s="343"/>
      <c r="CEN54" s="343"/>
      <c r="CEO54" s="343"/>
      <c r="CEP54" s="343"/>
      <c r="CEQ54" s="343"/>
      <c r="CER54" s="343"/>
      <c r="CES54" s="343"/>
      <c r="CET54" s="343"/>
      <c r="CEU54" s="343"/>
      <c r="CEV54" s="343"/>
      <c r="CEW54" s="343"/>
      <c r="CEX54" s="343"/>
      <c r="CEY54" s="343"/>
      <c r="CEZ54" s="343"/>
      <c r="CFA54" s="343"/>
      <c r="CFB54" s="343"/>
      <c r="CFC54" s="343"/>
      <c r="CFD54" s="343"/>
      <c r="CFE54" s="343"/>
      <c r="CFF54" s="343"/>
      <c r="CFG54" s="343"/>
      <c r="CFH54" s="343"/>
      <c r="CFI54" s="343"/>
      <c r="CFJ54" s="343"/>
      <c r="CFK54" s="343"/>
      <c r="CFL54" s="343"/>
      <c r="CFM54" s="343"/>
      <c r="CFN54" s="343"/>
      <c r="CFO54" s="343"/>
      <c r="CFP54" s="343"/>
      <c r="CFQ54" s="343"/>
      <c r="CFR54" s="343"/>
      <c r="CFS54" s="343"/>
      <c r="CFT54" s="343"/>
      <c r="CFU54" s="343"/>
      <c r="CFV54" s="343"/>
      <c r="CFW54" s="343"/>
      <c r="CFX54" s="343"/>
      <c r="CFY54" s="343"/>
      <c r="CFZ54" s="343"/>
      <c r="CGA54" s="343"/>
      <c r="CGB54" s="343"/>
      <c r="CGC54" s="343"/>
      <c r="CGD54" s="343"/>
      <c r="CGE54" s="343"/>
      <c r="CGF54" s="343"/>
      <c r="CGG54" s="343"/>
      <c r="CGH54" s="343"/>
      <c r="CGI54" s="343"/>
      <c r="CGJ54" s="343"/>
      <c r="CGK54" s="343"/>
      <c r="CGL54" s="343"/>
      <c r="CGM54" s="343"/>
      <c r="CGN54" s="343"/>
      <c r="CGO54" s="343"/>
      <c r="CGP54" s="343"/>
      <c r="CGQ54" s="343"/>
      <c r="CGR54" s="343"/>
      <c r="CGS54" s="343"/>
      <c r="CGT54" s="343"/>
      <c r="CGU54" s="343"/>
      <c r="CGV54" s="343"/>
      <c r="CGW54" s="343"/>
      <c r="CGX54" s="343"/>
      <c r="CGY54" s="343"/>
      <c r="CGZ54" s="343"/>
      <c r="CHA54" s="343"/>
      <c r="CHB54" s="343"/>
      <c r="CHC54" s="343"/>
      <c r="CHD54" s="343"/>
      <c r="CHE54" s="343"/>
      <c r="CHF54" s="343"/>
      <c r="CHG54" s="343"/>
      <c r="CHH54" s="343"/>
      <c r="CHI54" s="343"/>
      <c r="CHJ54" s="343"/>
      <c r="CHK54" s="343"/>
      <c r="CHL54" s="343"/>
      <c r="CHM54" s="343"/>
      <c r="CHN54" s="343"/>
      <c r="CHO54" s="343"/>
      <c r="CHP54" s="343"/>
      <c r="CHQ54" s="343"/>
      <c r="CHR54" s="343"/>
      <c r="CHS54" s="343"/>
      <c r="CHT54" s="343"/>
      <c r="CHU54" s="343"/>
      <c r="CHV54" s="343"/>
      <c r="CHW54" s="343"/>
      <c r="CHX54" s="343"/>
      <c r="CHY54" s="343"/>
      <c r="CHZ54" s="343"/>
      <c r="CIA54" s="343"/>
      <c r="CIB54" s="343"/>
      <c r="CIC54" s="343"/>
      <c r="CID54" s="343"/>
      <c r="CIE54" s="343"/>
      <c r="CIF54" s="343"/>
      <c r="CIG54" s="343"/>
      <c r="CIH54" s="343"/>
      <c r="CII54" s="343"/>
      <c r="CIJ54" s="343"/>
      <c r="CIK54" s="343"/>
      <c r="CIL54" s="343"/>
      <c r="CIM54" s="343"/>
      <c r="CIN54" s="343"/>
      <c r="CIO54" s="343"/>
      <c r="CIP54" s="343"/>
      <c r="CIQ54" s="343"/>
      <c r="CIR54" s="343"/>
      <c r="CIS54" s="343"/>
      <c r="CIT54" s="343"/>
      <c r="CIU54" s="343"/>
      <c r="CIV54" s="343"/>
      <c r="CIW54" s="343"/>
      <c r="CIX54" s="343"/>
      <c r="CIY54" s="343"/>
      <c r="CIZ54" s="343"/>
      <c r="CJA54" s="343"/>
      <c r="CJB54" s="343"/>
      <c r="CJC54" s="343"/>
      <c r="CJD54" s="343"/>
      <c r="CJE54" s="343"/>
      <c r="CJF54" s="343"/>
      <c r="CJG54" s="343"/>
      <c r="CJH54" s="343"/>
      <c r="CJI54" s="343"/>
      <c r="CJJ54" s="343"/>
      <c r="CJK54" s="343"/>
      <c r="CJL54" s="343"/>
      <c r="CJM54" s="343"/>
      <c r="CJN54" s="343"/>
      <c r="CJO54" s="343"/>
      <c r="CJP54" s="343"/>
      <c r="CJQ54" s="343"/>
      <c r="CJR54" s="343"/>
      <c r="CJS54" s="343"/>
      <c r="CJT54" s="343"/>
      <c r="CJU54" s="343"/>
      <c r="CJV54" s="343"/>
      <c r="CJW54" s="343"/>
      <c r="CJX54" s="343"/>
      <c r="CJY54" s="343"/>
      <c r="CJZ54" s="343"/>
      <c r="CKA54" s="343"/>
      <c r="CKB54" s="343"/>
      <c r="CKC54" s="343"/>
      <c r="CKD54" s="343"/>
      <c r="CKE54" s="343"/>
      <c r="CKF54" s="343"/>
      <c r="CKG54" s="343"/>
      <c r="CKH54" s="343"/>
      <c r="CKI54" s="343"/>
      <c r="CKJ54" s="343"/>
      <c r="CKK54" s="343"/>
      <c r="CKL54" s="343"/>
      <c r="CKM54" s="343"/>
      <c r="CKN54" s="343"/>
      <c r="CKO54" s="343"/>
      <c r="CKP54" s="343"/>
      <c r="CKQ54" s="343"/>
      <c r="CKR54" s="343"/>
      <c r="CKS54" s="343"/>
      <c r="CKT54" s="343"/>
      <c r="CKU54" s="343"/>
      <c r="CKV54" s="343"/>
      <c r="CKW54" s="343"/>
      <c r="CKX54" s="343"/>
      <c r="CKY54" s="343"/>
      <c r="CKZ54" s="343"/>
      <c r="CLA54" s="343"/>
      <c r="CLB54" s="343"/>
      <c r="CLC54" s="343"/>
      <c r="CLD54" s="343"/>
      <c r="CLE54" s="343"/>
      <c r="CLF54" s="343"/>
      <c r="CLG54" s="343"/>
      <c r="CLH54" s="343"/>
      <c r="CLI54" s="343"/>
      <c r="CLJ54" s="343"/>
      <c r="CLK54" s="343"/>
      <c r="CLL54" s="343"/>
      <c r="CLM54" s="343"/>
      <c r="CLN54" s="343"/>
      <c r="CLO54" s="343"/>
      <c r="CLP54" s="343"/>
      <c r="CLQ54" s="343"/>
      <c r="CLR54" s="343"/>
      <c r="CLS54" s="343"/>
      <c r="CLT54" s="343"/>
      <c r="CLU54" s="343"/>
      <c r="CLV54" s="343"/>
      <c r="CLW54" s="343"/>
      <c r="CLX54" s="343"/>
      <c r="CLY54" s="343"/>
      <c r="CLZ54" s="343"/>
      <c r="CMA54" s="343"/>
      <c r="CMB54" s="343"/>
      <c r="CMC54" s="343"/>
      <c r="CMD54" s="343"/>
      <c r="CME54" s="343"/>
      <c r="CMF54" s="343"/>
      <c r="CMG54" s="343"/>
      <c r="CMH54" s="343"/>
      <c r="CMI54" s="343"/>
      <c r="CMJ54" s="343"/>
      <c r="CMK54" s="343"/>
      <c r="CML54" s="343"/>
      <c r="CMM54" s="343"/>
      <c r="CMN54" s="343"/>
      <c r="CMO54" s="343"/>
      <c r="CMP54" s="343"/>
      <c r="CMQ54" s="343"/>
      <c r="CMR54" s="343"/>
      <c r="CMS54" s="343"/>
      <c r="CMT54" s="343"/>
      <c r="CMU54" s="343"/>
      <c r="CMV54" s="343"/>
      <c r="CMW54" s="343"/>
      <c r="CMX54" s="343"/>
      <c r="CMY54" s="343"/>
      <c r="CMZ54" s="343"/>
      <c r="CNA54" s="343"/>
      <c r="CNB54" s="343"/>
      <c r="CNC54" s="343"/>
      <c r="CND54" s="343"/>
      <c r="CNE54" s="343"/>
      <c r="CNF54" s="343"/>
      <c r="CNG54" s="343"/>
      <c r="CNH54" s="343"/>
      <c r="CNI54" s="343"/>
      <c r="CNJ54" s="343"/>
      <c r="CNK54" s="343"/>
      <c r="CNL54" s="343"/>
      <c r="CNM54" s="343"/>
      <c r="CNN54" s="343"/>
      <c r="CNO54" s="343"/>
      <c r="CNP54" s="343"/>
      <c r="CNQ54" s="343"/>
      <c r="CNR54" s="343"/>
      <c r="CNS54" s="343"/>
      <c r="CNT54" s="343"/>
      <c r="CNU54" s="343"/>
      <c r="CNV54" s="343"/>
      <c r="CNW54" s="343"/>
      <c r="CNX54" s="343"/>
      <c r="CNY54" s="343"/>
      <c r="CNZ54" s="343"/>
      <c r="COA54" s="343"/>
      <c r="COB54" s="343"/>
      <c r="COC54" s="343"/>
      <c r="COD54" s="343"/>
      <c r="COE54" s="343"/>
      <c r="COF54" s="343"/>
      <c r="COG54" s="343"/>
      <c r="COH54" s="343"/>
      <c r="COI54" s="343"/>
      <c r="COJ54" s="343"/>
      <c r="COK54" s="343"/>
      <c r="COL54" s="343"/>
      <c r="COM54" s="343"/>
      <c r="CON54" s="343"/>
      <c r="COO54" s="343"/>
      <c r="COP54" s="343"/>
      <c r="COQ54" s="343"/>
      <c r="COR54" s="343"/>
      <c r="COS54" s="343"/>
      <c r="COT54" s="343"/>
      <c r="COU54" s="343"/>
      <c r="COV54" s="343"/>
      <c r="COW54" s="343"/>
      <c r="COX54" s="343"/>
      <c r="COY54" s="343"/>
      <c r="COZ54" s="343"/>
      <c r="CPA54" s="343"/>
      <c r="CPB54" s="343"/>
      <c r="CPC54" s="343"/>
      <c r="CPD54" s="343"/>
      <c r="CPE54" s="343"/>
      <c r="CPF54" s="343"/>
      <c r="CPG54" s="343"/>
      <c r="CPH54" s="343"/>
      <c r="CPI54" s="343"/>
      <c r="CPJ54" s="343"/>
      <c r="CPK54" s="343"/>
      <c r="CPL54" s="343"/>
      <c r="CPM54" s="343"/>
      <c r="CPN54" s="343"/>
      <c r="CPO54" s="343"/>
      <c r="CPP54" s="343"/>
      <c r="CPQ54" s="343"/>
      <c r="CPR54" s="343"/>
      <c r="CPS54" s="343"/>
      <c r="CPT54" s="343"/>
      <c r="CPU54" s="343"/>
      <c r="CPV54" s="343"/>
      <c r="CPW54" s="343"/>
      <c r="CPX54" s="343"/>
      <c r="CPY54" s="343"/>
      <c r="CPZ54" s="343"/>
      <c r="CQA54" s="343"/>
      <c r="CQB54" s="343"/>
      <c r="CQC54" s="343"/>
      <c r="CQD54" s="343"/>
      <c r="CQE54" s="343"/>
      <c r="CQF54" s="343"/>
      <c r="CQG54" s="343"/>
      <c r="CQH54" s="343"/>
      <c r="CQI54" s="343"/>
      <c r="CQJ54" s="343"/>
      <c r="CQK54" s="343"/>
      <c r="CQL54" s="343"/>
      <c r="CQM54" s="343"/>
      <c r="CQN54" s="343"/>
      <c r="CQO54" s="343"/>
      <c r="CQP54" s="343"/>
      <c r="CQQ54" s="343"/>
      <c r="CQR54" s="343"/>
      <c r="CQS54" s="343"/>
      <c r="CQT54" s="343"/>
      <c r="CQU54" s="343"/>
      <c r="CQV54" s="343"/>
      <c r="CQW54" s="343"/>
      <c r="CQX54" s="343"/>
      <c r="CQY54" s="343"/>
      <c r="CQZ54" s="343"/>
      <c r="CRA54" s="343"/>
      <c r="CRB54" s="343"/>
      <c r="CRC54" s="343"/>
      <c r="CRD54" s="343"/>
      <c r="CRE54" s="343"/>
      <c r="CRF54" s="343"/>
      <c r="CRG54" s="343"/>
      <c r="CRH54" s="343"/>
      <c r="CRI54" s="343"/>
      <c r="CRJ54" s="343"/>
      <c r="CRK54" s="343"/>
      <c r="CRL54" s="343"/>
      <c r="CRM54" s="343"/>
      <c r="CRN54" s="343"/>
      <c r="CRO54" s="343"/>
      <c r="CRP54" s="343"/>
      <c r="CRQ54" s="343"/>
      <c r="CRR54" s="343"/>
      <c r="CRS54" s="343"/>
      <c r="CRT54" s="343"/>
      <c r="CRU54" s="343"/>
      <c r="CRV54" s="343"/>
      <c r="CRW54" s="343"/>
      <c r="CRX54" s="343"/>
      <c r="CRY54" s="343"/>
      <c r="CRZ54" s="343"/>
      <c r="CSA54" s="343"/>
      <c r="CSB54" s="343"/>
      <c r="CSC54" s="343"/>
      <c r="CSD54" s="343"/>
      <c r="CSE54" s="343"/>
      <c r="CSF54" s="343"/>
      <c r="CSG54" s="343"/>
      <c r="CSH54" s="343"/>
      <c r="CSI54" s="343"/>
      <c r="CSJ54" s="343"/>
      <c r="CSK54" s="343"/>
      <c r="CSL54" s="343"/>
      <c r="CSM54" s="343"/>
      <c r="CSN54" s="343"/>
      <c r="CSO54" s="343"/>
      <c r="CSP54" s="343"/>
      <c r="CSQ54" s="343"/>
      <c r="CSR54" s="343"/>
      <c r="CSS54" s="343"/>
      <c r="CST54" s="343"/>
      <c r="CSU54" s="343"/>
      <c r="CSV54" s="343"/>
      <c r="CSW54" s="343"/>
      <c r="CSX54" s="343"/>
      <c r="CSY54" s="343"/>
      <c r="CSZ54" s="343"/>
      <c r="CTA54" s="343"/>
      <c r="CTB54" s="343"/>
      <c r="CTC54" s="343"/>
      <c r="CTD54" s="343"/>
      <c r="CTE54" s="343"/>
      <c r="CTF54" s="343"/>
      <c r="CTG54" s="343"/>
      <c r="CTH54" s="343"/>
      <c r="CTI54" s="343"/>
      <c r="CTJ54" s="343"/>
      <c r="CTK54" s="343"/>
      <c r="CTL54" s="343"/>
      <c r="CTM54" s="343"/>
      <c r="CTN54" s="343"/>
      <c r="CTO54" s="343"/>
      <c r="CTP54" s="343"/>
      <c r="CTQ54" s="343"/>
      <c r="CTR54" s="343"/>
      <c r="CTS54" s="343"/>
      <c r="CTT54" s="343"/>
      <c r="CTU54" s="343"/>
      <c r="CTV54" s="343"/>
      <c r="CTW54" s="343"/>
      <c r="CTX54" s="343"/>
      <c r="CTY54" s="343"/>
      <c r="CTZ54" s="343"/>
      <c r="CUA54" s="343"/>
      <c r="CUB54" s="343"/>
      <c r="CUC54" s="343"/>
      <c r="CUD54" s="343"/>
      <c r="CUE54" s="343"/>
      <c r="CUF54" s="343"/>
      <c r="CUG54" s="343"/>
      <c r="CUH54" s="343"/>
      <c r="CUI54" s="343"/>
      <c r="CUJ54" s="343"/>
      <c r="CUK54" s="343"/>
      <c r="CUL54" s="343"/>
      <c r="CUM54" s="343"/>
      <c r="CUN54" s="343"/>
      <c r="CUO54" s="343"/>
      <c r="CUP54" s="343"/>
      <c r="CUQ54" s="343"/>
      <c r="CUR54" s="343"/>
      <c r="CUS54" s="343"/>
      <c r="CUT54" s="343"/>
      <c r="CUU54" s="343"/>
      <c r="CUV54" s="343"/>
      <c r="CUW54" s="343"/>
      <c r="CUX54" s="343"/>
      <c r="CUY54" s="343"/>
      <c r="CUZ54" s="343"/>
      <c r="CVA54" s="343"/>
      <c r="CVB54" s="343"/>
      <c r="CVC54" s="343"/>
      <c r="CVD54" s="343"/>
      <c r="CVE54" s="343"/>
      <c r="CVF54" s="343"/>
      <c r="CVG54" s="343"/>
      <c r="CVH54" s="343"/>
      <c r="CVI54" s="343"/>
      <c r="CVJ54" s="343"/>
      <c r="CVK54" s="343"/>
      <c r="CVL54" s="343"/>
      <c r="CVM54" s="343"/>
      <c r="CVN54" s="343"/>
      <c r="CVO54" s="343"/>
      <c r="CVP54" s="343"/>
      <c r="CVQ54" s="343"/>
      <c r="CVR54" s="343"/>
      <c r="CVS54" s="343"/>
      <c r="CVT54" s="343"/>
      <c r="CVU54" s="343"/>
      <c r="CVV54" s="343"/>
      <c r="CVW54" s="343"/>
      <c r="CVX54" s="343"/>
      <c r="CVY54" s="343"/>
      <c r="CVZ54" s="343"/>
      <c r="CWA54" s="343"/>
      <c r="CWB54" s="343"/>
      <c r="CWC54" s="343"/>
      <c r="CWD54" s="343"/>
      <c r="CWE54" s="343"/>
      <c r="CWF54" s="343"/>
      <c r="CWG54" s="343"/>
      <c r="CWH54" s="343"/>
      <c r="CWI54" s="343"/>
      <c r="CWJ54" s="343"/>
      <c r="CWK54" s="343"/>
      <c r="CWL54" s="343"/>
      <c r="CWM54" s="343"/>
      <c r="CWN54" s="343"/>
      <c r="CWO54" s="343"/>
      <c r="CWP54" s="343"/>
      <c r="CWQ54" s="343"/>
      <c r="CWR54" s="343"/>
      <c r="CWS54" s="343"/>
      <c r="CWT54" s="343"/>
      <c r="CWU54" s="343"/>
      <c r="CWV54" s="343"/>
      <c r="CWW54" s="343"/>
      <c r="CWX54" s="343"/>
      <c r="CWY54" s="343"/>
      <c r="CWZ54" s="343"/>
      <c r="CXA54" s="343"/>
      <c r="CXB54" s="343"/>
      <c r="CXC54" s="343"/>
      <c r="CXD54" s="343"/>
      <c r="CXE54" s="343"/>
      <c r="CXF54" s="343"/>
      <c r="CXG54" s="343"/>
      <c r="CXH54" s="343"/>
      <c r="CXI54" s="343"/>
      <c r="CXJ54" s="343"/>
      <c r="CXK54" s="343"/>
      <c r="CXL54" s="343"/>
      <c r="CXM54" s="343"/>
      <c r="CXN54" s="343"/>
      <c r="CXO54" s="343"/>
      <c r="CXP54" s="343"/>
      <c r="CXQ54" s="343"/>
      <c r="CXR54" s="343"/>
      <c r="CXS54" s="343"/>
      <c r="CXT54" s="343"/>
      <c r="CXU54" s="343"/>
      <c r="CXV54" s="343"/>
      <c r="CXW54" s="343"/>
      <c r="CXX54" s="343"/>
      <c r="CXY54" s="343"/>
      <c r="CXZ54" s="343"/>
      <c r="CYA54" s="343"/>
      <c r="CYB54" s="343"/>
      <c r="CYC54" s="343"/>
      <c r="CYD54" s="343"/>
      <c r="CYE54" s="343"/>
      <c r="CYF54" s="343"/>
      <c r="CYG54" s="343"/>
      <c r="CYH54" s="343"/>
      <c r="CYI54" s="343"/>
      <c r="CYJ54" s="343"/>
      <c r="CYK54" s="343"/>
      <c r="CYL54" s="343"/>
      <c r="CYM54" s="343"/>
      <c r="CYN54" s="343"/>
      <c r="CYO54" s="343"/>
      <c r="CYP54" s="343"/>
      <c r="CYQ54" s="343"/>
      <c r="CYR54" s="343"/>
      <c r="CYS54" s="343"/>
      <c r="CYT54" s="343"/>
      <c r="CYU54" s="343"/>
      <c r="CYV54" s="343"/>
      <c r="CYW54" s="343"/>
      <c r="CYX54" s="343"/>
      <c r="CYY54" s="343"/>
      <c r="CYZ54" s="343"/>
      <c r="CZA54" s="343"/>
      <c r="CZB54" s="343"/>
      <c r="CZC54" s="343"/>
      <c r="CZD54" s="343"/>
      <c r="CZE54" s="343"/>
      <c r="CZF54" s="343"/>
      <c r="CZG54" s="343"/>
      <c r="CZH54" s="343"/>
      <c r="CZI54" s="343"/>
      <c r="CZJ54" s="343"/>
      <c r="CZK54" s="343"/>
      <c r="CZL54" s="343"/>
      <c r="CZM54" s="343"/>
      <c r="CZN54" s="343"/>
      <c r="CZO54" s="343"/>
      <c r="CZP54" s="343"/>
      <c r="CZQ54" s="343"/>
      <c r="CZR54" s="343"/>
      <c r="CZS54" s="343"/>
      <c r="CZT54" s="343"/>
      <c r="CZU54" s="343"/>
      <c r="CZV54" s="343"/>
      <c r="CZW54" s="343"/>
      <c r="CZX54" s="343"/>
      <c r="CZY54" s="343"/>
      <c r="CZZ54" s="343"/>
      <c r="DAA54" s="343"/>
      <c r="DAB54" s="343"/>
      <c r="DAC54" s="343"/>
      <c r="DAD54" s="343"/>
      <c r="DAE54" s="343"/>
      <c r="DAF54" s="343"/>
      <c r="DAG54" s="343"/>
      <c r="DAH54" s="343"/>
      <c r="DAI54" s="343"/>
      <c r="DAJ54" s="343"/>
      <c r="DAK54" s="343"/>
      <c r="DAL54" s="343"/>
      <c r="DAM54" s="343"/>
      <c r="DAN54" s="343"/>
      <c r="DAO54" s="343"/>
      <c r="DAP54" s="343"/>
      <c r="DAQ54" s="343"/>
      <c r="DAR54" s="343"/>
      <c r="DAS54" s="343"/>
      <c r="DAT54" s="343"/>
      <c r="DAU54" s="343"/>
      <c r="DAV54" s="343"/>
      <c r="DAW54" s="343"/>
      <c r="DAX54" s="343"/>
      <c r="DAY54" s="343"/>
      <c r="DAZ54" s="343"/>
      <c r="DBA54" s="343"/>
      <c r="DBB54" s="343"/>
      <c r="DBC54" s="343"/>
      <c r="DBD54" s="343"/>
      <c r="DBE54" s="343"/>
      <c r="DBF54" s="343"/>
      <c r="DBG54" s="343"/>
      <c r="DBH54" s="343"/>
      <c r="DBI54" s="343"/>
      <c r="DBJ54" s="343"/>
      <c r="DBK54" s="343"/>
      <c r="DBL54" s="343"/>
      <c r="DBM54" s="343"/>
      <c r="DBN54" s="343"/>
      <c r="DBO54" s="343"/>
      <c r="DBP54" s="343"/>
      <c r="DBQ54" s="343"/>
      <c r="DBR54" s="343"/>
      <c r="DBS54" s="343"/>
      <c r="DBT54" s="343"/>
      <c r="DBU54" s="343"/>
      <c r="DBV54" s="343"/>
      <c r="DBW54" s="343"/>
      <c r="DBX54" s="343"/>
      <c r="DBY54" s="343"/>
      <c r="DBZ54" s="343"/>
      <c r="DCA54" s="343"/>
      <c r="DCB54" s="343"/>
      <c r="DCC54" s="343"/>
      <c r="DCD54" s="343"/>
      <c r="DCE54" s="343"/>
      <c r="DCF54" s="343"/>
      <c r="DCG54" s="343"/>
      <c r="DCH54" s="343"/>
      <c r="DCI54" s="343"/>
      <c r="DCJ54" s="343"/>
      <c r="DCK54" s="343"/>
      <c r="DCL54" s="343"/>
      <c r="DCM54" s="343"/>
      <c r="DCN54" s="343"/>
      <c r="DCO54" s="343"/>
      <c r="DCP54" s="343"/>
      <c r="DCQ54" s="343"/>
      <c r="DCR54" s="343"/>
      <c r="DCS54" s="343"/>
      <c r="DCT54" s="343"/>
      <c r="DCU54" s="343"/>
      <c r="DCV54" s="343"/>
      <c r="DCW54" s="343"/>
      <c r="DCX54" s="343"/>
      <c r="DCY54" s="343"/>
      <c r="DCZ54" s="343"/>
      <c r="DDA54" s="343"/>
      <c r="DDB54" s="343"/>
      <c r="DDC54" s="343"/>
      <c r="DDD54" s="343"/>
      <c r="DDE54" s="343"/>
      <c r="DDF54" s="343"/>
      <c r="DDG54" s="343"/>
      <c r="DDH54" s="343"/>
      <c r="DDI54" s="343"/>
      <c r="DDJ54" s="343"/>
      <c r="DDK54" s="343"/>
      <c r="DDL54" s="343"/>
      <c r="DDM54" s="343"/>
      <c r="DDN54" s="343"/>
      <c r="DDO54" s="343"/>
      <c r="DDP54" s="343"/>
      <c r="DDQ54" s="343"/>
      <c r="DDR54" s="343"/>
      <c r="DDS54" s="343"/>
      <c r="DDT54" s="343"/>
      <c r="DDU54" s="343"/>
      <c r="DDV54" s="343"/>
      <c r="DDW54" s="343"/>
      <c r="DDX54" s="343"/>
      <c r="DDY54" s="343"/>
      <c r="DDZ54" s="343"/>
      <c r="DEA54" s="343"/>
      <c r="DEB54" s="343"/>
      <c r="DEC54" s="343"/>
      <c r="DED54" s="343"/>
      <c r="DEE54" s="343"/>
      <c r="DEF54" s="343"/>
      <c r="DEG54" s="343"/>
      <c r="DEH54" s="343"/>
      <c r="DEI54" s="343"/>
      <c r="DEJ54" s="343"/>
      <c r="DEK54" s="343"/>
      <c r="DEL54" s="343"/>
      <c r="DEM54" s="343"/>
      <c r="DEN54" s="343"/>
      <c r="DEO54" s="343"/>
      <c r="DEP54" s="343"/>
      <c r="DEQ54" s="343"/>
      <c r="DER54" s="343"/>
      <c r="DES54" s="343"/>
      <c r="DET54" s="343"/>
      <c r="DEU54" s="343"/>
      <c r="DEV54" s="343"/>
      <c r="DEW54" s="343"/>
      <c r="DEX54" s="343"/>
      <c r="DEY54" s="343"/>
      <c r="DEZ54" s="343"/>
      <c r="DFA54" s="343"/>
      <c r="DFB54" s="343"/>
      <c r="DFC54" s="343"/>
      <c r="DFD54" s="343"/>
      <c r="DFE54" s="343"/>
      <c r="DFF54" s="343"/>
      <c r="DFG54" s="343"/>
      <c r="DFH54" s="343"/>
      <c r="DFI54" s="343"/>
      <c r="DFJ54" s="343"/>
      <c r="DFK54" s="343"/>
      <c r="DFL54" s="343"/>
      <c r="DFM54" s="343"/>
      <c r="DFN54" s="343"/>
      <c r="DFO54" s="343"/>
      <c r="DFP54" s="343"/>
      <c r="DFQ54" s="343"/>
      <c r="DFR54" s="343"/>
      <c r="DFS54" s="343"/>
      <c r="DFT54" s="343"/>
      <c r="DFU54" s="343"/>
      <c r="DFV54" s="343"/>
      <c r="DFW54" s="343"/>
      <c r="DFX54" s="343"/>
      <c r="DFY54" s="343"/>
      <c r="DFZ54" s="343"/>
      <c r="DGA54" s="343"/>
      <c r="DGB54" s="343"/>
      <c r="DGC54" s="343"/>
      <c r="DGD54" s="343"/>
      <c r="DGE54" s="343"/>
      <c r="DGF54" s="343"/>
      <c r="DGG54" s="343"/>
      <c r="DGH54" s="343"/>
      <c r="DGI54" s="343"/>
      <c r="DGJ54" s="343"/>
      <c r="DGK54" s="343"/>
      <c r="DGL54" s="343"/>
      <c r="DGM54" s="343"/>
      <c r="DGN54" s="343"/>
      <c r="DGO54" s="343"/>
      <c r="DGP54" s="343"/>
      <c r="DGQ54" s="343"/>
      <c r="DGR54" s="343"/>
      <c r="DGS54" s="343"/>
      <c r="DGT54" s="343"/>
      <c r="DGU54" s="343"/>
      <c r="DGV54" s="343"/>
      <c r="DGW54" s="343"/>
      <c r="DGX54" s="343"/>
      <c r="DGY54" s="343"/>
      <c r="DGZ54" s="343"/>
      <c r="DHA54" s="343"/>
      <c r="DHB54" s="343"/>
      <c r="DHC54" s="343"/>
      <c r="DHD54" s="343"/>
      <c r="DHE54" s="343"/>
      <c r="DHF54" s="343"/>
      <c r="DHG54" s="343"/>
      <c r="DHH54" s="343"/>
      <c r="DHI54" s="343"/>
      <c r="DHJ54" s="343"/>
      <c r="DHK54" s="343"/>
      <c r="DHL54" s="343"/>
      <c r="DHM54" s="343"/>
      <c r="DHN54" s="343"/>
      <c r="DHO54" s="343"/>
      <c r="DHP54" s="343"/>
      <c r="DHQ54" s="343"/>
      <c r="DHR54" s="343"/>
      <c r="DHS54" s="343"/>
      <c r="DHT54" s="343"/>
      <c r="DHU54" s="343"/>
      <c r="DHV54" s="343"/>
      <c r="DHW54" s="343"/>
      <c r="DHX54" s="343"/>
      <c r="DHY54" s="343"/>
      <c r="DHZ54" s="343"/>
      <c r="DIA54" s="343"/>
      <c r="DIB54" s="343"/>
      <c r="DIC54" s="343"/>
      <c r="DID54" s="343"/>
      <c r="DIE54" s="343"/>
      <c r="DIF54" s="343"/>
      <c r="DIG54" s="343"/>
      <c r="DIH54" s="343"/>
      <c r="DII54" s="343"/>
      <c r="DIJ54" s="343"/>
      <c r="DIK54" s="343"/>
      <c r="DIL54" s="343"/>
      <c r="DIM54" s="343"/>
      <c r="DIN54" s="343"/>
      <c r="DIO54" s="343"/>
      <c r="DIP54" s="343"/>
      <c r="DIQ54" s="343"/>
      <c r="DIR54" s="343"/>
      <c r="DIS54" s="343"/>
      <c r="DIT54" s="343"/>
      <c r="DIU54" s="343"/>
      <c r="DIV54" s="343"/>
      <c r="DIW54" s="343"/>
      <c r="DIX54" s="343"/>
      <c r="DIY54" s="343"/>
      <c r="DIZ54" s="343"/>
      <c r="DJA54" s="343"/>
      <c r="DJB54" s="343"/>
      <c r="DJC54" s="343"/>
      <c r="DJD54" s="343"/>
      <c r="DJE54" s="343"/>
      <c r="DJF54" s="343"/>
      <c r="DJG54" s="343"/>
      <c r="DJH54" s="343"/>
      <c r="DJI54" s="343"/>
      <c r="DJJ54" s="343"/>
      <c r="DJK54" s="343"/>
      <c r="DJL54" s="343"/>
      <c r="DJM54" s="343"/>
      <c r="DJN54" s="343"/>
      <c r="DJO54" s="343"/>
      <c r="DJP54" s="343"/>
      <c r="DJQ54" s="343"/>
      <c r="DJR54" s="343"/>
      <c r="DJS54" s="343"/>
      <c r="DJT54" s="343"/>
      <c r="DJU54" s="343"/>
      <c r="DJV54" s="343"/>
      <c r="DJW54" s="343"/>
      <c r="DJX54" s="343"/>
      <c r="DJY54" s="343"/>
      <c r="DJZ54" s="343"/>
      <c r="DKA54" s="343"/>
      <c r="DKB54" s="343"/>
      <c r="DKC54" s="343"/>
      <c r="DKD54" s="343"/>
      <c r="DKE54" s="343"/>
      <c r="DKF54" s="343"/>
      <c r="DKG54" s="343"/>
      <c r="DKH54" s="343"/>
      <c r="DKI54" s="343"/>
      <c r="DKJ54" s="343"/>
      <c r="DKK54" s="343"/>
      <c r="DKL54" s="343"/>
      <c r="DKM54" s="343"/>
      <c r="DKN54" s="343"/>
      <c r="DKO54" s="343"/>
      <c r="DKP54" s="343"/>
      <c r="DKQ54" s="343"/>
      <c r="DKR54" s="343"/>
      <c r="DKS54" s="343"/>
      <c r="DKT54" s="343"/>
      <c r="DKU54" s="343"/>
      <c r="DKV54" s="343"/>
      <c r="DKW54" s="343"/>
      <c r="DKX54" s="343"/>
      <c r="DKY54" s="343"/>
      <c r="DKZ54" s="343"/>
      <c r="DLA54" s="343"/>
      <c r="DLB54" s="343"/>
      <c r="DLC54" s="343"/>
      <c r="DLD54" s="343"/>
      <c r="DLE54" s="343"/>
      <c r="DLF54" s="343"/>
      <c r="DLG54" s="343"/>
      <c r="DLH54" s="343"/>
      <c r="DLI54" s="343"/>
      <c r="DLJ54" s="343"/>
      <c r="DLK54" s="343"/>
      <c r="DLL54" s="343"/>
      <c r="DLM54" s="343"/>
      <c r="DLN54" s="343"/>
      <c r="DLO54" s="343"/>
      <c r="DLP54" s="343"/>
      <c r="DLQ54" s="343"/>
      <c r="DLR54" s="343"/>
      <c r="DLS54" s="343"/>
      <c r="DLT54" s="343"/>
      <c r="DLU54" s="343"/>
      <c r="DLV54" s="343"/>
      <c r="DLW54" s="343"/>
      <c r="DLX54" s="343"/>
      <c r="DLY54" s="343"/>
      <c r="DLZ54" s="343"/>
      <c r="DMA54" s="343"/>
      <c r="DMB54" s="343"/>
      <c r="DMC54" s="343"/>
      <c r="DMD54" s="343"/>
      <c r="DME54" s="343"/>
      <c r="DMF54" s="343"/>
      <c r="DMG54" s="343"/>
      <c r="DMH54" s="343"/>
      <c r="DMI54" s="343"/>
      <c r="DMJ54" s="343"/>
      <c r="DMK54" s="343"/>
      <c r="DML54" s="343"/>
      <c r="DMM54" s="343"/>
      <c r="DMN54" s="343"/>
      <c r="DMO54" s="343"/>
      <c r="DMP54" s="343"/>
      <c r="DMQ54" s="343"/>
      <c r="DMR54" s="343"/>
      <c r="DMS54" s="343"/>
      <c r="DMT54" s="343"/>
      <c r="DMU54" s="343"/>
      <c r="DMV54" s="343"/>
      <c r="DMW54" s="343"/>
      <c r="DMX54" s="343"/>
      <c r="DMY54" s="343"/>
      <c r="DMZ54" s="343"/>
      <c r="DNA54" s="343"/>
      <c r="DNB54" s="343"/>
      <c r="DNC54" s="343"/>
      <c r="DND54" s="343"/>
      <c r="DNE54" s="343"/>
      <c r="DNF54" s="343"/>
      <c r="DNG54" s="343"/>
      <c r="DNH54" s="343"/>
      <c r="DNI54" s="343"/>
      <c r="DNJ54" s="343"/>
      <c r="DNK54" s="343"/>
      <c r="DNL54" s="343"/>
      <c r="DNM54" s="343"/>
      <c r="DNN54" s="343"/>
      <c r="DNO54" s="343"/>
      <c r="DNP54" s="343"/>
      <c r="DNQ54" s="343"/>
      <c r="DNR54" s="343"/>
      <c r="DNS54" s="343"/>
      <c r="DNT54" s="343"/>
      <c r="DNU54" s="343"/>
      <c r="DNV54" s="343"/>
      <c r="DNW54" s="343"/>
      <c r="DNX54" s="343"/>
      <c r="DNY54" s="343"/>
      <c r="DNZ54" s="343"/>
      <c r="DOA54" s="343"/>
      <c r="DOB54" s="343"/>
      <c r="DOC54" s="343"/>
      <c r="DOD54" s="343"/>
      <c r="DOE54" s="343"/>
      <c r="DOF54" s="343"/>
      <c r="DOG54" s="343"/>
      <c r="DOH54" s="343"/>
      <c r="DOI54" s="343"/>
      <c r="DOJ54" s="343"/>
      <c r="DOK54" s="343"/>
      <c r="DOL54" s="343"/>
      <c r="DOM54" s="343"/>
      <c r="DON54" s="343"/>
      <c r="DOO54" s="343"/>
      <c r="DOP54" s="343"/>
      <c r="DOQ54" s="343"/>
      <c r="DOR54" s="343"/>
      <c r="DOS54" s="343"/>
      <c r="DOT54" s="343"/>
      <c r="DOU54" s="343"/>
      <c r="DOV54" s="343"/>
      <c r="DOW54" s="343"/>
      <c r="DOX54" s="343"/>
      <c r="DOY54" s="343"/>
      <c r="DOZ54" s="343"/>
      <c r="DPA54" s="343"/>
      <c r="DPB54" s="343"/>
      <c r="DPC54" s="343"/>
      <c r="DPD54" s="343"/>
      <c r="DPE54" s="343"/>
      <c r="DPF54" s="343"/>
      <c r="DPG54" s="343"/>
      <c r="DPH54" s="343"/>
      <c r="DPI54" s="343"/>
      <c r="DPJ54" s="343"/>
      <c r="DPK54" s="343"/>
      <c r="DPL54" s="343"/>
      <c r="DPM54" s="343"/>
      <c r="DPN54" s="343"/>
      <c r="DPO54" s="343"/>
      <c r="DPP54" s="343"/>
      <c r="DPQ54" s="343"/>
      <c r="DPR54" s="343"/>
      <c r="DPS54" s="343"/>
      <c r="DPT54" s="343"/>
      <c r="DPU54" s="343"/>
      <c r="DPV54" s="343"/>
      <c r="DPW54" s="343"/>
      <c r="DPX54" s="343"/>
      <c r="DPY54" s="343"/>
      <c r="DPZ54" s="343"/>
      <c r="DQA54" s="343"/>
      <c r="DQB54" s="343"/>
      <c r="DQC54" s="343"/>
      <c r="DQD54" s="343"/>
      <c r="DQE54" s="343"/>
      <c r="DQF54" s="343"/>
      <c r="DQG54" s="343"/>
      <c r="DQH54" s="343"/>
      <c r="DQI54" s="343"/>
      <c r="DQJ54" s="343"/>
      <c r="DQK54" s="343"/>
      <c r="DQL54" s="343"/>
      <c r="DQM54" s="343"/>
      <c r="DQN54" s="343"/>
      <c r="DQO54" s="343"/>
      <c r="DQP54" s="343"/>
      <c r="DQQ54" s="343"/>
      <c r="DQR54" s="343"/>
      <c r="DQS54" s="343"/>
      <c r="DQT54" s="343"/>
      <c r="DQU54" s="343"/>
      <c r="DQV54" s="343"/>
      <c r="DQW54" s="343"/>
      <c r="DQX54" s="343"/>
      <c r="DQY54" s="343"/>
      <c r="DQZ54" s="343"/>
      <c r="DRA54" s="343"/>
      <c r="DRB54" s="343"/>
      <c r="DRC54" s="343"/>
      <c r="DRD54" s="343"/>
      <c r="DRE54" s="343"/>
      <c r="DRF54" s="343"/>
      <c r="DRG54" s="343"/>
      <c r="DRH54" s="343"/>
      <c r="DRI54" s="343"/>
      <c r="DRJ54" s="343"/>
      <c r="DRK54" s="343"/>
      <c r="DRL54" s="343"/>
      <c r="DRM54" s="343"/>
      <c r="DRN54" s="343"/>
      <c r="DRO54" s="343"/>
      <c r="DRP54" s="343"/>
      <c r="DRQ54" s="343"/>
      <c r="DRR54" s="343"/>
      <c r="DRS54" s="343"/>
      <c r="DRT54" s="343"/>
      <c r="DRU54" s="343"/>
      <c r="DRV54" s="343"/>
      <c r="DRW54" s="343"/>
      <c r="DRX54" s="343"/>
      <c r="DRY54" s="343"/>
      <c r="DRZ54" s="343"/>
      <c r="DSA54" s="343"/>
      <c r="DSB54" s="343"/>
      <c r="DSC54" s="343"/>
      <c r="DSD54" s="343"/>
      <c r="DSE54" s="343"/>
      <c r="DSF54" s="343"/>
      <c r="DSG54" s="343"/>
      <c r="DSH54" s="343"/>
      <c r="DSI54" s="343"/>
      <c r="DSJ54" s="343"/>
      <c r="DSK54" s="343"/>
      <c r="DSL54" s="343"/>
      <c r="DSM54" s="343"/>
      <c r="DSN54" s="343"/>
      <c r="DSO54" s="343"/>
      <c r="DSP54" s="343"/>
      <c r="DSQ54" s="343"/>
      <c r="DSR54" s="343"/>
      <c r="DSS54" s="343"/>
      <c r="DST54" s="343"/>
      <c r="DSU54" s="343"/>
      <c r="DSV54" s="343"/>
      <c r="DSW54" s="343"/>
      <c r="DSX54" s="343"/>
      <c r="DSY54" s="343"/>
      <c r="DSZ54" s="343"/>
      <c r="DTA54" s="343"/>
      <c r="DTB54" s="343"/>
      <c r="DTC54" s="343"/>
      <c r="DTD54" s="343"/>
      <c r="DTE54" s="343"/>
      <c r="DTF54" s="343"/>
      <c r="DTG54" s="343"/>
      <c r="DTH54" s="343"/>
      <c r="DTI54" s="343"/>
      <c r="DTJ54" s="343"/>
      <c r="DTK54" s="343"/>
      <c r="DTL54" s="343"/>
      <c r="DTM54" s="343"/>
      <c r="DTN54" s="343"/>
      <c r="DTO54" s="343"/>
      <c r="DTP54" s="343"/>
      <c r="DTQ54" s="343"/>
      <c r="DTR54" s="343"/>
      <c r="DTS54" s="343"/>
      <c r="DTT54" s="343"/>
      <c r="DTU54" s="343"/>
      <c r="DTV54" s="343"/>
      <c r="DTW54" s="343"/>
      <c r="DTX54" s="343"/>
      <c r="DTY54" s="343"/>
      <c r="DTZ54" s="343"/>
      <c r="DUA54" s="343"/>
      <c r="DUB54" s="343"/>
      <c r="DUC54" s="343"/>
      <c r="DUD54" s="343"/>
      <c r="DUE54" s="343"/>
      <c r="DUF54" s="343"/>
      <c r="DUG54" s="343"/>
      <c r="DUH54" s="343"/>
      <c r="DUI54" s="343"/>
      <c r="DUJ54" s="343"/>
      <c r="DUK54" s="343"/>
      <c r="DUL54" s="343"/>
      <c r="DUM54" s="343"/>
      <c r="DUN54" s="343"/>
      <c r="DUO54" s="343"/>
      <c r="DUP54" s="343"/>
      <c r="DUQ54" s="343"/>
      <c r="DUR54" s="343"/>
      <c r="DUS54" s="343"/>
      <c r="DUT54" s="343"/>
      <c r="DUU54" s="343"/>
      <c r="DUV54" s="343"/>
      <c r="DUW54" s="343"/>
      <c r="DUX54" s="343"/>
      <c r="DUY54" s="343"/>
      <c r="DUZ54" s="343"/>
      <c r="DVA54" s="343"/>
      <c r="DVB54" s="343"/>
      <c r="DVC54" s="343"/>
      <c r="DVD54" s="343"/>
      <c r="DVE54" s="343"/>
      <c r="DVF54" s="343"/>
      <c r="DVG54" s="343"/>
      <c r="DVH54" s="343"/>
      <c r="DVI54" s="343"/>
      <c r="DVJ54" s="343"/>
      <c r="DVK54" s="343"/>
      <c r="DVL54" s="343"/>
      <c r="DVM54" s="343"/>
      <c r="DVN54" s="343"/>
      <c r="DVO54" s="343"/>
      <c r="DVP54" s="343"/>
      <c r="DVQ54" s="343"/>
      <c r="DVR54" s="343"/>
      <c r="DVS54" s="343"/>
      <c r="DVT54" s="343"/>
      <c r="DVU54" s="343"/>
      <c r="DVV54" s="343"/>
      <c r="DVW54" s="343"/>
      <c r="DVX54" s="343"/>
      <c r="DVY54" s="343"/>
      <c r="DVZ54" s="343"/>
      <c r="DWA54" s="343"/>
      <c r="DWB54" s="343"/>
      <c r="DWC54" s="343"/>
      <c r="DWD54" s="343"/>
      <c r="DWE54" s="343"/>
      <c r="DWF54" s="343"/>
      <c r="DWG54" s="343"/>
      <c r="DWH54" s="343"/>
      <c r="DWI54" s="343"/>
      <c r="DWJ54" s="343"/>
      <c r="DWK54" s="343"/>
      <c r="DWL54" s="343"/>
      <c r="DWM54" s="343"/>
      <c r="DWN54" s="343"/>
      <c r="DWO54" s="343"/>
      <c r="DWP54" s="343"/>
      <c r="DWQ54" s="343"/>
      <c r="DWR54" s="343"/>
      <c r="DWS54" s="343"/>
      <c r="DWT54" s="343"/>
      <c r="DWU54" s="343"/>
      <c r="DWV54" s="343"/>
      <c r="DWW54" s="343"/>
      <c r="DWX54" s="343"/>
      <c r="DWY54" s="343"/>
      <c r="DWZ54" s="343"/>
      <c r="DXA54" s="343"/>
      <c r="DXB54" s="343"/>
      <c r="DXC54" s="343"/>
      <c r="DXD54" s="343"/>
      <c r="DXE54" s="343"/>
      <c r="DXF54" s="343"/>
      <c r="DXG54" s="343"/>
      <c r="DXH54" s="343"/>
      <c r="DXI54" s="343"/>
      <c r="DXJ54" s="343"/>
      <c r="DXK54" s="343"/>
      <c r="DXL54" s="343"/>
      <c r="DXM54" s="343"/>
      <c r="DXN54" s="343"/>
      <c r="DXO54" s="343"/>
      <c r="DXP54" s="343"/>
      <c r="DXQ54" s="343"/>
      <c r="DXR54" s="343"/>
      <c r="DXS54" s="343"/>
      <c r="DXT54" s="343"/>
      <c r="DXU54" s="343"/>
      <c r="DXV54" s="343"/>
      <c r="DXW54" s="343"/>
      <c r="DXX54" s="343"/>
      <c r="DXY54" s="343"/>
      <c r="DXZ54" s="343"/>
      <c r="DYA54" s="343"/>
      <c r="DYB54" s="343"/>
      <c r="DYC54" s="343"/>
      <c r="DYD54" s="343"/>
      <c r="DYE54" s="343"/>
      <c r="DYF54" s="343"/>
      <c r="DYG54" s="343"/>
      <c r="DYH54" s="343"/>
      <c r="DYI54" s="343"/>
      <c r="DYJ54" s="343"/>
      <c r="DYK54" s="343"/>
      <c r="DYL54" s="343"/>
      <c r="DYM54" s="343"/>
      <c r="DYN54" s="343"/>
      <c r="DYO54" s="343"/>
      <c r="DYP54" s="343"/>
      <c r="DYQ54" s="343"/>
      <c r="DYR54" s="343"/>
      <c r="DYS54" s="343"/>
      <c r="DYT54" s="343"/>
      <c r="DYU54" s="343"/>
      <c r="DYV54" s="343"/>
      <c r="DYW54" s="343"/>
      <c r="DYX54" s="343"/>
      <c r="DYY54" s="343"/>
      <c r="DYZ54" s="343"/>
      <c r="DZA54" s="343"/>
      <c r="DZB54" s="343"/>
      <c r="DZC54" s="343"/>
      <c r="DZD54" s="343"/>
      <c r="DZE54" s="343"/>
      <c r="DZF54" s="343"/>
      <c r="DZG54" s="343"/>
      <c r="DZH54" s="343"/>
      <c r="DZI54" s="343"/>
      <c r="DZJ54" s="343"/>
      <c r="DZK54" s="343"/>
      <c r="DZL54" s="343"/>
      <c r="DZM54" s="343"/>
      <c r="DZN54" s="343"/>
      <c r="DZO54" s="343"/>
      <c r="DZP54" s="343"/>
      <c r="DZQ54" s="343"/>
      <c r="DZR54" s="343"/>
      <c r="DZS54" s="343"/>
      <c r="DZT54" s="343"/>
      <c r="DZU54" s="343"/>
      <c r="DZV54" s="343"/>
      <c r="DZW54" s="343"/>
      <c r="DZX54" s="343"/>
      <c r="DZY54" s="343"/>
      <c r="DZZ54" s="343"/>
      <c r="EAA54" s="343"/>
      <c r="EAB54" s="343"/>
      <c r="EAC54" s="343"/>
      <c r="EAD54" s="343"/>
      <c r="EAE54" s="343"/>
      <c r="EAF54" s="343"/>
      <c r="EAG54" s="343"/>
      <c r="EAH54" s="343"/>
      <c r="EAI54" s="343"/>
      <c r="EAJ54" s="343"/>
      <c r="EAK54" s="343"/>
      <c r="EAL54" s="343"/>
      <c r="EAM54" s="343"/>
      <c r="EAN54" s="343"/>
      <c r="EAO54" s="343"/>
      <c r="EAP54" s="343"/>
      <c r="EAQ54" s="343"/>
      <c r="EAR54" s="343"/>
      <c r="EAS54" s="343"/>
      <c r="EAT54" s="343"/>
      <c r="EAU54" s="343"/>
      <c r="EAV54" s="343"/>
      <c r="EAW54" s="343"/>
      <c r="EAX54" s="343"/>
      <c r="EAY54" s="343"/>
      <c r="EAZ54" s="343"/>
      <c r="EBA54" s="343"/>
      <c r="EBB54" s="343"/>
      <c r="EBC54" s="343"/>
      <c r="EBD54" s="343"/>
      <c r="EBE54" s="343"/>
      <c r="EBF54" s="343"/>
      <c r="EBG54" s="343"/>
      <c r="EBH54" s="343"/>
      <c r="EBI54" s="343"/>
      <c r="EBJ54" s="343"/>
      <c r="EBK54" s="343"/>
      <c r="EBL54" s="343"/>
      <c r="EBM54" s="343"/>
      <c r="EBN54" s="343"/>
      <c r="EBO54" s="343"/>
      <c r="EBP54" s="343"/>
      <c r="EBQ54" s="343"/>
      <c r="EBR54" s="343"/>
      <c r="EBS54" s="343"/>
      <c r="EBT54" s="343"/>
      <c r="EBU54" s="343"/>
      <c r="EBV54" s="343"/>
      <c r="EBW54" s="343"/>
      <c r="EBX54" s="343"/>
      <c r="EBY54" s="343"/>
      <c r="EBZ54" s="343"/>
      <c r="ECA54" s="343"/>
      <c r="ECB54" s="343"/>
      <c r="ECC54" s="343"/>
      <c r="ECD54" s="343"/>
      <c r="ECE54" s="343"/>
      <c r="ECF54" s="343"/>
      <c r="ECG54" s="343"/>
      <c r="ECH54" s="343"/>
      <c r="ECI54" s="343"/>
      <c r="ECJ54" s="343"/>
      <c r="ECK54" s="343"/>
      <c r="ECL54" s="343"/>
      <c r="ECM54" s="343"/>
      <c r="ECN54" s="343"/>
      <c r="ECO54" s="343"/>
      <c r="ECP54" s="343"/>
      <c r="ECQ54" s="343"/>
      <c r="ECR54" s="343"/>
      <c r="ECS54" s="343"/>
      <c r="ECT54" s="343"/>
      <c r="ECU54" s="343"/>
      <c r="ECV54" s="343"/>
      <c r="ECW54" s="343"/>
      <c r="ECX54" s="343"/>
      <c r="ECY54" s="343"/>
      <c r="ECZ54" s="343"/>
      <c r="EDA54" s="343"/>
      <c r="EDB54" s="343"/>
      <c r="EDC54" s="343"/>
      <c r="EDD54" s="343"/>
      <c r="EDE54" s="343"/>
      <c r="EDF54" s="343"/>
      <c r="EDG54" s="343"/>
      <c r="EDH54" s="343"/>
      <c r="EDI54" s="343"/>
      <c r="EDJ54" s="343"/>
      <c r="EDK54" s="343"/>
      <c r="EDL54" s="343"/>
      <c r="EDM54" s="343"/>
      <c r="EDN54" s="343"/>
      <c r="EDO54" s="343"/>
      <c r="EDP54" s="343"/>
      <c r="EDQ54" s="343"/>
      <c r="EDR54" s="343"/>
      <c r="EDS54" s="343"/>
      <c r="EDT54" s="343"/>
      <c r="EDU54" s="343"/>
      <c r="EDV54" s="343"/>
      <c r="EDW54" s="343"/>
      <c r="EDX54" s="343"/>
      <c r="EDY54" s="343"/>
      <c r="EDZ54" s="343"/>
      <c r="EEA54" s="343"/>
      <c r="EEB54" s="343"/>
      <c r="EEC54" s="343"/>
      <c r="EED54" s="343"/>
      <c r="EEE54" s="343"/>
      <c r="EEF54" s="343"/>
      <c r="EEG54" s="343"/>
      <c r="EEH54" s="343"/>
      <c r="EEI54" s="343"/>
      <c r="EEJ54" s="343"/>
      <c r="EEK54" s="343"/>
      <c r="EEL54" s="343"/>
      <c r="EEM54" s="343"/>
      <c r="EEN54" s="343"/>
      <c r="EEO54" s="343"/>
      <c r="EEP54" s="343"/>
      <c r="EEQ54" s="343"/>
      <c r="EER54" s="343"/>
      <c r="EES54" s="343"/>
      <c r="EET54" s="343"/>
      <c r="EEU54" s="343"/>
      <c r="EEV54" s="343"/>
      <c r="EEW54" s="343"/>
      <c r="EEX54" s="343"/>
      <c r="EEY54" s="343"/>
      <c r="EEZ54" s="343"/>
      <c r="EFA54" s="343"/>
      <c r="EFB54" s="343"/>
      <c r="EFC54" s="343"/>
      <c r="EFD54" s="343"/>
      <c r="EFE54" s="343"/>
      <c r="EFF54" s="343"/>
      <c r="EFG54" s="343"/>
      <c r="EFH54" s="343"/>
      <c r="EFI54" s="343"/>
      <c r="EFJ54" s="343"/>
      <c r="EFK54" s="343"/>
      <c r="EFL54" s="343"/>
      <c r="EFM54" s="343"/>
      <c r="EFN54" s="343"/>
      <c r="EFO54" s="343"/>
      <c r="EFP54" s="343"/>
      <c r="EFQ54" s="343"/>
      <c r="EFR54" s="343"/>
      <c r="EFS54" s="343"/>
      <c r="EFT54" s="343"/>
      <c r="EFU54" s="343"/>
      <c r="EFV54" s="343"/>
      <c r="EFW54" s="343"/>
      <c r="EFX54" s="343"/>
      <c r="EFY54" s="343"/>
      <c r="EFZ54" s="343"/>
      <c r="EGA54" s="343"/>
      <c r="EGB54" s="343"/>
      <c r="EGC54" s="343"/>
      <c r="EGD54" s="343"/>
      <c r="EGE54" s="343"/>
      <c r="EGF54" s="343"/>
      <c r="EGG54" s="343"/>
      <c r="EGH54" s="343"/>
      <c r="EGI54" s="343"/>
      <c r="EGJ54" s="343"/>
      <c r="EGK54" s="343"/>
      <c r="EGL54" s="343"/>
      <c r="EGM54" s="343"/>
      <c r="EGN54" s="343"/>
      <c r="EGO54" s="343"/>
      <c r="EGP54" s="343"/>
      <c r="EGQ54" s="343"/>
      <c r="EGR54" s="343"/>
      <c r="EGS54" s="343"/>
      <c r="EGT54" s="343"/>
      <c r="EGU54" s="343"/>
      <c r="EGV54" s="343"/>
      <c r="EGW54" s="343"/>
      <c r="EGX54" s="343"/>
      <c r="EGY54" s="343"/>
      <c r="EGZ54" s="343"/>
      <c r="EHA54" s="343"/>
      <c r="EHB54" s="343"/>
      <c r="EHC54" s="343"/>
      <c r="EHD54" s="343"/>
      <c r="EHE54" s="343"/>
      <c r="EHF54" s="343"/>
      <c r="EHG54" s="343"/>
      <c r="EHH54" s="343"/>
      <c r="EHI54" s="343"/>
      <c r="EHJ54" s="343"/>
      <c r="EHK54" s="343"/>
      <c r="EHL54" s="343"/>
      <c r="EHM54" s="343"/>
      <c r="EHN54" s="343"/>
      <c r="EHO54" s="343"/>
      <c r="EHP54" s="343"/>
      <c r="EHQ54" s="343"/>
      <c r="EHR54" s="343"/>
      <c r="EHS54" s="343"/>
      <c r="EHT54" s="343"/>
      <c r="EHU54" s="343"/>
      <c r="EHV54" s="343"/>
      <c r="EHW54" s="343"/>
      <c r="EHX54" s="343"/>
      <c r="EHY54" s="343"/>
      <c r="EHZ54" s="343"/>
      <c r="EIA54" s="343"/>
      <c r="EIB54" s="343"/>
      <c r="EIC54" s="343"/>
      <c r="EID54" s="343"/>
      <c r="EIE54" s="343"/>
      <c r="EIF54" s="343"/>
      <c r="EIG54" s="343"/>
      <c r="EIH54" s="343"/>
      <c r="EII54" s="343"/>
      <c r="EIJ54" s="343"/>
      <c r="EIK54" s="343"/>
      <c r="EIL54" s="343"/>
      <c r="EIM54" s="343"/>
      <c r="EIN54" s="343"/>
      <c r="EIO54" s="343"/>
      <c r="EIP54" s="343"/>
      <c r="EIQ54" s="343"/>
      <c r="EIR54" s="343"/>
      <c r="EIS54" s="343"/>
      <c r="EIT54" s="343"/>
      <c r="EIU54" s="343"/>
      <c r="EIV54" s="343"/>
      <c r="EIW54" s="343"/>
      <c r="EIX54" s="343"/>
      <c r="EIY54" s="343"/>
      <c r="EIZ54" s="343"/>
      <c r="EJA54" s="343"/>
      <c r="EJB54" s="343"/>
      <c r="EJC54" s="343"/>
      <c r="EJD54" s="343"/>
      <c r="EJE54" s="343"/>
      <c r="EJF54" s="343"/>
      <c r="EJG54" s="343"/>
      <c r="EJH54" s="343"/>
      <c r="EJI54" s="343"/>
      <c r="EJJ54" s="343"/>
      <c r="EJK54" s="343"/>
      <c r="EJL54" s="343"/>
      <c r="EJM54" s="343"/>
      <c r="EJN54" s="343"/>
      <c r="EJO54" s="343"/>
      <c r="EJP54" s="343"/>
      <c r="EJQ54" s="343"/>
      <c r="EJR54" s="343"/>
      <c r="EJS54" s="343"/>
      <c r="EJT54" s="343"/>
      <c r="EJU54" s="343"/>
      <c r="EJV54" s="343"/>
      <c r="EJW54" s="343"/>
      <c r="EJX54" s="343"/>
      <c r="EJY54" s="343"/>
      <c r="EJZ54" s="343"/>
      <c r="EKA54" s="343"/>
      <c r="EKB54" s="343"/>
      <c r="EKC54" s="343"/>
      <c r="EKD54" s="343"/>
      <c r="EKE54" s="343"/>
      <c r="EKF54" s="343"/>
      <c r="EKG54" s="343"/>
      <c r="EKH54" s="343"/>
      <c r="EKI54" s="343"/>
      <c r="EKJ54" s="343"/>
      <c r="EKK54" s="343"/>
      <c r="EKL54" s="343"/>
      <c r="EKM54" s="343"/>
      <c r="EKN54" s="343"/>
      <c r="EKO54" s="343"/>
      <c r="EKP54" s="343"/>
      <c r="EKQ54" s="343"/>
      <c r="EKR54" s="343"/>
      <c r="EKS54" s="343"/>
      <c r="EKT54" s="343"/>
      <c r="EKU54" s="343"/>
      <c r="EKV54" s="343"/>
      <c r="EKW54" s="343"/>
      <c r="EKX54" s="343"/>
      <c r="EKY54" s="343"/>
      <c r="EKZ54" s="343"/>
      <c r="ELA54" s="343"/>
      <c r="ELB54" s="343"/>
      <c r="ELC54" s="343"/>
      <c r="ELD54" s="343"/>
      <c r="ELE54" s="343"/>
      <c r="ELF54" s="343"/>
      <c r="ELG54" s="343"/>
      <c r="ELH54" s="343"/>
      <c r="ELI54" s="343"/>
      <c r="ELJ54" s="343"/>
      <c r="ELK54" s="343"/>
      <c r="ELL54" s="343"/>
      <c r="ELM54" s="343"/>
      <c r="ELN54" s="343"/>
      <c r="ELO54" s="343"/>
      <c r="ELP54" s="343"/>
      <c r="ELQ54" s="343"/>
      <c r="ELR54" s="343"/>
      <c r="ELS54" s="343"/>
      <c r="ELT54" s="343"/>
      <c r="ELU54" s="343"/>
      <c r="ELV54" s="343"/>
      <c r="ELW54" s="343"/>
      <c r="ELX54" s="343"/>
      <c r="ELY54" s="343"/>
      <c r="ELZ54" s="343"/>
      <c r="EMA54" s="343"/>
      <c r="EMB54" s="343"/>
      <c r="EMC54" s="343"/>
      <c r="EMD54" s="343"/>
      <c r="EME54" s="343"/>
      <c r="EMF54" s="343"/>
      <c r="EMG54" s="343"/>
      <c r="EMH54" s="343"/>
      <c r="EMI54" s="343"/>
      <c r="EMJ54" s="343"/>
      <c r="EMK54" s="343"/>
      <c r="EML54" s="343"/>
      <c r="EMM54" s="343"/>
      <c r="EMN54" s="343"/>
      <c r="EMO54" s="343"/>
      <c r="EMP54" s="343"/>
      <c r="EMQ54" s="343"/>
      <c r="EMR54" s="343"/>
      <c r="EMS54" s="343"/>
      <c r="EMT54" s="343"/>
      <c r="EMU54" s="343"/>
      <c r="EMV54" s="343"/>
      <c r="EMW54" s="343"/>
      <c r="EMX54" s="343"/>
      <c r="EMY54" s="343"/>
      <c r="EMZ54" s="343"/>
      <c r="ENA54" s="343"/>
      <c r="ENB54" s="343"/>
      <c r="ENC54" s="343"/>
      <c r="END54" s="343"/>
      <c r="ENE54" s="343"/>
      <c r="ENF54" s="343"/>
      <c r="ENG54" s="343"/>
      <c r="ENH54" s="343"/>
      <c r="ENI54" s="343"/>
      <c r="ENJ54" s="343"/>
      <c r="ENK54" s="343"/>
      <c r="ENL54" s="343"/>
      <c r="ENM54" s="343"/>
      <c r="ENN54" s="343"/>
      <c r="ENO54" s="343"/>
      <c r="ENP54" s="343"/>
      <c r="ENQ54" s="343"/>
      <c r="ENR54" s="343"/>
      <c r="ENS54" s="343"/>
      <c r="ENT54" s="343"/>
      <c r="ENU54" s="343"/>
      <c r="ENV54" s="343"/>
      <c r="ENW54" s="343"/>
      <c r="ENX54" s="343"/>
      <c r="ENY54" s="343"/>
      <c r="ENZ54" s="343"/>
      <c r="EOA54" s="343"/>
      <c r="EOB54" s="343"/>
      <c r="EOC54" s="343"/>
      <c r="EOD54" s="343"/>
      <c r="EOE54" s="343"/>
      <c r="EOF54" s="343"/>
      <c r="EOG54" s="343"/>
      <c r="EOH54" s="343"/>
      <c r="EOI54" s="343"/>
      <c r="EOJ54" s="343"/>
      <c r="EOK54" s="343"/>
      <c r="EOL54" s="343"/>
      <c r="EOM54" s="343"/>
      <c r="EON54" s="343"/>
      <c r="EOO54" s="343"/>
      <c r="EOP54" s="343"/>
      <c r="EOQ54" s="343"/>
      <c r="EOR54" s="343"/>
      <c r="EOS54" s="343"/>
      <c r="EOT54" s="343"/>
      <c r="EOU54" s="343"/>
      <c r="EOV54" s="343"/>
      <c r="EOW54" s="343"/>
      <c r="EOX54" s="343"/>
      <c r="EOY54" s="343"/>
      <c r="EOZ54" s="343"/>
      <c r="EPA54" s="343"/>
      <c r="EPB54" s="343"/>
      <c r="EPC54" s="343"/>
      <c r="EPD54" s="343"/>
      <c r="EPE54" s="343"/>
      <c r="EPF54" s="343"/>
      <c r="EPG54" s="343"/>
      <c r="EPH54" s="343"/>
      <c r="EPI54" s="343"/>
      <c r="EPJ54" s="343"/>
      <c r="EPK54" s="343"/>
      <c r="EPL54" s="343"/>
      <c r="EPM54" s="343"/>
      <c r="EPN54" s="343"/>
      <c r="EPO54" s="343"/>
      <c r="EPP54" s="343"/>
      <c r="EPQ54" s="343"/>
      <c r="EPR54" s="343"/>
      <c r="EPS54" s="343"/>
      <c r="EPT54" s="343"/>
      <c r="EPU54" s="343"/>
      <c r="EPV54" s="343"/>
      <c r="EPW54" s="343"/>
      <c r="EPX54" s="343"/>
      <c r="EPY54" s="343"/>
      <c r="EPZ54" s="343"/>
      <c r="EQA54" s="343"/>
      <c r="EQB54" s="343"/>
      <c r="EQC54" s="343"/>
      <c r="EQD54" s="343"/>
      <c r="EQE54" s="343"/>
      <c r="EQF54" s="343"/>
      <c r="EQG54" s="343"/>
      <c r="EQH54" s="343"/>
      <c r="EQI54" s="343"/>
      <c r="EQJ54" s="343"/>
      <c r="EQK54" s="343"/>
      <c r="EQL54" s="343"/>
      <c r="EQM54" s="343"/>
      <c r="EQN54" s="343"/>
      <c r="EQO54" s="343"/>
      <c r="EQP54" s="343"/>
      <c r="EQQ54" s="343"/>
      <c r="EQR54" s="343"/>
      <c r="EQS54" s="343"/>
      <c r="EQT54" s="343"/>
      <c r="EQU54" s="343"/>
      <c r="EQV54" s="343"/>
      <c r="EQW54" s="343"/>
      <c r="EQX54" s="343"/>
      <c r="EQY54" s="343"/>
      <c r="EQZ54" s="343"/>
      <c r="ERA54" s="343"/>
      <c r="ERB54" s="343"/>
      <c r="ERC54" s="343"/>
      <c r="ERD54" s="343"/>
      <c r="ERE54" s="343"/>
      <c r="ERF54" s="343"/>
      <c r="ERG54" s="343"/>
      <c r="ERH54" s="343"/>
      <c r="ERI54" s="343"/>
      <c r="ERJ54" s="343"/>
      <c r="ERK54" s="343"/>
      <c r="ERL54" s="343"/>
      <c r="ERM54" s="343"/>
      <c r="ERN54" s="343"/>
      <c r="ERO54" s="343"/>
      <c r="ERP54" s="343"/>
      <c r="ERQ54" s="343"/>
      <c r="ERR54" s="343"/>
      <c r="ERS54" s="343"/>
      <c r="ERT54" s="343"/>
      <c r="ERU54" s="343"/>
      <c r="ERV54" s="343"/>
      <c r="ERW54" s="343"/>
      <c r="ERX54" s="343"/>
      <c r="ERY54" s="343"/>
      <c r="ERZ54" s="343"/>
      <c r="ESA54" s="343"/>
      <c r="ESB54" s="343"/>
      <c r="ESC54" s="343"/>
      <c r="ESD54" s="343"/>
      <c r="ESE54" s="343"/>
      <c r="ESF54" s="343"/>
      <c r="ESG54" s="343"/>
      <c r="ESH54" s="343"/>
      <c r="ESI54" s="343"/>
      <c r="ESJ54" s="343"/>
      <c r="ESK54" s="343"/>
      <c r="ESL54" s="343"/>
      <c r="ESM54" s="343"/>
      <c r="ESN54" s="343"/>
      <c r="ESO54" s="343"/>
      <c r="ESP54" s="343"/>
      <c r="ESQ54" s="343"/>
      <c r="ESR54" s="343"/>
      <c r="ESS54" s="343"/>
      <c r="EST54" s="343"/>
      <c r="ESU54" s="343"/>
      <c r="ESV54" s="343"/>
      <c r="ESW54" s="343"/>
      <c r="ESX54" s="343"/>
      <c r="ESY54" s="343"/>
      <c r="ESZ54" s="343"/>
      <c r="ETA54" s="343"/>
      <c r="ETB54" s="343"/>
      <c r="ETC54" s="343"/>
      <c r="ETD54" s="343"/>
      <c r="ETE54" s="343"/>
      <c r="ETF54" s="343"/>
      <c r="ETG54" s="343"/>
      <c r="ETH54" s="343"/>
      <c r="ETI54" s="343"/>
      <c r="ETJ54" s="343"/>
      <c r="ETK54" s="343"/>
      <c r="ETL54" s="343"/>
      <c r="ETM54" s="343"/>
      <c r="ETN54" s="343"/>
      <c r="ETO54" s="343"/>
      <c r="ETP54" s="343"/>
      <c r="ETQ54" s="343"/>
      <c r="ETR54" s="343"/>
      <c r="ETS54" s="343"/>
      <c r="ETT54" s="343"/>
      <c r="ETU54" s="343"/>
      <c r="ETV54" s="343"/>
      <c r="ETW54" s="343"/>
      <c r="ETX54" s="343"/>
      <c r="ETY54" s="343"/>
      <c r="ETZ54" s="343"/>
      <c r="EUA54" s="343"/>
      <c r="EUB54" s="343"/>
      <c r="EUC54" s="343"/>
      <c r="EUD54" s="343"/>
      <c r="EUE54" s="343"/>
      <c r="EUF54" s="343"/>
      <c r="EUG54" s="343"/>
      <c r="EUH54" s="343"/>
      <c r="EUI54" s="343"/>
      <c r="EUJ54" s="343"/>
      <c r="EUK54" s="343"/>
      <c r="EUL54" s="343"/>
      <c r="EUM54" s="343"/>
      <c r="EUN54" s="343"/>
      <c r="EUO54" s="343"/>
      <c r="EUP54" s="343"/>
      <c r="EUQ54" s="343"/>
      <c r="EUR54" s="343"/>
      <c r="EUS54" s="343"/>
      <c r="EUT54" s="343"/>
      <c r="EUU54" s="343"/>
      <c r="EUV54" s="343"/>
      <c r="EUW54" s="343"/>
      <c r="EUX54" s="343"/>
      <c r="EUY54" s="343"/>
      <c r="EUZ54" s="343"/>
      <c r="EVA54" s="343"/>
      <c r="EVB54" s="343"/>
      <c r="EVC54" s="343"/>
      <c r="EVD54" s="343"/>
      <c r="EVE54" s="343"/>
      <c r="EVF54" s="343"/>
      <c r="EVG54" s="343"/>
      <c r="EVH54" s="343"/>
      <c r="EVI54" s="343"/>
      <c r="EVJ54" s="343"/>
      <c r="EVK54" s="343"/>
      <c r="EVL54" s="343"/>
      <c r="EVM54" s="343"/>
      <c r="EVN54" s="343"/>
      <c r="EVO54" s="343"/>
      <c r="EVP54" s="343"/>
      <c r="EVQ54" s="343"/>
      <c r="EVR54" s="343"/>
      <c r="EVS54" s="343"/>
      <c r="EVT54" s="343"/>
      <c r="EVU54" s="343"/>
      <c r="EVV54" s="343"/>
      <c r="EVW54" s="343"/>
      <c r="EVX54" s="343"/>
      <c r="EVY54" s="343"/>
      <c r="EVZ54" s="343"/>
      <c r="EWA54" s="343"/>
      <c r="EWB54" s="343"/>
      <c r="EWC54" s="343"/>
      <c r="EWD54" s="343"/>
      <c r="EWE54" s="343"/>
      <c r="EWF54" s="343"/>
      <c r="EWG54" s="343"/>
      <c r="EWH54" s="343"/>
      <c r="EWI54" s="343"/>
      <c r="EWJ54" s="343"/>
      <c r="EWK54" s="343"/>
      <c r="EWL54" s="343"/>
      <c r="EWM54" s="343"/>
      <c r="EWN54" s="343"/>
      <c r="EWO54" s="343"/>
      <c r="EWP54" s="343"/>
      <c r="EWQ54" s="343"/>
      <c r="EWR54" s="343"/>
      <c r="EWS54" s="343"/>
      <c r="EWT54" s="343"/>
      <c r="EWU54" s="343"/>
      <c r="EWV54" s="343"/>
      <c r="EWW54" s="343"/>
      <c r="EWX54" s="343"/>
      <c r="EWY54" s="343"/>
      <c r="EWZ54" s="343"/>
      <c r="EXA54" s="343"/>
      <c r="EXB54" s="343"/>
      <c r="EXC54" s="343"/>
      <c r="EXD54" s="343"/>
      <c r="EXE54" s="343"/>
      <c r="EXF54" s="343"/>
      <c r="EXG54" s="343"/>
      <c r="EXH54" s="343"/>
      <c r="EXI54" s="343"/>
      <c r="EXJ54" s="343"/>
      <c r="EXK54" s="343"/>
      <c r="EXL54" s="343"/>
      <c r="EXM54" s="343"/>
      <c r="EXN54" s="343"/>
      <c r="EXO54" s="343"/>
      <c r="EXP54" s="343"/>
      <c r="EXQ54" s="343"/>
      <c r="EXR54" s="343"/>
      <c r="EXS54" s="343"/>
      <c r="EXT54" s="343"/>
      <c r="EXU54" s="343"/>
      <c r="EXV54" s="343"/>
      <c r="EXW54" s="343"/>
      <c r="EXX54" s="343"/>
      <c r="EXY54" s="343"/>
      <c r="EXZ54" s="343"/>
      <c r="EYA54" s="343"/>
      <c r="EYB54" s="343"/>
      <c r="EYC54" s="343"/>
      <c r="EYD54" s="343"/>
      <c r="EYE54" s="343"/>
      <c r="EYF54" s="343"/>
      <c r="EYG54" s="343"/>
      <c r="EYH54" s="343"/>
      <c r="EYI54" s="343"/>
      <c r="EYJ54" s="343"/>
      <c r="EYK54" s="343"/>
      <c r="EYL54" s="343"/>
      <c r="EYM54" s="343"/>
      <c r="EYN54" s="343"/>
      <c r="EYO54" s="343"/>
      <c r="EYP54" s="343"/>
      <c r="EYQ54" s="343"/>
      <c r="EYR54" s="343"/>
      <c r="EYS54" s="343"/>
      <c r="EYT54" s="343"/>
      <c r="EYU54" s="343"/>
      <c r="EYV54" s="343"/>
      <c r="EYW54" s="343"/>
      <c r="EYX54" s="343"/>
      <c r="EYY54" s="343"/>
      <c r="EYZ54" s="343"/>
      <c r="EZA54" s="343"/>
      <c r="EZB54" s="343"/>
      <c r="EZC54" s="343"/>
      <c r="EZD54" s="343"/>
      <c r="EZE54" s="343"/>
      <c r="EZF54" s="343"/>
      <c r="EZG54" s="343"/>
      <c r="EZH54" s="343"/>
      <c r="EZI54" s="343"/>
      <c r="EZJ54" s="343"/>
      <c r="EZK54" s="343"/>
      <c r="EZL54" s="343"/>
      <c r="EZM54" s="343"/>
      <c r="EZN54" s="343"/>
      <c r="EZO54" s="343"/>
      <c r="EZP54" s="343"/>
      <c r="EZQ54" s="343"/>
      <c r="EZR54" s="343"/>
      <c r="EZS54" s="343"/>
      <c r="EZT54" s="343"/>
      <c r="EZU54" s="343"/>
      <c r="EZV54" s="343"/>
      <c r="EZW54" s="343"/>
      <c r="EZX54" s="343"/>
      <c r="EZY54" s="343"/>
      <c r="EZZ54" s="343"/>
      <c r="FAA54" s="343"/>
      <c r="FAB54" s="343"/>
      <c r="FAC54" s="343"/>
      <c r="FAD54" s="343"/>
      <c r="FAE54" s="343"/>
      <c r="FAF54" s="343"/>
      <c r="FAG54" s="343"/>
      <c r="FAH54" s="343"/>
      <c r="FAI54" s="343"/>
      <c r="FAJ54" s="343"/>
      <c r="FAK54" s="343"/>
      <c r="FAL54" s="343"/>
      <c r="FAM54" s="343"/>
      <c r="FAN54" s="343"/>
      <c r="FAO54" s="343"/>
      <c r="FAP54" s="343"/>
      <c r="FAQ54" s="343"/>
      <c r="FAR54" s="343"/>
      <c r="FAS54" s="343"/>
      <c r="FAT54" s="343"/>
      <c r="FAU54" s="343"/>
      <c r="FAV54" s="343"/>
      <c r="FAW54" s="343"/>
      <c r="FAX54" s="343"/>
      <c r="FAY54" s="343"/>
      <c r="FAZ54" s="343"/>
      <c r="FBA54" s="343"/>
      <c r="FBB54" s="343"/>
      <c r="FBC54" s="343"/>
      <c r="FBD54" s="343"/>
      <c r="FBE54" s="343"/>
      <c r="FBF54" s="343"/>
      <c r="FBG54" s="343"/>
      <c r="FBH54" s="343"/>
      <c r="FBI54" s="343"/>
      <c r="FBJ54" s="343"/>
      <c r="FBK54" s="343"/>
      <c r="FBL54" s="343"/>
      <c r="FBM54" s="343"/>
      <c r="FBN54" s="343"/>
      <c r="FBO54" s="343"/>
      <c r="FBP54" s="343"/>
      <c r="FBQ54" s="343"/>
      <c r="FBR54" s="343"/>
      <c r="FBS54" s="343"/>
      <c r="FBT54" s="343"/>
      <c r="FBU54" s="343"/>
      <c r="FBV54" s="343"/>
      <c r="FBW54" s="343"/>
      <c r="FBX54" s="343"/>
      <c r="FBY54" s="343"/>
      <c r="FBZ54" s="343"/>
      <c r="FCA54" s="343"/>
      <c r="FCB54" s="343"/>
      <c r="FCC54" s="343"/>
      <c r="FCD54" s="343"/>
      <c r="FCE54" s="343"/>
      <c r="FCF54" s="343"/>
      <c r="FCG54" s="343"/>
      <c r="FCH54" s="343"/>
      <c r="FCI54" s="343"/>
      <c r="FCJ54" s="343"/>
      <c r="FCK54" s="343"/>
      <c r="FCL54" s="343"/>
      <c r="FCM54" s="343"/>
      <c r="FCN54" s="343"/>
      <c r="FCO54" s="343"/>
      <c r="FCP54" s="343"/>
      <c r="FCQ54" s="343"/>
      <c r="FCR54" s="343"/>
      <c r="FCS54" s="343"/>
      <c r="FCT54" s="343"/>
      <c r="FCU54" s="343"/>
      <c r="FCV54" s="343"/>
      <c r="FCW54" s="343"/>
      <c r="FCX54" s="343"/>
      <c r="FCY54" s="343"/>
      <c r="FCZ54" s="343"/>
      <c r="FDA54" s="343"/>
      <c r="FDB54" s="343"/>
      <c r="FDC54" s="343"/>
      <c r="FDD54" s="343"/>
      <c r="FDE54" s="343"/>
      <c r="FDF54" s="343"/>
      <c r="FDG54" s="343"/>
      <c r="FDH54" s="343"/>
      <c r="FDI54" s="343"/>
      <c r="FDJ54" s="343"/>
      <c r="FDK54" s="343"/>
      <c r="FDL54" s="343"/>
      <c r="FDM54" s="343"/>
      <c r="FDN54" s="343"/>
      <c r="FDO54" s="343"/>
      <c r="FDP54" s="343"/>
      <c r="FDQ54" s="343"/>
      <c r="FDR54" s="343"/>
      <c r="FDS54" s="343"/>
      <c r="FDT54" s="343"/>
      <c r="FDU54" s="343"/>
      <c r="FDV54" s="343"/>
      <c r="FDW54" s="343"/>
      <c r="FDX54" s="343"/>
      <c r="FDY54" s="343"/>
      <c r="FDZ54" s="343"/>
      <c r="FEA54" s="343"/>
      <c r="FEB54" s="343"/>
      <c r="FEC54" s="343"/>
      <c r="FED54" s="343"/>
      <c r="FEE54" s="343"/>
      <c r="FEF54" s="343"/>
      <c r="FEG54" s="343"/>
      <c r="FEH54" s="343"/>
      <c r="FEI54" s="343"/>
      <c r="FEJ54" s="343"/>
      <c r="FEK54" s="343"/>
      <c r="FEL54" s="343"/>
      <c r="FEM54" s="343"/>
      <c r="FEN54" s="343"/>
      <c r="FEO54" s="343"/>
      <c r="FEP54" s="343"/>
      <c r="FEQ54" s="343"/>
      <c r="FER54" s="343"/>
      <c r="FES54" s="343"/>
      <c r="FET54" s="343"/>
      <c r="FEU54" s="343"/>
      <c r="FEV54" s="343"/>
      <c r="FEW54" s="343"/>
      <c r="FEX54" s="343"/>
      <c r="FEY54" s="343"/>
      <c r="FEZ54" s="343"/>
      <c r="FFA54" s="343"/>
      <c r="FFB54" s="343"/>
      <c r="FFC54" s="343"/>
      <c r="FFD54" s="343"/>
      <c r="FFE54" s="343"/>
      <c r="FFF54" s="343"/>
      <c r="FFG54" s="343"/>
      <c r="FFH54" s="343"/>
      <c r="FFI54" s="343"/>
      <c r="FFJ54" s="343"/>
      <c r="FFK54" s="343"/>
      <c r="FFL54" s="343"/>
      <c r="FFM54" s="343"/>
      <c r="FFN54" s="343"/>
      <c r="FFO54" s="343"/>
      <c r="FFP54" s="343"/>
      <c r="FFQ54" s="343"/>
      <c r="FFR54" s="343"/>
      <c r="FFS54" s="343"/>
      <c r="FFT54" s="343"/>
      <c r="FFU54" s="343"/>
      <c r="FFV54" s="343"/>
      <c r="FFW54" s="343"/>
      <c r="FFX54" s="343"/>
      <c r="FFY54" s="343"/>
      <c r="FFZ54" s="343"/>
      <c r="FGA54" s="343"/>
      <c r="FGB54" s="343"/>
      <c r="FGC54" s="343"/>
      <c r="FGD54" s="343"/>
      <c r="FGE54" s="343"/>
      <c r="FGF54" s="343"/>
      <c r="FGG54" s="343"/>
      <c r="FGH54" s="343"/>
      <c r="FGI54" s="343"/>
      <c r="FGJ54" s="343"/>
      <c r="FGK54" s="343"/>
      <c r="FGL54" s="343"/>
      <c r="FGM54" s="343"/>
      <c r="FGN54" s="343"/>
      <c r="FGO54" s="343"/>
      <c r="FGP54" s="343"/>
      <c r="FGQ54" s="343"/>
      <c r="FGR54" s="343"/>
      <c r="FGS54" s="343"/>
      <c r="FGT54" s="343"/>
      <c r="FGU54" s="343"/>
      <c r="FGV54" s="343"/>
      <c r="FGW54" s="343"/>
      <c r="FGX54" s="343"/>
      <c r="FGY54" s="343"/>
      <c r="FGZ54" s="343"/>
      <c r="FHA54" s="343"/>
      <c r="FHB54" s="343"/>
      <c r="FHC54" s="343"/>
      <c r="FHD54" s="343"/>
      <c r="FHE54" s="343"/>
      <c r="FHF54" s="343"/>
      <c r="FHG54" s="343"/>
      <c r="FHH54" s="343"/>
      <c r="FHI54" s="343"/>
      <c r="FHJ54" s="343"/>
      <c r="FHK54" s="343"/>
      <c r="FHL54" s="343"/>
      <c r="FHM54" s="343"/>
      <c r="FHN54" s="343"/>
      <c r="FHO54" s="343"/>
      <c r="FHP54" s="343"/>
      <c r="FHQ54" s="343"/>
      <c r="FHR54" s="343"/>
      <c r="FHS54" s="343"/>
      <c r="FHT54" s="343"/>
      <c r="FHU54" s="343"/>
      <c r="FHV54" s="343"/>
      <c r="FHW54" s="343"/>
      <c r="FHX54" s="343"/>
      <c r="FHY54" s="343"/>
      <c r="FHZ54" s="343"/>
      <c r="FIA54" s="343"/>
      <c r="FIB54" s="343"/>
      <c r="FIC54" s="343"/>
      <c r="FID54" s="343"/>
      <c r="FIE54" s="343"/>
      <c r="FIF54" s="343"/>
      <c r="FIG54" s="343"/>
      <c r="FIH54" s="343"/>
      <c r="FII54" s="343"/>
      <c r="FIJ54" s="343"/>
      <c r="FIK54" s="343"/>
      <c r="FIL54" s="343"/>
      <c r="FIM54" s="343"/>
      <c r="FIN54" s="343"/>
      <c r="FIO54" s="343"/>
      <c r="FIP54" s="343"/>
      <c r="FIQ54" s="343"/>
      <c r="FIR54" s="343"/>
      <c r="FIS54" s="343"/>
      <c r="FIT54" s="343"/>
      <c r="FIU54" s="343"/>
      <c r="FIV54" s="343"/>
      <c r="FIW54" s="343"/>
      <c r="FIX54" s="343"/>
      <c r="FIY54" s="343"/>
      <c r="FIZ54" s="343"/>
      <c r="FJA54" s="343"/>
      <c r="FJB54" s="343"/>
      <c r="FJC54" s="343"/>
      <c r="FJD54" s="343"/>
      <c r="FJE54" s="343"/>
      <c r="FJF54" s="343"/>
      <c r="FJG54" s="343"/>
      <c r="FJH54" s="343"/>
      <c r="FJI54" s="343"/>
      <c r="FJJ54" s="343"/>
      <c r="FJK54" s="343"/>
      <c r="FJL54" s="343"/>
      <c r="FJM54" s="343"/>
      <c r="FJN54" s="343"/>
      <c r="FJO54" s="343"/>
      <c r="FJP54" s="343"/>
      <c r="FJQ54" s="343"/>
      <c r="FJR54" s="343"/>
      <c r="FJS54" s="343"/>
      <c r="FJT54" s="343"/>
      <c r="FJU54" s="343"/>
      <c r="FJV54" s="343"/>
      <c r="FJW54" s="343"/>
      <c r="FJX54" s="343"/>
      <c r="FJY54" s="343"/>
      <c r="FJZ54" s="343"/>
      <c r="FKA54" s="343"/>
      <c r="FKB54" s="343"/>
      <c r="FKC54" s="343"/>
      <c r="FKD54" s="343"/>
      <c r="FKE54" s="343"/>
      <c r="FKF54" s="343"/>
      <c r="FKG54" s="343"/>
      <c r="FKH54" s="343"/>
      <c r="FKI54" s="343"/>
      <c r="FKJ54" s="343"/>
      <c r="FKK54" s="343"/>
      <c r="FKL54" s="343"/>
      <c r="FKM54" s="343"/>
      <c r="FKN54" s="343"/>
      <c r="FKO54" s="343"/>
      <c r="FKP54" s="343"/>
      <c r="FKQ54" s="343"/>
      <c r="FKR54" s="343"/>
      <c r="FKS54" s="343"/>
      <c r="FKT54" s="343"/>
      <c r="FKU54" s="343"/>
      <c r="FKV54" s="343"/>
      <c r="FKW54" s="343"/>
      <c r="FKX54" s="343"/>
      <c r="FKY54" s="343"/>
      <c r="FKZ54" s="343"/>
      <c r="FLA54" s="343"/>
      <c r="FLB54" s="343"/>
      <c r="FLC54" s="343"/>
      <c r="FLD54" s="343"/>
      <c r="FLE54" s="343"/>
      <c r="FLF54" s="343"/>
      <c r="FLG54" s="343"/>
      <c r="FLH54" s="343"/>
      <c r="FLI54" s="343"/>
      <c r="FLJ54" s="343"/>
      <c r="FLK54" s="343"/>
      <c r="FLL54" s="343"/>
      <c r="FLM54" s="343"/>
      <c r="FLN54" s="343"/>
      <c r="FLO54" s="343"/>
      <c r="FLP54" s="343"/>
      <c r="FLQ54" s="343"/>
      <c r="FLR54" s="343"/>
      <c r="FLS54" s="343"/>
      <c r="FLT54" s="343"/>
      <c r="FLU54" s="343"/>
      <c r="FLV54" s="343"/>
      <c r="FLW54" s="343"/>
      <c r="FLX54" s="343"/>
      <c r="FLY54" s="343"/>
      <c r="FLZ54" s="343"/>
      <c r="FMA54" s="343"/>
      <c r="FMB54" s="343"/>
      <c r="FMC54" s="343"/>
      <c r="FMD54" s="343"/>
      <c r="FME54" s="343"/>
      <c r="FMF54" s="343"/>
      <c r="FMG54" s="343"/>
      <c r="FMH54" s="343"/>
      <c r="FMI54" s="343"/>
      <c r="FMJ54" s="343"/>
      <c r="FMK54" s="343"/>
      <c r="FML54" s="343"/>
      <c r="FMM54" s="343"/>
      <c r="FMN54" s="343"/>
      <c r="FMO54" s="343"/>
      <c r="FMP54" s="343"/>
      <c r="FMQ54" s="343"/>
      <c r="FMR54" s="343"/>
      <c r="FMS54" s="343"/>
      <c r="FMT54" s="343"/>
      <c r="FMU54" s="343"/>
      <c r="FMV54" s="343"/>
      <c r="FMW54" s="343"/>
      <c r="FMX54" s="343"/>
      <c r="FMY54" s="343"/>
      <c r="FMZ54" s="343"/>
      <c r="FNA54" s="343"/>
      <c r="FNB54" s="343"/>
      <c r="FNC54" s="343"/>
      <c r="FND54" s="343"/>
      <c r="FNE54" s="343"/>
      <c r="FNF54" s="343"/>
      <c r="FNG54" s="343"/>
      <c r="FNH54" s="343"/>
      <c r="FNI54" s="343"/>
      <c r="FNJ54" s="343"/>
      <c r="FNK54" s="343"/>
      <c r="FNL54" s="343"/>
      <c r="FNM54" s="343"/>
      <c r="FNN54" s="343"/>
      <c r="FNO54" s="343"/>
      <c r="FNP54" s="343"/>
      <c r="FNQ54" s="343"/>
      <c r="FNR54" s="343"/>
      <c r="FNS54" s="343"/>
      <c r="FNT54" s="343"/>
      <c r="FNU54" s="343"/>
      <c r="FNV54" s="343"/>
      <c r="FNW54" s="343"/>
      <c r="FNX54" s="343"/>
      <c r="FNY54" s="343"/>
      <c r="FNZ54" s="343"/>
      <c r="FOA54" s="343"/>
      <c r="FOB54" s="343"/>
      <c r="FOC54" s="343"/>
      <c r="FOD54" s="343"/>
      <c r="FOE54" s="343"/>
      <c r="FOF54" s="343"/>
      <c r="FOG54" s="343"/>
      <c r="FOH54" s="343"/>
      <c r="FOI54" s="343"/>
      <c r="FOJ54" s="343"/>
      <c r="FOK54" s="343"/>
      <c r="FOL54" s="343"/>
      <c r="FOM54" s="343"/>
      <c r="FON54" s="343"/>
      <c r="FOO54" s="343"/>
      <c r="FOP54" s="343"/>
      <c r="FOQ54" s="343"/>
      <c r="FOR54" s="343"/>
      <c r="FOS54" s="343"/>
      <c r="FOT54" s="343"/>
      <c r="FOU54" s="343"/>
      <c r="FOV54" s="343"/>
      <c r="FOW54" s="343"/>
      <c r="FOX54" s="343"/>
      <c r="FOY54" s="343"/>
      <c r="FOZ54" s="343"/>
      <c r="FPA54" s="343"/>
      <c r="FPB54" s="343"/>
      <c r="FPC54" s="343"/>
      <c r="FPD54" s="343"/>
      <c r="FPE54" s="343"/>
      <c r="FPF54" s="343"/>
      <c r="FPG54" s="343"/>
      <c r="FPH54" s="343"/>
      <c r="FPI54" s="343"/>
      <c r="FPJ54" s="343"/>
      <c r="FPK54" s="343"/>
      <c r="FPL54" s="343"/>
      <c r="FPM54" s="343"/>
      <c r="FPN54" s="343"/>
      <c r="FPO54" s="343"/>
      <c r="FPP54" s="343"/>
      <c r="FPQ54" s="343"/>
      <c r="FPR54" s="343"/>
      <c r="FPS54" s="343"/>
      <c r="FPT54" s="343"/>
      <c r="FPU54" s="343"/>
      <c r="FPV54" s="343"/>
      <c r="FPW54" s="343"/>
      <c r="FPX54" s="343"/>
      <c r="FPY54" s="343"/>
      <c r="FPZ54" s="343"/>
      <c r="FQA54" s="343"/>
      <c r="FQB54" s="343"/>
      <c r="FQC54" s="343"/>
      <c r="FQD54" s="343"/>
      <c r="FQE54" s="343"/>
      <c r="FQF54" s="343"/>
      <c r="FQG54" s="343"/>
      <c r="FQH54" s="343"/>
      <c r="FQI54" s="343"/>
      <c r="FQJ54" s="343"/>
      <c r="FQK54" s="343"/>
      <c r="FQL54" s="343"/>
      <c r="FQM54" s="343"/>
      <c r="FQN54" s="343"/>
      <c r="FQO54" s="343"/>
      <c r="FQP54" s="343"/>
      <c r="FQQ54" s="343"/>
      <c r="FQR54" s="343"/>
      <c r="FQS54" s="343"/>
      <c r="FQT54" s="343"/>
      <c r="FQU54" s="343"/>
      <c r="FQV54" s="343"/>
      <c r="FQW54" s="343"/>
      <c r="FQX54" s="343"/>
      <c r="FQY54" s="343"/>
      <c r="FQZ54" s="343"/>
      <c r="FRA54" s="343"/>
      <c r="FRB54" s="343"/>
      <c r="FRC54" s="343"/>
      <c r="FRD54" s="343"/>
      <c r="FRE54" s="343"/>
      <c r="FRF54" s="343"/>
      <c r="FRG54" s="343"/>
      <c r="FRH54" s="343"/>
      <c r="FRI54" s="343"/>
      <c r="FRJ54" s="343"/>
      <c r="FRK54" s="343"/>
      <c r="FRL54" s="343"/>
      <c r="FRM54" s="343"/>
      <c r="FRN54" s="343"/>
      <c r="FRO54" s="343"/>
      <c r="FRP54" s="343"/>
      <c r="FRQ54" s="343"/>
      <c r="FRR54" s="343"/>
      <c r="FRS54" s="343"/>
      <c r="FRT54" s="343"/>
      <c r="FRU54" s="343"/>
      <c r="FRV54" s="343"/>
      <c r="FRW54" s="343"/>
      <c r="FRX54" s="343"/>
      <c r="FRY54" s="343"/>
      <c r="FRZ54" s="343"/>
      <c r="FSA54" s="343"/>
      <c r="FSB54" s="343"/>
      <c r="FSC54" s="343"/>
      <c r="FSD54" s="343"/>
      <c r="FSE54" s="343"/>
      <c r="FSF54" s="343"/>
      <c r="FSG54" s="343"/>
      <c r="FSH54" s="343"/>
      <c r="FSI54" s="343"/>
      <c r="FSJ54" s="343"/>
      <c r="FSK54" s="343"/>
      <c r="FSL54" s="343"/>
      <c r="FSM54" s="343"/>
      <c r="FSN54" s="343"/>
      <c r="FSO54" s="343"/>
      <c r="FSP54" s="343"/>
      <c r="FSQ54" s="343"/>
      <c r="FSR54" s="343"/>
      <c r="FSS54" s="343"/>
      <c r="FST54" s="343"/>
      <c r="FSU54" s="343"/>
      <c r="FSV54" s="343"/>
      <c r="FSW54" s="343"/>
      <c r="FSX54" s="343"/>
      <c r="FSY54" s="343"/>
      <c r="FSZ54" s="343"/>
      <c r="FTA54" s="343"/>
      <c r="FTB54" s="343"/>
      <c r="FTC54" s="343"/>
      <c r="FTD54" s="343"/>
      <c r="FTE54" s="343"/>
      <c r="FTF54" s="343"/>
      <c r="FTG54" s="343"/>
      <c r="FTH54" s="343"/>
      <c r="FTI54" s="343"/>
      <c r="FTJ54" s="343"/>
      <c r="FTK54" s="343"/>
      <c r="FTL54" s="343"/>
      <c r="FTM54" s="343"/>
      <c r="FTN54" s="343"/>
      <c r="FTO54" s="343"/>
      <c r="FTP54" s="343"/>
      <c r="FTQ54" s="343"/>
      <c r="FTR54" s="343"/>
      <c r="FTS54" s="343"/>
      <c r="FTT54" s="343"/>
      <c r="FTU54" s="343"/>
      <c r="FTV54" s="343"/>
      <c r="FTW54" s="343"/>
      <c r="FTX54" s="343"/>
      <c r="FTY54" s="343"/>
      <c r="FTZ54" s="343"/>
      <c r="FUA54" s="343"/>
      <c r="FUB54" s="343"/>
      <c r="FUC54" s="343"/>
      <c r="FUD54" s="343"/>
      <c r="FUE54" s="343"/>
      <c r="FUF54" s="343"/>
      <c r="FUG54" s="343"/>
      <c r="FUH54" s="343"/>
      <c r="FUI54" s="343"/>
      <c r="FUJ54" s="343"/>
      <c r="FUK54" s="343"/>
      <c r="FUL54" s="343"/>
      <c r="FUM54" s="343"/>
      <c r="FUN54" s="343"/>
      <c r="FUO54" s="343"/>
      <c r="FUP54" s="343"/>
      <c r="FUQ54" s="343"/>
      <c r="FUR54" s="343"/>
      <c r="FUS54" s="343"/>
      <c r="FUT54" s="343"/>
      <c r="FUU54" s="343"/>
      <c r="FUV54" s="343"/>
      <c r="FUW54" s="343"/>
      <c r="FUX54" s="343"/>
      <c r="FUY54" s="343"/>
      <c r="FUZ54" s="343"/>
      <c r="FVA54" s="343"/>
      <c r="FVB54" s="343"/>
      <c r="FVC54" s="343"/>
      <c r="FVD54" s="343"/>
      <c r="FVE54" s="343"/>
      <c r="FVF54" s="343"/>
      <c r="FVG54" s="343"/>
      <c r="FVH54" s="343"/>
      <c r="FVI54" s="343"/>
      <c r="FVJ54" s="343"/>
      <c r="FVK54" s="343"/>
      <c r="FVL54" s="343"/>
      <c r="FVM54" s="343"/>
      <c r="FVN54" s="343"/>
      <c r="FVO54" s="343"/>
      <c r="FVP54" s="343"/>
      <c r="FVQ54" s="343"/>
      <c r="FVR54" s="343"/>
      <c r="FVS54" s="343"/>
      <c r="FVT54" s="343"/>
      <c r="FVU54" s="343"/>
      <c r="FVV54" s="343"/>
      <c r="FVW54" s="343"/>
      <c r="FVX54" s="343"/>
      <c r="FVY54" s="343"/>
      <c r="FVZ54" s="343"/>
      <c r="FWA54" s="343"/>
      <c r="FWB54" s="343"/>
      <c r="FWC54" s="343"/>
      <c r="FWD54" s="343"/>
      <c r="FWE54" s="343"/>
      <c r="FWF54" s="343"/>
      <c r="FWG54" s="343"/>
      <c r="FWH54" s="343"/>
      <c r="FWI54" s="343"/>
      <c r="FWJ54" s="343"/>
      <c r="FWK54" s="343"/>
      <c r="FWL54" s="343"/>
      <c r="FWM54" s="343"/>
      <c r="FWN54" s="343"/>
      <c r="FWO54" s="343"/>
      <c r="FWP54" s="343"/>
      <c r="FWQ54" s="343"/>
      <c r="FWR54" s="343"/>
      <c r="FWS54" s="343"/>
      <c r="FWT54" s="343"/>
      <c r="FWU54" s="343"/>
      <c r="FWV54" s="343"/>
      <c r="FWW54" s="343"/>
      <c r="FWX54" s="343"/>
      <c r="FWY54" s="343"/>
      <c r="FWZ54" s="343"/>
      <c r="FXA54" s="343"/>
      <c r="FXB54" s="343"/>
      <c r="FXC54" s="343"/>
      <c r="FXD54" s="343"/>
      <c r="FXE54" s="343"/>
      <c r="FXF54" s="343"/>
      <c r="FXG54" s="343"/>
      <c r="FXH54" s="343"/>
      <c r="FXI54" s="343"/>
      <c r="FXJ54" s="343"/>
      <c r="FXK54" s="343"/>
      <c r="FXL54" s="343"/>
      <c r="FXM54" s="343"/>
      <c r="FXN54" s="343"/>
      <c r="FXO54" s="343"/>
      <c r="FXP54" s="343"/>
      <c r="FXQ54" s="343"/>
      <c r="FXR54" s="343"/>
      <c r="FXS54" s="343"/>
      <c r="FXT54" s="343"/>
      <c r="FXU54" s="343"/>
      <c r="FXV54" s="343"/>
      <c r="FXW54" s="343"/>
      <c r="FXX54" s="343"/>
      <c r="FXY54" s="343"/>
      <c r="FXZ54" s="343"/>
      <c r="FYA54" s="343"/>
      <c r="FYB54" s="343"/>
      <c r="FYC54" s="343"/>
      <c r="FYD54" s="343"/>
      <c r="FYE54" s="343"/>
      <c r="FYF54" s="343"/>
      <c r="FYG54" s="343"/>
      <c r="FYH54" s="343"/>
      <c r="FYI54" s="343"/>
      <c r="FYJ54" s="343"/>
      <c r="FYK54" s="343"/>
      <c r="FYL54" s="343"/>
      <c r="FYM54" s="343"/>
      <c r="FYN54" s="343"/>
      <c r="FYO54" s="343"/>
      <c r="FYP54" s="343"/>
      <c r="FYQ54" s="343"/>
      <c r="FYR54" s="343"/>
      <c r="FYS54" s="343"/>
      <c r="FYT54" s="343"/>
      <c r="FYU54" s="343"/>
      <c r="FYV54" s="343"/>
      <c r="FYW54" s="343"/>
      <c r="FYX54" s="343"/>
      <c r="FYY54" s="343"/>
      <c r="FYZ54" s="343"/>
      <c r="FZA54" s="343"/>
      <c r="FZB54" s="343"/>
      <c r="FZC54" s="343"/>
      <c r="FZD54" s="343"/>
      <c r="FZE54" s="343"/>
      <c r="FZF54" s="343"/>
      <c r="FZG54" s="343"/>
      <c r="FZH54" s="343"/>
      <c r="FZI54" s="343"/>
      <c r="FZJ54" s="343"/>
      <c r="FZK54" s="343"/>
      <c r="FZL54" s="343"/>
      <c r="FZM54" s="343"/>
      <c r="FZN54" s="343"/>
      <c r="FZO54" s="343"/>
      <c r="FZP54" s="343"/>
      <c r="FZQ54" s="343"/>
      <c r="FZR54" s="343"/>
      <c r="FZS54" s="343"/>
      <c r="FZT54" s="343"/>
      <c r="FZU54" s="343"/>
      <c r="FZV54" s="343"/>
      <c r="FZW54" s="343"/>
      <c r="FZX54" s="343"/>
      <c r="FZY54" s="343"/>
      <c r="FZZ54" s="343"/>
      <c r="GAA54" s="343"/>
      <c r="GAB54" s="343"/>
      <c r="GAC54" s="343"/>
      <c r="GAD54" s="343"/>
      <c r="GAE54" s="343"/>
      <c r="GAF54" s="343"/>
      <c r="GAG54" s="343"/>
      <c r="GAH54" s="343"/>
      <c r="GAI54" s="343"/>
      <c r="GAJ54" s="343"/>
      <c r="GAK54" s="343"/>
      <c r="GAL54" s="343"/>
      <c r="GAM54" s="343"/>
      <c r="GAN54" s="343"/>
      <c r="GAO54" s="343"/>
      <c r="GAP54" s="343"/>
      <c r="GAQ54" s="343"/>
      <c r="GAR54" s="343"/>
      <c r="GAS54" s="343"/>
      <c r="GAT54" s="343"/>
      <c r="GAU54" s="343"/>
      <c r="GAV54" s="343"/>
      <c r="GAW54" s="343"/>
      <c r="GAX54" s="343"/>
      <c r="GAY54" s="343"/>
      <c r="GAZ54" s="343"/>
      <c r="GBA54" s="343"/>
      <c r="GBB54" s="343"/>
      <c r="GBC54" s="343"/>
      <c r="GBD54" s="343"/>
      <c r="GBE54" s="343"/>
      <c r="GBF54" s="343"/>
      <c r="GBG54" s="343"/>
      <c r="GBH54" s="343"/>
      <c r="GBI54" s="343"/>
      <c r="GBJ54" s="343"/>
      <c r="GBK54" s="343"/>
      <c r="GBL54" s="343"/>
      <c r="GBM54" s="343"/>
      <c r="GBN54" s="343"/>
      <c r="GBO54" s="343"/>
      <c r="GBP54" s="343"/>
      <c r="GBQ54" s="343"/>
      <c r="GBR54" s="343"/>
      <c r="GBS54" s="343"/>
      <c r="GBT54" s="343"/>
      <c r="GBU54" s="343"/>
      <c r="GBV54" s="343"/>
      <c r="GBW54" s="343"/>
      <c r="GBX54" s="343"/>
      <c r="GBY54" s="343"/>
      <c r="GBZ54" s="343"/>
      <c r="GCA54" s="343"/>
      <c r="GCB54" s="343"/>
      <c r="GCC54" s="343"/>
      <c r="GCD54" s="343"/>
      <c r="GCE54" s="343"/>
      <c r="GCF54" s="343"/>
      <c r="GCG54" s="343"/>
      <c r="GCH54" s="343"/>
      <c r="GCI54" s="343"/>
      <c r="GCJ54" s="343"/>
      <c r="GCK54" s="343"/>
      <c r="GCL54" s="343"/>
      <c r="GCM54" s="343"/>
      <c r="GCN54" s="343"/>
      <c r="GCO54" s="343"/>
      <c r="GCP54" s="343"/>
      <c r="GCQ54" s="343"/>
      <c r="GCR54" s="343"/>
      <c r="GCS54" s="343"/>
      <c r="GCT54" s="343"/>
      <c r="GCU54" s="343"/>
      <c r="GCV54" s="343"/>
      <c r="GCW54" s="343"/>
      <c r="GCX54" s="343"/>
      <c r="GCY54" s="343"/>
      <c r="GCZ54" s="343"/>
      <c r="GDA54" s="343"/>
      <c r="GDB54" s="343"/>
      <c r="GDC54" s="343"/>
      <c r="GDD54" s="343"/>
      <c r="GDE54" s="343"/>
      <c r="GDF54" s="343"/>
      <c r="GDG54" s="343"/>
      <c r="GDH54" s="343"/>
      <c r="GDI54" s="343"/>
      <c r="GDJ54" s="343"/>
      <c r="GDK54" s="343"/>
      <c r="GDL54" s="343"/>
      <c r="GDM54" s="343"/>
      <c r="GDN54" s="343"/>
      <c r="GDO54" s="343"/>
      <c r="GDP54" s="343"/>
      <c r="GDQ54" s="343"/>
      <c r="GDR54" s="343"/>
      <c r="GDS54" s="343"/>
      <c r="GDT54" s="343"/>
      <c r="GDU54" s="343"/>
      <c r="GDV54" s="343"/>
      <c r="GDW54" s="343"/>
      <c r="GDX54" s="343"/>
      <c r="GDY54" s="343"/>
      <c r="GDZ54" s="343"/>
      <c r="GEA54" s="343"/>
      <c r="GEB54" s="343"/>
      <c r="GEC54" s="343"/>
      <c r="GED54" s="343"/>
      <c r="GEE54" s="343"/>
      <c r="GEF54" s="343"/>
      <c r="GEG54" s="343"/>
      <c r="GEH54" s="343"/>
      <c r="GEI54" s="343"/>
      <c r="GEJ54" s="343"/>
      <c r="GEK54" s="343"/>
      <c r="GEL54" s="343"/>
      <c r="GEM54" s="343"/>
      <c r="GEN54" s="343"/>
      <c r="GEO54" s="343"/>
      <c r="GEP54" s="343"/>
      <c r="GEQ54" s="343"/>
      <c r="GER54" s="343"/>
      <c r="GES54" s="343"/>
      <c r="GET54" s="343"/>
      <c r="GEU54" s="343"/>
      <c r="GEV54" s="343"/>
      <c r="GEW54" s="343"/>
      <c r="GEX54" s="343"/>
      <c r="GEY54" s="343"/>
      <c r="GEZ54" s="343"/>
      <c r="GFA54" s="343"/>
      <c r="GFB54" s="343"/>
      <c r="GFC54" s="343"/>
      <c r="GFD54" s="343"/>
      <c r="GFE54" s="343"/>
      <c r="GFF54" s="343"/>
      <c r="GFG54" s="343"/>
      <c r="GFH54" s="343"/>
      <c r="GFI54" s="343"/>
      <c r="GFJ54" s="343"/>
      <c r="GFK54" s="343"/>
      <c r="GFL54" s="343"/>
      <c r="GFM54" s="343"/>
      <c r="GFN54" s="343"/>
      <c r="GFO54" s="343"/>
      <c r="GFP54" s="343"/>
      <c r="GFQ54" s="343"/>
      <c r="GFR54" s="343"/>
      <c r="GFS54" s="343"/>
      <c r="GFT54" s="343"/>
      <c r="GFU54" s="343"/>
      <c r="GFV54" s="343"/>
      <c r="GFW54" s="343"/>
      <c r="GFX54" s="343"/>
      <c r="GFY54" s="343"/>
      <c r="GFZ54" s="343"/>
      <c r="GGA54" s="343"/>
      <c r="GGB54" s="343"/>
      <c r="GGC54" s="343"/>
      <c r="GGD54" s="343"/>
      <c r="GGE54" s="343"/>
      <c r="GGF54" s="343"/>
      <c r="GGG54" s="343"/>
      <c r="GGH54" s="343"/>
      <c r="GGI54" s="343"/>
      <c r="GGJ54" s="343"/>
      <c r="GGK54" s="343"/>
      <c r="GGL54" s="343"/>
      <c r="GGM54" s="343"/>
      <c r="GGN54" s="343"/>
      <c r="GGO54" s="343"/>
      <c r="GGP54" s="343"/>
      <c r="GGQ54" s="343"/>
      <c r="GGR54" s="343"/>
      <c r="GGS54" s="343"/>
      <c r="GGT54" s="343"/>
      <c r="GGU54" s="343"/>
      <c r="GGV54" s="343"/>
      <c r="GGW54" s="343"/>
      <c r="GGX54" s="343"/>
      <c r="GGY54" s="343"/>
      <c r="GGZ54" s="343"/>
      <c r="GHA54" s="343"/>
      <c r="GHB54" s="343"/>
      <c r="GHC54" s="343"/>
      <c r="GHD54" s="343"/>
      <c r="GHE54" s="343"/>
      <c r="GHF54" s="343"/>
      <c r="GHG54" s="343"/>
      <c r="GHH54" s="343"/>
      <c r="GHI54" s="343"/>
      <c r="GHJ54" s="343"/>
      <c r="GHK54" s="343"/>
      <c r="GHL54" s="343"/>
      <c r="GHM54" s="343"/>
      <c r="GHN54" s="343"/>
      <c r="GHO54" s="343"/>
      <c r="GHP54" s="343"/>
      <c r="GHQ54" s="343"/>
      <c r="GHR54" s="343"/>
      <c r="GHS54" s="343"/>
      <c r="GHT54" s="343"/>
      <c r="GHU54" s="343"/>
      <c r="GHV54" s="343"/>
      <c r="GHW54" s="343"/>
      <c r="GHX54" s="343"/>
      <c r="GHY54" s="343"/>
      <c r="GHZ54" s="343"/>
      <c r="GIA54" s="343"/>
      <c r="GIB54" s="343"/>
      <c r="GIC54" s="343"/>
      <c r="GID54" s="343"/>
      <c r="GIE54" s="343"/>
      <c r="GIF54" s="343"/>
      <c r="GIG54" s="343"/>
      <c r="GIH54" s="343"/>
      <c r="GII54" s="343"/>
      <c r="GIJ54" s="343"/>
      <c r="GIK54" s="343"/>
      <c r="GIL54" s="343"/>
      <c r="GIM54" s="343"/>
      <c r="GIN54" s="343"/>
      <c r="GIO54" s="343"/>
      <c r="GIP54" s="343"/>
      <c r="GIQ54" s="343"/>
      <c r="GIR54" s="343"/>
      <c r="GIS54" s="343"/>
      <c r="GIT54" s="343"/>
      <c r="GIU54" s="343"/>
      <c r="GIV54" s="343"/>
      <c r="GIW54" s="343"/>
      <c r="GIX54" s="343"/>
      <c r="GIY54" s="343"/>
      <c r="GIZ54" s="343"/>
      <c r="GJA54" s="343"/>
      <c r="GJB54" s="343"/>
      <c r="GJC54" s="343"/>
      <c r="GJD54" s="343"/>
      <c r="GJE54" s="343"/>
      <c r="GJF54" s="343"/>
      <c r="GJG54" s="343"/>
      <c r="GJH54" s="343"/>
      <c r="GJI54" s="343"/>
      <c r="GJJ54" s="343"/>
      <c r="GJK54" s="343"/>
      <c r="GJL54" s="343"/>
      <c r="GJM54" s="343"/>
      <c r="GJN54" s="343"/>
      <c r="GJO54" s="343"/>
      <c r="GJP54" s="343"/>
      <c r="GJQ54" s="343"/>
      <c r="GJR54" s="343"/>
      <c r="GJS54" s="343"/>
      <c r="GJT54" s="343"/>
      <c r="GJU54" s="343"/>
      <c r="GJV54" s="343"/>
      <c r="GJW54" s="343"/>
      <c r="GJX54" s="343"/>
      <c r="GJY54" s="343"/>
      <c r="GJZ54" s="343"/>
      <c r="GKA54" s="343"/>
      <c r="GKB54" s="343"/>
      <c r="GKC54" s="343"/>
      <c r="GKD54" s="343"/>
      <c r="GKE54" s="343"/>
      <c r="GKF54" s="343"/>
      <c r="GKG54" s="343"/>
      <c r="GKH54" s="343"/>
      <c r="GKI54" s="343"/>
      <c r="GKJ54" s="343"/>
      <c r="GKK54" s="343"/>
      <c r="GKL54" s="343"/>
      <c r="GKM54" s="343"/>
      <c r="GKN54" s="343"/>
      <c r="GKO54" s="343"/>
      <c r="GKP54" s="343"/>
      <c r="GKQ54" s="343"/>
      <c r="GKR54" s="343"/>
      <c r="GKS54" s="343"/>
      <c r="GKT54" s="343"/>
      <c r="GKU54" s="343"/>
      <c r="GKV54" s="343"/>
      <c r="GKW54" s="343"/>
      <c r="GKX54" s="343"/>
      <c r="GKY54" s="343"/>
      <c r="GKZ54" s="343"/>
      <c r="GLA54" s="343"/>
      <c r="GLB54" s="343"/>
      <c r="GLC54" s="343"/>
      <c r="GLD54" s="343"/>
      <c r="GLE54" s="343"/>
      <c r="GLF54" s="343"/>
      <c r="GLG54" s="343"/>
      <c r="GLH54" s="343"/>
      <c r="GLI54" s="343"/>
      <c r="GLJ54" s="343"/>
      <c r="GLK54" s="343"/>
      <c r="GLL54" s="343"/>
      <c r="GLM54" s="343"/>
      <c r="GLN54" s="343"/>
      <c r="GLO54" s="343"/>
      <c r="GLP54" s="343"/>
      <c r="GLQ54" s="343"/>
      <c r="GLR54" s="343"/>
      <c r="GLS54" s="343"/>
      <c r="GLT54" s="343"/>
      <c r="GLU54" s="343"/>
      <c r="GLV54" s="343"/>
      <c r="GLW54" s="343"/>
      <c r="GLX54" s="343"/>
      <c r="GLY54" s="343"/>
      <c r="GLZ54" s="343"/>
      <c r="GMA54" s="343"/>
      <c r="GMB54" s="343"/>
      <c r="GMC54" s="343"/>
      <c r="GMD54" s="343"/>
      <c r="GME54" s="343"/>
      <c r="GMF54" s="343"/>
      <c r="GMG54" s="343"/>
      <c r="GMH54" s="343"/>
      <c r="GMI54" s="343"/>
      <c r="GMJ54" s="343"/>
      <c r="GMK54" s="343"/>
      <c r="GML54" s="343"/>
      <c r="GMM54" s="343"/>
      <c r="GMN54" s="343"/>
      <c r="GMO54" s="343"/>
      <c r="GMP54" s="343"/>
      <c r="GMQ54" s="343"/>
      <c r="GMR54" s="343"/>
      <c r="GMS54" s="343"/>
      <c r="GMT54" s="343"/>
      <c r="GMU54" s="343"/>
      <c r="GMV54" s="343"/>
      <c r="GMW54" s="343"/>
      <c r="GMX54" s="343"/>
      <c r="GMY54" s="343"/>
      <c r="GMZ54" s="343"/>
      <c r="GNA54" s="343"/>
      <c r="GNB54" s="343"/>
      <c r="GNC54" s="343"/>
      <c r="GND54" s="343"/>
      <c r="GNE54" s="343"/>
      <c r="GNF54" s="343"/>
      <c r="GNG54" s="343"/>
      <c r="GNH54" s="343"/>
      <c r="GNI54" s="343"/>
      <c r="GNJ54" s="343"/>
      <c r="GNK54" s="343"/>
      <c r="GNL54" s="343"/>
      <c r="GNM54" s="343"/>
      <c r="GNN54" s="343"/>
      <c r="GNO54" s="343"/>
      <c r="GNP54" s="343"/>
      <c r="GNQ54" s="343"/>
      <c r="GNR54" s="343"/>
      <c r="GNS54" s="343"/>
      <c r="GNT54" s="343"/>
      <c r="GNU54" s="343"/>
      <c r="GNV54" s="343"/>
      <c r="GNW54" s="343"/>
      <c r="GNX54" s="343"/>
      <c r="GNY54" s="343"/>
      <c r="GNZ54" s="343"/>
      <c r="GOA54" s="343"/>
      <c r="GOB54" s="343"/>
      <c r="GOC54" s="343"/>
      <c r="GOD54" s="343"/>
      <c r="GOE54" s="343"/>
      <c r="GOF54" s="343"/>
      <c r="GOG54" s="343"/>
      <c r="GOH54" s="343"/>
      <c r="GOI54" s="343"/>
      <c r="GOJ54" s="343"/>
      <c r="GOK54" s="343"/>
      <c r="GOL54" s="343"/>
      <c r="GOM54" s="343"/>
      <c r="GON54" s="343"/>
      <c r="GOO54" s="343"/>
      <c r="GOP54" s="343"/>
      <c r="GOQ54" s="343"/>
      <c r="GOR54" s="343"/>
      <c r="GOS54" s="343"/>
      <c r="GOT54" s="343"/>
      <c r="GOU54" s="343"/>
      <c r="GOV54" s="343"/>
      <c r="GOW54" s="343"/>
      <c r="GOX54" s="343"/>
      <c r="GOY54" s="343"/>
      <c r="GOZ54" s="343"/>
      <c r="GPA54" s="343"/>
      <c r="GPB54" s="343"/>
      <c r="GPC54" s="343"/>
      <c r="GPD54" s="343"/>
      <c r="GPE54" s="343"/>
      <c r="GPF54" s="343"/>
      <c r="GPG54" s="343"/>
      <c r="GPH54" s="343"/>
      <c r="GPI54" s="343"/>
      <c r="GPJ54" s="343"/>
      <c r="GPK54" s="343"/>
      <c r="GPL54" s="343"/>
      <c r="GPM54" s="343"/>
      <c r="GPN54" s="343"/>
      <c r="GPO54" s="343"/>
      <c r="GPP54" s="343"/>
      <c r="GPQ54" s="343"/>
      <c r="GPR54" s="343"/>
      <c r="GPS54" s="343"/>
      <c r="GPT54" s="343"/>
      <c r="GPU54" s="343"/>
      <c r="GPV54" s="343"/>
      <c r="GPW54" s="343"/>
      <c r="GPX54" s="343"/>
      <c r="GPY54" s="343"/>
      <c r="GPZ54" s="343"/>
      <c r="GQA54" s="343"/>
      <c r="GQB54" s="343"/>
      <c r="GQC54" s="343"/>
      <c r="GQD54" s="343"/>
      <c r="GQE54" s="343"/>
      <c r="GQF54" s="343"/>
      <c r="GQG54" s="343"/>
      <c r="GQH54" s="343"/>
      <c r="GQI54" s="343"/>
      <c r="GQJ54" s="343"/>
      <c r="GQK54" s="343"/>
      <c r="GQL54" s="343"/>
      <c r="GQM54" s="343"/>
      <c r="GQN54" s="343"/>
      <c r="GQO54" s="343"/>
      <c r="GQP54" s="343"/>
      <c r="GQQ54" s="343"/>
      <c r="GQR54" s="343"/>
      <c r="GQS54" s="343"/>
      <c r="GQT54" s="343"/>
      <c r="GQU54" s="343"/>
      <c r="GQV54" s="343"/>
      <c r="GQW54" s="343"/>
      <c r="GQX54" s="343"/>
      <c r="GQY54" s="343"/>
      <c r="GQZ54" s="343"/>
      <c r="GRA54" s="343"/>
      <c r="GRB54" s="343"/>
      <c r="GRC54" s="343"/>
      <c r="GRD54" s="343"/>
      <c r="GRE54" s="343"/>
      <c r="GRF54" s="343"/>
      <c r="GRG54" s="343"/>
      <c r="GRH54" s="343"/>
      <c r="GRI54" s="343"/>
      <c r="GRJ54" s="343"/>
      <c r="GRK54" s="343"/>
      <c r="GRL54" s="343"/>
      <c r="GRM54" s="343"/>
      <c r="GRN54" s="343"/>
      <c r="GRO54" s="343"/>
      <c r="GRP54" s="343"/>
      <c r="GRQ54" s="343"/>
      <c r="GRR54" s="343"/>
      <c r="GRS54" s="343"/>
      <c r="GRT54" s="343"/>
      <c r="GRU54" s="343"/>
      <c r="GRV54" s="343"/>
      <c r="GRW54" s="343"/>
      <c r="GRX54" s="343"/>
      <c r="GRY54" s="343"/>
      <c r="GRZ54" s="343"/>
      <c r="GSA54" s="343"/>
      <c r="GSB54" s="343"/>
      <c r="GSC54" s="343"/>
      <c r="GSD54" s="343"/>
      <c r="GSE54" s="343"/>
      <c r="GSF54" s="343"/>
      <c r="GSG54" s="343"/>
      <c r="GSH54" s="343"/>
      <c r="GSI54" s="343"/>
      <c r="GSJ54" s="343"/>
      <c r="GSK54" s="343"/>
      <c r="GSL54" s="343"/>
      <c r="GSM54" s="343"/>
      <c r="GSN54" s="343"/>
      <c r="GSO54" s="343"/>
      <c r="GSP54" s="343"/>
      <c r="GSQ54" s="343"/>
      <c r="GSR54" s="343"/>
      <c r="GSS54" s="343"/>
      <c r="GST54" s="343"/>
      <c r="GSU54" s="343"/>
      <c r="GSV54" s="343"/>
      <c r="GSW54" s="343"/>
      <c r="GSX54" s="343"/>
      <c r="GSY54" s="343"/>
      <c r="GSZ54" s="343"/>
      <c r="GTA54" s="343"/>
      <c r="GTB54" s="343"/>
      <c r="GTC54" s="343"/>
      <c r="GTD54" s="343"/>
      <c r="GTE54" s="343"/>
      <c r="GTF54" s="343"/>
      <c r="GTG54" s="343"/>
      <c r="GTH54" s="343"/>
      <c r="GTI54" s="343"/>
      <c r="GTJ54" s="343"/>
      <c r="GTK54" s="343"/>
      <c r="GTL54" s="343"/>
      <c r="GTM54" s="343"/>
      <c r="GTN54" s="343"/>
      <c r="GTO54" s="343"/>
      <c r="GTP54" s="343"/>
      <c r="GTQ54" s="343"/>
      <c r="GTR54" s="343"/>
      <c r="GTS54" s="343"/>
      <c r="GTT54" s="343"/>
      <c r="GTU54" s="343"/>
      <c r="GTV54" s="343"/>
      <c r="GTW54" s="343"/>
      <c r="GTX54" s="343"/>
      <c r="GTY54" s="343"/>
      <c r="GTZ54" s="343"/>
      <c r="GUA54" s="343"/>
      <c r="GUB54" s="343"/>
      <c r="GUC54" s="343"/>
      <c r="GUD54" s="343"/>
      <c r="GUE54" s="343"/>
      <c r="GUF54" s="343"/>
      <c r="GUG54" s="343"/>
      <c r="GUH54" s="343"/>
      <c r="GUI54" s="343"/>
      <c r="GUJ54" s="343"/>
      <c r="GUK54" s="343"/>
      <c r="GUL54" s="343"/>
      <c r="GUM54" s="343"/>
      <c r="GUN54" s="343"/>
      <c r="GUO54" s="343"/>
      <c r="GUP54" s="343"/>
      <c r="GUQ54" s="343"/>
      <c r="GUR54" s="343"/>
      <c r="GUS54" s="343"/>
      <c r="GUT54" s="343"/>
      <c r="GUU54" s="343"/>
      <c r="GUV54" s="343"/>
      <c r="GUW54" s="343"/>
      <c r="GUX54" s="343"/>
      <c r="GUY54" s="343"/>
      <c r="GUZ54" s="343"/>
      <c r="GVA54" s="343"/>
      <c r="GVB54" s="343"/>
      <c r="GVC54" s="343"/>
      <c r="GVD54" s="343"/>
      <c r="GVE54" s="343"/>
      <c r="GVF54" s="343"/>
      <c r="GVG54" s="343"/>
      <c r="GVH54" s="343"/>
      <c r="GVI54" s="343"/>
      <c r="GVJ54" s="343"/>
      <c r="GVK54" s="343"/>
      <c r="GVL54" s="343"/>
      <c r="GVM54" s="343"/>
      <c r="GVN54" s="343"/>
      <c r="GVO54" s="343"/>
      <c r="GVP54" s="343"/>
      <c r="GVQ54" s="343"/>
      <c r="GVR54" s="343"/>
      <c r="GVS54" s="343"/>
      <c r="GVT54" s="343"/>
      <c r="GVU54" s="343"/>
      <c r="GVV54" s="343"/>
      <c r="GVW54" s="343"/>
      <c r="GVX54" s="343"/>
      <c r="GVY54" s="343"/>
      <c r="GVZ54" s="343"/>
      <c r="GWA54" s="343"/>
      <c r="GWB54" s="343"/>
      <c r="GWC54" s="343"/>
      <c r="GWD54" s="343"/>
      <c r="GWE54" s="343"/>
      <c r="GWF54" s="343"/>
      <c r="GWG54" s="343"/>
      <c r="GWH54" s="343"/>
      <c r="GWI54" s="343"/>
      <c r="GWJ54" s="343"/>
      <c r="GWK54" s="343"/>
      <c r="GWL54" s="343"/>
      <c r="GWM54" s="343"/>
      <c r="GWN54" s="343"/>
      <c r="GWO54" s="343"/>
      <c r="GWP54" s="343"/>
      <c r="GWQ54" s="343"/>
      <c r="GWR54" s="343"/>
      <c r="GWS54" s="343"/>
      <c r="GWT54" s="343"/>
      <c r="GWU54" s="343"/>
      <c r="GWV54" s="343"/>
      <c r="GWW54" s="343"/>
      <c r="GWX54" s="343"/>
      <c r="GWY54" s="343"/>
      <c r="GWZ54" s="343"/>
      <c r="GXA54" s="343"/>
      <c r="GXB54" s="343"/>
      <c r="GXC54" s="343"/>
      <c r="GXD54" s="343"/>
      <c r="GXE54" s="343"/>
      <c r="GXF54" s="343"/>
      <c r="GXG54" s="343"/>
      <c r="GXH54" s="343"/>
      <c r="GXI54" s="343"/>
      <c r="GXJ54" s="343"/>
      <c r="GXK54" s="343"/>
      <c r="GXL54" s="343"/>
      <c r="GXM54" s="343"/>
      <c r="GXN54" s="343"/>
      <c r="GXO54" s="343"/>
      <c r="GXP54" s="343"/>
      <c r="GXQ54" s="343"/>
      <c r="GXR54" s="343"/>
      <c r="GXS54" s="343"/>
      <c r="GXT54" s="343"/>
      <c r="GXU54" s="343"/>
      <c r="GXV54" s="343"/>
      <c r="GXW54" s="343"/>
      <c r="GXX54" s="343"/>
      <c r="GXY54" s="343"/>
      <c r="GXZ54" s="343"/>
      <c r="GYA54" s="343"/>
      <c r="GYB54" s="343"/>
      <c r="GYC54" s="343"/>
      <c r="GYD54" s="343"/>
      <c r="GYE54" s="343"/>
      <c r="GYF54" s="343"/>
      <c r="GYG54" s="343"/>
      <c r="GYH54" s="343"/>
      <c r="GYI54" s="343"/>
      <c r="GYJ54" s="343"/>
      <c r="GYK54" s="343"/>
      <c r="GYL54" s="343"/>
      <c r="GYM54" s="343"/>
      <c r="GYN54" s="343"/>
      <c r="GYO54" s="343"/>
      <c r="GYP54" s="343"/>
      <c r="GYQ54" s="343"/>
      <c r="GYR54" s="343"/>
      <c r="GYS54" s="343"/>
      <c r="GYT54" s="343"/>
      <c r="GYU54" s="343"/>
      <c r="GYV54" s="343"/>
      <c r="GYW54" s="343"/>
      <c r="GYX54" s="343"/>
      <c r="GYY54" s="343"/>
      <c r="GYZ54" s="343"/>
      <c r="GZA54" s="343"/>
      <c r="GZB54" s="343"/>
      <c r="GZC54" s="343"/>
      <c r="GZD54" s="343"/>
      <c r="GZE54" s="343"/>
      <c r="GZF54" s="343"/>
      <c r="GZG54" s="343"/>
      <c r="GZH54" s="343"/>
      <c r="GZI54" s="343"/>
      <c r="GZJ54" s="343"/>
      <c r="GZK54" s="343"/>
      <c r="GZL54" s="343"/>
      <c r="GZM54" s="343"/>
      <c r="GZN54" s="343"/>
      <c r="GZO54" s="343"/>
      <c r="GZP54" s="343"/>
      <c r="GZQ54" s="343"/>
      <c r="GZR54" s="343"/>
      <c r="GZS54" s="343"/>
      <c r="GZT54" s="343"/>
      <c r="GZU54" s="343"/>
      <c r="GZV54" s="343"/>
      <c r="GZW54" s="343"/>
      <c r="GZX54" s="343"/>
      <c r="GZY54" s="343"/>
      <c r="GZZ54" s="343"/>
      <c r="HAA54" s="343"/>
      <c r="HAB54" s="343"/>
      <c r="HAC54" s="343"/>
      <c r="HAD54" s="343"/>
      <c r="HAE54" s="343"/>
      <c r="HAF54" s="343"/>
      <c r="HAG54" s="343"/>
      <c r="HAH54" s="343"/>
      <c r="HAI54" s="343"/>
      <c r="HAJ54" s="343"/>
      <c r="HAK54" s="343"/>
      <c r="HAL54" s="343"/>
      <c r="HAM54" s="343"/>
      <c r="HAN54" s="343"/>
      <c r="HAO54" s="343"/>
      <c r="HAP54" s="343"/>
      <c r="HAQ54" s="343"/>
      <c r="HAR54" s="343"/>
      <c r="HAS54" s="343"/>
      <c r="HAT54" s="343"/>
      <c r="HAU54" s="343"/>
      <c r="HAV54" s="343"/>
      <c r="HAW54" s="343"/>
      <c r="HAX54" s="343"/>
      <c r="HAY54" s="343"/>
      <c r="HAZ54" s="343"/>
      <c r="HBA54" s="343"/>
      <c r="HBB54" s="343"/>
      <c r="HBC54" s="343"/>
      <c r="HBD54" s="343"/>
      <c r="HBE54" s="343"/>
      <c r="HBF54" s="343"/>
      <c r="HBG54" s="343"/>
      <c r="HBH54" s="343"/>
      <c r="HBI54" s="343"/>
      <c r="HBJ54" s="343"/>
      <c r="HBK54" s="343"/>
      <c r="HBL54" s="343"/>
      <c r="HBM54" s="343"/>
      <c r="HBN54" s="343"/>
      <c r="HBO54" s="343"/>
      <c r="HBP54" s="343"/>
      <c r="HBQ54" s="343"/>
      <c r="HBR54" s="343"/>
      <c r="HBS54" s="343"/>
      <c r="HBT54" s="343"/>
      <c r="HBU54" s="343"/>
      <c r="HBV54" s="343"/>
      <c r="HBW54" s="343"/>
      <c r="HBX54" s="343"/>
      <c r="HBY54" s="343"/>
      <c r="HBZ54" s="343"/>
      <c r="HCA54" s="343"/>
      <c r="HCB54" s="343"/>
      <c r="HCC54" s="343"/>
      <c r="HCD54" s="343"/>
      <c r="HCE54" s="343"/>
      <c r="HCF54" s="343"/>
      <c r="HCG54" s="343"/>
      <c r="HCH54" s="343"/>
      <c r="HCI54" s="343"/>
      <c r="HCJ54" s="343"/>
      <c r="HCK54" s="343"/>
      <c r="HCL54" s="343"/>
      <c r="HCM54" s="343"/>
      <c r="HCN54" s="343"/>
      <c r="HCO54" s="343"/>
      <c r="HCP54" s="343"/>
      <c r="HCQ54" s="343"/>
      <c r="HCR54" s="343"/>
      <c r="HCS54" s="343"/>
      <c r="HCT54" s="343"/>
      <c r="HCU54" s="343"/>
      <c r="HCV54" s="343"/>
      <c r="HCW54" s="343"/>
      <c r="HCX54" s="343"/>
      <c r="HCY54" s="343"/>
      <c r="HCZ54" s="343"/>
      <c r="HDA54" s="343"/>
      <c r="HDB54" s="343"/>
      <c r="HDC54" s="343"/>
      <c r="HDD54" s="343"/>
      <c r="HDE54" s="343"/>
      <c r="HDF54" s="343"/>
      <c r="HDG54" s="343"/>
      <c r="HDH54" s="343"/>
      <c r="HDI54" s="343"/>
      <c r="HDJ54" s="343"/>
      <c r="HDK54" s="343"/>
      <c r="HDL54" s="343"/>
      <c r="HDM54" s="343"/>
      <c r="HDN54" s="343"/>
      <c r="HDO54" s="343"/>
      <c r="HDP54" s="343"/>
      <c r="HDQ54" s="343"/>
      <c r="HDR54" s="343"/>
      <c r="HDS54" s="343"/>
      <c r="HDT54" s="343"/>
      <c r="HDU54" s="343"/>
      <c r="HDV54" s="343"/>
      <c r="HDW54" s="343"/>
      <c r="HDX54" s="343"/>
      <c r="HDY54" s="343"/>
      <c r="HDZ54" s="343"/>
      <c r="HEA54" s="343"/>
      <c r="HEB54" s="343"/>
      <c r="HEC54" s="343"/>
      <c r="HED54" s="343"/>
      <c r="HEE54" s="343"/>
      <c r="HEF54" s="343"/>
      <c r="HEG54" s="343"/>
      <c r="HEH54" s="343"/>
      <c r="HEI54" s="343"/>
      <c r="HEJ54" s="343"/>
      <c r="HEK54" s="343"/>
      <c r="HEL54" s="343"/>
      <c r="HEM54" s="343"/>
      <c r="HEN54" s="343"/>
      <c r="HEO54" s="343"/>
      <c r="HEP54" s="343"/>
      <c r="HEQ54" s="343"/>
      <c r="HER54" s="343"/>
      <c r="HES54" s="343"/>
      <c r="HET54" s="343"/>
      <c r="HEU54" s="343"/>
      <c r="HEV54" s="343"/>
      <c r="HEW54" s="343"/>
      <c r="HEX54" s="343"/>
      <c r="HEY54" s="343"/>
      <c r="HEZ54" s="343"/>
      <c r="HFA54" s="343"/>
      <c r="HFB54" s="343"/>
      <c r="HFC54" s="343"/>
      <c r="HFD54" s="343"/>
      <c r="HFE54" s="343"/>
      <c r="HFF54" s="343"/>
      <c r="HFG54" s="343"/>
      <c r="HFH54" s="343"/>
      <c r="HFI54" s="343"/>
      <c r="HFJ54" s="343"/>
      <c r="HFK54" s="343"/>
      <c r="HFL54" s="343"/>
      <c r="HFM54" s="343"/>
      <c r="HFN54" s="343"/>
      <c r="HFO54" s="343"/>
      <c r="HFP54" s="343"/>
      <c r="HFQ54" s="343"/>
      <c r="HFR54" s="343"/>
      <c r="HFS54" s="343"/>
      <c r="HFT54" s="343"/>
      <c r="HFU54" s="343"/>
      <c r="HFV54" s="343"/>
      <c r="HFW54" s="343"/>
      <c r="HFX54" s="343"/>
      <c r="HFY54" s="343"/>
      <c r="HFZ54" s="343"/>
      <c r="HGA54" s="343"/>
      <c r="HGB54" s="343"/>
      <c r="HGC54" s="343"/>
      <c r="HGD54" s="343"/>
      <c r="HGE54" s="343"/>
      <c r="HGF54" s="343"/>
      <c r="HGG54" s="343"/>
      <c r="HGH54" s="343"/>
      <c r="HGI54" s="343"/>
      <c r="HGJ54" s="343"/>
      <c r="HGK54" s="343"/>
      <c r="HGL54" s="343"/>
      <c r="HGM54" s="343"/>
      <c r="HGN54" s="343"/>
      <c r="HGO54" s="343"/>
      <c r="HGP54" s="343"/>
      <c r="HGQ54" s="343"/>
      <c r="HGR54" s="343"/>
      <c r="HGS54" s="343"/>
      <c r="HGT54" s="343"/>
      <c r="HGU54" s="343"/>
      <c r="HGV54" s="343"/>
      <c r="HGW54" s="343"/>
      <c r="HGX54" s="343"/>
      <c r="HGY54" s="343"/>
      <c r="HGZ54" s="343"/>
      <c r="HHA54" s="343"/>
      <c r="HHB54" s="343"/>
      <c r="HHC54" s="343"/>
      <c r="HHD54" s="343"/>
      <c r="HHE54" s="343"/>
      <c r="HHF54" s="343"/>
      <c r="HHG54" s="343"/>
      <c r="HHH54" s="343"/>
      <c r="HHI54" s="343"/>
      <c r="HHJ54" s="343"/>
      <c r="HHK54" s="343"/>
      <c r="HHL54" s="343"/>
      <c r="HHM54" s="343"/>
      <c r="HHN54" s="343"/>
      <c r="HHO54" s="343"/>
      <c r="HHP54" s="343"/>
      <c r="HHQ54" s="343"/>
      <c r="HHR54" s="343"/>
      <c r="HHS54" s="343"/>
      <c r="HHT54" s="343"/>
      <c r="HHU54" s="343"/>
      <c r="HHV54" s="343"/>
      <c r="HHW54" s="343"/>
      <c r="HHX54" s="343"/>
      <c r="HHY54" s="343"/>
      <c r="HHZ54" s="343"/>
      <c r="HIA54" s="343"/>
      <c r="HIB54" s="343"/>
      <c r="HIC54" s="343"/>
      <c r="HID54" s="343"/>
      <c r="HIE54" s="343"/>
      <c r="HIF54" s="343"/>
      <c r="HIG54" s="343"/>
      <c r="HIH54" s="343"/>
      <c r="HII54" s="343"/>
      <c r="HIJ54" s="343"/>
      <c r="HIK54" s="343"/>
      <c r="HIL54" s="343"/>
      <c r="HIM54" s="343"/>
      <c r="HIN54" s="343"/>
      <c r="HIO54" s="343"/>
      <c r="HIP54" s="343"/>
      <c r="HIQ54" s="343"/>
      <c r="HIR54" s="343"/>
      <c r="HIS54" s="343"/>
      <c r="HIT54" s="343"/>
      <c r="HIU54" s="343"/>
      <c r="HIV54" s="343"/>
      <c r="HIW54" s="343"/>
      <c r="HIX54" s="343"/>
      <c r="HIY54" s="343"/>
      <c r="HIZ54" s="343"/>
      <c r="HJA54" s="343"/>
      <c r="HJB54" s="343"/>
      <c r="HJC54" s="343"/>
      <c r="HJD54" s="343"/>
      <c r="HJE54" s="343"/>
      <c r="HJF54" s="343"/>
      <c r="HJG54" s="343"/>
      <c r="HJH54" s="343"/>
      <c r="HJI54" s="343"/>
      <c r="HJJ54" s="343"/>
      <c r="HJK54" s="343"/>
      <c r="HJL54" s="343"/>
      <c r="HJM54" s="343"/>
      <c r="HJN54" s="343"/>
      <c r="HJO54" s="343"/>
      <c r="HJP54" s="343"/>
      <c r="HJQ54" s="343"/>
      <c r="HJR54" s="343"/>
      <c r="HJS54" s="343"/>
      <c r="HJT54" s="343"/>
      <c r="HJU54" s="343"/>
      <c r="HJV54" s="343"/>
      <c r="HJW54" s="343"/>
      <c r="HJX54" s="343"/>
      <c r="HJY54" s="343"/>
      <c r="HJZ54" s="343"/>
      <c r="HKA54" s="343"/>
      <c r="HKB54" s="343"/>
      <c r="HKC54" s="343"/>
      <c r="HKD54" s="343"/>
      <c r="HKE54" s="343"/>
      <c r="HKF54" s="343"/>
      <c r="HKG54" s="343"/>
      <c r="HKH54" s="343"/>
      <c r="HKI54" s="343"/>
      <c r="HKJ54" s="343"/>
      <c r="HKK54" s="343"/>
      <c r="HKL54" s="343"/>
      <c r="HKM54" s="343"/>
      <c r="HKN54" s="343"/>
      <c r="HKO54" s="343"/>
      <c r="HKP54" s="343"/>
      <c r="HKQ54" s="343"/>
      <c r="HKR54" s="343"/>
      <c r="HKS54" s="343"/>
      <c r="HKT54" s="343"/>
      <c r="HKU54" s="343"/>
      <c r="HKV54" s="343"/>
      <c r="HKW54" s="343"/>
      <c r="HKX54" s="343"/>
      <c r="HKY54" s="343"/>
      <c r="HKZ54" s="343"/>
      <c r="HLA54" s="343"/>
      <c r="HLB54" s="343"/>
      <c r="HLC54" s="343"/>
      <c r="HLD54" s="343"/>
      <c r="HLE54" s="343"/>
      <c r="HLF54" s="343"/>
      <c r="HLG54" s="343"/>
      <c r="HLH54" s="343"/>
      <c r="HLI54" s="343"/>
      <c r="HLJ54" s="343"/>
      <c r="HLK54" s="343"/>
      <c r="HLL54" s="343"/>
      <c r="HLM54" s="343"/>
      <c r="HLN54" s="343"/>
      <c r="HLO54" s="343"/>
      <c r="HLP54" s="343"/>
      <c r="HLQ54" s="343"/>
      <c r="HLR54" s="343"/>
      <c r="HLS54" s="343"/>
      <c r="HLT54" s="343"/>
      <c r="HLU54" s="343"/>
      <c r="HLV54" s="343"/>
      <c r="HLW54" s="343"/>
      <c r="HLX54" s="343"/>
      <c r="HLY54" s="343"/>
      <c r="HLZ54" s="343"/>
      <c r="HMA54" s="343"/>
      <c r="HMB54" s="343"/>
      <c r="HMC54" s="343"/>
      <c r="HMD54" s="343"/>
      <c r="HME54" s="343"/>
      <c r="HMF54" s="343"/>
      <c r="HMG54" s="343"/>
      <c r="HMH54" s="343"/>
      <c r="HMI54" s="343"/>
      <c r="HMJ54" s="343"/>
      <c r="HMK54" s="343"/>
      <c r="HML54" s="343"/>
      <c r="HMM54" s="343"/>
      <c r="HMN54" s="343"/>
      <c r="HMO54" s="343"/>
      <c r="HMP54" s="343"/>
      <c r="HMQ54" s="343"/>
      <c r="HMR54" s="343"/>
      <c r="HMS54" s="343"/>
      <c r="HMT54" s="343"/>
      <c r="HMU54" s="343"/>
      <c r="HMV54" s="343"/>
      <c r="HMW54" s="343"/>
      <c r="HMX54" s="343"/>
      <c r="HMY54" s="343"/>
      <c r="HMZ54" s="343"/>
      <c r="HNA54" s="343"/>
      <c r="HNB54" s="343"/>
      <c r="HNC54" s="343"/>
      <c r="HND54" s="343"/>
      <c r="HNE54" s="343"/>
      <c r="HNF54" s="343"/>
      <c r="HNG54" s="343"/>
      <c r="HNH54" s="343"/>
      <c r="HNI54" s="343"/>
      <c r="HNJ54" s="343"/>
      <c r="HNK54" s="343"/>
      <c r="HNL54" s="343"/>
      <c r="HNM54" s="343"/>
      <c r="HNN54" s="343"/>
      <c r="HNO54" s="343"/>
      <c r="HNP54" s="343"/>
      <c r="HNQ54" s="343"/>
      <c r="HNR54" s="343"/>
      <c r="HNS54" s="343"/>
      <c r="HNT54" s="343"/>
      <c r="HNU54" s="343"/>
      <c r="HNV54" s="343"/>
      <c r="HNW54" s="343"/>
      <c r="HNX54" s="343"/>
      <c r="HNY54" s="343"/>
      <c r="HNZ54" s="343"/>
      <c r="HOA54" s="343"/>
      <c r="HOB54" s="343"/>
      <c r="HOC54" s="343"/>
      <c r="HOD54" s="343"/>
      <c r="HOE54" s="343"/>
      <c r="HOF54" s="343"/>
      <c r="HOG54" s="343"/>
      <c r="HOH54" s="343"/>
      <c r="HOI54" s="343"/>
      <c r="HOJ54" s="343"/>
      <c r="HOK54" s="343"/>
      <c r="HOL54" s="343"/>
      <c r="HOM54" s="343"/>
      <c r="HON54" s="343"/>
      <c r="HOO54" s="343"/>
      <c r="HOP54" s="343"/>
      <c r="HOQ54" s="343"/>
      <c r="HOR54" s="343"/>
      <c r="HOS54" s="343"/>
      <c r="HOT54" s="343"/>
      <c r="HOU54" s="343"/>
      <c r="HOV54" s="343"/>
      <c r="HOW54" s="343"/>
      <c r="HOX54" s="343"/>
      <c r="HOY54" s="343"/>
      <c r="HOZ54" s="343"/>
      <c r="HPA54" s="343"/>
      <c r="HPB54" s="343"/>
      <c r="HPC54" s="343"/>
      <c r="HPD54" s="343"/>
      <c r="HPE54" s="343"/>
      <c r="HPF54" s="343"/>
      <c r="HPG54" s="343"/>
      <c r="HPH54" s="343"/>
      <c r="HPI54" s="343"/>
      <c r="HPJ54" s="343"/>
      <c r="HPK54" s="343"/>
      <c r="HPL54" s="343"/>
      <c r="HPM54" s="343"/>
      <c r="HPN54" s="343"/>
      <c r="HPO54" s="343"/>
      <c r="HPP54" s="343"/>
      <c r="HPQ54" s="343"/>
      <c r="HPR54" s="343"/>
      <c r="HPS54" s="343"/>
      <c r="HPT54" s="343"/>
      <c r="HPU54" s="343"/>
      <c r="HPV54" s="343"/>
      <c r="HPW54" s="343"/>
      <c r="HPX54" s="343"/>
      <c r="HPY54" s="343"/>
      <c r="HPZ54" s="343"/>
      <c r="HQA54" s="343"/>
      <c r="HQB54" s="343"/>
      <c r="HQC54" s="343"/>
      <c r="HQD54" s="343"/>
      <c r="HQE54" s="343"/>
      <c r="HQF54" s="343"/>
      <c r="HQG54" s="343"/>
      <c r="HQH54" s="343"/>
      <c r="HQI54" s="343"/>
      <c r="HQJ54" s="343"/>
      <c r="HQK54" s="343"/>
      <c r="HQL54" s="343"/>
      <c r="HQM54" s="343"/>
      <c r="HQN54" s="343"/>
      <c r="HQO54" s="343"/>
      <c r="HQP54" s="343"/>
      <c r="HQQ54" s="343"/>
      <c r="HQR54" s="343"/>
      <c r="HQS54" s="343"/>
      <c r="HQT54" s="343"/>
      <c r="HQU54" s="343"/>
      <c r="HQV54" s="343"/>
      <c r="HQW54" s="343"/>
      <c r="HQX54" s="343"/>
      <c r="HQY54" s="343"/>
      <c r="HQZ54" s="343"/>
      <c r="HRA54" s="343"/>
      <c r="HRB54" s="343"/>
      <c r="HRC54" s="343"/>
      <c r="HRD54" s="343"/>
      <c r="HRE54" s="343"/>
      <c r="HRF54" s="343"/>
      <c r="HRG54" s="343"/>
      <c r="HRH54" s="343"/>
      <c r="HRI54" s="343"/>
      <c r="HRJ54" s="343"/>
      <c r="HRK54" s="343"/>
      <c r="HRL54" s="343"/>
      <c r="HRM54" s="343"/>
      <c r="HRN54" s="343"/>
      <c r="HRO54" s="343"/>
      <c r="HRP54" s="343"/>
      <c r="HRQ54" s="343"/>
      <c r="HRR54" s="343"/>
      <c r="HRS54" s="343"/>
      <c r="HRT54" s="343"/>
      <c r="HRU54" s="343"/>
      <c r="HRV54" s="343"/>
      <c r="HRW54" s="343"/>
      <c r="HRX54" s="343"/>
      <c r="HRY54" s="343"/>
      <c r="HRZ54" s="343"/>
      <c r="HSA54" s="343"/>
      <c r="HSB54" s="343"/>
      <c r="HSC54" s="343"/>
      <c r="HSD54" s="343"/>
      <c r="HSE54" s="343"/>
      <c r="HSF54" s="343"/>
      <c r="HSG54" s="343"/>
      <c r="HSH54" s="343"/>
      <c r="HSI54" s="343"/>
      <c r="HSJ54" s="343"/>
      <c r="HSK54" s="343"/>
      <c r="HSL54" s="343"/>
      <c r="HSM54" s="343"/>
      <c r="HSN54" s="343"/>
      <c r="HSO54" s="343"/>
      <c r="HSP54" s="343"/>
      <c r="HSQ54" s="343"/>
      <c r="HSR54" s="343"/>
      <c r="HSS54" s="343"/>
      <c r="HST54" s="343"/>
      <c r="HSU54" s="343"/>
      <c r="HSV54" s="343"/>
      <c r="HSW54" s="343"/>
      <c r="HSX54" s="343"/>
      <c r="HSY54" s="343"/>
      <c r="HSZ54" s="343"/>
      <c r="HTA54" s="343"/>
      <c r="HTB54" s="343"/>
      <c r="HTC54" s="343"/>
      <c r="HTD54" s="343"/>
      <c r="HTE54" s="343"/>
      <c r="HTF54" s="343"/>
      <c r="HTG54" s="343"/>
      <c r="HTH54" s="343"/>
      <c r="HTI54" s="343"/>
      <c r="HTJ54" s="343"/>
      <c r="HTK54" s="343"/>
      <c r="HTL54" s="343"/>
      <c r="HTM54" s="343"/>
      <c r="HTN54" s="343"/>
      <c r="HTO54" s="343"/>
      <c r="HTP54" s="343"/>
      <c r="HTQ54" s="343"/>
      <c r="HTR54" s="343"/>
      <c r="HTS54" s="343"/>
      <c r="HTT54" s="343"/>
      <c r="HTU54" s="343"/>
      <c r="HTV54" s="343"/>
      <c r="HTW54" s="343"/>
      <c r="HTX54" s="343"/>
      <c r="HTY54" s="343"/>
      <c r="HTZ54" s="343"/>
      <c r="HUA54" s="343"/>
      <c r="HUB54" s="343"/>
      <c r="HUC54" s="343"/>
      <c r="HUD54" s="343"/>
      <c r="HUE54" s="343"/>
      <c r="HUF54" s="343"/>
      <c r="HUG54" s="343"/>
      <c r="HUH54" s="343"/>
      <c r="HUI54" s="343"/>
      <c r="HUJ54" s="343"/>
      <c r="HUK54" s="343"/>
      <c r="HUL54" s="343"/>
      <c r="HUM54" s="343"/>
      <c r="HUN54" s="343"/>
      <c r="HUO54" s="343"/>
      <c r="HUP54" s="343"/>
      <c r="HUQ54" s="343"/>
      <c r="HUR54" s="343"/>
      <c r="HUS54" s="343"/>
      <c r="HUT54" s="343"/>
      <c r="HUU54" s="343"/>
      <c r="HUV54" s="343"/>
      <c r="HUW54" s="343"/>
      <c r="HUX54" s="343"/>
      <c r="HUY54" s="343"/>
      <c r="HUZ54" s="343"/>
      <c r="HVA54" s="343"/>
      <c r="HVB54" s="343"/>
      <c r="HVC54" s="343"/>
      <c r="HVD54" s="343"/>
      <c r="HVE54" s="343"/>
      <c r="HVF54" s="343"/>
      <c r="HVG54" s="343"/>
      <c r="HVH54" s="343"/>
      <c r="HVI54" s="343"/>
      <c r="HVJ54" s="343"/>
      <c r="HVK54" s="343"/>
      <c r="HVL54" s="343"/>
      <c r="HVM54" s="343"/>
      <c r="HVN54" s="343"/>
      <c r="HVO54" s="343"/>
      <c r="HVP54" s="343"/>
      <c r="HVQ54" s="343"/>
      <c r="HVR54" s="343"/>
      <c r="HVS54" s="343"/>
      <c r="HVT54" s="343"/>
      <c r="HVU54" s="343"/>
      <c r="HVV54" s="343"/>
      <c r="HVW54" s="343"/>
      <c r="HVX54" s="343"/>
      <c r="HVY54" s="343"/>
      <c r="HVZ54" s="343"/>
      <c r="HWA54" s="343"/>
      <c r="HWB54" s="343"/>
      <c r="HWC54" s="343"/>
      <c r="HWD54" s="343"/>
      <c r="HWE54" s="343"/>
      <c r="HWF54" s="343"/>
      <c r="HWG54" s="343"/>
      <c r="HWH54" s="343"/>
      <c r="HWI54" s="343"/>
      <c r="HWJ54" s="343"/>
      <c r="HWK54" s="343"/>
      <c r="HWL54" s="343"/>
      <c r="HWM54" s="343"/>
      <c r="HWN54" s="343"/>
      <c r="HWO54" s="343"/>
      <c r="HWP54" s="343"/>
      <c r="HWQ54" s="343"/>
      <c r="HWR54" s="343"/>
      <c r="HWS54" s="343"/>
      <c r="HWT54" s="343"/>
      <c r="HWU54" s="343"/>
      <c r="HWV54" s="343"/>
      <c r="HWW54" s="343"/>
      <c r="HWX54" s="343"/>
      <c r="HWY54" s="343"/>
      <c r="HWZ54" s="343"/>
      <c r="HXA54" s="343"/>
      <c r="HXB54" s="343"/>
      <c r="HXC54" s="343"/>
      <c r="HXD54" s="343"/>
      <c r="HXE54" s="343"/>
      <c r="HXF54" s="343"/>
      <c r="HXG54" s="343"/>
      <c r="HXH54" s="343"/>
      <c r="HXI54" s="343"/>
      <c r="HXJ54" s="343"/>
      <c r="HXK54" s="343"/>
      <c r="HXL54" s="343"/>
      <c r="HXM54" s="343"/>
      <c r="HXN54" s="343"/>
      <c r="HXO54" s="343"/>
      <c r="HXP54" s="343"/>
      <c r="HXQ54" s="343"/>
      <c r="HXR54" s="343"/>
      <c r="HXS54" s="343"/>
      <c r="HXT54" s="343"/>
      <c r="HXU54" s="343"/>
      <c r="HXV54" s="343"/>
      <c r="HXW54" s="343"/>
      <c r="HXX54" s="343"/>
      <c r="HXY54" s="343"/>
      <c r="HXZ54" s="343"/>
      <c r="HYA54" s="343"/>
      <c r="HYB54" s="343"/>
      <c r="HYC54" s="343"/>
      <c r="HYD54" s="343"/>
      <c r="HYE54" s="343"/>
      <c r="HYF54" s="343"/>
      <c r="HYG54" s="343"/>
      <c r="HYH54" s="343"/>
      <c r="HYI54" s="343"/>
      <c r="HYJ54" s="343"/>
      <c r="HYK54" s="343"/>
      <c r="HYL54" s="343"/>
      <c r="HYM54" s="343"/>
      <c r="HYN54" s="343"/>
      <c r="HYO54" s="343"/>
      <c r="HYP54" s="343"/>
      <c r="HYQ54" s="343"/>
      <c r="HYR54" s="343"/>
      <c r="HYS54" s="343"/>
      <c r="HYT54" s="343"/>
      <c r="HYU54" s="343"/>
      <c r="HYV54" s="343"/>
      <c r="HYW54" s="343"/>
      <c r="HYX54" s="343"/>
      <c r="HYY54" s="343"/>
      <c r="HYZ54" s="343"/>
      <c r="HZA54" s="343"/>
      <c r="HZB54" s="343"/>
      <c r="HZC54" s="343"/>
      <c r="HZD54" s="343"/>
      <c r="HZE54" s="343"/>
      <c r="HZF54" s="343"/>
      <c r="HZG54" s="343"/>
      <c r="HZH54" s="343"/>
      <c r="HZI54" s="343"/>
      <c r="HZJ54" s="343"/>
      <c r="HZK54" s="343"/>
      <c r="HZL54" s="343"/>
      <c r="HZM54" s="343"/>
      <c r="HZN54" s="343"/>
      <c r="HZO54" s="343"/>
      <c r="HZP54" s="343"/>
      <c r="HZQ54" s="343"/>
      <c r="HZR54" s="343"/>
      <c r="HZS54" s="343"/>
      <c r="HZT54" s="343"/>
      <c r="HZU54" s="343"/>
      <c r="HZV54" s="343"/>
      <c r="HZW54" s="343"/>
      <c r="HZX54" s="343"/>
      <c r="HZY54" s="343"/>
      <c r="HZZ54" s="343"/>
      <c r="IAA54" s="343"/>
      <c r="IAB54" s="343"/>
      <c r="IAC54" s="343"/>
      <c r="IAD54" s="343"/>
      <c r="IAE54" s="343"/>
      <c r="IAF54" s="343"/>
      <c r="IAG54" s="343"/>
      <c r="IAH54" s="343"/>
      <c r="IAI54" s="343"/>
      <c r="IAJ54" s="343"/>
      <c r="IAK54" s="343"/>
      <c r="IAL54" s="343"/>
      <c r="IAM54" s="343"/>
      <c r="IAN54" s="343"/>
      <c r="IAO54" s="343"/>
      <c r="IAP54" s="343"/>
      <c r="IAQ54" s="343"/>
      <c r="IAR54" s="343"/>
      <c r="IAS54" s="343"/>
      <c r="IAT54" s="343"/>
      <c r="IAU54" s="343"/>
      <c r="IAV54" s="343"/>
      <c r="IAW54" s="343"/>
      <c r="IAX54" s="343"/>
      <c r="IAY54" s="343"/>
      <c r="IAZ54" s="343"/>
      <c r="IBA54" s="343"/>
      <c r="IBB54" s="343"/>
      <c r="IBC54" s="343"/>
      <c r="IBD54" s="343"/>
      <c r="IBE54" s="343"/>
      <c r="IBF54" s="343"/>
      <c r="IBG54" s="343"/>
      <c r="IBH54" s="343"/>
      <c r="IBI54" s="343"/>
      <c r="IBJ54" s="343"/>
      <c r="IBK54" s="343"/>
      <c r="IBL54" s="343"/>
      <c r="IBM54" s="343"/>
      <c r="IBN54" s="343"/>
      <c r="IBO54" s="343"/>
      <c r="IBP54" s="343"/>
      <c r="IBQ54" s="343"/>
      <c r="IBR54" s="343"/>
      <c r="IBS54" s="343"/>
      <c r="IBT54" s="343"/>
      <c r="IBU54" s="343"/>
      <c r="IBV54" s="343"/>
      <c r="IBW54" s="343"/>
      <c r="IBX54" s="343"/>
      <c r="IBY54" s="343"/>
      <c r="IBZ54" s="343"/>
      <c r="ICA54" s="343"/>
      <c r="ICB54" s="343"/>
      <c r="ICC54" s="343"/>
      <c r="ICD54" s="343"/>
      <c r="ICE54" s="343"/>
      <c r="ICF54" s="343"/>
      <c r="ICG54" s="343"/>
      <c r="ICH54" s="343"/>
      <c r="ICI54" s="343"/>
      <c r="ICJ54" s="343"/>
      <c r="ICK54" s="343"/>
      <c r="ICL54" s="343"/>
      <c r="ICM54" s="343"/>
      <c r="ICN54" s="343"/>
      <c r="ICO54" s="343"/>
      <c r="ICP54" s="343"/>
      <c r="ICQ54" s="343"/>
      <c r="ICR54" s="343"/>
      <c r="ICS54" s="343"/>
      <c r="ICT54" s="343"/>
      <c r="ICU54" s="343"/>
      <c r="ICV54" s="343"/>
      <c r="ICW54" s="343"/>
      <c r="ICX54" s="343"/>
      <c r="ICY54" s="343"/>
      <c r="ICZ54" s="343"/>
      <c r="IDA54" s="343"/>
      <c r="IDB54" s="343"/>
      <c r="IDC54" s="343"/>
      <c r="IDD54" s="343"/>
      <c r="IDE54" s="343"/>
      <c r="IDF54" s="343"/>
      <c r="IDG54" s="343"/>
      <c r="IDH54" s="343"/>
      <c r="IDI54" s="343"/>
      <c r="IDJ54" s="343"/>
      <c r="IDK54" s="343"/>
      <c r="IDL54" s="343"/>
      <c r="IDM54" s="343"/>
      <c r="IDN54" s="343"/>
      <c r="IDO54" s="343"/>
      <c r="IDP54" s="343"/>
      <c r="IDQ54" s="343"/>
      <c r="IDR54" s="343"/>
      <c r="IDS54" s="343"/>
      <c r="IDT54" s="343"/>
      <c r="IDU54" s="343"/>
      <c r="IDV54" s="343"/>
      <c r="IDW54" s="343"/>
      <c r="IDX54" s="343"/>
      <c r="IDY54" s="343"/>
      <c r="IDZ54" s="343"/>
      <c r="IEA54" s="343"/>
      <c r="IEB54" s="343"/>
      <c r="IEC54" s="343"/>
      <c r="IED54" s="343"/>
      <c r="IEE54" s="343"/>
      <c r="IEF54" s="343"/>
      <c r="IEG54" s="343"/>
      <c r="IEH54" s="343"/>
      <c r="IEI54" s="343"/>
      <c r="IEJ54" s="343"/>
      <c r="IEK54" s="343"/>
      <c r="IEL54" s="343"/>
      <c r="IEM54" s="343"/>
      <c r="IEN54" s="343"/>
      <c r="IEO54" s="343"/>
      <c r="IEP54" s="343"/>
      <c r="IEQ54" s="343"/>
      <c r="IER54" s="343"/>
      <c r="IES54" s="343"/>
      <c r="IET54" s="343"/>
      <c r="IEU54" s="343"/>
      <c r="IEV54" s="343"/>
      <c r="IEW54" s="343"/>
      <c r="IEX54" s="343"/>
      <c r="IEY54" s="343"/>
      <c r="IEZ54" s="343"/>
      <c r="IFA54" s="343"/>
      <c r="IFB54" s="343"/>
      <c r="IFC54" s="343"/>
      <c r="IFD54" s="343"/>
      <c r="IFE54" s="343"/>
      <c r="IFF54" s="343"/>
      <c r="IFG54" s="343"/>
      <c r="IFH54" s="343"/>
      <c r="IFI54" s="343"/>
      <c r="IFJ54" s="343"/>
      <c r="IFK54" s="343"/>
      <c r="IFL54" s="343"/>
      <c r="IFM54" s="343"/>
      <c r="IFN54" s="343"/>
      <c r="IFO54" s="343"/>
      <c r="IFP54" s="343"/>
      <c r="IFQ54" s="343"/>
      <c r="IFR54" s="343"/>
      <c r="IFS54" s="343"/>
      <c r="IFT54" s="343"/>
      <c r="IFU54" s="343"/>
      <c r="IFV54" s="343"/>
      <c r="IFW54" s="343"/>
      <c r="IFX54" s="343"/>
      <c r="IFY54" s="343"/>
      <c r="IFZ54" s="343"/>
      <c r="IGA54" s="343"/>
      <c r="IGB54" s="343"/>
      <c r="IGC54" s="343"/>
      <c r="IGD54" s="343"/>
      <c r="IGE54" s="343"/>
      <c r="IGF54" s="343"/>
      <c r="IGG54" s="343"/>
      <c r="IGH54" s="343"/>
      <c r="IGI54" s="343"/>
      <c r="IGJ54" s="343"/>
      <c r="IGK54" s="343"/>
      <c r="IGL54" s="343"/>
      <c r="IGM54" s="343"/>
      <c r="IGN54" s="343"/>
      <c r="IGO54" s="343"/>
      <c r="IGP54" s="343"/>
      <c r="IGQ54" s="343"/>
      <c r="IGR54" s="343"/>
      <c r="IGS54" s="343"/>
      <c r="IGT54" s="343"/>
      <c r="IGU54" s="343"/>
      <c r="IGV54" s="343"/>
      <c r="IGW54" s="343"/>
      <c r="IGX54" s="343"/>
      <c r="IGY54" s="343"/>
      <c r="IGZ54" s="343"/>
      <c r="IHA54" s="343"/>
      <c r="IHB54" s="343"/>
      <c r="IHC54" s="343"/>
      <c r="IHD54" s="343"/>
      <c r="IHE54" s="343"/>
      <c r="IHF54" s="343"/>
      <c r="IHG54" s="343"/>
      <c r="IHH54" s="343"/>
      <c r="IHI54" s="343"/>
      <c r="IHJ54" s="343"/>
      <c r="IHK54" s="343"/>
      <c r="IHL54" s="343"/>
      <c r="IHM54" s="343"/>
      <c r="IHN54" s="343"/>
      <c r="IHO54" s="343"/>
      <c r="IHP54" s="343"/>
      <c r="IHQ54" s="343"/>
      <c r="IHR54" s="343"/>
      <c r="IHS54" s="343"/>
      <c r="IHT54" s="343"/>
      <c r="IHU54" s="343"/>
      <c r="IHV54" s="343"/>
      <c r="IHW54" s="343"/>
      <c r="IHX54" s="343"/>
      <c r="IHY54" s="343"/>
      <c r="IHZ54" s="343"/>
      <c r="IIA54" s="343"/>
      <c r="IIB54" s="343"/>
      <c r="IIC54" s="343"/>
      <c r="IID54" s="343"/>
      <c r="IIE54" s="343"/>
      <c r="IIF54" s="343"/>
      <c r="IIG54" s="343"/>
      <c r="IIH54" s="343"/>
      <c r="III54" s="343"/>
      <c r="IIJ54" s="343"/>
      <c r="IIK54" s="343"/>
      <c r="IIL54" s="343"/>
      <c r="IIM54" s="343"/>
      <c r="IIN54" s="343"/>
      <c r="IIO54" s="343"/>
      <c r="IIP54" s="343"/>
      <c r="IIQ54" s="343"/>
      <c r="IIR54" s="343"/>
      <c r="IIS54" s="343"/>
      <c r="IIT54" s="343"/>
      <c r="IIU54" s="343"/>
      <c r="IIV54" s="343"/>
      <c r="IIW54" s="343"/>
      <c r="IIX54" s="343"/>
      <c r="IIY54" s="343"/>
      <c r="IIZ54" s="343"/>
      <c r="IJA54" s="343"/>
      <c r="IJB54" s="343"/>
      <c r="IJC54" s="343"/>
      <c r="IJD54" s="343"/>
      <c r="IJE54" s="343"/>
      <c r="IJF54" s="343"/>
      <c r="IJG54" s="343"/>
      <c r="IJH54" s="343"/>
      <c r="IJI54" s="343"/>
      <c r="IJJ54" s="343"/>
      <c r="IJK54" s="343"/>
      <c r="IJL54" s="343"/>
      <c r="IJM54" s="343"/>
      <c r="IJN54" s="343"/>
      <c r="IJO54" s="343"/>
      <c r="IJP54" s="343"/>
      <c r="IJQ54" s="343"/>
      <c r="IJR54" s="343"/>
      <c r="IJS54" s="343"/>
      <c r="IJT54" s="343"/>
      <c r="IJU54" s="343"/>
      <c r="IJV54" s="343"/>
      <c r="IJW54" s="343"/>
      <c r="IJX54" s="343"/>
      <c r="IJY54" s="343"/>
      <c r="IJZ54" s="343"/>
      <c r="IKA54" s="343"/>
      <c r="IKB54" s="343"/>
      <c r="IKC54" s="343"/>
      <c r="IKD54" s="343"/>
      <c r="IKE54" s="343"/>
      <c r="IKF54" s="343"/>
      <c r="IKG54" s="343"/>
      <c r="IKH54" s="343"/>
      <c r="IKI54" s="343"/>
      <c r="IKJ54" s="343"/>
      <c r="IKK54" s="343"/>
      <c r="IKL54" s="343"/>
      <c r="IKM54" s="343"/>
      <c r="IKN54" s="343"/>
      <c r="IKO54" s="343"/>
      <c r="IKP54" s="343"/>
      <c r="IKQ54" s="343"/>
      <c r="IKR54" s="343"/>
      <c r="IKS54" s="343"/>
      <c r="IKT54" s="343"/>
      <c r="IKU54" s="343"/>
      <c r="IKV54" s="343"/>
      <c r="IKW54" s="343"/>
      <c r="IKX54" s="343"/>
      <c r="IKY54" s="343"/>
      <c r="IKZ54" s="343"/>
      <c r="ILA54" s="343"/>
      <c r="ILB54" s="343"/>
      <c r="ILC54" s="343"/>
      <c r="ILD54" s="343"/>
      <c r="ILE54" s="343"/>
      <c r="ILF54" s="343"/>
      <c r="ILG54" s="343"/>
      <c r="ILH54" s="343"/>
      <c r="ILI54" s="343"/>
      <c r="ILJ54" s="343"/>
      <c r="ILK54" s="343"/>
      <c r="ILL54" s="343"/>
      <c r="ILM54" s="343"/>
      <c r="ILN54" s="343"/>
      <c r="ILO54" s="343"/>
      <c r="ILP54" s="343"/>
      <c r="ILQ54" s="343"/>
      <c r="ILR54" s="343"/>
      <c r="ILS54" s="343"/>
      <c r="ILT54" s="343"/>
      <c r="ILU54" s="343"/>
      <c r="ILV54" s="343"/>
      <c r="ILW54" s="343"/>
      <c r="ILX54" s="343"/>
      <c r="ILY54" s="343"/>
      <c r="ILZ54" s="343"/>
      <c r="IMA54" s="343"/>
      <c r="IMB54" s="343"/>
      <c r="IMC54" s="343"/>
      <c r="IMD54" s="343"/>
      <c r="IME54" s="343"/>
      <c r="IMF54" s="343"/>
      <c r="IMG54" s="343"/>
      <c r="IMH54" s="343"/>
      <c r="IMI54" s="343"/>
      <c r="IMJ54" s="343"/>
      <c r="IMK54" s="343"/>
      <c r="IML54" s="343"/>
      <c r="IMM54" s="343"/>
      <c r="IMN54" s="343"/>
      <c r="IMO54" s="343"/>
      <c r="IMP54" s="343"/>
      <c r="IMQ54" s="343"/>
      <c r="IMR54" s="343"/>
      <c r="IMS54" s="343"/>
      <c r="IMT54" s="343"/>
      <c r="IMU54" s="343"/>
      <c r="IMV54" s="343"/>
      <c r="IMW54" s="343"/>
      <c r="IMX54" s="343"/>
      <c r="IMY54" s="343"/>
      <c r="IMZ54" s="343"/>
      <c r="INA54" s="343"/>
      <c r="INB54" s="343"/>
      <c r="INC54" s="343"/>
      <c r="IND54" s="343"/>
      <c r="INE54" s="343"/>
      <c r="INF54" s="343"/>
      <c r="ING54" s="343"/>
      <c r="INH54" s="343"/>
      <c r="INI54" s="343"/>
      <c r="INJ54" s="343"/>
      <c r="INK54" s="343"/>
      <c r="INL54" s="343"/>
      <c r="INM54" s="343"/>
      <c r="INN54" s="343"/>
      <c r="INO54" s="343"/>
      <c r="INP54" s="343"/>
      <c r="INQ54" s="343"/>
      <c r="INR54" s="343"/>
      <c r="INS54" s="343"/>
      <c r="INT54" s="343"/>
      <c r="INU54" s="343"/>
      <c r="INV54" s="343"/>
      <c r="INW54" s="343"/>
      <c r="INX54" s="343"/>
      <c r="INY54" s="343"/>
      <c r="INZ54" s="343"/>
      <c r="IOA54" s="343"/>
      <c r="IOB54" s="343"/>
      <c r="IOC54" s="343"/>
      <c r="IOD54" s="343"/>
      <c r="IOE54" s="343"/>
      <c r="IOF54" s="343"/>
      <c r="IOG54" s="343"/>
      <c r="IOH54" s="343"/>
      <c r="IOI54" s="343"/>
      <c r="IOJ54" s="343"/>
      <c r="IOK54" s="343"/>
      <c r="IOL54" s="343"/>
      <c r="IOM54" s="343"/>
      <c r="ION54" s="343"/>
      <c r="IOO54" s="343"/>
      <c r="IOP54" s="343"/>
      <c r="IOQ54" s="343"/>
      <c r="IOR54" s="343"/>
      <c r="IOS54" s="343"/>
      <c r="IOT54" s="343"/>
      <c r="IOU54" s="343"/>
      <c r="IOV54" s="343"/>
      <c r="IOW54" s="343"/>
      <c r="IOX54" s="343"/>
      <c r="IOY54" s="343"/>
      <c r="IOZ54" s="343"/>
      <c r="IPA54" s="343"/>
      <c r="IPB54" s="343"/>
      <c r="IPC54" s="343"/>
      <c r="IPD54" s="343"/>
      <c r="IPE54" s="343"/>
      <c r="IPF54" s="343"/>
      <c r="IPG54" s="343"/>
      <c r="IPH54" s="343"/>
      <c r="IPI54" s="343"/>
      <c r="IPJ54" s="343"/>
      <c r="IPK54" s="343"/>
      <c r="IPL54" s="343"/>
      <c r="IPM54" s="343"/>
      <c r="IPN54" s="343"/>
      <c r="IPO54" s="343"/>
      <c r="IPP54" s="343"/>
      <c r="IPQ54" s="343"/>
      <c r="IPR54" s="343"/>
      <c r="IPS54" s="343"/>
      <c r="IPT54" s="343"/>
      <c r="IPU54" s="343"/>
      <c r="IPV54" s="343"/>
      <c r="IPW54" s="343"/>
      <c r="IPX54" s="343"/>
      <c r="IPY54" s="343"/>
      <c r="IPZ54" s="343"/>
      <c r="IQA54" s="343"/>
      <c r="IQB54" s="343"/>
      <c r="IQC54" s="343"/>
      <c r="IQD54" s="343"/>
      <c r="IQE54" s="343"/>
      <c r="IQF54" s="343"/>
      <c r="IQG54" s="343"/>
      <c r="IQH54" s="343"/>
      <c r="IQI54" s="343"/>
      <c r="IQJ54" s="343"/>
      <c r="IQK54" s="343"/>
      <c r="IQL54" s="343"/>
      <c r="IQM54" s="343"/>
      <c r="IQN54" s="343"/>
      <c r="IQO54" s="343"/>
      <c r="IQP54" s="343"/>
      <c r="IQQ54" s="343"/>
      <c r="IQR54" s="343"/>
      <c r="IQS54" s="343"/>
      <c r="IQT54" s="343"/>
      <c r="IQU54" s="343"/>
      <c r="IQV54" s="343"/>
      <c r="IQW54" s="343"/>
      <c r="IQX54" s="343"/>
      <c r="IQY54" s="343"/>
      <c r="IQZ54" s="343"/>
      <c r="IRA54" s="343"/>
      <c r="IRB54" s="343"/>
      <c r="IRC54" s="343"/>
      <c r="IRD54" s="343"/>
      <c r="IRE54" s="343"/>
      <c r="IRF54" s="343"/>
      <c r="IRG54" s="343"/>
      <c r="IRH54" s="343"/>
      <c r="IRI54" s="343"/>
      <c r="IRJ54" s="343"/>
      <c r="IRK54" s="343"/>
      <c r="IRL54" s="343"/>
      <c r="IRM54" s="343"/>
      <c r="IRN54" s="343"/>
      <c r="IRO54" s="343"/>
      <c r="IRP54" s="343"/>
      <c r="IRQ54" s="343"/>
      <c r="IRR54" s="343"/>
      <c r="IRS54" s="343"/>
      <c r="IRT54" s="343"/>
      <c r="IRU54" s="343"/>
      <c r="IRV54" s="343"/>
      <c r="IRW54" s="343"/>
      <c r="IRX54" s="343"/>
      <c r="IRY54" s="343"/>
      <c r="IRZ54" s="343"/>
      <c r="ISA54" s="343"/>
      <c r="ISB54" s="343"/>
      <c r="ISC54" s="343"/>
      <c r="ISD54" s="343"/>
      <c r="ISE54" s="343"/>
      <c r="ISF54" s="343"/>
      <c r="ISG54" s="343"/>
      <c r="ISH54" s="343"/>
      <c r="ISI54" s="343"/>
      <c r="ISJ54" s="343"/>
      <c r="ISK54" s="343"/>
      <c r="ISL54" s="343"/>
      <c r="ISM54" s="343"/>
      <c r="ISN54" s="343"/>
      <c r="ISO54" s="343"/>
      <c r="ISP54" s="343"/>
      <c r="ISQ54" s="343"/>
      <c r="ISR54" s="343"/>
      <c r="ISS54" s="343"/>
      <c r="IST54" s="343"/>
      <c r="ISU54" s="343"/>
      <c r="ISV54" s="343"/>
      <c r="ISW54" s="343"/>
      <c r="ISX54" s="343"/>
      <c r="ISY54" s="343"/>
      <c r="ISZ54" s="343"/>
      <c r="ITA54" s="343"/>
      <c r="ITB54" s="343"/>
      <c r="ITC54" s="343"/>
      <c r="ITD54" s="343"/>
      <c r="ITE54" s="343"/>
      <c r="ITF54" s="343"/>
      <c r="ITG54" s="343"/>
      <c r="ITH54" s="343"/>
      <c r="ITI54" s="343"/>
      <c r="ITJ54" s="343"/>
      <c r="ITK54" s="343"/>
      <c r="ITL54" s="343"/>
      <c r="ITM54" s="343"/>
      <c r="ITN54" s="343"/>
      <c r="ITO54" s="343"/>
      <c r="ITP54" s="343"/>
      <c r="ITQ54" s="343"/>
      <c r="ITR54" s="343"/>
      <c r="ITS54" s="343"/>
      <c r="ITT54" s="343"/>
      <c r="ITU54" s="343"/>
      <c r="ITV54" s="343"/>
      <c r="ITW54" s="343"/>
      <c r="ITX54" s="343"/>
      <c r="ITY54" s="343"/>
      <c r="ITZ54" s="343"/>
      <c r="IUA54" s="343"/>
      <c r="IUB54" s="343"/>
      <c r="IUC54" s="343"/>
      <c r="IUD54" s="343"/>
      <c r="IUE54" s="343"/>
      <c r="IUF54" s="343"/>
      <c r="IUG54" s="343"/>
      <c r="IUH54" s="343"/>
      <c r="IUI54" s="343"/>
      <c r="IUJ54" s="343"/>
      <c r="IUK54" s="343"/>
      <c r="IUL54" s="343"/>
      <c r="IUM54" s="343"/>
      <c r="IUN54" s="343"/>
      <c r="IUO54" s="343"/>
      <c r="IUP54" s="343"/>
      <c r="IUQ54" s="343"/>
      <c r="IUR54" s="343"/>
      <c r="IUS54" s="343"/>
      <c r="IUT54" s="343"/>
      <c r="IUU54" s="343"/>
      <c r="IUV54" s="343"/>
      <c r="IUW54" s="343"/>
      <c r="IUX54" s="343"/>
      <c r="IUY54" s="343"/>
      <c r="IUZ54" s="343"/>
      <c r="IVA54" s="343"/>
      <c r="IVB54" s="343"/>
      <c r="IVC54" s="343"/>
      <c r="IVD54" s="343"/>
      <c r="IVE54" s="343"/>
      <c r="IVF54" s="343"/>
      <c r="IVG54" s="343"/>
      <c r="IVH54" s="343"/>
      <c r="IVI54" s="343"/>
      <c r="IVJ54" s="343"/>
      <c r="IVK54" s="343"/>
      <c r="IVL54" s="343"/>
      <c r="IVM54" s="343"/>
      <c r="IVN54" s="343"/>
      <c r="IVO54" s="343"/>
      <c r="IVP54" s="343"/>
      <c r="IVQ54" s="343"/>
      <c r="IVR54" s="343"/>
      <c r="IVS54" s="343"/>
      <c r="IVT54" s="343"/>
      <c r="IVU54" s="343"/>
      <c r="IVV54" s="343"/>
      <c r="IVW54" s="343"/>
      <c r="IVX54" s="343"/>
      <c r="IVY54" s="343"/>
      <c r="IVZ54" s="343"/>
      <c r="IWA54" s="343"/>
      <c r="IWB54" s="343"/>
      <c r="IWC54" s="343"/>
      <c r="IWD54" s="343"/>
      <c r="IWE54" s="343"/>
      <c r="IWF54" s="343"/>
      <c r="IWG54" s="343"/>
      <c r="IWH54" s="343"/>
      <c r="IWI54" s="343"/>
      <c r="IWJ54" s="343"/>
      <c r="IWK54" s="343"/>
      <c r="IWL54" s="343"/>
      <c r="IWM54" s="343"/>
      <c r="IWN54" s="343"/>
      <c r="IWO54" s="343"/>
      <c r="IWP54" s="343"/>
      <c r="IWQ54" s="343"/>
      <c r="IWR54" s="343"/>
      <c r="IWS54" s="343"/>
      <c r="IWT54" s="343"/>
      <c r="IWU54" s="343"/>
      <c r="IWV54" s="343"/>
      <c r="IWW54" s="343"/>
      <c r="IWX54" s="343"/>
      <c r="IWY54" s="343"/>
      <c r="IWZ54" s="343"/>
      <c r="IXA54" s="343"/>
      <c r="IXB54" s="343"/>
      <c r="IXC54" s="343"/>
      <c r="IXD54" s="343"/>
      <c r="IXE54" s="343"/>
      <c r="IXF54" s="343"/>
      <c r="IXG54" s="343"/>
      <c r="IXH54" s="343"/>
      <c r="IXI54" s="343"/>
      <c r="IXJ54" s="343"/>
      <c r="IXK54" s="343"/>
      <c r="IXL54" s="343"/>
      <c r="IXM54" s="343"/>
      <c r="IXN54" s="343"/>
      <c r="IXO54" s="343"/>
      <c r="IXP54" s="343"/>
      <c r="IXQ54" s="343"/>
      <c r="IXR54" s="343"/>
      <c r="IXS54" s="343"/>
      <c r="IXT54" s="343"/>
      <c r="IXU54" s="343"/>
      <c r="IXV54" s="343"/>
      <c r="IXW54" s="343"/>
      <c r="IXX54" s="343"/>
      <c r="IXY54" s="343"/>
      <c r="IXZ54" s="343"/>
      <c r="IYA54" s="343"/>
      <c r="IYB54" s="343"/>
      <c r="IYC54" s="343"/>
      <c r="IYD54" s="343"/>
      <c r="IYE54" s="343"/>
      <c r="IYF54" s="343"/>
      <c r="IYG54" s="343"/>
      <c r="IYH54" s="343"/>
      <c r="IYI54" s="343"/>
      <c r="IYJ54" s="343"/>
      <c r="IYK54" s="343"/>
      <c r="IYL54" s="343"/>
      <c r="IYM54" s="343"/>
      <c r="IYN54" s="343"/>
      <c r="IYO54" s="343"/>
      <c r="IYP54" s="343"/>
      <c r="IYQ54" s="343"/>
      <c r="IYR54" s="343"/>
      <c r="IYS54" s="343"/>
      <c r="IYT54" s="343"/>
      <c r="IYU54" s="343"/>
      <c r="IYV54" s="343"/>
      <c r="IYW54" s="343"/>
      <c r="IYX54" s="343"/>
      <c r="IYY54" s="343"/>
      <c r="IYZ54" s="343"/>
      <c r="IZA54" s="343"/>
      <c r="IZB54" s="343"/>
      <c r="IZC54" s="343"/>
      <c r="IZD54" s="343"/>
      <c r="IZE54" s="343"/>
      <c r="IZF54" s="343"/>
      <c r="IZG54" s="343"/>
      <c r="IZH54" s="343"/>
      <c r="IZI54" s="343"/>
      <c r="IZJ54" s="343"/>
      <c r="IZK54" s="343"/>
      <c r="IZL54" s="343"/>
      <c r="IZM54" s="343"/>
      <c r="IZN54" s="343"/>
      <c r="IZO54" s="343"/>
      <c r="IZP54" s="343"/>
      <c r="IZQ54" s="343"/>
      <c r="IZR54" s="343"/>
      <c r="IZS54" s="343"/>
      <c r="IZT54" s="343"/>
      <c r="IZU54" s="343"/>
      <c r="IZV54" s="343"/>
      <c r="IZW54" s="343"/>
      <c r="IZX54" s="343"/>
      <c r="IZY54" s="343"/>
      <c r="IZZ54" s="343"/>
      <c r="JAA54" s="343"/>
      <c r="JAB54" s="343"/>
      <c r="JAC54" s="343"/>
      <c r="JAD54" s="343"/>
      <c r="JAE54" s="343"/>
      <c r="JAF54" s="343"/>
      <c r="JAG54" s="343"/>
      <c r="JAH54" s="343"/>
      <c r="JAI54" s="343"/>
      <c r="JAJ54" s="343"/>
      <c r="JAK54" s="343"/>
      <c r="JAL54" s="343"/>
      <c r="JAM54" s="343"/>
      <c r="JAN54" s="343"/>
      <c r="JAO54" s="343"/>
      <c r="JAP54" s="343"/>
      <c r="JAQ54" s="343"/>
      <c r="JAR54" s="343"/>
      <c r="JAS54" s="343"/>
      <c r="JAT54" s="343"/>
      <c r="JAU54" s="343"/>
      <c r="JAV54" s="343"/>
      <c r="JAW54" s="343"/>
      <c r="JAX54" s="343"/>
      <c r="JAY54" s="343"/>
      <c r="JAZ54" s="343"/>
      <c r="JBA54" s="343"/>
      <c r="JBB54" s="343"/>
      <c r="JBC54" s="343"/>
      <c r="JBD54" s="343"/>
      <c r="JBE54" s="343"/>
      <c r="JBF54" s="343"/>
      <c r="JBG54" s="343"/>
      <c r="JBH54" s="343"/>
      <c r="JBI54" s="343"/>
      <c r="JBJ54" s="343"/>
      <c r="JBK54" s="343"/>
      <c r="JBL54" s="343"/>
      <c r="JBM54" s="343"/>
      <c r="JBN54" s="343"/>
      <c r="JBO54" s="343"/>
      <c r="JBP54" s="343"/>
      <c r="JBQ54" s="343"/>
      <c r="JBR54" s="343"/>
      <c r="JBS54" s="343"/>
      <c r="JBT54" s="343"/>
      <c r="JBU54" s="343"/>
      <c r="JBV54" s="343"/>
      <c r="JBW54" s="343"/>
      <c r="JBX54" s="343"/>
      <c r="JBY54" s="343"/>
      <c r="JBZ54" s="343"/>
      <c r="JCA54" s="343"/>
      <c r="JCB54" s="343"/>
      <c r="JCC54" s="343"/>
      <c r="JCD54" s="343"/>
      <c r="JCE54" s="343"/>
      <c r="JCF54" s="343"/>
      <c r="JCG54" s="343"/>
      <c r="JCH54" s="343"/>
      <c r="JCI54" s="343"/>
      <c r="JCJ54" s="343"/>
      <c r="JCK54" s="343"/>
      <c r="JCL54" s="343"/>
      <c r="JCM54" s="343"/>
      <c r="JCN54" s="343"/>
      <c r="JCO54" s="343"/>
      <c r="JCP54" s="343"/>
      <c r="JCQ54" s="343"/>
      <c r="JCR54" s="343"/>
      <c r="JCS54" s="343"/>
      <c r="JCT54" s="343"/>
      <c r="JCU54" s="343"/>
      <c r="JCV54" s="343"/>
      <c r="JCW54" s="343"/>
      <c r="JCX54" s="343"/>
      <c r="JCY54" s="343"/>
      <c r="JCZ54" s="343"/>
      <c r="JDA54" s="343"/>
      <c r="JDB54" s="343"/>
      <c r="JDC54" s="343"/>
      <c r="JDD54" s="343"/>
      <c r="JDE54" s="343"/>
      <c r="JDF54" s="343"/>
      <c r="JDG54" s="343"/>
      <c r="JDH54" s="343"/>
      <c r="JDI54" s="343"/>
      <c r="JDJ54" s="343"/>
      <c r="JDK54" s="343"/>
      <c r="JDL54" s="343"/>
      <c r="JDM54" s="343"/>
      <c r="JDN54" s="343"/>
      <c r="JDO54" s="343"/>
      <c r="JDP54" s="343"/>
      <c r="JDQ54" s="343"/>
      <c r="JDR54" s="343"/>
      <c r="JDS54" s="343"/>
      <c r="JDT54" s="343"/>
      <c r="JDU54" s="343"/>
      <c r="JDV54" s="343"/>
      <c r="JDW54" s="343"/>
      <c r="JDX54" s="343"/>
      <c r="JDY54" s="343"/>
      <c r="JDZ54" s="343"/>
      <c r="JEA54" s="343"/>
      <c r="JEB54" s="343"/>
      <c r="JEC54" s="343"/>
      <c r="JED54" s="343"/>
      <c r="JEE54" s="343"/>
      <c r="JEF54" s="343"/>
      <c r="JEG54" s="343"/>
      <c r="JEH54" s="343"/>
      <c r="JEI54" s="343"/>
      <c r="JEJ54" s="343"/>
      <c r="JEK54" s="343"/>
      <c r="JEL54" s="343"/>
      <c r="JEM54" s="343"/>
      <c r="JEN54" s="343"/>
      <c r="JEO54" s="343"/>
      <c r="JEP54" s="343"/>
      <c r="JEQ54" s="343"/>
      <c r="JER54" s="343"/>
      <c r="JES54" s="343"/>
      <c r="JET54" s="343"/>
      <c r="JEU54" s="343"/>
      <c r="JEV54" s="343"/>
      <c r="JEW54" s="343"/>
      <c r="JEX54" s="343"/>
      <c r="JEY54" s="343"/>
      <c r="JEZ54" s="343"/>
      <c r="JFA54" s="343"/>
      <c r="JFB54" s="343"/>
      <c r="JFC54" s="343"/>
      <c r="JFD54" s="343"/>
      <c r="JFE54" s="343"/>
      <c r="JFF54" s="343"/>
      <c r="JFG54" s="343"/>
      <c r="JFH54" s="343"/>
      <c r="JFI54" s="343"/>
      <c r="JFJ54" s="343"/>
      <c r="JFK54" s="343"/>
      <c r="JFL54" s="343"/>
      <c r="JFM54" s="343"/>
      <c r="JFN54" s="343"/>
      <c r="JFO54" s="343"/>
      <c r="JFP54" s="343"/>
      <c r="JFQ54" s="343"/>
      <c r="JFR54" s="343"/>
      <c r="JFS54" s="343"/>
      <c r="JFT54" s="343"/>
      <c r="JFU54" s="343"/>
      <c r="JFV54" s="343"/>
      <c r="JFW54" s="343"/>
      <c r="JFX54" s="343"/>
      <c r="JFY54" s="343"/>
      <c r="JFZ54" s="343"/>
      <c r="JGA54" s="343"/>
      <c r="JGB54" s="343"/>
      <c r="JGC54" s="343"/>
      <c r="JGD54" s="343"/>
      <c r="JGE54" s="343"/>
      <c r="JGF54" s="343"/>
      <c r="JGG54" s="343"/>
      <c r="JGH54" s="343"/>
      <c r="JGI54" s="343"/>
      <c r="JGJ54" s="343"/>
      <c r="JGK54" s="343"/>
      <c r="JGL54" s="343"/>
      <c r="JGM54" s="343"/>
      <c r="JGN54" s="343"/>
      <c r="JGO54" s="343"/>
      <c r="JGP54" s="343"/>
      <c r="JGQ54" s="343"/>
      <c r="JGR54" s="343"/>
      <c r="JGS54" s="343"/>
      <c r="JGT54" s="343"/>
      <c r="JGU54" s="343"/>
      <c r="JGV54" s="343"/>
      <c r="JGW54" s="343"/>
      <c r="JGX54" s="343"/>
      <c r="JGY54" s="343"/>
      <c r="JGZ54" s="343"/>
      <c r="JHA54" s="343"/>
      <c r="JHB54" s="343"/>
      <c r="JHC54" s="343"/>
      <c r="JHD54" s="343"/>
      <c r="JHE54" s="343"/>
      <c r="JHF54" s="343"/>
      <c r="JHG54" s="343"/>
      <c r="JHH54" s="343"/>
      <c r="JHI54" s="343"/>
      <c r="JHJ54" s="343"/>
      <c r="JHK54" s="343"/>
      <c r="JHL54" s="343"/>
      <c r="JHM54" s="343"/>
      <c r="JHN54" s="343"/>
      <c r="JHO54" s="343"/>
      <c r="JHP54" s="343"/>
      <c r="JHQ54" s="343"/>
      <c r="JHR54" s="343"/>
      <c r="JHS54" s="343"/>
      <c r="JHT54" s="343"/>
      <c r="JHU54" s="343"/>
      <c r="JHV54" s="343"/>
      <c r="JHW54" s="343"/>
      <c r="JHX54" s="343"/>
      <c r="JHY54" s="343"/>
      <c r="JHZ54" s="343"/>
      <c r="JIA54" s="343"/>
      <c r="JIB54" s="343"/>
      <c r="JIC54" s="343"/>
      <c r="JID54" s="343"/>
      <c r="JIE54" s="343"/>
      <c r="JIF54" s="343"/>
      <c r="JIG54" s="343"/>
      <c r="JIH54" s="343"/>
      <c r="JII54" s="343"/>
      <c r="JIJ54" s="343"/>
      <c r="JIK54" s="343"/>
      <c r="JIL54" s="343"/>
      <c r="JIM54" s="343"/>
      <c r="JIN54" s="343"/>
      <c r="JIO54" s="343"/>
      <c r="JIP54" s="343"/>
      <c r="JIQ54" s="343"/>
      <c r="JIR54" s="343"/>
      <c r="JIS54" s="343"/>
      <c r="JIT54" s="343"/>
      <c r="JIU54" s="343"/>
      <c r="JIV54" s="343"/>
      <c r="JIW54" s="343"/>
      <c r="JIX54" s="343"/>
      <c r="JIY54" s="343"/>
      <c r="JIZ54" s="343"/>
      <c r="JJA54" s="343"/>
      <c r="JJB54" s="343"/>
      <c r="JJC54" s="343"/>
      <c r="JJD54" s="343"/>
      <c r="JJE54" s="343"/>
      <c r="JJF54" s="343"/>
      <c r="JJG54" s="343"/>
      <c r="JJH54" s="343"/>
      <c r="JJI54" s="343"/>
      <c r="JJJ54" s="343"/>
      <c r="JJK54" s="343"/>
      <c r="JJL54" s="343"/>
      <c r="JJM54" s="343"/>
      <c r="JJN54" s="343"/>
      <c r="JJO54" s="343"/>
      <c r="JJP54" s="343"/>
      <c r="JJQ54" s="343"/>
      <c r="JJR54" s="343"/>
      <c r="JJS54" s="343"/>
      <c r="JJT54" s="343"/>
      <c r="JJU54" s="343"/>
      <c r="JJV54" s="343"/>
      <c r="JJW54" s="343"/>
      <c r="JJX54" s="343"/>
      <c r="JJY54" s="343"/>
      <c r="JJZ54" s="343"/>
      <c r="JKA54" s="343"/>
      <c r="JKB54" s="343"/>
      <c r="JKC54" s="343"/>
      <c r="JKD54" s="343"/>
      <c r="JKE54" s="343"/>
      <c r="JKF54" s="343"/>
      <c r="JKG54" s="343"/>
      <c r="JKH54" s="343"/>
      <c r="JKI54" s="343"/>
      <c r="JKJ54" s="343"/>
      <c r="JKK54" s="343"/>
      <c r="JKL54" s="343"/>
      <c r="JKM54" s="343"/>
      <c r="JKN54" s="343"/>
      <c r="JKO54" s="343"/>
      <c r="JKP54" s="343"/>
      <c r="JKQ54" s="343"/>
      <c r="JKR54" s="343"/>
      <c r="JKS54" s="343"/>
      <c r="JKT54" s="343"/>
      <c r="JKU54" s="343"/>
      <c r="JKV54" s="343"/>
      <c r="JKW54" s="343"/>
      <c r="JKX54" s="343"/>
      <c r="JKY54" s="343"/>
      <c r="JKZ54" s="343"/>
      <c r="JLA54" s="343"/>
      <c r="JLB54" s="343"/>
      <c r="JLC54" s="343"/>
      <c r="JLD54" s="343"/>
      <c r="JLE54" s="343"/>
      <c r="JLF54" s="343"/>
      <c r="JLG54" s="343"/>
      <c r="JLH54" s="343"/>
      <c r="JLI54" s="343"/>
      <c r="JLJ54" s="343"/>
      <c r="JLK54" s="343"/>
      <c r="JLL54" s="343"/>
      <c r="JLM54" s="343"/>
      <c r="JLN54" s="343"/>
      <c r="JLO54" s="343"/>
      <c r="JLP54" s="343"/>
      <c r="JLQ54" s="343"/>
      <c r="JLR54" s="343"/>
      <c r="JLS54" s="343"/>
      <c r="JLT54" s="343"/>
      <c r="JLU54" s="343"/>
      <c r="JLV54" s="343"/>
      <c r="JLW54" s="343"/>
      <c r="JLX54" s="343"/>
      <c r="JLY54" s="343"/>
      <c r="JLZ54" s="343"/>
      <c r="JMA54" s="343"/>
      <c r="JMB54" s="343"/>
      <c r="JMC54" s="343"/>
      <c r="JMD54" s="343"/>
      <c r="JME54" s="343"/>
      <c r="JMF54" s="343"/>
      <c r="JMG54" s="343"/>
      <c r="JMH54" s="343"/>
      <c r="JMI54" s="343"/>
      <c r="JMJ54" s="343"/>
      <c r="JMK54" s="343"/>
      <c r="JML54" s="343"/>
      <c r="JMM54" s="343"/>
      <c r="JMN54" s="343"/>
      <c r="JMO54" s="343"/>
      <c r="JMP54" s="343"/>
      <c r="JMQ54" s="343"/>
      <c r="JMR54" s="343"/>
      <c r="JMS54" s="343"/>
      <c r="JMT54" s="343"/>
      <c r="JMU54" s="343"/>
      <c r="JMV54" s="343"/>
      <c r="JMW54" s="343"/>
      <c r="JMX54" s="343"/>
      <c r="JMY54" s="343"/>
      <c r="JMZ54" s="343"/>
      <c r="JNA54" s="343"/>
      <c r="JNB54" s="343"/>
      <c r="JNC54" s="343"/>
      <c r="JND54" s="343"/>
      <c r="JNE54" s="343"/>
      <c r="JNF54" s="343"/>
      <c r="JNG54" s="343"/>
      <c r="JNH54" s="343"/>
      <c r="JNI54" s="343"/>
      <c r="JNJ54" s="343"/>
      <c r="JNK54" s="343"/>
      <c r="JNL54" s="343"/>
      <c r="JNM54" s="343"/>
      <c r="JNN54" s="343"/>
      <c r="JNO54" s="343"/>
      <c r="JNP54" s="343"/>
      <c r="JNQ54" s="343"/>
      <c r="JNR54" s="343"/>
      <c r="JNS54" s="343"/>
      <c r="JNT54" s="343"/>
      <c r="JNU54" s="343"/>
      <c r="JNV54" s="343"/>
      <c r="JNW54" s="343"/>
      <c r="JNX54" s="343"/>
      <c r="JNY54" s="343"/>
      <c r="JNZ54" s="343"/>
      <c r="JOA54" s="343"/>
      <c r="JOB54" s="343"/>
      <c r="JOC54" s="343"/>
      <c r="JOD54" s="343"/>
      <c r="JOE54" s="343"/>
      <c r="JOF54" s="343"/>
      <c r="JOG54" s="343"/>
      <c r="JOH54" s="343"/>
      <c r="JOI54" s="343"/>
      <c r="JOJ54" s="343"/>
      <c r="JOK54" s="343"/>
      <c r="JOL54" s="343"/>
      <c r="JOM54" s="343"/>
      <c r="JON54" s="343"/>
      <c r="JOO54" s="343"/>
      <c r="JOP54" s="343"/>
      <c r="JOQ54" s="343"/>
      <c r="JOR54" s="343"/>
      <c r="JOS54" s="343"/>
      <c r="JOT54" s="343"/>
      <c r="JOU54" s="343"/>
      <c r="JOV54" s="343"/>
      <c r="JOW54" s="343"/>
      <c r="JOX54" s="343"/>
      <c r="JOY54" s="343"/>
      <c r="JOZ54" s="343"/>
      <c r="JPA54" s="343"/>
      <c r="JPB54" s="343"/>
      <c r="JPC54" s="343"/>
      <c r="JPD54" s="343"/>
      <c r="JPE54" s="343"/>
      <c r="JPF54" s="343"/>
      <c r="JPG54" s="343"/>
      <c r="JPH54" s="343"/>
      <c r="JPI54" s="343"/>
      <c r="JPJ54" s="343"/>
      <c r="JPK54" s="343"/>
      <c r="JPL54" s="343"/>
      <c r="JPM54" s="343"/>
      <c r="JPN54" s="343"/>
      <c r="JPO54" s="343"/>
      <c r="JPP54" s="343"/>
      <c r="JPQ54" s="343"/>
      <c r="JPR54" s="343"/>
      <c r="JPS54" s="343"/>
      <c r="JPT54" s="343"/>
      <c r="JPU54" s="343"/>
      <c r="JPV54" s="343"/>
      <c r="JPW54" s="343"/>
      <c r="JPX54" s="343"/>
      <c r="JPY54" s="343"/>
      <c r="JPZ54" s="343"/>
      <c r="JQA54" s="343"/>
      <c r="JQB54" s="343"/>
      <c r="JQC54" s="343"/>
      <c r="JQD54" s="343"/>
      <c r="JQE54" s="343"/>
      <c r="JQF54" s="343"/>
      <c r="JQG54" s="343"/>
      <c r="JQH54" s="343"/>
      <c r="JQI54" s="343"/>
      <c r="JQJ54" s="343"/>
      <c r="JQK54" s="343"/>
      <c r="JQL54" s="343"/>
      <c r="JQM54" s="343"/>
      <c r="JQN54" s="343"/>
      <c r="JQO54" s="343"/>
      <c r="JQP54" s="343"/>
      <c r="JQQ54" s="343"/>
      <c r="JQR54" s="343"/>
      <c r="JQS54" s="343"/>
      <c r="JQT54" s="343"/>
      <c r="JQU54" s="343"/>
      <c r="JQV54" s="343"/>
      <c r="JQW54" s="343"/>
      <c r="JQX54" s="343"/>
      <c r="JQY54" s="343"/>
      <c r="JQZ54" s="343"/>
      <c r="JRA54" s="343"/>
      <c r="JRB54" s="343"/>
      <c r="JRC54" s="343"/>
      <c r="JRD54" s="343"/>
      <c r="JRE54" s="343"/>
      <c r="JRF54" s="343"/>
      <c r="JRG54" s="343"/>
      <c r="JRH54" s="343"/>
      <c r="JRI54" s="343"/>
      <c r="JRJ54" s="343"/>
      <c r="JRK54" s="343"/>
      <c r="JRL54" s="343"/>
      <c r="JRM54" s="343"/>
      <c r="JRN54" s="343"/>
      <c r="JRO54" s="343"/>
      <c r="JRP54" s="343"/>
      <c r="JRQ54" s="343"/>
      <c r="JRR54" s="343"/>
      <c r="JRS54" s="343"/>
      <c r="JRT54" s="343"/>
      <c r="JRU54" s="343"/>
      <c r="JRV54" s="343"/>
      <c r="JRW54" s="343"/>
      <c r="JRX54" s="343"/>
      <c r="JRY54" s="343"/>
      <c r="JRZ54" s="343"/>
      <c r="JSA54" s="343"/>
      <c r="JSB54" s="343"/>
      <c r="JSC54" s="343"/>
      <c r="JSD54" s="343"/>
      <c r="JSE54" s="343"/>
      <c r="JSF54" s="343"/>
      <c r="JSG54" s="343"/>
      <c r="JSH54" s="343"/>
      <c r="JSI54" s="343"/>
      <c r="JSJ54" s="343"/>
      <c r="JSK54" s="343"/>
      <c r="JSL54" s="343"/>
      <c r="JSM54" s="343"/>
      <c r="JSN54" s="343"/>
      <c r="JSO54" s="343"/>
      <c r="JSP54" s="343"/>
      <c r="JSQ54" s="343"/>
      <c r="JSR54" s="343"/>
      <c r="JSS54" s="343"/>
      <c r="JST54" s="343"/>
      <c r="JSU54" s="343"/>
      <c r="JSV54" s="343"/>
      <c r="JSW54" s="343"/>
      <c r="JSX54" s="343"/>
      <c r="JSY54" s="343"/>
      <c r="JSZ54" s="343"/>
      <c r="JTA54" s="343"/>
      <c r="JTB54" s="343"/>
      <c r="JTC54" s="343"/>
      <c r="JTD54" s="343"/>
      <c r="JTE54" s="343"/>
      <c r="JTF54" s="343"/>
      <c r="JTG54" s="343"/>
      <c r="JTH54" s="343"/>
      <c r="JTI54" s="343"/>
      <c r="JTJ54" s="343"/>
      <c r="JTK54" s="343"/>
      <c r="JTL54" s="343"/>
      <c r="JTM54" s="343"/>
      <c r="JTN54" s="343"/>
      <c r="JTO54" s="343"/>
      <c r="JTP54" s="343"/>
      <c r="JTQ54" s="343"/>
      <c r="JTR54" s="343"/>
      <c r="JTS54" s="343"/>
      <c r="JTT54" s="343"/>
      <c r="JTU54" s="343"/>
      <c r="JTV54" s="343"/>
      <c r="JTW54" s="343"/>
      <c r="JTX54" s="343"/>
      <c r="JTY54" s="343"/>
      <c r="JTZ54" s="343"/>
      <c r="JUA54" s="343"/>
      <c r="JUB54" s="343"/>
      <c r="JUC54" s="343"/>
      <c r="JUD54" s="343"/>
      <c r="JUE54" s="343"/>
      <c r="JUF54" s="343"/>
      <c r="JUG54" s="343"/>
      <c r="JUH54" s="343"/>
      <c r="JUI54" s="343"/>
      <c r="JUJ54" s="343"/>
      <c r="JUK54" s="343"/>
      <c r="JUL54" s="343"/>
      <c r="JUM54" s="343"/>
      <c r="JUN54" s="343"/>
      <c r="JUO54" s="343"/>
      <c r="JUP54" s="343"/>
      <c r="JUQ54" s="343"/>
      <c r="JUR54" s="343"/>
      <c r="JUS54" s="343"/>
      <c r="JUT54" s="343"/>
      <c r="JUU54" s="343"/>
      <c r="JUV54" s="343"/>
      <c r="JUW54" s="343"/>
      <c r="JUX54" s="343"/>
      <c r="JUY54" s="343"/>
      <c r="JUZ54" s="343"/>
      <c r="JVA54" s="343"/>
      <c r="JVB54" s="343"/>
      <c r="JVC54" s="343"/>
      <c r="JVD54" s="343"/>
      <c r="JVE54" s="343"/>
      <c r="JVF54" s="343"/>
      <c r="JVG54" s="343"/>
      <c r="JVH54" s="343"/>
      <c r="JVI54" s="343"/>
      <c r="JVJ54" s="343"/>
      <c r="JVK54" s="343"/>
      <c r="JVL54" s="343"/>
      <c r="JVM54" s="343"/>
      <c r="JVN54" s="343"/>
      <c r="JVO54" s="343"/>
      <c r="JVP54" s="343"/>
      <c r="JVQ54" s="343"/>
      <c r="JVR54" s="343"/>
      <c r="JVS54" s="343"/>
      <c r="JVT54" s="343"/>
      <c r="JVU54" s="343"/>
      <c r="JVV54" s="343"/>
      <c r="JVW54" s="343"/>
      <c r="JVX54" s="343"/>
      <c r="JVY54" s="343"/>
      <c r="JVZ54" s="343"/>
      <c r="JWA54" s="343"/>
      <c r="JWB54" s="343"/>
      <c r="JWC54" s="343"/>
      <c r="JWD54" s="343"/>
      <c r="JWE54" s="343"/>
      <c r="JWF54" s="343"/>
      <c r="JWG54" s="343"/>
      <c r="JWH54" s="343"/>
      <c r="JWI54" s="343"/>
      <c r="JWJ54" s="343"/>
      <c r="JWK54" s="343"/>
      <c r="JWL54" s="343"/>
      <c r="JWM54" s="343"/>
      <c r="JWN54" s="343"/>
      <c r="JWO54" s="343"/>
      <c r="JWP54" s="343"/>
      <c r="JWQ54" s="343"/>
      <c r="JWR54" s="343"/>
      <c r="JWS54" s="343"/>
      <c r="JWT54" s="343"/>
      <c r="JWU54" s="343"/>
      <c r="JWV54" s="343"/>
      <c r="JWW54" s="343"/>
      <c r="JWX54" s="343"/>
      <c r="JWY54" s="343"/>
      <c r="JWZ54" s="343"/>
      <c r="JXA54" s="343"/>
      <c r="JXB54" s="343"/>
      <c r="JXC54" s="343"/>
      <c r="JXD54" s="343"/>
      <c r="JXE54" s="343"/>
      <c r="JXF54" s="343"/>
      <c r="JXG54" s="343"/>
      <c r="JXH54" s="343"/>
      <c r="JXI54" s="343"/>
      <c r="JXJ54" s="343"/>
      <c r="JXK54" s="343"/>
      <c r="JXL54" s="343"/>
      <c r="JXM54" s="343"/>
      <c r="JXN54" s="343"/>
      <c r="JXO54" s="343"/>
      <c r="JXP54" s="343"/>
      <c r="JXQ54" s="343"/>
      <c r="JXR54" s="343"/>
      <c r="JXS54" s="343"/>
      <c r="JXT54" s="343"/>
      <c r="JXU54" s="343"/>
      <c r="JXV54" s="343"/>
      <c r="JXW54" s="343"/>
      <c r="JXX54" s="343"/>
      <c r="JXY54" s="343"/>
      <c r="JXZ54" s="343"/>
      <c r="JYA54" s="343"/>
      <c r="JYB54" s="343"/>
      <c r="JYC54" s="343"/>
      <c r="JYD54" s="343"/>
      <c r="JYE54" s="343"/>
      <c r="JYF54" s="343"/>
      <c r="JYG54" s="343"/>
      <c r="JYH54" s="343"/>
      <c r="JYI54" s="343"/>
      <c r="JYJ54" s="343"/>
      <c r="JYK54" s="343"/>
      <c r="JYL54" s="343"/>
      <c r="JYM54" s="343"/>
      <c r="JYN54" s="343"/>
      <c r="JYO54" s="343"/>
      <c r="JYP54" s="343"/>
      <c r="JYQ54" s="343"/>
      <c r="JYR54" s="343"/>
      <c r="JYS54" s="343"/>
      <c r="JYT54" s="343"/>
      <c r="JYU54" s="343"/>
      <c r="JYV54" s="343"/>
      <c r="JYW54" s="343"/>
      <c r="JYX54" s="343"/>
      <c r="JYY54" s="343"/>
      <c r="JYZ54" s="343"/>
      <c r="JZA54" s="343"/>
      <c r="JZB54" s="343"/>
      <c r="JZC54" s="343"/>
      <c r="JZD54" s="343"/>
      <c r="JZE54" s="343"/>
      <c r="JZF54" s="343"/>
      <c r="JZG54" s="343"/>
      <c r="JZH54" s="343"/>
      <c r="JZI54" s="343"/>
      <c r="JZJ54" s="343"/>
      <c r="JZK54" s="343"/>
      <c r="JZL54" s="343"/>
      <c r="JZM54" s="343"/>
      <c r="JZN54" s="343"/>
      <c r="JZO54" s="343"/>
      <c r="JZP54" s="343"/>
      <c r="JZQ54" s="343"/>
      <c r="JZR54" s="343"/>
      <c r="JZS54" s="343"/>
      <c r="JZT54" s="343"/>
      <c r="JZU54" s="343"/>
      <c r="JZV54" s="343"/>
      <c r="JZW54" s="343"/>
      <c r="JZX54" s="343"/>
      <c r="JZY54" s="343"/>
      <c r="JZZ54" s="343"/>
      <c r="KAA54" s="343"/>
      <c r="KAB54" s="343"/>
      <c r="KAC54" s="343"/>
      <c r="KAD54" s="343"/>
      <c r="KAE54" s="343"/>
      <c r="KAF54" s="343"/>
      <c r="KAG54" s="343"/>
      <c r="KAH54" s="343"/>
      <c r="KAI54" s="343"/>
      <c r="KAJ54" s="343"/>
      <c r="KAK54" s="343"/>
      <c r="KAL54" s="343"/>
      <c r="KAM54" s="343"/>
      <c r="KAN54" s="343"/>
      <c r="KAO54" s="343"/>
      <c r="KAP54" s="343"/>
      <c r="KAQ54" s="343"/>
      <c r="KAR54" s="343"/>
      <c r="KAS54" s="343"/>
      <c r="KAT54" s="343"/>
      <c r="KAU54" s="343"/>
      <c r="KAV54" s="343"/>
      <c r="KAW54" s="343"/>
      <c r="KAX54" s="343"/>
      <c r="KAY54" s="343"/>
      <c r="KAZ54" s="343"/>
      <c r="KBA54" s="343"/>
      <c r="KBB54" s="343"/>
      <c r="KBC54" s="343"/>
      <c r="KBD54" s="343"/>
      <c r="KBE54" s="343"/>
      <c r="KBF54" s="343"/>
      <c r="KBG54" s="343"/>
      <c r="KBH54" s="343"/>
      <c r="KBI54" s="343"/>
      <c r="KBJ54" s="343"/>
      <c r="KBK54" s="343"/>
      <c r="KBL54" s="343"/>
      <c r="KBM54" s="343"/>
      <c r="KBN54" s="343"/>
      <c r="KBO54" s="343"/>
      <c r="KBP54" s="343"/>
      <c r="KBQ54" s="343"/>
      <c r="KBR54" s="343"/>
      <c r="KBS54" s="343"/>
      <c r="KBT54" s="343"/>
      <c r="KBU54" s="343"/>
      <c r="KBV54" s="343"/>
      <c r="KBW54" s="343"/>
      <c r="KBX54" s="343"/>
      <c r="KBY54" s="343"/>
      <c r="KBZ54" s="343"/>
      <c r="KCA54" s="343"/>
      <c r="KCB54" s="343"/>
      <c r="KCC54" s="343"/>
      <c r="KCD54" s="343"/>
      <c r="KCE54" s="343"/>
      <c r="KCF54" s="343"/>
      <c r="KCG54" s="343"/>
      <c r="KCH54" s="343"/>
      <c r="KCI54" s="343"/>
      <c r="KCJ54" s="343"/>
      <c r="KCK54" s="343"/>
      <c r="KCL54" s="343"/>
      <c r="KCM54" s="343"/>
      <c r="KCN54" s="343"/>
      <c r="KCO54" s="343"/>
      <c r="KCP54" s="343"/>
      <c r="KCQ54" s="343"/>
      <c r="KCR54" s="343"/>
      <c r="KCS54" s="343"/>
      <c r="KCT54" s="343"/>
      <c r="KCU54" s="343"/>
      <c r="KCV54" s="343"/>
      <c r="KCW54" s="343"/>
      <c r="KCX54" s="343"/>
      <c r="KCY54" s="343"/>
      <c r="KCZ54" s="343"/>
      <c r="KDA54" s="343"/>
      <c r="KDB54" s="343"/>
      <c r="KDC54" s="343"/>
      <c r="KDD54" s="343"/>
      <c r="KDE54" s="343"/>
      <c r="KDF54" s="343"/>
      <c r="KDG54" s="343"/>
      <c r="KDH54" s="343"/>
      <c r="KDI54" s="343"/>
      <c r="KDJ54" s="343"/>
      <c r="KDK54" s="343"/>
      <c r="KDL54" s="343"/>
      <c r="KDM54" s="343"/>
      <c r="KDN54" s="343"/>
      <c r="KDO54" s="343"/>
      <c r="KDP54" s="343"/>
      <c r="KDQ54" s="343"/>
      <c r="KDR54" s="343"/>
      <c r="KDS54" s="343"/>
      <c r="KDT54" s="343"/>
      <c r="KDU54" s="343"/>
      <c r="KDV54" s="343"/>
      <c r="KDW54" s="343"/>
      <c r="KDX54" s="343"/>
      <c r="KDY54" s="343"/>
      <c r="KDZ54" s="343"/>
      <c r="KEA54" s="343"/>
      <c r="KEB54" s="343"/>
      <c r="KEC54" s="343"/>
      <c r="KED54" s="343"/>
      <c r="KEE54" s="343"/>
      <c r="KEF54" s="343"/>
      <c r="KEG54" s="343"/>
      <c r="KEH54" s="343"/>
      <c r="KEI54" s="343"/>
      <c r="KEJ54" s="343"/>
      <c r="KEK54" s="343"/>
      <c r="KEL54" s="343"/>
      <c r="KEM54" s="343"/>
      <c r="KEN54" s="343"/>
      <c r="KEO54" s="343"/>
      <c r="KEP54" s="343"/>
      <c r="KEQ54" s="343"/>
      <c r="KER54" s="343"/>
      <c r="KES54" s="343"/>
      <c r="KET54" s="343"/>
      <c r="KEU54" s="343"/>
      <c r="KEV54" s="343"/>
      <c r="KEW54" s="343"/>
      <c r="KEX54" s="343"/>
      <c r="KEY54" s="343"/>
      <c r="KEZ54" s="343"/>
      <c r="KFA54" s="343"/>
      <c r="KFB54" s="343"/>
      <c r="KFC54" s="343"/>
      <c r="KFD54" s="343"/>
      <c r="KFE54" s="343"/>
      <c r="KFF54" s="343"/>
      <c r="KFG54" s="343"/>
      <c r="KFH54" s="343"/>
      <c r="KFI54" s="343"/>
      <c r="KFJ54" s="343"/>
      <c r="KFK54" s="343"/>
      <c r="KFL54" s="343"/>
      <c r="KFM54" s="343"/>
      <c r="KFN54" s="343"/>
      <c r="KFO54" s="343"/>
      <c r="KFP54" s="343"/>
      <c r="KFQ54" s="343"/>
      <c r="KFR54" s="343"/>
      <c r="KFS54" s="343"/>
      <c r="KFT54" s="343"/>
      <c r="KFU54" s="343"/>
      <c r="KFV54" s="343"/>
      <c r="KFW54" s="343"/>
      <c r="KFX54" s="343"/>
      <c r="KFY54" s="343"/>
      <c r="KFZ54" s="343"/>
      <c r="KGA54" s="343"/>
      <c r="KGB54" s="343"/>
      <c r="KGC54" s="343"/>
      <c r="KGD54" s="343"/>
      <c r="KGE54" s="343"/>
      <c r="KGF54" s="343"/>
      <c r="KGG54" s="343"/>
      <c r="KGH54" s="343"/>
      <c r="KGI54" s="343"/>
      <c r="KGJ54" s="343"/>
      <c r="KGK54" s="343"/>
      <c r="KGL54" s="343"/>
      <c r="KGM54" s="343"/>
      <c r="KGN54" s="343"/>
      <c r="KGO54" s="343"/>
      <c r="KGP54" s="343"/>
      <c r="KGQ54" s="343"/>
      <c r="KGR54" s="343"/>
      <c r="KGS54" s="343"/>
      <c r="KGT54" s="343"/>
      <c r="KGU54" s="343"/>
      <c r="KGV54" s="343"/>
      <c r="KGW54" s="343"/>
      <c r="KGX54" s="343"/>
      <c r="KGY54" s="343"/>
      <c r="KGZ54" s="343"/>
      <c r="KHA54" s="343"/>
      <c r="KHB54" s="343"/>
      <c r="KHC54" s="343"/>
      <c r="KHD54" s="343"/>
      <c r="KHE54" s="343"/>
      <c r="KHF54" s="343"/>
      <c r="KHG54" s="343"/>
      <c r="KHH54" s="343"/>
      <c r="KHI54" s="343"/>
      <c r="KHJ54" s="343"/>
      <c r="KHK54" s="343"/>
      <c r="KHL54" s="343"/>
      <c r="KHM54" s="343"/>
      <c r="KHN54" s="343"/>
      <c r="KHO54" s="343"/>
      <c r="KHP54" s="343"/>
      <c r="KHQ54" s="343"/>
      <c r="KHR54" s="343"/>
      <c r="KHS54" s="343"/>
      <c r="KHT54" s="343"/>
      <c r="KHU54" s="343"/>
      <c r="KHV54" s="343"/>
      <c r="KHW54" s="343"/>
      <c r="KHX54" s="343"/>
      <c r="KHY54" s="343"/>
      <c r="KHZ54" s="343"/>
      <c r="KIA54" s="343"/>
      <c r="KIB54" s="343"/>
      <c r="KIC54" s="343"/>
      <c r="KID54" s="343"/>
      <c r="KIE54" s="343"/>
      <c r="KIF54" s="343"/>
      <c r="KIG54" s="343"/>
      <c r="KIH54" s="343"/>
      <c r="KII54" s="343"/>
      <c r="KIJ54" s="343"/>
      <c r="KIK54" s="343"/>
      <c r="KIL54" s="343"/>
      <c r="KIM54" s="343"/>
      <c r="KIN54" s="343"/>
      <c r="KIO54" s="343"/>
      <c r="KIP54" s="343"/>
      <c r="KIQ54" s="343"/>
      <c r="KIR54" s="343"/>
      <c r="KIS54" s="343"/>
      <c r="KIT54" s="343"/>
      <c r="KIU54" s="343"/>
      <c r="KIV54" s="343"/>
      <c r="KIW54" s="343"/>
      <c r="KIX54" s="343"/>
      <c r="KIY54" s="343"/>
      <c r="KIZ54" s="343"/>
      <c r="KJA54" s="343"/>
      <c r="KJB54" s="343"/>
      <c r="KJC54" s="343"/>
      <c r="KJD54" s="343"/>
      <c r="KJE54" s="343"/>
      <c r="KJF54" s="343"/>
      <c r="KJG54" s="343"/>
      <c r="KJH54" s="343"/>
      <c r="KJI54" s="343"/>
      <c r="KJJ54" s="343"/>
      <c r="KJK54" s="343"/>
      <c r="KJL54" s="343"/>
      <c r="KJM54" s="343"/>
      <c r="KJN54" s="343"/>
      <c r="KJO54" s="343"/>
      <c r="KJP54" s="343"/>
      <c r="KJQ54" s="343"/>
      <c r="KJR54" s="343"/>
      <c r="KJS54" s="343"/>
      <c r="KJT54" s="343"/>
      <c r="KJU54" s="343"/>
      <c r="KJV54" s="343"/>
      <c r="KJW54" s="343"/>
      <c r="KJX54" s="343"/>
      <c r="KJY54" s="343"/>
      <c r="KJZ54" s="343"/>
      <c r="KKA54" s="343"/>
      <c r="KKB54" s="343"/>
      <c r="KKC54" s="343"/>
      <c r="KKD54" s="343"/>
      <c r="KKE54" s="343"/>
      <c r="KKF54" s="343"/>
      <c r="KKG54" s="343"/>
      <c r="KKH54" s="343"/>
      <c r="KKI54" s="343"/>
      <c r="KKJ54" s="343"/>
      <c r="KKK54" s="343"/>
      <c r="KKL54" s="343"/>
      <c r="KKM54" s="343"/>
      <c r="KKN54" s="343"/>
      <c r="KKO54" s="343"/>
      <c r="KKP54" s="343"/>
      <c r="KKQ54" s="343"/>
      <c r="KKR54" s="343"/>
      <c r="KKS54" s="343"/>
      <c r="KKT54" s="343"/>
      <c r="KKU54" s="343"/>
      <c r="KKV54" s="343"/>
      <c r="KKW54" s="343"/>
      <c r="KKX54" s="343"/>
      <c r="KKY54" s="343"/>
      <c r="KKZ54" s="343"/>
      <c r="KLA54" s="343"/>
      <c r="KLB54" s="343"/>
      <c r="KLC54" s="343"/>
      <c r="KLD54" s="343"/>
      <c r="KLE54" s="343"/>
      <c r="KLF54" s="343"/>
      <c r="KLG54" s="343"/>
      <c r="KLH54" s="343"/>
      <c r="KLI54" s="343"/>
      <c r="KLJ54" s="343"/>
      <c r="KLK54" s="343"/>
      <c r="KLL54" s="343"/>
      <c r="KLM54" s="343"/>
      <c r="KLN54" s="343"/>
      <c r="KLO54" s="343"/>
      <c r="KLP54" s="343"/>
      <c r="KLQ54" s="343"/>
      <c r="KLR54" s="343"/>
      <c r="KLS54" s="343"/>
      <c r="KLT54" s="343"/>
      <c r="KLU54" s="343"/>
      <c r="KLV54" s="343"/>
      <c r="KLW54" s="343"/>
      <c r="KLX54" s="343"/>
      <c r="KLY54" s="343"/>
      <c r="KLZ54" s="343"/>
      <c r="KMA54" s="343"/>
      <c r="KMB54" s="343"/>
      <c r="KMC54" s="343"/>
      <c r="KMD54" s="343"/>
      <c r="KME54" s="343"/>
      <c r="KMF54" s="343"/>
      <c r="KMG54" s="343"/>
      <c r="KMH54" s="343"/>
      <c r="KMI54" s="343"/>
      <c r="KMJ54" s="343"/>
      <c r="KMK54" s="343"/>
      <c r="KML54" s="343"/>
      <c r="KMM54" s="343"/>
      <c r="KMN54" s="343"/>
      <c r="KMO54" s="343"/>
      <c r="KMP54" s="343"/>
      <c r="KMQ54" s="343"/>
      <c r="KMR54" s="343"/>
      <c r="KMS54" s="343"/>
      <c r="KMT54" s="343"/>
      <c r="KMU54" s="343"/>
      <c r="KMV54" s="343"/>
      <c r="KMW54" s="343"/>
      <c r="KMX54" s="343"/>
      <c r="KMY54" s="343"/>
      <c r="KMZ54" s="343"/>
      <c r="KNA54" s="343"/>
      <c r="KNB54" s="343"/>
      <c r="KNC54" s="343"/>
      <c r="KND54" s="343"/>
      <c r="KNE54" s="343"/>
      <c r="KNF54" s="343"/>
      <c r="KNG54" s="343"/>
      <c r="KNH54" s="343"/>
      <c r="KNI54" s="343"/>
      <c r="KNJ54" s="343"/>
      <c r="KNK54" s="343"/>
      <c r="KNL54" s="343"/>
      <c r="KNM54" s="343"/>
      <c r="KNN54" s="343"/>
      <c r="KNO54" s="343"/>
      <c r="KNP54" s="343"/>
      <c r="KNQ54" s="343"/>
      <c r="KNR54" s="343"/>
      <c r="KNS54" s="343"/>
      <c r="KNT54" s="343"/>
      <c r="KNU54" s="343"/>
      <c r="KNV54" s="343"/>
      <c r="KNW54" s="343"/>
      <c r="KNX54" s="343"/>
      <c r="KNY54" s="343"/>
      <c r="KNZ54" s="343"/>
      <c r="KOA54" s="343"/>
      <c r="KOB54" s="343"/>
      <c r="KOC54" s="343"/>
      <c r="KOD54" s="343"/>
      <c r="KOE54" s="343"/>
      <c r="KOF54" s="343"/>
      <c r="KOG54" s="343"/>
      <c r="KOH54" s="343"/>
      <c r="KOI54" s="343"/>
      <c r="KOJ54" s="343"/>
      <c r="KOK54" s="343"/>
      <c r="KOL54" s="343"/>
      <c r="KOM54" s="343"/>
      <c r="KON54" s="343"/>
      <c r="KOO54" s="343"/>
      <c r="KOP54" s="343"/>
      <c r="KOQ54" s="343"/>
      <c r="KOR54" s="343"/>
      <c r="KOS54" s="343"/>
      <c r="KOT54" s="343"/>
      <c r="KOU54" s="343"/>
      <c r="KOV54" s="343"/>
      <c r="KOW54" s="343"/>
      <c r="KOX54" s="343"/>
      <c r="KOY54" s="343"/>
      <c r="KOZ54" s="343"/>
      <c r="KPA54" s="343"/>
      <c r="KPB54" s="343"/>
      <c r="KPC54" s="343"/>
      <c r="KPD54" s="343"/>
      <c r="KPE54" s="343"/>
      <c r="KPF54" s="343"/>
      <c r="KPG54" s="343"/>
      <c r="KPH54" s="343"/>
      <c r="KPI54" s="343"/>
      <c r="KPJ54" s="343"/>
      <c r="KPK54" s="343"/>
      <c r="KPL54" s="343"/>
      <c r="KPM54" s="343"/>
      <c r="KPN54" s="343"/>
      <c r="KPO54" s="343"/>
      <c r="KPP54" s="343"/>
      <c r="KPQ54" s="343"/>
      <c r="KPR54" s="343"/>
      <c r="KPS54" s="343"/>
      <c r="KPT54" s="343"/>
      <c r="KPU54" s="343"/>
      <c r="KPV54" s="343"/>
      <c r="KPW54" s="343"/>
      <c r="KPX54" s="343"/>
      <c r="KPY54" s="343"/>
      <c r="KPZ54" s="343"/>
      <c r="KQA54" s="343"/>
      <c r="KQB54" s="343"/>
      <c r="KQC54" s="343"/>
      <c r="KQD54" s="343"/>
      <c r="KQE54" s="343"/>
      <c r="KQF54" s="343"/>
      <c r="KQG54" s="343"/>
      <c r="KQH54" s="343"/>
      <c r="KQI54" s="343"/>
      <c r="KQJ54" s="343"/>
      <c r="KQK54" s="343"/>
      <c r="KQL54" s="343"/>
      <c r="KQM54" s="343"/>
      <c r="KQN54" s="343"/>
      <c r="KQO54" s="343"/>
      <c r="KQP54" s="343"/>
      <c r="KQQ54" s="343"/>
      <c r="KQR54" s="343"/>
      <c r="KQS54" s="343"/>
      <c r="KQT54" s="343"/>
      <c r="KQU54" s="343"/>
      <c r="KQV54" s="343"/>
      <c r="KQW54" s="343"/>
      <c r="KQX54" s="343"/>
      <c r="KQY54" s="343"/>
      <c r="KQZ54" s="343"/>
      <c r="KRA54" s="343"/>
      <c r="KRB54" s="343"/>
      <c r="KRC54" s="343"/>
      <c r="KRD54" s="343"/>
      <c r="KRE54" s="343"/>
      <c r="KRF54" s="343"/>
      <c r="KRG54" s="343"/>
      <c r="KRH54" s="343"/>
      <c r="KRI54" s="343"/>
      <c r="KRJ54" s="343"/>
      <c r="KRK54" s="343"/>
      <c r="KRL54" s="343"/>
      <c r="KRM54" s="343"/>
      <c r="KRN54" s="343"/>
      <c r="KRO54" s="343"/>
      <c r="KRP54" s="343"/>
      <c r="KRQ54" s="343"/>
      <c r="KRR54" s="343"/>
      <c r="KRS54" s="343"/>
      <c r="KRT54" s="343"/>
      <c r="KRU54" s="343"/>
      <c r="KRV54" s="343"/>
      <c r="KRW54" s="343"/>
      <c r="KRX54" s="343"/>
      <c r="KRY54" s="343"/>
      <c r="KRZ54" s="343"/>
      <c r="KSA54" s="343"/>
      <c r="KSB54" s="343"/>
      <c r="KSC54" s="343"/>
      <c r="KSD54" s="343"/>
      <c r="KSE54" s="343"/>
      <c r="KSF54" s="343"/>
      <c r="KSG54" s="343"/>
      <c r="KSH54" s="343"/>
      <c r="KSI54" s="343"/>
      <c r="KSJ54" s="343"/>
      <c r="KSK54" s="343"/>
      <c r="KSL54" s="343"/>
      <c r="KSM54" s="343"/>
      <c r="KSN54" s="343"/>
      <c r="KSO54" s="343"/>
      <c r="KSP54" s="343"/>
      <c r="KSQ54" s="343"/>
      <c r="KSR54" s="343"/>
      <c r="KSS54" s="343"/>
      <c r="KST54" s="343"/>
      <c r="KSU54" s="343"/>
      <c r="KSV54" s="343"/>
      <c r="KSW54" s="343"/>
      <c r="KSX54" s="343"/>
      <c r="KSY54" s="343"/>
      <c r="KSZ54" s="343"/>
      <c r="KTA54" s="343"/>
      <c r="KTB54" s="343"/>
      <c r="KTC54" s="343"/>
      <c r="KTD54" s="343"/>
      <c r="KTE54" s="343"/>
      <c r="KTF54" s="343"/>
      <c r="KTG54" s="343"/>
      <c r="KTH54" s="343"/>
      <c r="KTI54" s="343"/>
      <c r="KTJ54" s="343"/>
      <c r="KTK54" s="343"/>
      <c r="KTL54" s="343"/>
      <c r="KTM54" s="343"/>
      <c r="KTN54" s="343"/>
      <c r="KTO54" s="343"/>
      <c r="KTP54" s="343"/>
      <c r="KTQ54" s="343"/>
      <c r="KTR54" s="343"/>
      <c r="KTS54" s="343"/>
      <c r="KTT54" s="343"/>
      <c r="KTU54" s="343"/>
      <c r="KTV54" s="343"/>
      <c r="KTW54" s="343"/>
      <c r="KTX54" s="343"/>
      <c r="KTY54" s="343"/>
      <c r="KTZ54" s="343"/>
      <c r="KUA54" s="343"/>
      <c r="KUB54" s="343"/>
      <c r="KUC54" s="343"/>
      <c r="KUD54" s="343"/>
      <c r="KUE54" s="343"/>
      <c r="KUF54" s="343"/>
      <c r="KUG54" s="343"/>
      <c r="KUH54" s="343"/>
      <c r="KUI54" s="343"/>
      <c r="KUJ54" s="343"/>
      <c r="KUK54" s="343"/>
      <c r="KUL54" s="343"/>
      <c r="KUM54" s="343"/>
      <c r="KUN54" s="343"/>
      <c r="KUO54" s="343"/>
      <c r="KUP54" s="343"/>
      <c r="KUQ54" s="343"/>
      <c r="KUR54" s="343"/>
      <c r="KUS54" s="343"/>
      <c r="KUT54" s="343"/>
      <c r="KUU54" s="343"/>
      <c r="KUV54" s="343"/>
      <c r="KUW54" s="343"/>
      <c r="KUX54" s="343"/>
      <c r="KUY54" s="343"/>
      <c r="KUZ54" s="343"/>
      <c r="KVA54" s="343"/>
      <c r="KVB54" s="343"/>
      <c r="KVC54" s="343"/>
      <c r="KVD54" s="343"/>
      <c r="KVE54" s="343"/>
      <c r="KVF54" s="343"/>
      <c r="KVG54" s="343"/>
      <c r="KVH54" s="343"/>
      <c r="KVI54" s="343"/>
      <c r="KVJ54" s="343"/>
      <c r="KVK54" s="343"/>
      <c r="KVL54" s="343"/>
      <c r="KVM54" s="343"/>
      <c r="KVN54" s="343"/>
      <c r="KVO54" s="343"/>
      <c r="KVP54" s="343"/>
      <c r="KVQ54" s="343"/>
      <c r="KVR54" s="343"/>
      <c r="KVS54" s="343"/>
      <c r="KVT54" s="343"/>
      <c r="KVU54" s="343"/>
      <c r="KVV54" s="343"/>
      <c r="KVW54" s="343"/>
      <c r="KVX54" s="343"/>
      <c r="KVY54" s="343"/>
      <c r="KVZ54" s="343"/>
      <c r="KWA54" s="343"/>
      <c r="KWB54" s="343"/>
      <c r="KWC54" s="343"/>
      <c r="KWD54" s="343"/>
      <c r="KWE54" s="343"/>
      <c r="KWF54" s="343"/>
      <c r="KWG54" s="343"/>
      <c r="KWH54" s="343"/>
      <c r="KWI54" s="343"/>
      <c r="KWJ54" s="343"/>
      <c r="KWK54" s="343"/>
      <c r="KWL54" s="343"/>
      <c r="KWM54" s="343"/>
      <c r="KWN54" s="343"/>
      <c r="KWO54" s="343"/>
      <c r="KWP54" s="343"/>
      <c r="KWQ54" s="343"/>
      <c r="KWR54" s="343"/>
      <c r="KWS54" s="343"/>
      <c r="KWT54" s="343"/>
      <c r="KWU54" s="343"/>
      <c r="KWV54" s="343"/>
      <c r="KWW54" s="343"/>
      <c r="KWX54" s="343"/>
      <c r="KWY54" s="343"/>
      <c r="KWZ54" s="343"/>
      <c r="KXA54" s="343"/>
      <c r="KXB54" s="343"/>
      <c r="KXC54" s="343"/>
      <c r="KXD54" s="343"/>
      <c r="KXE54" s="343"/>
      <c r="KXF54" s="343"/>
      <c r="KXG54" s="343"/>
      <c r="KXH54" s="343"/>
      <c r="KXI54" s="343"/>
      <c r="KXJ54" s="343"/>
      <c r="KXK54" s="343"/>
      <c r="KXL54" s="343"/>
      <c r="KXM54" s="343"/>
      <c r="KXN54" s="343"/>
      <c r="KXO54" s="343"/>
      <c r="KXP54" s="343"/>
      <c r="KXQ54" s="343"/>
      <c r="KXR54" s="343"/>
      <c r="KXS54" s="343"/>
      <c r="KXT54" s="343"/>
      <c r="KXU54" s="343"/>
      <c r="KXV54" s="343"/>
      <c r="KXW54" s="343"/>
      <c r="KXX54" s="343"/>
      <c r="KXY54" s="343"/>
      <c r="KXZ54" s="343"/>
      <c r="KYA54" s="343"/>
      <c r="KYB54" s="343"/>
      <c r="KYC54" s="343"/>
      <c r="KYD54" s="343"/>
      <c r="KYE54" s="343"/>
      <c r="KYF54" s="343"/>
      <c r="KYG54" s="343"/>
      <c r="KYH54" s="343"/>
      <c r="KYI54" s="343"/>
      <c r="KYJ54" s="343"/>
      <c r="KYK54" s="343"/>
      <c r="KYL54" s="343"/>
      <c r="KYM54" s="343"/>
      <c r="KYN54" s="343"/>
      <c r="KYO54" s="343"/>
      <c r="KYP54" s="343"/>
      <c r="KYQ54" s="343"/>
      <c r="KYR54" s="343"/>
      <c r="KYS54" s="343"/>
      <c r="KYT54" s="343"/>
      <c r="KYU54" s="343"/>
      <c r="KYV54" s="343"/>
      <c r="KYW54" s="343"/>
      <c r="KYX54" s="343"/>
      <c r="KYY54" s="343"/>
      <c r="KYZ54" s="343"/>
      <c r="KZA54" s="343"/>
      <c r="KZB54" s="343"/>
      <c r="KZC54" s="343"/>
      <c r="KZD54" s="343"/>
      <c r="KZE54" s="343"/>
      <c r="KZF54" s="343"/>
      <c r="KZG54" s="343"/>
      <c r="KZH54" s="343"/>
      <c r="KZI54" s="343"/>
      <c r="KZJ54" s="343"/>
      <c r="KZK54" s="343"/>
      <c r="KZL54" s="343"/>
      <c r="KZM54" s="343"/>
      <c r="KZN54" s="343"/>
      <c r="KZO54" s="343"/>
      <c r="KZP54" s="343"/>
      <c r="KZQ54" s="343"/>
      <c r="KZR54" s="343"/>
      <c r="KZS54" s="343"/>
      <c r="KZT54" s="343"/>
      <c r="KZU54" s="343"/>
      <c r="KZV54" s="343"/>
      <c r="KZW54" s="343"/>
      <c r="KZX54" s="343"/>
      <c r="KZY54" s="343"/>
      <c r="KZZ54" s="343"/>
      <c r="LAA54" s="343"/>
      <c r="LAB54" s="343"/>
      <c r="LAC54" s="343"/>
      <c r="LAD54" s="343"/>
      <c r="LAE54" s="343"/>
      <c r="LAF54" s="343"/>
      <c r="LAG54" s="343"/>
      <c r="LAH54" s="343"/>
      <c r="LAI54" s="343"/>
      <c r="LAJ54" s="343"/>
      <c r="LAK54" s="343"/>
      <c r="LAL54" s="343"/>
      <c r="LAM54" s="343"/>
      <c r="LAN54" s="343"/>
      <c r="LAO54" s="343"/>
      <c r="LAP54" s="343"/>
      <c r="LAQ54" s="343"/>
      <c r="LAR54" s="343"/>
      <c r="LAS54" s="343"/>
      <c r="LAT54" s="343"/>
      <c r="LAU54" s="343"/>
      <c r="LAV54" s="343"/>
      <c r="LAW54" s="343"/>
      <c r="LAX54" s="343"/>
      <c r="LAY54" s="343"/>
      <c r="LAZ54" s="343"/>
      <c r="LBA54" s="343"/>
      <c r="LBB54" s="343"/>
      <c r="LBC54" s="343"/>
      <c r="LBD54" s="343"/>
      <c r="LBE54" s="343"/>
      <c r="LBF54" s="343"/>
      <c r="LBG54" s="343"/>
      <c r="LBH54" s="343"/>
      <c r="LBI54" s="343"/>
      <c r="LBJ54" s="343"/>
      <c r="LBK54" s="343"/>
      <c r="LBL54" s="343"/>
      <c r="LBM54" s="343"/>
      <c r="LBN54" s="343"/>
      <c r="LBO54" s="343"/>
      <c r="LBP54" s="343"/>
      <c r="LBQ54" s="343"/>
      <c r="LBR54" s="343"/>
      <c r="LBS54" s="343"/>
      <c r="LBT54" s="343"/>
      <c r="LBU54" s="343"/>
      <c r="LBV54" s="343"/>
      <c r="LBW54" s="343"/>
      <c r="LBX54" s="343"/>
      <c r="LBY54" s="343"/>
      <c r="LBZ54" s="343"/>
      <c r="LCA54" s="343"/>
      <c r="LCB54" s="343"/>
      <c r="LCC54" s="343"/>
      <c r="LCD54" s="343"/>
      <c r="LCE54" s="343"/>
      <c r="LCF54" s="343"/>
      <c r="LCG54" s="343"/>
      <c r="LCH54" s="343"/>
      <c r="LCI54" s="343"/>
      <c r="LCJ54" s="343"/>
      <c r="LCK54" s="343"/>
      <c r="LCL54" s="343"/>
      <c r="LCM54" s="343"/>
      <c r="LCN54" s="343"/>
      <c r="LCO54" s="343"/>
      <c r="LCP54" s="343"/>
      <c r="LCQ54" s="343"/>
      <c r="LCR54" s="343"/>
      <c r="LCS54" s="343"/>
      <c r="LCT54" s="343"/>
      <c r="LCU54" s="343"/>
      <c r="LCV54" s="343"/>
      <c r="LCW54" s="343"/>
      <c r="LCX54" s="343"/>
      <c r="LCY54" s="343"/>
      <c r="LCZ54" s="343"/>
      <c r="LDA54" s="343"/>
      <c r="LDB54" s="343"/>
      <c r="LDC54" s="343"/>
      <c r="LDD54" s="343"/>
      <c r="LDE54" s="343"/>
      <c r="LDF54" s="343"/>
      <c r="LDG54" s="343"/>
      <c r="LDH54" s="343"/>
      <c r="LDI54" s="343"/>
      <c r="LDJ54" s="343"/>
      <c r="LDK54" s="343"/>
      <c r="LDL54" s="343"/>
      <c r="LDM54" s="343"/>
      <c r="LDN54" s="343"/>
      <c r="LDO54" s="343"/>
      <c r="LDP54" s="343"/>
      <c r="LDQ54" s="343"/>
      <c r="LDR54" s="343"/>
      <c r="LDS54" s="343"/>
      <c r="LDT54" s="343"/>
      <c r="LDU54" s="343"/>
      <c r="LDV54" s="343"/>
      <c r="LDW54" s="343"/>
      <c r="LDX54" s="343"/>
      <c r="LDY54" s="343"/>
      <c r="LDZ54" s="343"/>
      <c r="LEA54" s="343"/>
      <c r="LEB54" s="343"/>
      <c r="LEC54" s="343"/>
      <c r="LED54" s="343"/>
      <c r="LEE54" s="343"/>
      <c r="LEF54" s="343"/>
      <c r="LEG54" s="343"/>
      <c r="LEH54" s="343"/>
      <c r="LEI54" s="343"/>
      <c r="LEJ54" s="343"/>
      <c r="LEK54" s="343"/>
      <c r="LEL54" s="343"/>
      <c r="LEM54" s="343"/>
      <c r="LEN54" s="343"/>
      <c r="LEO54" s="343"/>
      <c r="LEP54" s="343"/>
      <c r="LEQ54" s="343"/>
      <c r="LER54" s="343"/>
      <c r="LES54" s="343"/>
      <c r="LET54" s="343"/>
      <c r="LEU54" s="343"/>
      <c r="LEV54" s="343"/>
      <c r="LEW54" s="343"/>
      <c r="LEX54" s="343"/>
      <c r="LEY54" s="343"/>
      <c r="LEZ54" s="343"/>
      <c r="LFA54" s="343"/>
      <c r="LFB54" s="343"/>
      <c r="LFC54" s="343"/>
      <c r="LFD54" s="343"/>
      <c r="LFE54" s="343"/>
      <c r="LFF54" s="343"/>
      <c r="LFG54" s="343"/>
      <c r="LFH54" s="343"/>
      <c r="LFI54" s="343"/>
      <c r="LFJ54" s="343"/>
      <c r="LFK54" s="343"/>
      <c r="LFL54" s="343"/>
      <c r="LFM54" s="343"/>
      <c r="LFN54" s="343"/>
      <c r="LFO54" s="343"/>
      <c r="LFP54" s="343"/>
      <c r="LFQ54" s="343"/>
      <c r="LFR54" s="343"/>
      <c r="LFS54" s="343"/>
      <c r="LFT54" s="343"/>
      <c r="LFU54" s="343"/>
      <c r="LFV54" s="343"/>
      <c r="LFW54" s="343"/>
      <c r="LFX54" s="343"/>
      <c r="LFY54" s="343"/>
      <c r="LFZ54" s="343"/>
      <c r="LGA54" s="343"/>
      <c r="LGB54" s="343"/>
      <c r="LGC54" s="343"/>
      <c r="LGD54" s="343"/>
      <c r="LGE54" s="343"/>
      <c r="LGF54" s="343"/>
      <c r="LGG54" s="343"/>
      <c r="LGH54" s="343"/>
      <c r="LGI54" s="343"/>
      <c r="LGJ54" s="343"/>
      <c r="LGK54" s="343"/>
      <c r="LGL54" s="343"/>
      <c r="LGM54" s="343"/>
      <c r="LGN54" s="343"/>
      <c r="LGO54" s="343"/>
      <c r="LGP54" s="343"/>
      <c r="LGQ54" s="343"/>
      <c r="LGR54" s="343"/>
      <c r="LGS54" s="343"/>
      <c r="LGT54" s="343"/>
      <c r="LGU54" s="343"/>
      <c r="LGV54" s="343"/>
      <c r="LGW54" s="343"/>
      <c r="LGX54" s="343"/>
      <c r="LGY54" s="343"/>
      <c r="LGZ54" s="343"/>
      <c r="LHA54" s="343"/>
      <c r="LHB54" s="343"/>
      <c r="LHC54" s="343"/>
      <c r="LHD54" s="343"/>
      <c r="LHE54" s="343"/>
      <c r="LHF54" s="343"/>
      <c r="LHG54" s="343"/>
      <c r="LHH54" s="343"/>
      <c r="LHI54" s="343"/>
      <c r="LHJ54" s="343"/>
      <c r="LHK54" s="343"/>
      <c r="LHL54" s="343"/>
      <c r="LHM54" s="343"/>
      <c r="LHN54" s="343"/>
      <c r="LHO54" s="343"/>
      <c r="LHP54" s="343"/>
      <c r="LHQ54" s="343"/>
      <c r="LHR54" s="343"/>
      <c r="LHS54" s="343"/>
      <c r="LHT54" s="343"/>
      <c r="LHU54" s="343"/>
      <c r="LHV54" s="343"/>
      <c r="LHW54" s="343"/>
      <c r="LHX54" s="343"/>
      <c r="LHY54" s="343"/>
      <c r="LHZ54" s="343"/>
      <c r="LIA54" s="343"/>
      <c r="LIB54" s="343"/>
      <c r="LIC54" s="343"/>
      <c r="LID54" s="343"/>
      <c r="LIE54" s="343"/>
      <c r="LIF54" s="343"/>
      <c r="LIG54" s="343"/>
      <c r="LIH54" s="343"/>
      <c r="LII54" s="343"/>
      <c r="LIJ54" s="343"/>
      <c r="LIK54" s="343"/>
      <c r="LIL54" s="343"/>
      <c r="LIM54" s="343"/>
      <c r="LIN54" s="343"/>
      <c r="LIO54" s="343"/>
      <c r="LIP54" s="343"/>
      <c r="LIQ54" s="343"/>
      <c r="LIR54" s="343"/>
      <c r="LIS54" s="343"/>
      <c r="LIT54" s="343"/>
      <c r="LIU54" s="343"/>
      <c r="LIV54" s="343"/>
      <c r="LIW54" s="343"/>
      <c r="LIX54" s="343"/>
      <c r="LIY54" s="343"/>
      <c r="LIZ54" s="343"/>
      <c r="LJA54" s="343"/>
      <c r="LJB54" s="343"/>
      <c r="LJC54" s="343"/>
      <c r="LJD54" s="343"/>
      <c r="LJE54" s="343"/>
      <c r="LJF54" s="343"/>
      <c r="LJG54" s="343"/>
      <c r="LJH54" s="343"/>
      <c r="LJI54" s="343"/>
      <c r="LJJ54" s="343"/>
      <c r="LJK54" s="343"/>
      <c r="LJL54" s="343"/>
      <c r="LJM54" s="343"/>
      <c r="LJN54" s="343"/>
      <c r="LJO54" s="343"/>
      <c r="LJP54" s="343"/>
      <c r="LJQ54" s="343"/>
      <c r="LJR54" s="343"/>
      <c r="LJS54" s="343"/>
      <c r="LJT54" s="343"/>
      <c r="LJU54" s="343"/>
      <c r="LJV54" s="343"/>
      <c r="LJW54" s="343"/>
      <c r="LJX54" s="343"/>
      <c r="LJY54" s="343"/>
      <c r="LJZ54" s="343"/>
      <c r="LKA54" s="343"/>
      <c r="LKB54" s="343"/>
      <c r="LKC54" s="343"/>
      <c r="LKD54" s="343"/>
      <c r="LKE54" s="343"/>
      <c r="LKF54" s="343"/>
      <c r="LKG54" s="343"/>
      <c r="LKH54" s="343"/>
      <c r="LKI54" s="343"/>
      <c r="LKJ54" s="343"/>
      <c r="LKK54" s="343"/>
      <c r="LKL54" s="343"/>
      <c r="LKM54" s="343"/>
      <c r="LKN54" s="343"/>
      <c r="LKO54" s="343"/>
      <c r="LKP54" s="343"/>
      <c r="LKQ54" s="343"/>
      <c r="LKR54" s="343"/>
      <c r="LKS54" s="343"/>
      <c r="LKT54" s="343"/>
      <c r="LKU54" s="343"/>
      <c r="LKV54" s="343"/>
      <c r="LKW54" s="343"/>
      <c r="LKX54" s="343"/>
      <c r="LKY54" s="343"/>
      <c r="LKZ54" s="343"/>
      <c r="LLA54" s="343"/>
      <c r="LLB54" s="343"/>
      <c r="LLC54" s="343"/>
      <c r="LLD54" s="343"/>
      <c r="LLE54" s="343"/>
      <c r="LLF54" s="343"/>
      <c r="LLG54" s="343"/>
      <c r="LLH54" s="343"/>
      <c r="LLI54" s="343"/>
      <c r="LLJ54" s="343"/>
      <c r="LLK54" s="343"/>
      <c r="LLL54" s="343"/>
      <c r="LLM54" s="343"/>
      <c r="LLN54" s="343"/>
      <c r="LLO54" s="343"/>
      <c r="LLP54" s="343"/>
      <c r="LLQ54" s="343"/>
      <c r="LLR54" s="343"/>
      <c r="LLS54" s="343"/>
      <c r="LLT54" s="343"/>
      <c r="LLU54" s="343"/>
      <c r="LLV54" s="343"/>
      <c r="LLW54" s="343"/>
      <c r="LLX54" s="343"/>
      <c r="LLY54" s="343"/>
      <c r="LLZ54" s="343"/>
      <c r="LMA54" s="343"/>
      <c r="LMB54" s="343"/>
      <c r="LMC54" s="343"/>
      <c r="LMD54" s="343"/>
      <c r="LME54" s="343"/>
      <c r="LMF54" s="343"/>
      <c r="LMG54" s="343"/>
      <c r="LMH54" s="343"/>
      <c r="LMI54" s="343"/>
      <c r="LMJ54" s="343"/>
      <c r="LMK54" s="343"/>
      <c r="LML54" s="343"/>
      <c r="LMM54" s="343"/>
      <c r="LMN54" s="343"/>
      <c r="LMO54" s="343"/>
      <c r="LMP54" s="343"/>
      <c r="LMQ54" s="343"/>
      <c r="LMR54" s="343"/>
      <c r="LMS54" s="343"/>
      <c r="LMT54" s="343"/>
      <c r="LMU54" s="343"/>
      <c r="LMV54" s="343"/>
      <c r="LMW54" s="343"/>
      <c r="LMX54" s="343"/>
      <c r="LMY54" s="343"/>
      <c r="LMZ54" s="343"/>
      <c r="LNA54" s="343"/>
      <c r="LNB54" s="343"/>
      <c r="LNC54" s="343"/>
      <c r="LND54" s="343"/>
      <c r="LNE54" s="343"/>
      <c r="LNF54" s="343"/>
      <c r="LNG54" s="343"/>
      <c r="LNH54" s="343"/>
      <c r="LNI54" s="343"/>
      <c r="LNJ54" s="343"/>
      <c r="LNK54" s="343"/>
      <c r="LNL54" s="343"/>
      <c r="LNM54" s="343"/>
      <c r="LNN54" s="343"/>
      <c r="LNO54" s="343"/>
      <c r="LNP54" s="343"/>
      <c r="LNQ54" s="343"/>
      <c r="LNR54" s="343"/>
      <c r="LNS54" s="343"/>
      <c r="LNT54" s="343"/>
      <c r="LNU54" s="343"/>
      <c r="LNV54" s="343"/>
      <c r="LNW54" s="343"/>
      <c r="LNX54" s="343"/>
      <c r="LNY54" s="343"/>
      <c r="LNZ54" s="343"/>
      <c r="LOA54" s="343"/>
      <c r="LOB54" s="343"/>
      <c r="LOC54" s="343"/>
      <c r="LOD54" s="343"/>
      <c r="LOE54" s="343"/>
      <c r="LOF54" s="343"/>
      <c r="LOG54" s="343"/>
      <c r="LOH54" s="343"/>
      <c r="LOI54" s="343"/>
      <c r="LOJ54" s="343"/>
      <c r="LOK54" s="343"/>
      <c r="LOL54" s="343"/>
      <c r="LOM54" s="343"/>
      <c r="LON54" s="343"/>
      <c r="LOO54" s="343"/>
      <c r="LOP54" s="343"/>
      <c r="LOQ54" s="343"/>
      <c r="LOR54" s="343"/>
      <c r="LOS54" s="343"/>
      <c r="LOT54" s="343"/>
      <c r="LOU54" s="343"/>
      <c r="LOV54" s="343"/>
      <c r="LOW54" s="343"/>
      <c r="LOX54" s="343"/>
      <c r="LOY54" s="343"/>
      <c r="LOZ54" s="343"/>
      <c r="LPA54" s="343"/>
      <c r="LPB54" s="343"/>
      <c r="LPC54" s="343"/>
      <c r="LPD54" s="343"/>
      <c r="LPE54" s="343"/>
      <c r="LPF54" s="343"/>
      <c r="LPG54" s="343"/>
      <c r="LPH54" s="343"/>
      <c r="LPI54" s="343"/>
      <c r="LPJ54" s="343"/>
      <c r="LPK54" s="343"/>
      <c r="LPL54" s="343"/>
      <c r="LPM54" s="343"/>
      <c r="LPN54" s="343"/>
      <c r="LPO54" s="343"/>
      <c r="LPP54" s="343"/>
      <c r="LPQ54" s="343"/>
      <c r="LPR54" s="343"/>
      <c r="LPS54" s="343"/>
      <c r="LPT54" s="343"/>
      <c r="LPU54" s="343"/>
      <c r="LPV54" s="343"/>
      <c r="LPW54" s="343"/>
      <c r="LPX54" s="343"/>
      <c r="LPY54" s="343"/>
      <c r="LPZ54" s="343"/>
      <c r="LQA54" s="343"/>
      <c r="LQB54" s="343"/>
      <c r="LQC54" s="343"/>
      <c r="LQD54" s="343"/>
      <c r="LQE54" s="343"/>
      <c r="LQF54" s="343"/>
      <c r="LQG54" s="343"/>
      <c r="LQH54" s="343"/>
      <c r="LQI54" s="343"/>
      <c r="LQJ54" s="343"/>
      <c r="LQK54" s="343"/>
      <c r="LQL54" s="343"/>
      <c r="LQM54" s="343"/>
      <c r="LQN54" s="343"/>
      <c r="LQO54" s="343"/>
      <c r="LQP54" s="343"/>
      <c r="LQQ54" s="343"/>
      <c r="LQR54" s="343"/>
      <c r="LQS54" s="343"/>
      <c r="LQT54" s="343"/>
      <c r="LQU54" s="343"/>
      <c r="LQV54" s="343"/>
      <c r="LQW54" s="343"/>
      <c r="LQX54" s="343"/>
      <c r="LQY54" s="343"/>
      <c r="LQZ54" s="343"/>
      <c r="LRA54" s="343"/>
      <c r="LRB54" s="343"/>
      <c r="LRC54" s="343"/>
      <c r="LRD54" s="343"/>
      <c r="LRE54" s="343"/>
      <c r="LRF54" s="343"/>
      <c r="LRG54" s="343"/>
      <c r="LRH54" s="343"/>
      <c r="LRI54" s="343"/>
      <c r="LRJ54" s="343"/>
      <c r="LRK54" s="343"/>
      <c r="LRL54" s="343"/>
      <c r="LRM54" s="343"/>
      <c r="LRN54" s="343"/>
      <c r="LRO54" s="343"/>
      <c r="LRP54" s="343"/>
      <c r="LRQ54" s="343"/>
      <c r="LRR54" s="343"/>
      <c r="LRS54" s="343"/>
      <c r="LRT54" s="343"/>
      <c r="LRU54" s="343"/>
      <c r="LRV54" s="343"/>
      <c r="LRW54" s="343"/>
      <c r="LRX54" s="343"/>
      <c r="LRY54" s="343"/>
      <c r="LRZ54" s="343"/>
      <c r="LSA54" s="343"/>
      <c r="LSB54" s="343"/>
      <c r="LSC54" s="343"/>
      <c r="LSD54" s="343"/>
      <c r="LSE54" s="343"/>
      <c r="LSF54" s="343"/>
      <c r="LSG54" s="343"/>
      <c r="LSH54" s="343"/>
      <c r="LSI54" s="343"/>
      <c r="LSJ54" s="343"/>
      <c r="LSK54" s="343"/>
      <c r="LSL54" s="343"/>
      <c r="LSM54" s="343"/>
      <c r="LSN54" s="343"/>
      <c r="LSO54" s="343"/>
      <c r="LSP54" s="343"/>
      <c r="LSQ54" s="343"/>
      <c r="LSR54" s="343"/>
      <c r="LSS54" s="343"/>
      <c r="LST54" s="343"/>
      <c r="LSU54" s="343"/>
      <c r="LSV54" s="343"/>
      <c r="LSW54" s="343"/>
      <c r="LSX54" s="343"/>
      <c r="LSY54" s="343"/>
      <c r="LSZ54" s="343"/>
      <c r="LTA54" s="343"/>
      <c r="LTB54" s="343"/>
      <c r="LTC54" s="343"/>
      <c r="LTD54" s="343"/>
      <c r="LTE54" s="343"/>
      <c r="LTF54" s="343"/>
      <c r="LTG54" s="343"/>
      <c r="LTH54" s="343"/>
      <c r="LTI54" s="343"/>
      <c r="LTJ54" s="343"/>
      <c r="LTK54" s="343"/>
      <c r="LTL54" s="343"/>
      <c r="LTM54" s="343"/>
      <c r="LTN54" s="343"/>
      <c r="LTO54" s="343"/>
      <c r="LTP54" s="343"/>
      <c r="LTQ54" s="343"/>
      <c r="LTR54" s="343"/>
      <c r="LTS54" s="343"/>
      <c r="LTT54" s="343"/>
      <c r="LTU54" s="343"/>
      <c r="LTV54" s="343"/>
      <c r="LTW54" s="343"/>
      <c r="LTX54" s="343"/>
      <c r="LTY54" s="343"/>
      <c r="LTZ54" s="343"/>
      <c r="LUA54" s="343"/>
      <c r="LUB54" s="343"/>
      <c r="LUC54" s="343"/>
      <c r="LUD54" s="343"/>
      <c r="LUE54" s="343"/>
      <c r="LUF54" s="343"/>
      <c r="LUG54" s="343"/>
      <c r="LUH54" s="343"/>
      <c r="LUI54" s="343"/>
      <c r="LUJ54" s="343"/>
      <c r="LUK54" s="343"/>
      <c r="LUL54" s="343"/>
      <c r="LUM54" s="343"/>
      <c r="LUN54" s="343"/>
      <c r="LUO54" s="343"/>
      <c r="LUP54" s="343"/>
      <c r="LUQ54" s="343"/>
      <c r="LUR54" s="343"/>
      <c r="LUS54" s="343"/>
      <c r="LUT54" s="343"/>
      <c r="LUU54" s="343"/>
      <c r="LUV54" s="343"/>
      <c r="LUW54" s="343"/>
      <c r="LUX54" s="343"/>
      <c r="LUY54" s="343"/>
      <c r="LUZ54" s="343"/>
      <c r="LVA54" s="343"/>
      <c r="LVB54" s="343"/>
      <c r="LVC54" s="343"/>
      <c r="LVD54" s="343"/>
      <c r="LVE54" s="343"/>
      <c r="LVF54" s="343"/>
      <c r="LVG54" s="343"/>
      <c r="LVH54" s="343"/>
      <c r="LVI54" s="343"/>
      <c r="LVJ54" s="343"/>
      <c r="LVK54" s="343"/>
      <c r="LVL54" s="343"/>
      <c r="LVM54" s="343"/>
      <c r="LVN54" s="343"/>
      <c r="LVO54" s="343"/>
      <c r="LVP54" s="343"/>
      <c r="LVQ54" s="343"/>
      <c r="LVR54" s="343"/>
      <c r="LVS54" s="343"/>
      <c r="LVT54" s="343"/>
      <c r="LVU54" s="343"/>
      <c r="LVV54" s="343"/>
      <c r="LVW54" s="343"/>
      <c r="LVX54" s="343"/>
      <c r="LVY54" s="343"/>
      <c r="LVZ54" s="343"/>
      <c r="LWA54" s="343"/>
      <c r="LWB54" s="343"/>
      <c r="LWC54" s="343"/>
      <c r="LWD54" s="343"/>
      <c r="LWE54" s="343"/>
      <c r="LWF54" s="343"/>
      <c r="LWG54" s="343"/>
      <c r="LWH54" s="343"/>
      <c r="LWI54" s="343"/>
      <c r="LWJ54" s="343"/>
      <c r="LWK54" s="343"/>
      <c r="LWL54" s="343"/>
      <c r="LWM54" s="343"/>
      <c r="LWN54" s="343"/>
      <c r="LWO54" s="343"/>
      <c r="LWP54" s="343"/>
      <c r="LWQ54" s="343"/>
      <c r="LWR54" s="343"/>
      <c r="LWS54" s="343"/>
      <c r="LWT54" s="343"/>
      <c r="LWU54" s="343"/>
      <c r="LWV54" s="343"/>
      <c r="LWW54" s="343"/>
      <c r="LWX54" s="343"/>
      <c r="LWY54" s="343"/>
      <c r="LWZ54" s="343"/>
      <c r="LXA54" s="343"/>
      <c r="LXB54" s="343"/>
      <c r="LXC54" s="343"/>
      <c r="LXD54" s="343"/>
      <c r="LXE54" s="343"/>
      <c r="LXF54" s="343"/>
      <c r="LXG54" s="343"/>
      <c r="LXH54" s="343"/>
      <c r="LXI54" s="343"/>
      <c r="LXJ54" s="343"/>
      <c r="LXK54" s="343"/>
      <c r="LXL54" s="343"/>
      <c r="LXM54" s="343"/>
      <c r="LXN54" s="343"/>
      <c r="LXO54" s="343"/>
      <c r="LXP54" s="343"/>
      <c r="LXQ54" s="343"/>
      <c r="LXR54" s="343"/>
      <c r="LXS54" s="343"/>
      <c r="LXT54" s="343"/>
      <c r="LXU54" s="343"/>
      <c r="LXV54" s="343"/>
      <c r="LXW54" s="343"/>
      <c r="LXX54" s="343"/>
      <c r="LXY54" s="343"/>
      <c r="LXZ54" s="343"/>
      <c r="LYA54" s="343"/>
      <c r="LYB54" s="343"/>
      <c r="LYC54" s="343"/>
      <c r="LYD54" s="343"/>
      <c r="LYE54" s="343"/>
      <c r="LYF54" s="343"/>
      <c r="LYG54" s="343"/>
      <c r="LYH54" s="343"/>
      <c r="LYI54" s="343"/>
      <c r="LYJ54" s="343"/>
      <c r="LYK54" s="343"/>
      <c r="LYL54" s="343"/>
      <c r="LYM54" s="343"/>
      <c r="LYN54" s="343"/>
      <c r="LYO54" s="343"/>
      <c r="LYP54" s="343"/>
      <c r="LYQ54" s="343"/>
      <c r="LYR54" s="343"/>
      <c r="LYS54" s="343"/>
      <c r="LYT54" s="343"/>
      <c r="LYU54" s="343"/>
      <c r="LYV54" s="343"/>
      <c r="LYW54" s="343"/>
      <c r="LYX54" s="343"/>
      <c r="LYY54" s="343"/>
      <c r="LYZ54" s="343"/>
      <c r="LZA54" s="343"/>
      <c r="LZB54" s="343"/>
      <c r="LZC54" s="343"/>
      <c r="LZD54" s="343"/>
      <c r="LZE54" s="343"/>
      <c r="LZF54" s="343"/>
      <c r="LZG54" s="343"/>
      <c r="LZH54" s="343"/>
      <c r="LZI54" s="343"/>
      <c r="LZJ54" s="343"/>
      <c r="LZK54" s="343"/>
      <c r="LZL54" s="343"/>
      <c r="LZM54" s="343"/>
      <c r="LZN54" s="343"/>
      <c r="LZO54" s="343"/>
      <c r="LZP54" s="343"/>
      <c r="LZQ54" s="343"/>
      <c r="LZR54" s="343"/>
      <c r="LZS54" s="343"/>
      <c r="LZT54" s="343"/>
      <c r="LZU54" s="343"/>
      <c r="LZV54" s="343"/>
      <c r="LZW54" s="343"/>
      <c r="LZX54" s="343"/>
      <c r="LZY54" s="343"/>
      <c r="LZZ54" s="343"/>
      <c r="MAA54" s="343"/>
      <c r="MAB54" s="343"/>
      <c r="MAC54" s="343"/>
      <c r="MAD54" s="343"/>
      <c r="MAE54" s="343"/>
      <c r="MAF54" s="343"/>
      <c r="MAG54" s="343"/>
      <c r="MAH54" s="343"/>
      <c r="MAI54" s="343"/>
      <c r="MAJ54" s="343"/>
      <c r="MAK54" s="343"/>
      <c r="MAL54" s="343"/>
      <c r="MAM54" s="343"/>
      <c r="MAN54" s="343"/>
      <c r="MAO54" s="343"/>
      <c r="MAP54" s="343"/>
      <c r="MAQ54" s="343"/>
      <c r="MAR54" s="343"/>
      <c r="MAS54" s="343"/>
      <c r="MAT54" s="343"/>
      <c r="MAU54" s="343"/>
      <c r="MAV54" s="343"/>
      <c r="MAW54" s="343"/>
      <c r="MAX54" s="343"/>
      <c r="MAY54" s="343"/>
      <c r="MAZ54" s="343"/>
      <c r="MBA54" s="343"/>
      <c r="MBB54" s="343"/>
      <c r="MBC54" s="343"/>
      <c r="MBD54" s="343"/>
      <c r="MBE54" s="343"/>
      <c r="MBF54" s="343"/>
      <c r="MBG54" s="343"/>
      <c r="MBH54" s="343"/>
      <c r="MBI54" s="343"/>
      <c r="MBJ54" s="343"/>
      <c r="MBK54" s="343"/>
      <c r="MBL54" s="343"/>
      <c r="MBM54" s="343"/>
      <c r="MBN54" s="343"/>
      <c r="MBO54" s="343"/>
      <c r="MBP54" s="343"/>
      <c r="MBQ54" s="343"/>
      <c r="MBR54" s="343"/>
      <c r="MBS54" s="343"/>
      <c r="MBT54" s="343"/>
      <c r="MBU54" s="343"/>
      <c r="MBV54" s="343"/>
      <c r="MBW54" s="343"/>
      <c r="MBX54" s="343"/>
      <c r="MBY54" s="343"/>
      <c r="MBZ54" s="343"/>
      <c r="MCA54" s="343"/>
      <c r="MCB54" s="343"/>
      <c r="MCC54" s="343"/>
      <c r="MCD54" s="343"/>
      <c r="MCE54" s="343"/>
      <c r="MCF54" s="343"/>
      <c r="MCG54" s="343"/>
      <c r="MCH54" s="343"/>
      <c r="MCI54" s="343"/>
      <c r="MCJ54" s="343"/>
      <c r="MCK54" s="343"/>
      <c r="MCL54" s="343"/>
      <c r="MCM54" s="343"/>
      <c r="MCN54" s="343"/>
      <c r="MCO54" s="343"/>
      <c r="MCP54" s="343"/>
      <c r="MCQ54" s="343"/>
      <c r="MCR54" s="343"/>
      <c r="MCS54" s="343"/>
      <c r="MCT54" s="343"/>
      <c r="MCU54" s="343"/>
      <c r="MCV54" s="343"/>
      <c r="MCW54" s="343"/>
      <c r="MCX54" s="343"/>
      <c r="MCY54" s="343"/>
      <c r="MCZ54" s="343"/>
      <c r="MDA54" s="343"/>
      <c r="MDB54" s="343"/>
      <c r="MDC54" s="343"/>
      <c r="MDD54" s="343"/>
      <c r="MDE54" s="343"/>
      <c r="MDF54" s="343"/>
      <c r="MDG54" s="343"/>
      <c r="MDH54" s="343"/>
      <c r="MDI54" s="343"/>
      <c r="MDJ54" s="343"/>
      <c r="MDK54" s="343"/>
      <c r="MDL54" s="343"/>
      <c r="MDM54" s="343"/>
      <c r="MDN54" s="343"/>
      <c r="MDO54" s="343"/>
      <c r="MDP54" s="343"/>
      <c r="MDQ54" s="343"/>
      <c r="MDR54" s="343"/>
      <c r="MDS54" s="343"/>
      <c r="MDT54" s="343"/>
      <c r="MDU54" s="343"/>
      <c r="MDV54" s="343"/>
      <c r="MDW54" s="343"/>
      <c r="MDX54" s="343"/>
      <c r="MDY54" s="343"/>
      <c r="MDZ54" s="343"/>
      <c r="MEA54" s="343"/>
      <c r="MEB54" s="343"/>
      <c r="MEC54" s="343"/>
      <c r="MED54" s="343"/>
      <c r="MEE54" s="343"/>
      <c r="MEF54" s="343"/>
      <c r="MEG54" s="343"/>
      <c r="MEH54" s="343"/>
      <c r="MEI54" s="343"/>
      <c r="MEJ54" s="343"/>
      <c r="MEK54" s="343"/>
      <c r="MEL54" s="343"/>
      <c r="MEM54" s="343"/>
      <c r="MEN54" s="343"/>
      <c r="MEO54" s="343"/>
      <c r="MEP54" s="343"/>
      <c r="MEQ54" s="343"/>
      <c r="MER54" s="343"/>
      <c r="MES54" s="343"/>
      <c r="MET54" s="343"/>
      <c r="MEU54" s="343"/>
      <c r="MEV54" s="343"/>
      <c r="MEW54" s="343"/>
      <c r="MEX54" s="343"/>
      <c r="MEY54" s="343"/>
      <c r="MEZ54" s="343"/>
      <c r="MFA54" s="343"/>
      <c r="MFB54" s="343"/>
      <c r="MFC54" s="343"/>
      <c r="MFD54" s="343"/>
      <c r="MFE54" s="343"/>
      <c r="MFF54" s="343"/>
      <c r="MFG54" s="343"/>
      <c r="MFH54" s="343"/>
      <c r="MFI54" s="343"/>
      <c r="MFJ54" s="343"/>
      <c r="MFK54" s="343"/>
      <c r="MFL54" s="343"/>
      <c r="MFM54" s="343"/>
      <c r="MFN54" s="343"/>
      <c r="MFO54" s="343"/>
      <c r="MFP54" s="343"/>
      <c r="MFQ54" s="343"/>
      <c r="MFR54" s="343"/>
      <c r="MFS54" s="343"/>
      <c r="MFT54" s="343"/>
      <c r="MFU54" s="343"/>
      <c r="MFV54" s="343"/>
      <c r="MFW54" s="343"/>
      <c r="MFX54" s="343"/>
      <c r="MFY54" s="343"/>
      <c r="MFZ54" s="343"/>
      <c r="MGA54" s="343"/>
      <c r="MGB54" s="343"/>
      <c r="MGC54" s="343"/>
      <c r="MGD54" s="343"/>
      <c r="MGE54" s="343"/>
      <c r="MGF54" s="343"/>
      <c r="MGG54" s="343"/>
      <c r="MGH54" s="343"/>
      <c r="MGI54" s="343"/>
      <c r="MGJ54" s="343"/>
      <c r="MGK54" s="343"/>
      <c r="MGL54" s="343"/>
      <c r="MGM54" s="343"/>
      <c r="MGN54" s="343"/>
      <c r="MGO54" s="343"/>
      <c r="MGP54" s="343"/>
      <c r="MGQ54" s="343"/>
      <c r="MGR54" s="343"/>
      <c r="MGS54" s="343"/>
      <c r="MGT54" s="343"/>
      <c r="MGU54" s="343"/>
      <c r="MGV54" s="343"/>
      <c r="MGW54" s="343"/>
      <c r="MGX54" s="343"/>
      <c r="MGY54" s="343"/>
      <c r="MGZ54" s="343"/>
      <c r="MHA54" s="343"/>
      <c r="MHB54" s="343"/>
      <c r="MHC54" s="343"/>
      <c r="MHD54" s="343"/>
      <c r="MHE54" s="343"/>
      <c r="MHF54" s="343"/>
      <c r="MHG54" s="343"/>
      <c r="MHH54" s="343"/>
      <c r="MHI54" s="343"/>
      <c r="MHJ54" s="343"/>
      <c r="MHK54" s="343"/>
      <c r="MHL54" s="343"/>
      <c r="MHM54" s="343"/>
      <c r="MHN54" s="343"/>
      <c r="MHO54" s="343"/>
      <c r="MHP54" s="343"/>
      <c r="MHQ54" s="343"/>
      <c r="MHR54" s="343"/>
      <c r="MHS54" s="343"/>
      <c r="MHT54" s="343"/>
      <c r="MHU54" s="343"/>
      <c r="MHV54" s="343"/>
      <c r="MHW54" s="343"/>
      <c r="MHX54" s="343"/>
      <c r="MHY54" s="343"/>
      <c r="MHZ54" s="343"/>
      <c r="MIA54" s="343"/>
      <c r="MIB54" s="343"/>
      <c r="MIC54" s="343"/>
      <c r="MID54" s="343"/>
      <c r="MIE54" s="343"/>
      <c r="MIF54" s="343"/>
      <c r="MIG54" s="343"/>
      <c r="MIH54" s="343"/>
      <c r="MII54" s="343"/>
      <c r="MIJ54" s="343"/>
      <c r="MIK54" s="343"/>
      <c r="MIL54" s="343"/>
      <c r="MIM54" s="343"/>
      <c r="MIN54" s="343"/>
      <c r="MIO54" s="343"/>
      <c r="MIP54" s="343"/>
      <c r="MIQ54" s="343"/>
      <c r="MIR54" s="343"/>
      <c r="MIS54" s="343"/>
      <c r="MIT54" s="343"/>
      <c r="MIU54" s="343"/>
      <c r="MIV54" s="343"/>
      <c r="MIW54" s="343"/>
      <c r="MIX54" s="343"/>
      <c r="MIY54" s="343"/>
      <c r="MIZ54" s="343"/>
      <c r="MJA54" s="343"/>
      <c r="MJB54" s="343"/>
      <c r="MJC54" s="343"/>
      <c r="MJD54" s="343"/>
      <c r="MJE54" s="343"/>
      <c r="MJF54" s="343"/>
      <c r="MJG54" s="343"/>
      <c r="MJH54" s="343"/>
      <c r="MJI54" s="343"/>
      <c r="MJJ54" s="343"/>
      <c r="MJK54" s="343"/>
      <c r="MJL54" s="343"/>
      <c r="MJM54" s="343"/>
      <c r="MJN54" s="343"/>
      <c r="MJO54" s="343"/>
      <c r="MJP54" s="343"/>
      <c r="MJQ54" s="343"/>
      <c r="MJR54" s="343"/>
      <c r="MJS54" s="343"/>
      <c r="MJT54" s="343"/>
      <c r="MJU54" s="343"/>
      <c r="MJV54" s="343"/>
      <c r="MJW54" s="343"/>
      <c r="MJX54" s="343"/>
      <c r="MJY54" s="343"/>
      <c r="MJZ54" s="343"/>
      <c r="MKA54" s="343"/>
      <c r="MKB54" s="343"/>
      <c r="MKC54" s="343"/>
      <c r="MKD54" s="343"/>
      <c r="MKE54" s="343"/>
      <c r="MKF54" s="343"/>
      <c r="MKG54" s="343"/>
      <c r="MKH54" s="343"/>
      <c r="MKI54" s="343"/>
      <c r="MKJ54" s="343"/>
      <c r="MKK54" s="343"/>
      <c r="MKL54" s="343"/>
      <c r="MKM54" s="343"/>
      <c r="MKN54" s="343"/>
      <c r="MKO54" s="343"/>
      <c r="MKP54" s="343"/>
      <c r="MKQ54" s="343"/>
      <c r="MKR54" s="343"/>
      <c r="MKS54" s="343"/>
      <c r="MKT54" s="343"/>
      <c r="MKU54" s="343"/>
      <c r="MKV54" s="343"/>
      <c r="MKW54" s="343"/>
      <c r="MKX54" s="343"/>
      <c r="MKY54" s="343"/>
      <c r="MKZ54" s="343"/>
      <c r="MLA54" s="343"/>
      <c r="MLB54" s="343"/>
      <c r="MLC54" s="343"/>
      <c r="MLD54" s="343"/>
      <c r="MLE54" s="343"/>
      <c r="MLF54" s="343"/>
      <c r="MLG54" s="343"/>
      <c r="MLH54" s="343"/>
      <c r="MLI54" s="343"/>
      <c r="MLJ54" s="343"/>
      <c r="MLK54" s="343"/>
      <c r="MLL54" s="343"/>
      <c r="MLM54" s="343"/>
      <c r="MLN54" s="343"/>
      <c r="MLO54" s="343"/>
      <c r="MLP54" s="343"/>
      <c r="MLQ54" s="343"/>
      <c r="MLR54" s="343"/>
      <c r="MLS54" s="343"/>
      <c r="MLT54" s="343"/>
      <c r="MLU54" s="343"/>
      <c r="MLV54" s="343"/>
      <c r="MLW54" s="343"/>
      <c r="MLX54" s="343"/>
      <c r="MLY54" s="343"/>
      <c r="MLZ54" s="343"/>
      <c r="MMA54" s="343"/>
      <c r="MMB54" s="343"/>
      <c r="MMC54" s="343"/>
      <c r="MMD54" s="343"/>
      <c r="MME54" s="343"/>
      <c r="MMF54" s="343"/>
      <c r="MMG54" s="343"/>
      <c r="MMH54" s="343"/>
      <c r="MMI54" s="343"/>
      <c r="MMJ54" s="343"/>
      <c r="MMK54" s="343"/>
      <c r="MML54" s="343"/>
      <c r="MMM54" s="343"/>
      <c r="MMN54" s="343"/>
      <c r="MMO54" s="343"/>
      <c r="MMP54" s="343"/>
      <c r="MMQ54" s="343"/>
      <c r="MMR54" s="343"/>
      <c r="MMS54" s="343"/>
      <c r="MMT54" s="343"/>
      <c r="MMU54" s="343"/>
      <c r="MMV54" s="343"/>
      <c r="MMW54" s="343"/>
      <c r="MMX54" s="343"/>
      <c r="MMY54" s="343"/>
      <c r="MMZ54" s="343"/>
      <c r="MNA54" s="343"/>
      <c r="MNB54" s="343"/>
      <c r="MNC54" s="343"/>
      <c r="MND54" s="343"/>
      <c r="MNE54" s="343"/>
      <c r="MNF54" s="343"/>
      <c r="MNG54" s="343"/>
      <c r="MNH54" s="343"/>
      <c r="MNI54" s="343"/>
      <c r="MNJ54" s="343"/>
      <c r="MNK54" s="343"/>
      <c r="MNL54" s="343"/>
      <c r="MNM54" s="343"/>
      <c r="MNN54" s="343"/>
      <c r="MNO54" s="343"/>
      <c r="MNP54" s="343"/>
      <c r="MNQ54" s="343"/>
      <c r="MNR54" s="343"/>
      <c r="MNS54" s="343"/>
      <c r="MNT54" s="343"/>
      <c r="MNU54" s="343"/>
      <c r="MNV54" s="343"/>
      <c r="MNW54" s="343"/>
      <c r="MNX54" s="343"/>
      <c r="MNY54" s="343"/>
      <c r="MNZ54" s="343"/>
      <c r="MOA54" s="343"/>
      <c r="MOB54" s="343"/>
      <c r="MOC54" s="343"/>
      <c r="MOD54" s="343"/>
      <c r="MOE54" s="343"/>
      <c r="MOF54" s="343"/>
      <c r="MOG54" s="343"/>
      <c r="MOH54" s="343"/>
      <c r="MOI54" s="343"/>
      <c r="MOJ54" s="343"/>
      <c r="MOK54" s="343"/>
      <c r="MOL54" s="343"/>
      <c r="MOM54" s="343"/>
      <c r="MON54" s="343"/>
      <c r="MOO54" s="343"/>
      <c r="MOP54" s="343"/>
      <c r="MOQ54" s="343"/>
      <c r="MOR54" s="343"/>
      <c r="MOS54" s="343"/>
      <c r="MOT54" s="343"/>
      <c r="MOU54" s="343"/>
      <c r="MOV54" s="343"/>
      <c r="MOW54" s="343"/>
      <c r="MOX54" s="343"/>
      <c r="MOY54" s="343"/>
      <c r="MOZ54" s="343"/>
      <c r="MPA54" s="343"/>
      <c r="MPB54" s="343"/>
      <c r="MPC54" s="343"/>
      <c r="MPD54" s="343"/>
      <c r="MPE54" s="343"/>
      <c r="MPF54" s="343"/>
      <c r="MPG54" s="343"/>
      <c r="MPH54" s="343"/>
      <c r="MPI54" s="343"/>
      <c r="MPJ54" s="343"/>
      <c r="MPK54" s="343"/>
      <c r="MPL54" s="343"/>
      <c r="MPM54" s="343"/>
      <c r="MPN54" s="343"/>
      <c r="MPO54" s="343"/>
      <c r="MPP54" s="343"/>
      <c r="MPQ54" s="343"/>
      <c r="MPR54" s="343"/>
      <c r="MPS54" s="343"/>
      <c r="MPT54" s="343"/>
      <c r="MPU54" s="343"/>
      <c r="MPV54" s="343"/>
      <c r="MPW54" s="343"/>
      <c r="MPX54" s="343"/>
      <c r="MPY54" s="343"/>
      <c r="MPZ54" s="343"/>
      <c r="MQA54" s="343"/>
      <c r="MQB54" s="343"/>
      <c r="MQC54" s="343"/>
      <c r="MQD54" s="343"/>
      <c r="MQE54" s="343"/>
      <c r="MQF54" s="343"/>
      <c r="MQG54" s="343"/>
      <c r="MQH54" s="343"/>
      <c r="MQI54" s="343"/>
      <c r="MQJ54" s="343"/>
      <c r="MQK54" s="343"/>
      <c r="MQL54" s="343"/>
      <c r="MQM54" s="343"/>
      <c r="MQN54" s="343"/>
      <c r="MQO54" s="343"/>
      <c r="MQP54" s="343"/>
      <c r="MQQ54" s="343"/>
      <c r="MQR54" s="343"/>
      <c r="MQS54" s="343"/>
      <c r="MQT54" s="343"/>
      <c r="MQU54" s="343"/>
      <c r="MQV54" s="343"/>
      <c r="MQW54" s="343"/>
      <c r="MQX54" s="343"/>
      <c r="MQY54" s="343"/>
      <c r="MQZ54" s="343"/>
      <c r="MRA54" s="343"/>
      <c r="MRB54" s="343"/>
      <c r="MRC54" s="343"/>
      <c r="MRD54" s="343"/>
      <c r="MRE54" s="343"/>
      <c r="MRF54" s="343"/>
      <c r="MRG54" s="343"/>
      <c r="MRH54" s="343"/>
      <c r="MRI54" s="343"/>
      <c r="MRJ54" s="343"/>
      <c r="MRK54" s="343"/>
      <c r="MRL54" s="343"/>
      <c r="MRM54" s="343"/>
      <c r="MRN54" s="343"/>
      <c r="MRO54" s="343"/>
      <c r="MRP54" s="343"/>
      <c r="MRQ54" s="343"/>
      <c r="MRR54" s="343"/>
      <c r="MRS54" s="343"/>
      <c r="MRT54" s="343"/>
      <c r="MRU54" s="343"/>
      <c r="MRV54" s="343"/>
      <c r="MRW54" s="343"/>
      <c r="MRX54" s="343"/>
      <c r="MRY54" s="343"/>
      <c r="MRZ54" s="343"/>
      <c r="MSA54" s="343"/>
      <c r="MSB54" s="343"/>
      <c r="MSC54" s="343"/>
      <c r="MSD54" s="343"/>
      <c r="MSE54" s="343"/>
      <c r="MSF54" s="343"/>
      <c r="MSG54" s="343"/>
      <c r="MSH54" s="343"/>
      <c r="MSI54" s="343"/>
      <c r="MSJ54" s="343"/>
      <c r="MSK54" s="343"/>
      <c r="MSL54" s="343"/>
      <c r="MSM54" s="343"/>
      <c r="MSN54" s="343"/>
      <c r="MSO54" s="343"/>
      <c r="MSP54" s="343"/>
      <c r="MSQ54" s="343"/>
      <c r="MSR54" s="343"/>
      <c r="MSS54" s="343"/>
      <c r="MST54" s="343"/>
      <c r="MSU54" s="343"/>
      <c r="MSV54" s="343"/>
      <c r="MSW54" s="343"/>
      <c r="MSX54" s="343"/>
      <c r="MSY54" s="343"/>
      <c r="MSZ54" s="343"/>
      <c r="MTA54" s="343"/>
      <c r="MTB54" s="343"/>
      <c r="MTC54" s="343"/>
      <c r="MTD54" s="343"/>
      <c r="MTE54" s="343"/>
      <c r="MTF54" s="343"/>
      <c r="MTG54" s="343"/>
      <c r="MTH54" s="343"/>
      <c r="MTI54" s="343"/>
      <c r="MTJ54" s="343"/>
      <c r="MTK54" s="343"/>
      <c r="MTL54" s="343"/>
      <c r="MTM54" s="343"/>
      <c r="MTN54" s="343"/>
      <c r="MTO54" s="343"/>
      <c r="MTP54" s="343"/>
      <c r="MTQ54" s="343"/>
      <c r="MTR54" s="343"/>
      <c r="MTS54" s="343"/>
      <c r="MTT54" s="343"/>
      <c r="MTU54" s="343"/>
      <c r="MTV54" s="343"/>
      <c r="MTW54" s="343"/>
      <c r="MTX54" s="343"/>
      <c r="MTY54" s="343"/>
      <c r="MTZ54" s="343"/>
      <c r="MUA54" s="343"/>
      <c r="MUB54" s="343"/>
      <c r="MUC54" s="343"/>
      <c r="MUD54" s="343"/>
      <c r="MUE54" s="343"/>
      <c r="MUF54" s="343"/>
      <c r="MUG54" s="343"/>
      <c r="MUH54" s="343"/>
      <c r="MUI54" s="343"/>
      <c r="MUJ54" s="343"/>
      <c r="MUK54" s="343"/>
      <c r="MUL54" s="343"/>
      <c r="MUM54" s="343"/>
      <c r="MUN54" s="343"/>
      <c r="MUO54" s="343"/>
      <c r="MUP54" s="343"/>
      <c r="MUQ54" s="343"/>
      <c r="MUR54" s="343"/>
      <c r="MUS54" s="343"/>
      <c r="MUT54" s="343"/>
      <c r="MUU54" s="343"/>
      <c r="MUV54" s="343"/>
      <c r="MUW54" s="343"/>
      <c r="MUX54" s="343"/>
      <c r="MUY54" s="343"/>
      <c r="MUZ54" s="343"/>
      <c r="MVA54" s="343"/>
      <c r="MVB54" s="343"/>
      <c r="MVC54" s="343"/>
      <c r="MVD54" s="343"/>
      <c r="MVE54" s="343"/>
      <c r="MVF54" s="343"/>
      <c r="MVG54" s="343"/>
      <c r="MVH54" s="343"/>
      <c r="MVI54" s="343"/>
      <c r="MVJ54" s="343"/>
      <c r="MVK54" s="343"/>
      <c r="MVL54" s="343"/>
      <c r="MVM54" s="343"/>
      <c r="MVN54" s="343"/>
      <c r="MVO54" s="343"/>
      <c r="MVP54" s="343"/>
      <c r="MVQ54" s="343"/>
      <c r="MVR54" s="343"/>
      <c r="MVS54" s="343"/>
      <c r="MVT54" s="343"/>
      <c r="MVU54" s="343"/>
      <c r="MVV54" s="343"/>
      <c r="MVW54" s="343"/>
      <c r="MVX54" s="343"/>
      <c r="MVY54" s="343"/>
      <c r="MVZ54" s="343"/>
      <c r="MWA54" s="343"/>
      <c r="MWB54" s="343"/>
      <c r="MWC54" s="343"/>
      <c r="MWD54" s="343"/>
      <c r="MWE54" s="343"/>
      <c r="MWF54" s="343"/>
      <c r="MWG54" s="343"/>
      <c r="MWH54" s="343"/>
      <c r="MWI54" s="343"/>
      <c r="MWJ54" s="343"/>
      <c r="MWK54" s="343"/>
      <c r="MWL54" s="343"/>
      <c r="MWM54" s="343"/>
      <c r="MWN54" s="343"/>
      <c r="MWO54" s="343"/>
      <c r="MWP54" s="343"/>
      <c r="MWQ54" s="343"/>
      <c r="MWR54" s="343"/>
      <c r="MWS54" s="343"/>
      <c r="MWT54" s="343"/>
      <c r="MWU54" s="343"/>
      <c r="MWV54" s="343"/>
      <c r="MWW54" s="343"/>
      <c r="MWX54" s="343"/>
      <c r="MWY54" s="343"/>
      <c r="MWZ54" s="343"/>
      <c r="MXA54" s="343"/>
      <c r="MXB54" s="343"/>
      <c r="MXC54" s="343"/>
      <c r="MXD54" s="343"/>
      <c r="MXE54" s="343"/>
      <c r="MXF54" s="343"/>
      <c r="MXG54" s="343"/>
      <c r="MXH54" s="343"/>
      <c r="MXI54" s="343"/>
      <c r="MXJ54" s="343"/>
      <c r="MXK54" s="343"/>
      <c r="MXL54" s="343"/>
      <c r="MXM54" s="343"/>
      <c r="MXN54" s="343"/>
      <c r="MXO54" s="343"/>
      <c r="MXP54" s="343"/>
      <c r="MXQ54" s="343"/>
      <c r="MXR54" s="343"/>
      <c r="MXS54" s="343"/>
      <c r="MXT54" s="343"/>
      <c r="MXU54" s="343"/>
      <c r="MXV54" s="343"/>
      <c r="MXW54" s="343"/>
      <c r="MXX54" s="343"/>
      <c r="MXY54" s="343"/>
      <c r="MXZ54" s="343"/>
      <c r="MYA54" s="343"/>
      <c r="MYB54" s="343"/>
      <c r="MYC54" s="343"/>
      <c r="MYD54" s="343"/>
      <c r="MYE54" s="343"/>
      <c r="MYF54" s="343"/>
      <c r="MYG54" s="343"/>
      <c r="MYH54" s="343"/>
      <c r="MYI54" s="343"/>
      <c r="MYJ54" s="343"/>
      <c r="MYK54" s="343"/>
      <c r="MYL54" s="343"/>
      <c r="MYM54" s="343"/>
      <c r="MYN54" s="343"/>
      <c r="MYO54" s="343"/>
      <c r="MYP54" s="343"/>
      <c r="MYQ54" s="343"/>
      <c r="MYR54" s="343"/>
      <c r="MYS54" s="343"/>
      <c r="MYT54" s="343"/>
      <c r="MYU54" s="343"/>
      <c r="MYV54" s="343"/>
      <c r="MYW54" s="343"/>
      <c r="MYX54" s="343"/>
      <c r="MYY54" s="343"/>
      <c r="MYZ54" s="343"/>
      <c r="MZA54" s="343"/>
      <c r="MZB54" s="343"/>
      <c r="MZC54" s="343"/>
      <c r="MZD54" s="343"/>
      <c r="MZE54" s="343"/>
      <c r="MZF54" s="343"/>
      <c r="MZG54" s="343"/>
      <c r="MZH54" s="343"/>
      <c r="MZI54" s="343"/>
      <c r="MZJ54" s="343"/>
      <c r="MZK54" s="343"/>
      <c r="MZL54" s="343"/>
      <c r="MZM54" s="343"/>
      <c r="MZN54" s="343"/>
      <c r="MZO54" s="343"/>
      <c r="MZP54" s="343"/>
      <c r="MZQ54" s="343"/>
      <c r="MZR54" s="343"/>
      <c r="MZS54" s="343"/>
      <c r="MZT54" s="343"/>
      <c r="MZU54" s="343"/>
      <c r="MZV54" s="343"/>
      <c r="MZW54" s="343"/>
      <c r="MZX54" s="343"/>
      <c r="MZY54" s="343"/>
      <c r="MZZ54" s="343"/>
      <c r="NAA54" s="343"/>
      <c r="NAB54" s="343"/>
      <c r="NAC54" s="343"/>
      <c r="NAD54" s="343"/>
      <c r="NAE54" s="343"/>
      <c r="NAF54" s="343"/>
      <c r="NAG54" s="343"/>
      <c r="NAH54" s="343"/>
      <c r="NAI54" s="343"/>
      <c r="NAJ54" s="343"/>
      <c r="NAK54" s="343"/>
      <c r="NAL54" s="343"/>
      <c r="NAM54" s="343"/>
      <c r="NAN54" s="343"/>
      <c r="NAO54" s="343"/>
      <c r="NAP54" s="343"/>
      <c r="NAQ54" s="343"/>
      <c r="NAR54" s="343"/>
      <c r="NAS54" s="343"/>
      <c r="NAT54" s="343"/>
      <c r="NAU54" s="343"/>
      <c r="NAV54" s="343"/>
      <c r="NAW54" s="343"/>
      <c r="NAX54" s="343"/>
      <c r="NAY54" s="343"/>
      <c r="NAZ54" s="343"/>
      <c r="NBA54" s="343"/>
      <c r="NBB54" s="343"/>
      <c r="NBC54" s="343"/>
      <c r="NBD54" s="343"/>
      <c r="NBE54" s="343"/>
      <c r="NBF54" s="343"/>
      <c r="NBG54" s="343"/>
      <c r="NBH54" s="343"/>
      <c r="NBI54" s="343"/>
      <c r="NBJ54" s="343"/>
      <c r="NBK54" s="343"/>
      <c r="NBL54" s="343"/>
      <c r="NBM54" s="343"/>
      <c r="NBN54" s="343"/>
      <c r="NBO54" s="343"/>
      <c r="NBP54" s="343"/>
      <c r="NBQ54" s="343"/>
      <c r="NBR54" s="343"/>
      <c r="NBS54" s="343"/>
      <c r="NBT54" s="343"/>
      <c r="NBU54" s="343"/>
      <c r="NBV54" s="343"/>
      <c r="NBW54" s="343"/>
      <c r="NBX54" s="343"/>
      <c r="NBY54" s="343"/>
      <c r="NBZ54" s="343"/>
      <c r="NCA54" s="343"/>
      <c r="NCB54" s="343"/>
      <c r="NCC54" s="343"/>
      <c r="NCD54" s="343"/>
      <c r="NCE54" s="343"/>
      <c r="NCF54" s="343"/>
      <c r="NCG54" s="343"/>
      <c r="NCH54" s="343"/>
      <c r="NCI54" s="343"/>
      <c r="NCJ54" s="343"/>
      <c r="NCK54" s="343"/>
      <c r="NCL54" s="343"/>
      <c r="NCM54" s="343"/>
      <c r="NCN54" s="343"/>
      <c r="NCO54" s="343"/>
      <c r="NCP54" s="343"/>
      <c r="NCQ54" s="343"/>
      <c r="NCR54" s="343"/>
      <c r="NCS54" s="343"/>
      <c r="NCT54" s="343"/>
      <c r="NCU54" s="343"/>
      <c r="NCV54" s="343"/>
      <c r="NCW54" s="343"/>
      <c r="NCX54" s="343"/>
      <c r="NCY54" s="343"/>
      <c r="NCZ54" s="343"/>
      <c r="NDA54" s="343"/>
      <c r="NDB54" s="343"/>
      <c r="NDC54" s="343"/>
      <c r="NDD54" s="343"/>
      <c r="NDE54" s="343"/>
      <c r="NDF54" s="343"/>
      <c r="NDG54" s="343"/>
      <c r="NDH54" s="343"/>
      <c r="NDI54" s="343"/>
      <c r="NDJ54" s="343"/>
      <c r="NDK54" s="343"/>
      <c r="NDL54" s="343"/>
      <c r="NDM54" s="343"/>
      <c r="NDN54" s="343"/>
      <c r="NDO54" s="343"/>
      <c r="NDP54" s="343"/>
      <c r="NDQ54" s="343"/>
      <c r="NDR54" s="343"/>
      <c r="NDS54" s="343"/>
      <c r="NDT54" s="343"/>
      <c r="NDU54" s="343"/>
      <c r="NDV54" s="343"/>
      <c r="NDW54" s="343"/>
      <c r="NDX54" s="343"/>
      <c r="NDY54" s="343"/>
      <c r="NDZ54" s="343"/>
      <c r="NEA54" s="343"/>
      <c r="NEB54" s="343"/>
      <c r="NEC54" s="343"/>
      <c r="NED54" s="343"/>
      <c r="NEE54" s="343"/>
      <c r="NEF54" s="343"/>
      <c r="NEG54" s="343"/>
      <c r="NEH54" s="343"/>
      <c r="NEI54" s="343"/>
      <c r="NEJ54" s="343"/>
      <c r="NEK54" s="343"/>
      <c r="NEL54" s="343"/>
      <c r="NEM54" s="343"/>
      <c r="NEN54" s="343"/>
      <c r="NEO54" s="343"/>
      <c r="NEP54" s="343"/>
      <c r="NEQ54" s="343"/>
      <c r="NER54" s="343"/>
      <c r="NES54" s="343"/>
      <c r="NET54" s="343"/>
      <c r="NEU54" s="343"/>
      <c r="NEV54" s="343"/>
      <c r="NEW54" s="343"/>
      <c r="NEX54" s="343"/>
      <c r="NEY54" s="343"/>
      <c r="NEZ54" s="343"/>
      <c r="NFA54" s="343"/>
      <c r="NFB54" s="343"/>
      <c r="NFC54" s="343"/>
      <c r="NFD54" s="343"/>
      <c r="NFE54" s="343"/>
      <c r="NFF54" s="343"/>
      <c r="NFG54" s="343"/>
      <c r="NFH54" s="343"/>
      <c r="NFI54" s="343"/>
      <c r="NFJ54" s="343"/>
      <c r="NFK54" s="343"/>
      <c r="NFL54" s="343"/>
      <c r="NFM54" s="343"/>
      <c r="NFN54" s="343"/>
      <c r="NFO54" s="343"/>
      <c r="NFP54" s="343"/>
      <c r="NFQ54" s="343"/>
      <c r="NFR54" s="343"/>
      <c r="NFS54" s="343"/>
      <c r="NFT54" s="343"/>
      <c r="NFU54" s="343"/>
      <c r="NFV54" s="343"/>
      <c r="NFW54" s="343"/>
      <c r="NFX54" s="343"/>
      <c r="NFY54" s="343"/>
      <c r="NFZ54" s="343"/>
      <c r="NGA54" s="343"/>
      <c r="NGB54" s="343"/>
      <c r="NGC54" s="343"/>
      <c r="NGD54" s="343"/>
      <c r="NGE54" s="343"/>
      <c r="NGF54" s="343"/>
      <c r="NGG54" s="343"/>
      <c r="NGH54" s="343"/>
      <c r="NGI54" s="343"/>
      <c r="NGJ54" s="343"/>
      <c r="NGK54" s="343"/>
      <c r="NGL54" s="343"/>
      <c r="NGM54" s="343"/>
      <c r="NGN54" s="343"/>
      <c r="NGO54" s="343"/>
      <c r="NGP54" s="343"/>
      <c r="NGQ54" s="343"/>
      <c r="NGR54" s="343"/>
      <c r="NGS54" s="343"/>
      <c r="NGT54" s="343"/>
      <c r="NGU54" s="343"/>
      <c r="NGV54" s="343"/>
      <c r="NGW54" s="343"/>
      <c r="NGX54" s="343"/>
      <c r="NGY54" s="343"/>
      <c r="NGZ54" s="343"/>
      <c r="NHA54" s="343"/>
      <c r="NHB54" s="343"/>
      <c r="NHC54" s="343"/>
      <c r="NHD54" s="343"/>
      <c r="NHE54" s="343"/>
      <c r="NHF54" s="343"/>
      <c r="NHG54" s="343"/>
      <c r="NHH54" s="343"/>
      <c r="NHI54" s="343"/>
      <c r="NHJ54" s="343"/>
      <c r="NHK54" s="343"/>
      <c r="NHL54" s="343"/>
      <c r="NHM54" s="343"/>
      <c r="NHN54" s="343"/>
      <c r="NHO54" s="343"/>
      <c r="NHP54" s="343"/>
      <c r="NHQ54" s="343"/>
      <c r="NHR54" s="343"/>
      <c r="NHS54" s="343"/>
      <c r="NHT54" s="343"/>
      <c r="NHU54" s="343"/>
      <c r="NHV54" s="343"/>
      <c r="NHW54" s="343"/>
      <c r="NHX54" s="343"/>
      <c r="NHY54" s="343"/>
      <c r="NHZ54" s="343"/>
      <c r="NIA54" s="343"/>
      <c r="NIB54" s="343"/>
      <c r="NIC54" s="343"/>
      <c r="NID54" s="343"/>
      <c r="NIE54" s="343"/>
      <c r="NIF54" s="343"/>
      <c r="NIG54" s="343"/>
      <c r="NIH54" s="343"/>
      <c r="NII54" s="343"/>
      <c r="NIJ54" s="343"/>
      <c r="NIK54" s="343"/>
      <c r="NIL54" s="343"/>
      <c r="NIM54" s="343"/>
      <c r="NIN54" s="343"/>
      <c r="NIO54" s="343"/>
      <c r="NIP54" s="343"/>
      <c r="NIQ54" s="343"/>
      <c r="NIR54" s="343"/>
      <c r="NIS54" s="343"/>
      <c r="NIT54" s="343"/>
      <c r="NIU54" s="343"/>
      <c r="NIV54" s="343"/>
      <c r="NIW54" s="343"/>
      <c r="NIX54" s="343"/>
      <c r="NIY54" s="343"/>
      <c r="NIZ54" s="343"/>
      <c r="NJA54" s="343"/>
      <c r="NJB54" s="343"/>
      <c r="NJC54" s="343"/>
      <c r="NJD54" s="343"/>
      <c r="NJE54" s="343"/>
      <c r="NJF54" s="343"/>
      <c r="NJG54" s="343"/>
      <c r="NJH54" s="343"/>
      <c r="NJI54" s="343"/>
      <c r="NJJ54" s="343"/>
      <c r="NJK54" s="343"/>
      <c r="NJL54" s="343"/>
      <c r="NJM54" s="343"/>
      <c r="NJN54" s="343"/>
      <c r="NJO54" s="343"/>
      <c r="NJP54" s="343"/>
      <c r="NJQ54" s="343"/>
      <c r="NJR54" s="343"/>
      <c r="NJS54" s="343"/>
      <c r="NJT54" s="343"/>
      <c r="NJU54" s="343"/>
      <c r="NJV54" s="343"/>
      <c r="NJW54" s="343"/>
      <c r="NJX54" s="343"/>
      <c r="NJY54" s="343"/>
      <c r="NJZ54" s="343"/>
      <c r="NKA54" s="343"/>
      <c r="NKB54" s="343"/>
      <c r="NKC54" s="343"/>
      <c r="NKD54" s="343"/>
      <c r="NKE54" s="343"/>
      <c r="NKF54" s="343"/>
      <c r="NKG54" s="343"/>
      <c r="NKH54" s="343"/>
      <c r="NKI54" s="343"/>
      <c r="NKJ54" s="343"/>
      <c r="NKK54" s="343"/>
      <c r="NKL54" s="343"/>
      <c r="NKM54" s="343"/>
      <c r="NKN54" s="343"/>
      <c r="NKO54" s="343"/>
      <c r="NKP54" s="343"/>
      <c r="NKQ54" s="343"/>
      <c r="NKR54" s="343"/>
      <c r="NKS54" s="343"/>
      <c r="NKT54" s="343"/>
      <c r="NKU54" s="343"/>
      <c r="NKV54" s="343"/>
      <c r="NKW54" s="343"/>
      <c r="NKX54" s="343"/>
      <c r="NKY54" s="343"/>
      <c r="NKZ54" s="343"/>
      <c r="NLA54" s="343"/>
      <c r="NLB54" s="343"/>
      <c r="NLC54" s="343"/>
      <c r="NLD54" s="343"/>
      <c r="NLE54" s="343"/>
      <c r="NLF54" s="343"/>
      <c r="NLG54" s="343"/>
      <c r="NLH54" s="343"/>
      <c r="NLI54" s="343"/>
      <c r="NLJ54" s="343"/>
      <c r="NLK54" s="343"/>
      <c r="NLL54" s="343"/>
      <c r="NLM54" s="343"/>
      <c r="NLN54" s="343"/>
      <c r="NLO54" s="343"/>
      <c r="NLP54" s="343"/>
      <c r="NLQ54" s="343"/>
      <c r="NLR54" s="343"/>
      <c r="NLS54" s="343"/>
      <c r="NLT54" s="343"/>
      <c r="NLU54" s="343"/>
      <c r="NLV54" s="343"/>
      <c r="NLW54" s="343"/>
      <c r="NLX54" s="343"/>
      <c r="NLY54" s="343"/>
      <c r="NLZ54" s="343"/>
      <c r="NMA54" s="343"/>
      <c r="NMB54" s="343"/>
      <c r="NMC54" s="343"/>
      <c r="NMD54" s="343"/>
      <c r="NME54" s="343"/>
      <c r="NMF54" s="343"/>
      <c r="NMG54" s="343"/>
      <c r="NMH54" s="343"/>
      <c r="NMI54" s="343"/>
      <c r="NMJ54" s="343"/>
      <c r="NMK54" s="343"/>
      <c r="NML54" s="343"/>
      <c r="NMM54" s="343"/>
      <c r="NMN54" s="343"/>
      <c r="NMO54" s="343"/>
      <c r="NMP54" s="343"/>
      <c r="NMQ54" s="343"/>
      <c r="NMR54" s="343"/>
      <c r="NMS54" s="343"/>
      <c r="NMT54" s="343"/>
      <c r="NMU54" s="343"/>
      <c r="NMV54" s="343"/>
      <c r="NMW54" s="343"/>
      <c r="NMX54" s="343"/>
      <c r="NMY54" s="343"/>
      <c r="NMZ54" s="343"/>
      <c r="NNA54" s="343"/>
      <c r="NNB54" s="343"/>
      <c r="NNC54" s="343"/>
      <c r="NND54" s="343"/>
      <c r="NNE54" s="343"/>
      <c r="NNF54" s="343"/>
      <c r="NNG54" s="343"/>
      <c r="NNH54" s="343"/>
      <c r="NNI54" s="343"/>
      <c r="NNJ54" s="343"/>
      <c r="NNK54" s="343"/>
      <c r="NNL54" s="343"/>
      <c r="NNM54" s="343"/>
      <c r="NNN54" s="343"/>
      <c r="NNO54" s="343"/>
      <c r="NNP54" s="343"/>
      <c r="NNQ54" s="343"/>
      <c r="NNR54" s="343"/>
      <c r="NNS54" s="343"/>
      <c r="NNT54" s="343"/>
      <c r="NNU54" s="343"/>
      <c r="NNV54" s="343"/>
      <c r="NNW54" s="343"/>
      <c r="NNX54" s="343"/>
      <c r="NNY54" s="343"/>
      <c r="NNZ54" s="343"/>
      <c r="NOA54" s="343"/>
      <c r="NOB54" s="343"/>
      <c r="NOC54" s="343"/>
      <c r="NOD54" s="343"/>
      <c r="NOE54" s="343"/>
      <c r="NOF54" s="343"/>
      <c r="NOG54" s="343"/>
      <c r="NOH54" s="343"/>
      <c r="NOI54" s="343"/>
      <c r="NOJ54" s="343"/>
      <c r="NOK54" s="343"/>
      <c r="NOL54" s="343"/>
      <c r="NOM54" s="343"/>
      <c r="NON54" s="343"/>
      <c r="NOO54" s="343"/>
      <c r="NOP54" s="343"/>
      <c r="NOQ54" s="343"/>
      <c r="NOR54" s="343"/>
      <c r="NOS54" s="343"/>
      <c r="NOT54" s="343"/>
      <c r="NOU54" s="343"/>
      <c r="NOV54" s="343"/>
      <c r="NOW54" s="343"/>
      <c r="NOX54" s="343"/>
      <c r="NOY54" s="343"/>
      <c r="NOZ54" s="343"/>
      <c r="NPA54" s="343"/>
      <c r="NPB54" s="343"/>
      <c r="NPC54" s="343"/>
      <c r="NPD54" s="343"/>
      <c r="NPE54" s="343"/>
      <c r="NPF54" s="343"/>
      <c r="NPG54" s="343"/>
      <c r="NPH54" s="343"/>
      <c r="NPI54" s="343"/>
      <c r="NPJ54" s="343"/>
      <c r="NPK54" s="343"/>
      <c r="NPL54" s="343"/>
      <c r="NPM54" s="343"/>
      <c r="NPN54" s="343"/>
      <c r="NPO54" s="343"/>
      <c r="NPP54" s="343"/>
      <c r="NPQ54" s="343"/>
      <c r="NPR54" s="343"/>
      <c r="NPS54" s="343"/>
      <c r="NPT54" s="343"/>
      <c r="NPU54" s="343"/>
      <c r="NPV54" s="343"/>
      <c r="NPW54" s="343"/>
      <c r="NPX54" s="343"/>
      <c r="NPY54" s="343"/>
      <c r="NPZ54" s="343"/>
      <c r="NQA54" s="343"/>
      <c r="NQB54" s="343"/>
      <c r="NQC54" s="343"/>
      <c r="NQD54" s="343"/>
      <c r="NQE54" s="343"/>
      <c r="NQF54" s="343"/>
      <c r="NQG54" s="343"/>
      <c r="NQH54" s="343"/>
      <c r="NQI54" s="343"/>
      <c r="NQJ54" s="343"/>
      <c r="NQK54" s="343"/>
      <c r="NQL54" s="343"/>
      <c r="NQM54" s="343"/>
      <c r="NQN54" s="343"/>
      <c r="NQO54" s="343"/>
      <c r="NQP54" s="343"/>
      <c r="NQQ54" s="343"/>
      <c r="NQR54" s="343"/>
      <c r="NQS54" s="343"/>
      <c r="NQT54" s="343"/>
      <c r="NQU54" s="343"/>
      <c r="NQV54" s="343"/>
      <c r="NQW54" s="343"/>
      <c r="NQX54" s="343"/>
      <c r="NQY54" s="343"/>
      <c r="NQZ54" s="343"/>
      <c r="NRA54" s="343"/>
      <c r="NRB54" s="343"/>
      <c r="NRC54" s="343"/>
      <c r="NRD54" s="343"/>
      <c r="NRE54" s="343"/>
      <c r="NRF54" s="343"/>
      <c r="NRG54" s="343"/>
      <c r="NRH54" s="343"/>
      <c r="NRI54" s="343"/>
      <c r="NRJ54" s="343"/>
      <c r="NRK54" s="343"/>
      <c r="NRL54" s="343"/>
      <c r="NRM54" s="343"/>
      <c r="NRN54" s="343"/>
      <c r="NRO54" s="343"/>
      <c r="NRP54" s="343"/>
      <c r="NRQ54" s="343"/>
      <c r="NRR54" s="343"/>
      <c r="NRS54" s="343"/>
      <c r="NRT54" s="343"/>
      <c r="NRU54" s="343"/>
      <c r="NRV54" s="343"/>
      <c r="NRW54" s="343"/>
      <c r="NRX54" s="343"/>
      <c r="NRY54" s="343"/>
      <c r="NRZ54" s="343"/>
      <c r="NSA54" s="343"/>
      <c r="NSB54" s="343"/>
      <c r="NSC54" s="343"/>
      <c r="NSD54" s="343"/>
      <c r="NSE54" s="343"/>
      <c r="NSF54" s="343"/>
      <c r="NSG54" s="343"/>
      <c r="NSH54" s="343"/>
      <c r="NSI54" s="343"/>
      <c r="NSJ54" s="343"/>
      <c r="NSK54" s="343"/>
      <c r="NSL54" s="343"/>
      <c r="NSM54" s="343"/>
      <c r="NSN54" s="343"/>
      <c r="NSO54" s="343"/>
      <c r="NSP54" s="343"/>
      <c r="NSQ54" s="343"/>
      <c r="NSR54" s="343"/>
      <c r="NSS54" s="343"/>
      <c r="NST54" s="343"/>
      <c r="NSU54" s="343"/>
      <c r="NSV54" s="343"/>
      <c r="NSW54" s="343"/>
      <c r="NSX54" s="343"/>
      <c r="NSY54" s="343"/>
      <c r="NSZ54" s="343"/>
      <c r="NTA54" s="343"/>
      <c r="NTB54" s="343"/>
      <c r="NTC54" s="343"/>
      <c r="NTD54" s="343"/>
      <c r="NTE54" s="343"/>
      <c r="NTF54" s="343"/>
      <c r="NTG54" s="343"/>
      <c r="NTH54" s="343"/>
      <c r="NTI54" s="343"/>
      <c r="NTJ54" s="343"/>
      <c r="NTK54" s="343"/>
      <c r="NTL54" s="343"/>
      <c r="NTM54" s="343"/>
      <c r="NTN54" s="343"/>
      <c r="NTO54" s="343"/>
      <c r="NTP54" s="343"/>
      <c r="NTQ54" s="343"/>
      <c r="NTR54" s="343"/>
      <c r="NTS54" s="343"/>
      <c r="NTT54" s="343"/>
      <c r="NTU54" s="343"/>
      <c r="NTV54" s="343"/>
      <c r="NTW54" s="343"/>
      <c r="NTX54" s="343"/>
      <c r="NTY54" s="343"/>
      <c r="NTZ54" s="343"/>
      <c r="NUA54" s="343"/>
      <c r="NUB54" s="343"/>
      <c r="NUC54" s="343"/>
      <c r="NUD54" s="343"/>
      <c r="NUE54" s="343"/>
      <c r="NUF54" s="343"/>
      <c r="NUG54" s="343"/>
      <c r="NUH54" s="343"/>
      <c r="NUI54" s="343"/>
      <c r="NUJ54" s="343"/>
      <c r="NUK54" s="343"/>
      <c r="NUL54" s="343"/>
      <c r="NUM54" s="343"/>
      <c r="NUN54" s="343"/>
      <c r="NUO54" s="343"/>
      <c r="NUP54" s="343"/>
      <c r="NUQ54" s="343"/>
      <c r="NUR54" s="343"/>
      <c r="NUS54" s="343"/>
      <c r="NUT54" s="343"/>
      <c r="NUU54" s="343"/>
      <c r="NUV54" s="343"/>
      <c r="NUW54" s="343"/>
      <c r="NUX54" s="343"/>
      <c r="NUY54" s="343"/>
      <c r="NUZ54" s="343"/>
      <c r="NVA54" s="343"/>
      <c r="NVB54" s="343"/>
      <c r="NVC54" s="343"/>
      <c r="NVD54" s="343"/>
      <c r="NVE54" s="343"/>
      <c r="NVF54" s="343"/>
      <c r="NVG54" s="343"/>
      <c r="NVH54" s="343"/>
      <c r="NVI54" s="343"/>
      <c r="NVJ54" s="343"/>
      <c r="NVK54" s="343"/>
      <c r="NVL54" s="343"/>
      <c r="NVM54" s="343"/>
      <c r="NVN54" s="343"/>
      <c r="NVO54" s="343"/>
      <c r="NVP54" s="343"/>
      <c r="NVQ54" s="343"/>
      <c r="NVR54" s="343"/>
      <c r="NVS54" s="343"/>
      <c r="NVT54" s="343"/>
      <c r="NVU54" s="343"/>
      <c r="NVV54" s="343"/>
      <c r="NVW54" s="343"/>
      <c r="NVX54" s="343"/>
      <c r="NVY54" s="343"/>
      <c r="NVZ54" s="343"/>
      <c r="NWA54" s="343"/>
      <c r="NWB54" s="343"/>
      <c r="NWC54" s="343"/>
      <c r="NWD54" s="343"/>
      <c r="NWE54" s="343"/>
      <c r="NWF54" s="343"/>
      <c r="NWG54" s="343"/>
      <c r="NWH54" s="343"/>
      <c r="NWI54" s="343"/>
      <c r="NWJ54" s="343"/>
      <c r="NWK54" s="343"/>
      <c r="NWL54" s="343"/>
      <c r="NWM54" s="343"/>
      <c r="NWN54" s="343"/>
      <c r="NWO54" s="343"/>
      <c r="NWP54" s="343"/>
      <c r="NWQ54" s="343"/>
      <c r="NWR54" s="343"/>
      <c r="NWS54" s="343"/>
      <c r="NWT54" s="343"/>
      <c r="NWU54" s="343"/>
      <c r="NWV54" s="343"/>
      <c r="NWW54" s="343"/>
      <c r="NWX54" s="343"/>
      <c r="NWY54" s="343"/>
      <c r="NWZ54" s="343"/>
      <c r="NXA54" s="343"/>
      <c r="NXB54" s="343"/>
      <c r="NXC54" s="343"/>
      <c r="NXD54" s="343"/>
      <c r="NXE54" s="343"/>
      <c r="NXF54" s="343"/>
      <c r="NXG54" s="343"/>
      <c r="NXH54" s="343"/>
      <c r="NXI54" s="343"/>
      <c r="NXJ54" s="343"/>
      <c r="NXK54" s="343"/>
      <c r="NXL54" s="343"/>
      <c r="NXM54" s="343"/>
      <c r="NXN54" s="343"/>
      <c r="NXO54" s="343"/>
      <c r="NXP54" s="343"/>
      <c r="NXQ54" s="343"/>
      <c r="NXR54" s="343"/>
      <c r="NXS54" s="343"/>
      <c r="NXT54" s="343"/>
      <c r="NXU54" s="343"/>
      <c r="NXV54" s="343"/>
      <c r="NXW54" s="343"/>
      <c r="NXX54" s="343"/>
      <c r="NXY54" s="343"/>
      <c r="NXZ54" s="343"/>
      <c r="NYA54" s="343"/>
      <c r="NYB54" s="343"/>
      <c r="NYC54" s="343"/>
      <c r="NYD54" s="343"/>
      <c r="NYE54" s="343"/>
      <c r="NYF54" s="343"/>
      <c r="NYG54" s="343"/>
      <c r="NYH54" s="343"/>
      <c r="NYI54" s="343"/>
      <c r="NYJ54" s="343"/>
      <c r="NYK54" s="343"/>
      <c r="NYL54" s="343"/>
      <c r="NYM54" s="343"/>
      <c r="NYN54" s="343"/>
      <c r="NYO54" s="343"/>
      <c r="NYP54" s="343"/>
      <c r="NYQ54" s="343"/>
      <c r="NYR54" s="343"/>
      <c r="NYS54" s="343"/>
      <c r="NYT54" s="343"/>
      <c r="NYU54" s="343"/>
      <c r="NYV54" s="343"/>
      <c r="NYW54" s="343"/>
      <c r="NYX54" s="343"/>
      <c r="NYY54" s="343"/>
      <c r="NYZ54" s="343"/>
      <c r="NZA54" s="343"/>
      <c r="NZB54" s="343"/>
      <c r="NZC54" s="343"/>
      <c r="NZD54" s="343"/>
      <c r="NZE54" s="343"/>
      <c r="NZF54" s="343"/>
      <c r="NZG54" s="343"/>
      <c r="NZH54" s="343"/>
      <c r="NZI54" s="343"/>
      <c r="NZJ54" s="343"/>
      <c r="NZK54" s="343"/>
      <c r="NZL54" s="343"/>
      <c r="NZM54" s="343"/>
      <c r="NZN54" s="343"/>
      <c r="NZO54" s="343"/>
      <c r="NZP54" s="343"/>
      <c r="NZQ54" s="343"/>
      <c r="NZR54" s="343"/>
      <c r="NZS54" s="343"/>
      <c r="NZT54" s="343"/>
      <c r="NZU54" s="343"/>
      <c r="NZV54" s="343"/>
      <c r="NZW54" s="343"/>
      <c r="NZX54" s="343"/>
      <c r="NZY54" s="343"/>
      <c r="NZZ54" s="343"/>
      <c r="OAA54" s="343"/>
      <c r="OAB54" s="343"/>
      <c r="OAC54" s="343"/>
      <c r="OAD54" s="343"/>
      <c r="OAE54" s="343"/>
      <c r="OAF54" s="343"/>
      <c r="OAG54" s="343"/>
      <c r="OAH54" s="343"/>
      <c r="OAI54" s="343"/>
      <c r="OAJ54" s="343"/>
      <c r="OAK54" s="343"/>
      <c r="OAL54" s="343"/>
      <c r="OAM54" s="343"/>
      <c r="OAN54" s="343"/>
      <c r="OAO54" s="343"/>
      <c r="OAP54" s="343"/>
      <c r="OAQ54" s="343"/>
      <c r="OAR54" s="343"/>
      <c r="OAS54" s="343"/>
      <c r="OAT54" s="343"/>
      <c r="OAU54" s="343"/>
      <c r="OAV54" s="343"/>
      <c r="OAW54" s="343"/>
      <c r="OAX54" s="343"/>
      <c r="OAY54" s="343"/>
      <c r="OAZ54" s="343"/>
      <c r="OBA54" s="343"/>
      <c r="OBB54" s="343"/>
      <c r="OBC54" s="343"/>
      <c r="OBD54" s="343"/>
      <c r="OBE54" s="343"/>
      <c r="OBF54" s="343"/>
      <c r="OBG54" s="343"/>
      <c r="OBH54" s="343"/>
      <c r="OBI54" s="343"/>
      <c r="OBJ54" s="343"/>
      <c r="OBK54" s="343"/>
      <c r="OBL54" s="343"/>
      <c r="OBM54" s="343"/>
      <c r="OBN54" s="343"/>
      <c r="OBO54" s="343"/>
      <c r="OBP54" s="343"/>
      <c r="OBQ54" s="343"/>
      <c r="OBR54" s="343"/>
      <c r="OBS54" s="343"/>
      <c r="OBT54" s="343"/>
      <c r="OBU54" s="343"/>
      <c r="OBV54" s="343"/>
      <c r="OBW54" s="343"/>
      <c r="OBX54" s="343"/>
      <c r="OBY54" s="343"/>
      <c r="OBZ54" s="343"/>
      <c r="OCA54" s="343"/>
      <c r="OCB54" s="343"/>
      <c r="OCC54" s="343"/>
      <c r="OCD54" s="343"/>
      <c r="OCE54" s="343"/>
      <c r="OCF54" s="343"/>
      <c r="OCG54" s="343"/>
      <c r="OCH54" s="343"/>
      <c r="OCI54" s="343"/>
      <c r="OCJ54" s="343"/>
      <c r="OCK54" s="343"/>
      <c r="OCL54" s="343"/>
      <c r="OCM54" s="343"/>
      <c r="OCN54" s="343"/>
      <c r="OCO54" s="343"/>
      <c r="OCP54" s="343"/>
      <c r="OCQ54" s="343"/>
      <c r="OCR54" s="343"/>
      <c r="OCS54" s="343"/>
      <c r="OCT54" s="343"/>
      <c r="OCU54" s="343"/>
      <c r="OCV54" s="343"/>
      <c r="OCW54" s="343"/>
      <c r="OCX54" s="343"/>
      <c r="OCY54" s="343"/>
      <c r="OCZ54" s="343"/>
      <c r="ODA54" s="343"/>
      <c r="ODB54" s="343"/>
      <c r="ODC54" s="343"/>
      <c r="ODD54" s="343"/>
      <c r="ODE54" s="343"/>
      <c r="ODF54" s="343"/>
      <c r="ODG54" s="343"/>
      <c r="ODH54" s="343"/>
      <c r="ODI54" s="343"/>
      <c r="ODJ54" s="343"/>
      <c r="ODK54" s="343"/>
      <c r="ODL54" s="343"/>
      <c r="ODM54" s="343"/>
      <c r="ODN54" s="343"/>
      <c r="ODO54" s="343"/>
      <c r="ODP54" s="343"/>
      <c r="ODQ54" s="343"/>
      <c r="ODR54" s="343"/>
      <c r="ODS54" s="343"/>
      <c r="ODT54" s="343"/>
      <c r="ODU54" s="343"/>
      <c r="ODV54" s="343"/>
      <c r="ODW54" s="343"/>
      <c r="ODX54" s="343"/>
      <c r="ODY54" s="343"/>
      <c r="ODZ54" s="343"/>
      <c r="OEA54" s="343"/>
      <c r="OEB54" s="343"/>
      <c r="OEC54" s="343"/>
      <c r="OED54" s="343"/>
      <c r="OEE54" s="343"/>
      <c r="OEF54" s="343"/>
      <c r="OEG54" s="343"/>
      <c r="OEH54" s="343"/>
      <c r="OEI54" s="343"/>
      <c r="OEJ54" s="343"/>
      <c r="OEK54" s="343"/>
      <c r="OEL54" s="343"/>
      <c r="OEM54" s="343"/>
      <c r="OEN54" s="343"/>
      <c r="OEO54" s="343"/>
      <c r="OEP54" s="343"/>
      <c r="OEQ54" s="343"/>
      <c r="OER54" s="343"/>
      <c r="OES54" s="343"/>
      <c r="OET54" s="343"/>
      <c r="OEU54" s="343"/>
      <c r="OEV54" s="343"/>
      <c r="OEW54" s="343"/>
      <c r="OEX54" s="343"/>
      <c r="OEY54" s="343"/>
      <c r="OEZ54" s="343"/>
      <c r="OFA54" s="343"/>
      <c r="OFB54" s="343"/>
      <c r="OFC54" s="343"/>
      <c r="OFD54" s="343"/>
      <c r="OFE54" s="343"/>
      <c r="OFF54" s="343"/>
      <c r="OFG54" s="343"/>
      <c r="OFH54" s="343"/>
      <c r="OFI54" s="343"/>
      <c r="OFJ54" s="343"/>
      <c r="OFK54" s="343"/>
      <c r="OFL54" s="343"/>
      <c r="OFM54" s="343"/>
      <c r="OFN54" s="343"/>
      <c r="OFO54" s="343"/>
      <c r="OFP54" s="343"/>
      <c r="OFQ54" s="343"/>
      <c r="OFR54" s="343"/>
      <c r="OFS54" s="343"/>
      <c r="OFT54" s="343"/>
      <c r="OFU54" s="343"/>
      <c r="OFV54" s="343"/>
      <c r="OFW54" s="343"/>
      <c r="OFX54" s="343"/>
      <c r="OFY54" s="343"/>
      <c r="OFZ54" s="343"/>
      <c r="OGA54" s="343"/>
      <c r="OGB54" s="343"/>
      <c r="OGC54" s="343"/>
      <c r="OGD54" s="343"/>
      <c r="OGE54" s="343"/>
      <c r="OGF54" s="343"/>
      <c r="OGG54" s="343"/>
      <c r="OGH54" s="343"/>
      <c r="OGI54" s="343"/>
      <c r="OGJ54" s="343"/>
      <c r="OGK54" s="343"/>
      <c r="OGL54" s="343"/>
      <c r="OGM54" s="343"/>
      <c r="OGN54" s="343"/>
      <c r="OGO54" s="343"/>
      <c r="OGP54" s="343"/>
      <c r="OGQ54" s="343"/>
      <c r="OGR54" s="343"/>
      <c r="OGS54" s="343"/>
      <c r="OGT54" s="343"/>
      <c r="OGU54" s="343"/>
      <c r="OGV54" s="343"/>
      <c r="OGW54" s="343"/>
      <c r="OGX54" s="343"/>
      <c r="OGY54" s="343"/>
      <c r="OGZ54" s="343"/>
      <c r="OHA54" s="343"/>
      <c r="OHB54" s="343"/>
      <c r="OHC54" s="343"/>
      <c r="OHD54" s="343"/>
      <c r="OHE54" s="343"/>
      <c r="OHF54" s="343"/>
      <c r="OHG54" s="343"/>
      <c r="OHH54" s="343"/>
      <c r="OHI54" s="343"/>
      <c r="OHJ54" s="343"/>
      <c r="OHK54" s="343"/>
      <c r="OHL54" s="343"/>
      <c r="OHM54" s="343"/>
      <c r="OHN54" s="343"/>
      <c r="OHO54" s="343"/>
      <c r="OHP54" s="343"/>
      <c r="OHQ54" s="343"/>
      <c r="OHR54" s="343"/>
      <c r="OHS54" s="343"/>
      <c r="OHT54" s="343"/>
      <c r="OHU54" s="343"/>
      <c r="OHV54" s="343"/>
      <c r="OHW54" s="343"/>
      <c r="OHX54" s="343"/>
      <c r="OHY54" s="343"/>
      <c r="OHZ54" s="343"/>
      <c r="OIA54" s="343"/>
      <c r="OIB54" s="343"/>
      <c r="OIC54" s="343"/>
      <c r="OID54" s="343"/>
      <c r="OIE54" s="343"/>
      <c r="OIF54" s="343"/>
      <c r="OIG54" s="343"/>
      <c r="OIH54" s="343"/>
      <c r="OII54" s="343"/>
      <c r="OIJ54" s="343"/>
      <c r="OIK54" s="343"/>
      <c r="OIL54" s="343"/>
      <c r="OIM54" s="343"/>
      <c r="OIN54" s="343"/>
      <c r="OIO54" s="343"/>
      <c r="OIP54" s="343"/>
      <c r="OIQ54" s="343"/>
      <c r="OIR54" s="343"/>
      <c r="OIS54" s="343"/>
      <c r="OIT54" s="343"/>
      <c r="OIU54" s="343"/>
      <c r="OIV54" s="343"/>
      <c r="OIW54" s="343"/>
      <c r="OIX54" s="343"/>
      <c r="OIY54" s="343"/>
      <c r="OIZ54" s="343"/>
      <c r="OJA54" s="343"/>
      <c r="OJB54" s="343"/>
      <c r="OJC54" s="343"/>
      <c r="OJD54" s="343"/>
      <c r="OJE54" s="343"/>
      <c r="OJF54" s="343"/>
      <c r="OJG54" s="343"/>
      <c r="OJH54" s="343"/>
      <c r="OJI54" s="343"/>
      <c r="OJJ54" s="343"/>
      <c r="OJK54" s="343"/>
      <c r="OJL54" s="343"/>
      <c r="OJM54" s="343"/>
      <c r="OJN54" s="343"/>
      <c r="OJO54" s="343"/>
      <c r="OJP54" s="343"/>
      <c r="OJQ54" s="343"/>
      <c r="OJR54" s="343"/>
      <c r="OJS54" s="343"/>
      <c r="OJT54" s="343"/>
      <c r="OJU54" s="343"/>
      <c r="OJV54" s="343"/>
      <c r="OJW54" s="343"/>
      <c r="OJX54" s="343"/>
      <c r="OJY54" s="343"/>
      <c r="OJZ54" s="343"/>
      <c r="OKA54" s="343"/>
      <c r="OKB54" s="343"/>
      <c r="OKC54" s="343"/>
      <c r="OKD54" s="343"/>
      <c r="OKE54" s="343"/>
      <c r="OKF54" s="343"/>
      <c r="OKG54" s="343"/>
      <c r="OKH54" s="343"/>
      <c r="OKI54" s="343"/>
      <c r="OKJ54" s="343"/>
      <c r="OKK54" s="343"/>
      <c r="OKL54" s="343"/>
      <c r="OKM54" s="343"/>
      <c r="OKN54" s="343"/>
      <c r="OKO54" s="343"/>
      <c r="OKP54" s="343"/>
      <c r="OKQ54" s="343"/>
      <c r="OKR54" s="343"/>
      <c r="OKS54" s="343"/>
      <c r="OKT54" s="343"/>
      <c r="OKU54" s="343"/>
      <c r="OKV54" s="343"/>
      <c r="OKW54" s="343"/>
      <c r="OKX54" s="343"/>
      <c r="OKY54" s="343"/>
      <c r="OKZ54" s="343"/>
      <c r="OLA54" s="343"/>
      <c r="OLB54" s="343"/>
      <c r="OLC54" s="343"/>
      <c r="OLD54" s="343"/>
      <c r="OLE54" s="343"/>
      <c r="OLF54" s="343"/>
      <c r="OLG54" s="343"/>
      <c r="OLH54" s="343"/>
      <c r="OLI54" s="343"/>
      <c r="OLJ54" s="343"/>
      <c r="OLK54" s="343"/>
      <c r="OLL54" s="343"/>
      <c r="OLM54" s="343"/>
      <c r="OLN54" s="343"/>
      <c r="OLO54" s="343"/>
      <c r="OLP54" s="343"/>
      <c r="OLQ54" s="343"/>
      <c r="OLR54" s="343"/>
      <c r="OLS54" s="343"/>
      <c r="OLT54" s="343"/>
      <c r="OLU54" s="343"/>
      <c r="OLV54" s="343"/>
      <c r="OLW54" s="343"/>
      <c r="OLX54" s="343"/>
      <c r="OLY54" s="343"/>
      <c r="OLZ54" s="343"/>
      <c r="OMA54" s="343"/>
      <c r="OMB54" s="343"/>
      <c r="OMC54" s="343"/>
      <c r="OMD54" s="343"/>
      <c r="OME54" s="343"/>
      <c r="OMF54" s="343"/>
      <c r="OMG54" s="343"/>
      <c r="OMH54" s="343"/>
      <c r="OMI54" s="343"/>
      <c r="OMJ54" s="343"/>
      <c r="OMK54" s="343"/>
      <c r="OML54" s="343"/>
      <c r="OMM54" s="343"/>
      <c r="OMN54" s="343"/>
      <c r="OMO54" s="343"/>
      <c r="OMP54" s="343"/>
      <c r="OMQ54" s="343"/>
      <c r="OMR54" s="343"/>
      <c r="OMS54" s="343"/>
      <c r="OMT54" s="343"/>
      <c r="OMU54" s="343"/>
      <c r="OMV54" s="343"/>
      <c r="OMW54" s="343"/>
      <c r="OMX54" s="343"/>
      <c r="OMY54" s="343"/>
      <c r="OMZ54" s="343"/>
      <c r="ONA54" s="343"/>
      <c r="ONB54" s="343"/>
      <c r="ONC54" s="343"/>
      <c r="OND54" s="343"/>
      <c r="ONE54" s="343"/>
      <c r="ONF54" s="343"/>
      <c r="ONG54" s="343"/>
      <c r="ONH54" s="343"/>
      <c r="ONI54" s="343"/>
      <c r="ONJ54" s="343"/>
      <c r="ONK54" s="343"/>
      <c r="ONL54" s="343"/>
      <c r="ONM54" s="343"/>
      <c r="ONN54" s="343"/>
      <c r="ONO54" s="343"/>
      <c r="ONP54" s="343"/>
      <c r="ONQ54" s="343"/>
      <c r="ONR54" s="343"/>
      <c r="ONS54" s="343"/>
      <c r="ONT54" s="343"/>
      <c r="ONU54" s="343"/>
      <c r="ONV54" s="343"/>
      <c r="ONW54" s="343"/>
      <c r="ONX54" s="343"/>
      <c r="ONY54" s="343"/>
      <c r="ONZ54" s="343"/>
      <c r="OOA54" s="343"/>
      <c r="OOB54" s="343"/>
      <c r="OOC54" s="343"/>
      <c r="OOD54" s="343"/>
      <c r="OOE54" s="343"/>
      <c r="OOF54" s="343"/>
      <c r="OOG54" s="343"/>
      <c r="OOH54" s="343"/>
      <c r="OOI54" s="343"/>
      <c r="OOJ54" s="343"/>
      <c r="OOK54" s="343"/>
      <c r="OOL54" s="343"/>
      <c r="OOM54" s="343"/>
      <c r="OON54" s="343"/>
      <c r="OOO54" s="343"/>
      <c r="OOP54" s="343"/>
      <c r="OOQ54" s="343"/>
      <c r="OOR54" s="343"/>
      <c r="OOS54" s="343"/>
      <c r="OOT54" s="343"/>
      <c r="OOU54" s="343"/>
      <c r="OOV54" s="343"/>
      <c r="OOW54" s="343"/>
      <c r="OOX54" s="343"/>
      <c r="OOY54" s="343"/>
      <c r="OOZ54" s="343"/>
      <c r="OPA54" s="343"/>
      <c r="OPB54" s="343"/>
      <c r="OPC54" s="343"/>
      <c r="OPD54" s="343"/>
      <c r="OPE54" s="343"/>
      <c r="OPF54" s="343"/>
      <c r="OPG54" s="343"/>
      <c r="OPH54" s="343"/>
      <c r="OPI54" s="343"/>
      <c r="OPJ54" s="343"/>
      <c r="OPK54" s="343"/>
      <c r="OPL54" s="343"/>
      <c r="OPM54" s="343"/>
      <c r="OPN54" s="343"/>
      <c r="OPO54" s="343"/>
      <c r="OPP54" s="343"/>
      <c r="OPQ54" s="343"/>
      <c r="OPR54" s="343"/>
      <c r="OPS54" s="343"/>
      <c r="OPT54" s="343"/>
      <c r="OPU54" s="343"/>
      <c r="OPV54" s="343"/>
      <c r="OPW54" s="343"/>
      <c r="OPX54" s="343"/>
      <c r="OPY54" s="343"/>
      <c r="OPZ54" s="343"/>
      <c r="OQA54" s="343"/>
      <c r="OQB54" s="343"/>
      <c r="OQC54" s="343"/>
      <c r="OQD54" s="343"/>
      <c r="OQE54" s="343"/>
      <c r="OQF54" s="343"/>
      <c r="OQG54" s="343"/>
      <c r="OQH54" s="343"/>
      <c r="OQI54" s="343"/>
      <c r="OQJ54" s="343"/>
      <c r="OQK54" s="343"/>
      <c r="OQL54" s="343"/>
      <c r="OQM54" s="343"/>
      <c r="OQN54" s="343"/>
      <c r="OQO54" s="343"/>
      <c r="OQP54" s="343"/>
      <c r="OQQ54" s="343"/>
      <c r="OQR54" s="343"/>
      <c r="OQS54" s="343"/>
      <c r="OQT54" s="343"/>
      <c r="OQU54" s="343"/>
      <c r="OQV54" s="343"/>
      <c r="OQW54" s="343"/>
      <c r="OQX54" s="343"/>
      <c r="OQY54" s="343"/>
      <c r="OQZ54" s="343"/>
      <c r="ORA54" s="343"/>
      <c r="ORB54" s="343"/>
      <c r="ORC54" s="343"/>
      <c r="ORD54" s="343"/>
      <c r="ORE54" s="343"/>
      <c r="ORF54" s="343"/>
      <c r="ORG54" s="343"/>
      <c r="ORH54" s="343"/>
      <c r="ORI54" s="343"/>
      <c r="ORJ54" s="343"/>
      <c r="ORK54" s="343"/>
      <c r="ORL54" s="343"/>
      <c r="ORM54" s="343"/>
      <c r="ORN54" s="343"/>
      <c r="ORO54" s="343"/>
      <c r="ORP54" s="343"/>
      <c r="ORQ54" s="343"/>
      <c r="ORR54" s="343"/>
      <c r="ORS54" s="343"/>
      <c r="ORT54" s="343"/>
      <c r="ORU54" s="343"/>
      <c r="ORV54" s="343"/>
      <c r="ORW54" s="343"/>
      <c r="ORX54" s="343"/>
      <c r="ORY54" s="343"/>
      <c r="ORZ54" s="343"/>
      <c r="OSA54" s="343"/>
      <c r="OSB54" s="343"/>
      <c r="OSC54" s="343"/>
      <c r="OSD54" s="343"/>
      <c r="OSE54" s="343"/>
      <c r="OSF54" s="343"/>
      <c r="OSG54" s="343"/>
      <c r="OSH54" s="343"/>
      <c r="OSI54" s="343"/>
      <c r="OSJ54" s="343"/>
      <c r="OSK54" s="343"/>
      <c r="OSL54" s="343"/>
      <c r="OSM54" s="343"/>
      <c r="OSN54" s="343"/>
      <c r="OSO54" s="343"/>
      <c r="OSP54" s="343"/>
      <c r="OSQ54" s="343"/>
      <c r="OSR54" s="343"/>
      <c r="OSS54" s="343"/>
      <c r="OST54" s="343"/>
      <c r="OSU54" s="343"/>
      <c r="OSV54" s="343"/>
      <c r="OSW54" s="343"/>
      <c r="OSX54" s="343"/>
      <c r="OSY54" s="343"/>
      <c r="OSZ54" s="343"/>
      <c r="OTA54" s="343"/>
      <c r="OTB54" s="343"/>
      <c r="OTC54" s="343"/>
      <c r="OTD54" s="343"/>
      <c r="OTE54" s="343"/>
      <c r="OTF54" s="343"/>
      <c r="OTG54" s="343"/>
      <c r="OTH54" s="343"/>
      <c r="OTI54" s="343"/>
      <c r="OTJ54" s="343"/>
      <c r="OTK54" s="343"/>
      <c r="OTL54" s="343"/>
      <c r="OTM54" s="343"/>
      <c r="OTN54" s="343"/>
      <c r="OTO54" s="343"/>
      <c r="OTP54" s="343"/>
      <c r="OTQ54" s="343"/>
      <c r="OTR54" s="343"/>
      <c r="OTS54" s="343"/>
      <c r="OTT54" s="343"/>
      <c r="OTU54" s="343"/>
      <c r="OTV54" s="343"/>
      <c r="OTW54" s="343"/>
      <c r="OTX54" s="343"/>
      <c r="OTY54" s="343"/>
      <c r="OTZ54" s="343"/>
      <c r="OUA54" s="343"/>
      <c r="OUB54" s="343"/>
      <c r="OUC54" s="343"/>
      <c r="OUD54" s="343"/>
      <c r="OUE54" s="343"/>
      <c r="OUF54" s="343"/>
      <c r="OUG54" s="343"/>
      <c r="OUH54" s="343"/>
      <c r="OUI54" s="343"/>
      <c r="OUJ54" s="343"/>
      <c r="OUK54" s="343"/>
      <c r="OUL54" s="343"/>
      <c r="OUM54" s="343"/>
      <c r="OUN54" s="343"/>
      <c r="OUO54" s="343"/>
      <c r="OUP54" s="343"/>
      <c r="OUQ54" s="343"/>
      <c r="OUR54" s="343"/>
      <c r="OUS54" s="343"/>
      <c r="OUT54" s="343"/>
      <c r="OUU54" s="343"/>
      <c r="OUV54" s="343"/>
      <c r="OUW54" s="343"/>
      <c r="OUX54" s="343"/>
      <c r="OUY54" s="343"/>
      <c r="OUZ54" s="343"/>
      <c r="OVA54" s="343"/>
      <c r="OVB54" s="343"/>
      <c r="OVC54" s="343"/>
      <c r="OVD54" s="343"/>
      <c r="OVE54" s="343"/>
      <c r="OVF54" s="343"/>
      <c r="OVG54" s="343"/>
      <c r="OVH54" s="343"/>
      <c r="OVI54" s="343"/>
      <c r="OVJ54" s="343"/>
      <c r="OVK54" s="343"/>
      <c r="OVL54" s="343"/>
      <c r="OVM54" s="343"/>
      <c r="OVN54" s="343"/>
      <c r="OVO54" s="343"/>
      <c r="OVP54" s="343"/>
      <c r="OVQ54" s="343"/>
      <c r="OVR54" s="343"/>
      <c r="OVS54" s="343"/>
      <c r="OVT54" s="343"/>
      <c r="OVU54" s="343"/>
      <c r="OVV54" s="343"/>
      <c r="OVW54" s="343"/>
      <c r="OVX54" s="343"/>
      <c r="OVY54" s="343"/>
      <c r="OVZ54" s="343"/>
      <c r="OWA54" s="343"/>
      <c r="OWB54" s="343"/>
      <c r="OWC54" s="343"/>
      <c r="OWD54" s="343"/>
      <c r="OWE54" s="343"/>
      <c r="OWF54" s="343"/>
      <c r="OWG54" s="343"/>
      <c r="OWH54" s="343"/>
      <c r="OWI54" s="343"/>
      <c r="OWJ54" s="343"/>
      <c r="OWK54" s="343"/>
      <c r="OWL54" s="343"/>
      <c r="OWM54" s="343"/>
      <c r="OWN54" s="343"/>
      <c r="OWO54" s="343"/>
      <c r="OWP54" s="343"/>
      <c r="OWQ54" s="343"/>
      <c r="OWR54" s="343"/>
      <c r="OWS54" s="343"/>
      <c r="OWT54" s="343"/>
      <c r="OWU54" s="343"/>
      <c r="OWV54" s="343"/>
      <c r="OWW54" s="343"/>
      <c r="OWX54" s="343"/>
      <c r="OWY54" s="343"/>
      <c r="OWZ54" s="343"/>
      <c r="OXA54" s="343"/>
      <c r="OXB54" s="343"/>
      <c r="OXC54" s="343"/>
      <c r="OXD54" s="343"/>
      <c r="OXE54" s="343"/>
      <c r="OXF54" s="343"/>
      <c r="OXG54" s="343"/>
      <c r="OXH54" s="343"/>
      <c r="OXI54" s="343"/>
      <c r="OXJ54" s="343"/>
      <c r="OXK54" s="343"/>
      <c r="OXL54" s="343"/>
      <c r="OXM54" s="343"/>
      <c r="OXN54" s="343"/>
      <c r="OXO54" s="343"/>
      <c r="OXP54" s="343"/>
      <c r="OXQ54" s="343"/>
      <c r="OXR54" s="343"/>
      <c r="OXS54" s="343"/>
      <c r="OXT54" s="343"/>
      <c r="OXU54" s="343"/>
      <c r="OXV54" s="343"/>
      <c r="OXW54" s="343"/>
      <c r="OXX54" s="343"/>
      <c r="OXY54" s="343"/>
      <c r="OXZ54" s="343"/>
      <c r="OYA54" s="343"/>
      <c r="OYB54" s="343"/>
      <c r="OYC54" s="343"/>
      <c r="OYD54" s="343"/>
      <c r="OYE54" s="343"/>
      <c r="OYF54" s="343"/>
      <c r="OYG54" s="343"/>
      <c r="OYH54" s="343"/>
      <c r="OYI54" s="343"/>
      <c r="OYJ54" s="343"/>
      <c r="OYK54" s="343"/>
      <c r="OYL54" s="343"/>
      <c r="OYM54" s="343"/>
      <c r="OYN54" s="343"/>
      <c r="OYO54" s="343"/>
      <c r="OYP54" s="343"/>
      <c r="OYQ54" s="343"/>
      <c r="OYR54" s="343"/>
      <c r="OYS54" s="343"/>
      <c r="OYT54" s="343"/>
      <c r="OYU54" s="343"/>
      <c r="OYV54" s="343"/>
      <c r="OYW54" s="343"/>
      <c r="OYX54" s="343"/>
      <c r="OYY54" s="343"/>
      <c r="OYZ54" s="343"/>
      <c r="OZA54" s="343"/>
      <c r="OZB54" s="343"/>
      <c r="OZC54" s="343"/>
      <c r="OZD54" s="343"/>
      <c r="OZE54" s="343"/>
      <c r="OZF54" s="343"/>
      <c r="OZG54" s="343"/>
      <c r="OZH54" s="343"/>
      <c r="OZI54" s="343"/>
      <c r="OZJ54" s="343"/>
      <c r="OZK54" s="343"/>
      <c r="OZL54" s="343"/>
      <c r="OZM54" s="343"/>
      <c r="OZN54" s="343"/>
      <c r="OZO54" s="343"/>
      <c r="OZP54" s="343"/>
      <c r="OZQ54" s="343"/>
      <c r="OZR54" s="343"/>
      <c r="OZS54" s="343"/>
      <c r="OZT54" s="343"/>
      <c r="OZU54" s="343"/>
      <c r="OZV54" s="343"/>
      <c r="OZW54" s="343"/>
      <c r="OZX54" s="343"/>
      <c r="OZY54" s="343"/>
      <c r="OZZ54" s="343"/>
      <c r="PAA54" s="343"/>
      <c r="PAB54" s="343"/>
      <c r="PAC54" s="343"/>
      <c r="PAD54" s="343"/>
      <c r="PAE54" s="343"/>
      <c r="PAF54" s="343"/>
      <c r="PAG54" s="343"/>
      <c r="PAH54" s="343"/>
      <c r="PAI54" s="343"/>
      <c r="PAJ54" s="343"/>
      <c r="PAK54" s="343"/>
      <c r="PAL54" s="343"/>
      <c r="PAM54" s="343"/>
      <c r="PAN54" s="343"/>
      <c r="PAO54" s="343"/>
      <c r="PAP54" s="343"/>
      <c r="PAQ54" s="343"/>
      <c r="PAR54" s="343"/>
      <c r="PAS54" s="343"/>
      <c r="PAT54" s="343"/>
      <c r="PAU54" s="343"/>
      <c r="PAV54" s="343"/>
      <c r="PAW54" s="343"/>
      <c r="PAX54" s="343"/>
      <c r="PAY54" s="343"/>
      <c r="PAZ54" s="343"/>
      <c r="PBA54" s="343"/>
      <c r="PBB54" s="343"/>
      <c r="PBC54" s="343"/>
      <c r="PBD54" s="343"/>
      <c r="PBE54" s="343"/>
      <c r="PBF54" s="343"/>
      <c r="PBG54" s="343"/>
      <c r="PBH54" s="343"/>
      <c r="PBI54" s="343"/>
      <c r="PBJ54" s="343"/>
      <c r="PBK54" s="343"/>
      <c r="PBL54" s="343"/>
      <c r="PBM54" s="343"/>
      <c r="PBN54" s="343"/>
      <c r="PBO54" s="343"/>
      <c r="PBP54" s="343"/>
      <c r="PBQ54" s="343"/>
      <c r="PBR54" s="343"/>
      <c r="PBS54" s="343"/>
      <c r="PBT54" s="343"/>
      <c r="PBU54" s="343"/>
      <c r="PBV54" s="343"/>
      <c r="PBW54" s="343"/>
      <c r="PBX54" s="343"/>
      <c r="PBY54" s="343"/>
      <c r="PBZ54" s="343"/>
      <c r="PCA54" s="343"/>
      <c r="PCB54" s="343"/>
      <c r="PCC54" s="343"/>
      <c r="PCD54" s="343"/>
      <c r="PCE54" s="343"/>
      <c r="PCF54" s="343"/>
      <c r="PCG54" s="343"/>
      <c r="PCH54" s="343"/>
      <c r="PCI54" s="343"/>
      <c r="PCJ54" s="343"/>
      <c r="PCK54" s="343"/>
      <c r="PCL54" s="343"/>
      <c r="PCM54" s="343"/>
      <c r="PCN54" s="343"/>
      <c r="PCO54" s="343"/>
      <c r="PCP54" s="343"/>
      <c r="PCQ54" s="343"/>
      <c r="PCR54" s="343"/>
      <c r="PCS54" s="343"/>
      <c r="PCT54" s="343"/>
      <c r="PCU54" s="343"/>
      <c r="PCV54" s="343"/>
      <c r="PCW54" s="343"/>
      <c r="PCX54" s="343"/>
      <c r="PCY54" s="343"/>
      <c r="PCZ54" s="343"/>
      <c r="PDA54" s="343"/>
      <c r="PDB54" s="343"/>
      <c r="PDC54" s="343"/>
      <c r="PDD54" s="343"/>
      <c r="PDE54" s="343"/>
      <c r="PDF54" s="343"/>
      <c r="PDG54" s="343"/>
      <c r="PDH54" s="343"/>
      <c r="PDI54" s="343"/>
      <c r="PDJ54" s="343"/>
      <c r="PDK54" s="343"/>
      <c r="PDL54" s="343"/>
      <c r="PDM54" s="343"/>
      <c r="PDN54" s="343"/>
      <c r="PDO54" s="343"/>
      <c r="PDP54" s="343"/>
      <c r="PDQ54" s="343"/>
      <c r="PDR54" s="343"/>
      <c r="PDS54" s="343"/>
      <c r="PDT54" s="343"/>
      <c r="PDU54" s="343"/>
      <c r="PDV54" s="343"/>
      <c r="PDW54" s="343"/>
      <c r="PDX54" s="343"/>
      <c r="PDY54" s="343"/>
      <c r="PDZ54" s="343"/>
      <c r="PEA54" s="343"/>
      <c r="PEB54" s="343"/>
      <c r="PEC54" s="343"/>
      <c r="PED54" s="343"/>
      <c r="PEE54" s="343"/>
      <c r="PEF54" s="343"/>
      <c r="PEG54" s="343"/>
      <c r="PEH54" s="343"/>
      <c r="PEI54" s="343"/>
      <c r="PEJ54" s="343"/>
      <c r="PEK54" s="343"/>
      <c r="PEL54" s="343"/>
      <c r="PEM54" s="343"/>
      <c r="PEN54" s="343"/>
      <c r="PEO54" s="343"/>
      <c r="PEP54" s="343"/>
      <c r="PEQ54" s="343"/>
      <c r="PER54" s="343"/>
      <c r="PES54" s="343"/>
      <c r="PET54" s="343"/>
      <c r="PEU54" s="343"/>
      <c r="PEV54" s="343"/>
      <c r="PEW54" s="343"/>
      <c r="PEX54" s="343"/>
      <c r="PEY54" s="343"/>
      <c r="PEZ54" s="343"/>
      <c r="PFA54" s="343"/>
      <c r="PFB54" s="343"/>
      <c r="PFC54" s="343"/>
      <c r="PFD54" s="343"/>
      <c r="PFE54" s="343"/>
      <c r="PFF54" s="343"/>
      <c r="PFG54" s="343"/>
      <c r="PFH54" s="343"/>
      <c r="PFI54" s="343"/>
      <c r="PFJ54" s="343"/>
      <c r="PFK54" s="343"/>
      <c r="PFL54" s="343"/>
      <c r="PFM54" s="343"/>
      <c r="PFN54" s="343"/>
      <c r="PFO54" s="343"/>
      <c r="PFP54" s="343"/>
      <c r="PFQ54" s="343"/>
      <c r="PFR54" s="343"/>
      <c r="PFS54" s="343"/>
      <c r="PFT54" s="343"/>
      <c r="PFU54" s="343"/>
      <c r="PFV54" s="343"/>
      <c r="PFW54" s="343"/>
      <c r="PFX54" s="343"/>
      <c r="PFY54" s="343"/>
      <c r="PFZ54" s="343"/>
      <c r="PGA54" s="343"/>
      <c r="PGB54" s="343"/>
      <c r="PGC54" s="343"/>
      <c r="PGD54" s="343"/>
      <c r="PGE54" s="343"/>
      <c r="PGF54" s="343"/>
      <c r="PGG54" s="343"/>
      <c r="PGH54" s="343"/>
      <c r="PGI54" s="343"/>
      <c r="PGJ54" s="343"/>
      <c r="PGK54" s="343"/>
      <c r="PGL54" s="343"/>
      <c r="PGM54" s="343"/>
      <c r="PGN54" s="343"/>
      <c r="PGO54" s="343"/>
      <c r="PGP54" s="343"/>
      <c r="PGQ54" s="343"/>
      <c r="PGR54" s="343"/>
      <c r="PGS54" s="343"/>
      <c r="PGT54" s="343"/>
      <c r="PGU54" s="343"/>
      <c r="PGV54" s="343"/>
      <c r="PGW54" s="343"/>
      <c r="PGX54" s="343"/>
      <c r="PGY54" s="343"/>
      <c r="PGZ54" s="343"/>
      <c r="PHA54" s="343"/>
      <c r="PHB54" s="343"/>
      <c r="PHC54" s="343"/>
      <c r="PHD54" s="343"/>
      <c r="PHE54" s="343"/>
      <c r="PHF54" s="343"/>
      <c r="PHG54" s="343"/>
      <c r="PHH54" s="343"/>
      <c r="PHI54" s="343"/>
      <c r="PHJ54" s="343"/>
      <c r="PHK54" s="343"/>
      <c r="PHL54" s="343"/>
      <c r="PHM54" s="343"/>
      <c r="PHN54" s="343"/>
      <c r="PHO54" s="343"/>
      <c r="PHP54" s="343"/>
      <c r="PHQ54" s="343"/>
      <c r="PHR54" s="343"/>
      <c r="PHS54" s="343"/>
      <c r="PHT54" s="343"/>
      <c r="PHU54" s="343"/>
      <c r="PHV54" s="343"/>
      <c r="PHW54" s="343"/>
      <c r="PHX54" s="343"/>
      <c r="PHY54" s="343"/>
      <c r="PHZ54" s="343"/>
      <c r="PIA54" s="343"/>
      <c r="PIB54" s="343"/>
      <c r="PIC54" s="343"/>
      <c r="PID54" s="343"/>
      <c r="PIE54" s="343"/>
      <c r="PIF54" s="343"/>
      <c r="PIG54" s="343"/>
      <c r="PIH54" s="343"/>
      <c r="PII54" s="343"/>
      <c r="PIJ54" s="343"/>
      <c r="PIK54" s="343"/>
      <c r="PIL54" s="343"/>
      <c r="PIM54" s="343"/>
      <c r="PIN54" s="343"/>
      <c r="PIO54" s="343"/>
      <c r="PIP54" s="343"/>
      <c r="PIQ54" s="343"/>
      <c r="PIR54" s="343"/>
      <c r="PIS54" s="343"/>
      <c r="PIT54" s="343"/>
      <c r="PIU54" s="343"/>
      <c r="PIV54" s="343"/>
      <c r="PIW54" s="343"/>
      <c r="PIX54" s="343"/>
      <c r="PIY54" s="343"/>
      <c r="PIZ54" s="343"/>
      <c r="PJA54" s="343"/>
      <c r="PJB54" s="343"/>
      <c r="PJC54" s="343"/>
      <c r="PJD54" s="343"/>
      <c r="PJE54" s="343"/>
      <c r="PJF54" s="343"/>
      <c r="PJG54" s="343"/>
      <c r="PJH54" s="343"/>
      <c r="PJI54" s="343"/>
      <c r="PJJ54" s="343"/>
      <c r="PJK54" s="343"/>
      <c r="PJL54" s="343"/>
      <c r="PJM54" s="343"/>
      <c r="PJN54" s="343"/>
      <c r="PJO54" s="343"/>
      <c r="PJP54" s="343"/>
      <c r="PJQ54" s="343"/>
      <c r="PJR54" s="343"/>
      <c r="PJS54" s="343"/>
      <c r="PJT54" s="343"/>
      <c r="PJU54" s="343"/>
      <c r="PJV54" s="343"/>
      <c r="PJW54" s="343"/>
      <c r="PJX54" s="343"/>
      <c r="PJY54" s="343"/>
      <c r="PJZ54" s="343"/>
      <c r="PKA54" s="343"/>
      <c r="PKB54" s="343"/>
      <c r="PKC54" s="343"/>
      <c r="PKD54" s="343"/>
      <c r="PKE54" s="343"/>
      <c r="PKF54" s="343"/>
      <c r="PKG54" s="343"/>
      <c r="PKH54" s="343"/>
      <c r="PKI54" s="343"/>
      <c r="PKJ54" s="343"/>
      <c r="PKK54" s="343"/>
      <c r="PKL54" s="343"/>
      <c r="PKM54" s="343"/>
      <c r="PKN54" s="343"/>
      <c r="PKO54" s="343"/>
      <c r="PKP54" s="343"/>
      <c r="PKQ54" s="343"/>
      <c r="PKR54" s="343"/>
      <c r="PKS54" s="343"/>
      <c r="PKT54" s="343"/>
      <c r="PKU54" s="343"/>
      <c r="PKV54" s="343"/>
      <c r="PKW54" s="343"/>
      <c r="PKX54" s="343"/>
      <c r="PKY54" s="343"/>
      <c r="PKZ54" s="343"/>
      <c r="PLA54" s="343"/>
      <c r="PLB54" s="343"/>
      <c r="PLC54" s="343"/>
      <c r="PLD54" s="343"/>
      <c r="PLE54" s="343"/>
      <c r="PLF54" s="343"/>
      <c r="PLG54" s="343"/>
      <c r="PLH54" s="343"/>
      <c r="PLI54" s="343"/>
      <c r="PLJ54" s="343"/>
      <c r="PLK54" s="343"/>
      <c r="PLL54" s="343"/>
      <c r="PLM54" s="343"/>
      <c r="PLN54" s="343"/>
      <c r="PLO54" s="343"/>
      <c r="PLP54" s="343"/>
      <c r="PLQ54" s="343"/>
      <c r="PLR54" s="343"/>
      <c r="PLS54" s="343"/>
      <c r="PLT54" s="343"/>
      <c r="PLU54" s="343"/>
      <c r="PLV54" s="343"/>
      <c r="PLW54" s="343"/>
      <c r="PLX54" s="343"/>
      <c r="PLY54" s="343"/>
      <c r="PLZ54" s="343"/>
      <c r="PMA54" s="343"/>
      <c r="PMB54" s="343"/>
      <c r="PMC54" s="343"/>
      <c r="PMD54" s="343"/>
      <c r="PME54" s="343"/>
      <c r="PMF54" s="343"/>
      <c r="PMG54" s="343"/>
      <c r="PMH54" s="343"/>
      <c r="PMI54" s="343"/>
      <c r="PMJ54" s="343"/>
      <c r="PMK54" s="343"/>
      <c r="PML54" s="343"/>
      <c r="PMM54" s="343"/>
      <c r="PMN54" s="343"/>
      <c r="PMO54" s="343"/>
      <c r="PMP54" s="343"/>
      <c r="PMQ54" s="343"/>
      <c r="PMR54" s="343"/>
      <c r="PMS54" s="343"/>
      <c r="PMT54" s="343"/>
      <c r="PMU54" s="343"/>
      <c r="PMV54" s="343"/>
      <c r="PMW54" s="343"/>
      <c r="PMX54" s="343"/>
      <c r="PMY54" s="343"/>
      <c r="PMZ54" s="343"/>
      <c r="PNA54" s="343"/>
      <c r="PNB54" s="343"/>
      <c r="PNC54" s="343"/>
      <c r="PND54" s="343"/>
      <c r="PNE54" s="343"/>
      <c r="PNF54" s="343"/>
      <c r="PNG54" s="343"/>
      <c r="PNH54" s="343"/>
      <c r="PNI54" s="343"/>
      <c r="PNJ54" s="343"/>
      <c r="PNK54" s="343"/>
      <c r="PNL54" s="343"/>
      <c r="PNM54" s="343"/>
      <c r="PNN54" s="343"/>
      <c r="PNO54" s="343"/>
      <c r="PNP54" s="343"/>
      <c r="PNQ54" s="343"/>
      <c r="PNR54" s="343"/>
      <c r="PNS54" s="343"/>
      <c r="PNT54" s="343"/>
      <c r="PNU54" s="343"/>
      <c r="PNV54" s="343"/>
      <c r="PNW54" s="343"/>
      <c r="PNX54" s="343"/>
      <c r="PNY54" s="343"/>
      <c r="PNZ54" s="343"/>
      <c r="POA54" s="343"/>
      <c r="POB54" s="343"/>
      <c r="POC54" s="343"/>
      <c r="POD54" s="343"/>
      <c r="POE54" s="343"/>
      <c r="POF54" s="343"/>
      <c r="POG54" s="343"/>
      <c r="POH54" s="343"/>
      <c r="POI54" s="343"/>
      <c r="POJ54" s="343"/>
      <c r="POK54" s="343"/>
      <c r="POL54" s="343"/>
      <c r="POM54" s="343"/>
      <c r="PON54" s="343"/>
      <c r="POO54" s="343"/>
      <c r="POP54" s="343"/>
      <c r="POQ54" s="343"/>
      <c r="POR54" s="343"/>
      <c r="POS54" s="343"/>
      <c r="POT54" s="343"/>
      <c r="POU54" s="343"/>
      <c r="POV54" s="343"/>
      <c r="POW54" s="343"/>
      <c r="POX54" s="343"/>
      <c r="POY54" s="343"/>
      <c r="POZ54" s="343"/>
      <c r="PPA54" s="343"/>
      <c r="PPB54" s="343"/>
      <c r="PPC54" s="343"/>
      <c r="PPD54" s="343"/>
      <c r="PPE54" s="343"/>
      <c r="PPF54" s="343"/>
      <c r="PPG54" s="343"/>
      <c r="PPH54" s="343"/>
      <c r="PPI54" s="343"/>
      <c r="PPJ54" s="343"/>
      <c r="PPK54" s="343"/>
      <c r="PPL54" s="343"/>
      <c r="PPM54" s="343"/>
      <c r="PPN54" s="343"/>
      <c r="PPO54" s="343"/>
      <c r="PPP54" s="343"/>
      <c r="PPQ54" s="343"/>
      <c r="PPR54" s="343"/>
      <c r="PPS54" s="343"/>
      <c r="PPT54" s="343"/>
      <c r="PPU54" s="343"/>
      <c r="PPV54" s="343"/>
      <c r="PPW54" s="343"/>
      <c r="PPX54" s="343"/>
      <c r="PPY54" s="343"/>
      <c r="PPZ54" s="343"/>
      <c r="PQA54" s="343"/>
      <c r="PQB54" s="343"/>
      <c r="PQC54" s="343"/>
      <c r="PQD54" s="343"/>
      <c r="PQE54" s="343"/>
      <c r="PQF54" s="343"/>
      <c r="PQG54" s="343"/>
      <c r="PQH54" s="343"/>
      <c r="PQI54" s="343"/>
      <c r="PQJ54" s="343"/>
      <c r="PQK54" s="343"/>
      <c r="PQL54" s="343"/>
      <c r="PQM54" s="343"/>
      <c r="PQN54" s="343"/>
      <c r="PQO54" s="343"/>
      <c r="PQP54" s="343"/>
      <c r="PQQ54" s="343"/>
      <c r="PQR54" s="343"/>
      <c r="PQS54" s="343"/>
      <c r="PQT54" s="343"/>
      <c r="PQU54" s="343"/>
      <c r="PQV54" s="343"/>
      <c r="PQW54" s="343"/>
      <c r="PQX54" s="343"/>
      <c r="PQY54" s="343"/>
      <c r="PQZ54" s="343"/>
      <c r="PRA54" s="343"/>
      <c r="PRB54" s="343"/>
      <c r="PRC54" s="343"/>
      <c r="PRD54" s="343"/>
      <c r="PRE54" s="343"/>
      <c r="PRF54" s="343"/>
      <c r="PRG54" s="343"/>
      <c r="PRH54" s="343"/>
      <c r="PRI54" s="343"/>
      <c r="PRJ54" s="343"/>
      <c r="PRK54" s="343"/>
      <c r="PRL54" s="343"/>
      <c r="PRM54" s="343"/>
      <c r="PRN54" s="343"/>
      <c r="PRO54" s="343"/>
      <c r="PRP54" s="343"/>
      <c r="PRQ54" s="343"/>
      <c r="PRR54" s="343"/>
      <c r="PRS54" s="343"/>
      <c r="PRT54" s="343"/>
      <c r="PRU54" s="343"/>
      <c r="PRV54" s="343"/>
      <c r="PRW54" s="343"/>
      <c r="PRX54" s="343"/>
      <c r="PRY54" s="343"/>
      <c r="PRZ54" s="343"/>
      <c r="PSA54" s="343"/>
      <c r="PSB54" s="343"/>
      <c r="PSC54" s="343"/>
      <c r="PSD54" s="343"/>
      <c r="PSE54" s="343"/>
      <c r="PSF54" s="343"/>
      <c r="PSG54" s="343"/>
      <c r="PSH54" s="343"/>
      <c r="PSI54" s="343"/>
      <c r="PSJ54" s="343"/>
      <c r="PSK54" s="343"/>
      <c r="PSL54" s="343"/>
      <c r="PSM54" s="343"/>
      <c r="PSN54" s="343"/>
      <c r="PSO54" s="343"/>
      <c r="PSP54" s="343"/>
      <c r="PSQ54" s="343"/>
      <c r="PSR54" s="343"/>
      <c r="PSS54" s="343"/>
      <c r="PST54" s="343"/>
      <c r="PSU54" s="343"/>
      <c r="PSV54" s="343"/>
      <c r="PSW54" s="343"/>
      <c r="PSX54" s="343"/>
      <c r="PSY54" s="343"/>
      <c r="PSZ54" s="343"/>
      <c r="PTA54" s="343"/>
      <c r="PTB54" s="343"/>
      <c r="PTC54" s="343"/>
      <c r="PTD54" s="343"/>
      <c r="PTE54" s="343"/>
      <c r="PTF54" s="343"/>
      <c r="PTG54" s="343"/>
      <c r="PTH54" s="343"/>
      <c r="PTI54" s="343"/>
      <c r="PTJ54" s="343"/>
      <c r="PTK54" s="343"/>
      <c r="PTL54" s="343"/>
      <c r="PTM54" s="343"/>
      <c r="PTN54" s="343"/>
      <c r="PTO54" s="343"/>
      <c r="PTP54" s="343"/>
      <c r="PTQ54" s="343"/>
      <c r="PTR54" s="343"/>
      <c r="PTS54" s="343"/>
      <c r="PTT54" s="343"/>
      <c r="PTU54" s="343"/>
      <c r="PTV54" s="343"/>
      <c r="PTW54" s="343"/>
      <c r="PTX54" s="343"/>
      <c r="PTY54" s="343"/>
      <c r="PTZ54" s="343"/>
      <c r="PUA54" s="343"/>
      <c r="PUB54" s="343"/>
      <c r="PUC54" s="343"/>
      <c r="PUD54" s="343"/>
      <c r="PUE54" s="343"/>
      <c r="PUF54" s="343"/>
      <c r="PUG54" s="343"/>
      <c r="PUH54" s="343"/>
      <c r="PUI54" s="343"/>
      <c r="PUJ54" s="343"/>
      <c r="PUK54" s="343"/>
      <c r="PUL54" s="343"/>
      <c r="PUM54" s="343"/>
      <c r="PUN54" s="343"/>
      <c r="PUO54" s="343"/>
      <c r="PUP54" s="343"/>
      <c r="PUQ54" s="343"/>
      <c r="PUR54" s="343"/>
      <c r="PUS54" s="343"/>
      <c r="PUT54" s="343"/>
      <c r="PUU54" s="343"/>
      <c r="PUV54" s="343"/>
      <c r="PUW54" s="343"/>
      <c r="PUX54" s="343"/>
      <c r="PUY54" s="343"/>
      <c r="PUZ54" s="343"/>
      <c r="PVA54" s="343"/>
      <c r="PVB54" s="343"/>
      <c r="PVC54" s="343"/>
      <c r="PVD54" s="343"/>
      <c r="PVE54" s="343"/>
      <c r="PVF54" s="343"/>
      <c r="PVG54" s="343"/>
      <c r="PVH54" s="343"/>
      <c r="PVI54" s="343"/>
      <c r="PVJ54" s="343"/>
      <c r="PVK54" s="343"/>
      <c r="PVL54" s="343"/>
      <c r="PVM54" s="343"/>
      <c r="PVN54" s="343"/>
      <c r="PVO54" s="343"/>
      <c r="PVP54" s="343"/>
      <c r="PVQ54" s="343"/>
      <c r="PVR54" s="343"/>
      <c r="PVS54" s="343"/>
      <c r="PVT54" s="343"/>
      <c r="PVU54" s="343"/>
      <c r="PVV54" s="343"/>
      <c r="PVW54" s="343"/>
      <c r="PVX54" s="343"/>
      <c r="PVY54" s="343"/>
      <c r="PVZ54" s="343"/>
      <c r="PWA54" s="343"/>
      <c r="PWB54" s="343"/>
      <c r="PWC54" s="343"/>
      <c r="PWD54" s="343"/>
      <c r="PWE54" s="343"/>
      <c r="PWF54" s="343"/>
      <c r="PWG54" s="343"/>
      <c r="PWH54" s="343"/>
      <c r="PWI54" s="343"/>
      <c r="PWJ54" s="343"/>
      <c r="PWK54" s="343"/>
      <c r="PWL54" s="343"/>
      <c r="PWM54" s="343"/>
      <c r="PWN54" s="343"/>
      <c r="PWO54" s="343"/>
      <c r="PWP54" s="343"/>
      <c r="PWQ54" s="343"/>
      <c r="PWR54" s="343"/>
      <c r="PWS54" s="343"/>
      <c r="PWT54" s="343"/>
      <c r="PWU54" s="343"/>
      <c r="PWV54" s="343"/>
      <c r="PWW54" s="343"/>
      <c r="PWX54" s="343"/>
      <c r="PWY54" s="343"/>
      <c r="PWZ54" s="343"/>
      <c r="PXA54" s="343"/>
      <c r="PXB54" s="343"/>
      <c r="PXC54" s="343"/>
      <c r="PXD54" s="343"/>
      <c r="PXE54" s="343"/>
      <c r="PXF54" s="343"/>
      <c r="PXG54" s="343"/>
      <c r="PXH54" s="343"/>
      <c r="PXI54" s="343"/>
      <c r="PXJ54" s="343"/>
      <c r="PXK54" s="343"/>
      <c r="PXL54" s="343"/>
      <c r="PXM54" s="343"/>
      <c r="PXN54" s="343"/>
      <c r="PXO54" s="343"/>
      <c r="PXP54" s="343"/>
      <c r="PXQ54" s="343"/>
      <c r="PXR54" s="343"/>
      <c r="PXS54" s="343"/>
      <c r="PXT54" s="343"/>
      <c r="PXU54" s="343"/>
      <c r="PXV54" s="343"/>
      <c r="PXW54" s="343"/>
      <c r="PXX54" s="343"/>
      <c r="PXY54" s="343"/>
      <c r="PXZ54" s="343"/>
      <c r="PYA54" s="343"/>
      <c r="PYB54" s="343"/>
      <c r="PYC54" s="343"/>
      <c r="PYD54" s="343"/>
      <c r="PYE54" s="343"/>
      <c r="PYF54" s="343"/>
      <c r="PYG54" s="343"/>
      <c r="PYH54" s="343"/>
      <c r="PYI54" s="343"/>
      <c r="PYJ54" s="343"/>
      <c r="PYK54" s="343"/>
      <c r="PYL54" s="343"/>
      <c r="PYM54" s="343"/>
      <c r="PYN54" s="343"/>
      <c r="PYO54" s="343"/>
      <c r="PYP54" s="343"/>
      <c r="PYQ54" s="343"/>
      <c r="PYR54" s="343"/>
      <c r="PYS54" s="343"/>
      <c r="PYT54" s="343"/>
      <c r="PYU54" s="343"/>
      <c r="PYV54" s="343"/>
      <c r="PYW54" s="343"/>
      <c r="PYX54" s="343"/>
      <c r="PYY54" s="343"/>
      <c r="PYZ54" s="343"/>
      <c r="PZA54" s="343"/>
      <c r="PZB54" s="343"/>
      <c r="PZC54" s="343"/>
      <c r="PZD54" s="343"/>
      <c r="PZE54" s="343"/>
      <c r="PZF54" s="343"/>
      <c r="PZG54" s="343"/>
      <c r="PZH54" s="343"/>
      <c r="PZI54" s="343"/>
      <c r="PZJ54" s="343"/>
      <c r="PZK54" s="343"/>
      <c r="PZL54" s="343"/>
      <c r="PZM54" s="343"/>
      <c r="PZN54" s="343"/>
      <c r="PZO54" s="343"/>
      <c r="PZP54" s="343"/>
      <c r="PZQ54" s="343"/>
      <c r="PZR54" s="343"/>
      <c r="PZS54" s="343"/>
      <c r="PZT54" s="343"/>
      <c r="PZU54" s="343"/>
      <c r="PZV54" s="343"/>
      <c r="PZW54" s="343"/>
      <c r="PZX54" s="343"/>
      <c r="PZY54" s="343"/>
      <c r="PZZ54" s="343"/>
      <c r="QAA54" s="343"/>
      <c r="QAB54" s="343"/>
      <c r="QAC54" s="343"/>
      <c r="QAD54" s="343"/>
      <c r="QAE54" s="343"/>
      <c r="QAF54" s="343"/>
      <c r="QAG54" s="343"/>
      <c r="QAH54" s="343"/>
      <c r="QAI54" s="343"/>
      <c r="QAJ54" s="343"/>
      <c r="QAK54" s="343"/>
      <c r="QAL54" s="343"/>
      <c r="QAM54" s="343"/>
      <c r="QAN54" s="343"/>
      <c r="QAO54" s="343"/>
      <c r="QAP54" s="343"/>
      <c r="QAQ54" s="343"/>
      <c r="QAR54" s="343"/>
      <c r="QAS54" s="343"/>
      <c r="QAT54" s="343"/>
      <c r="QAU54" s="343"/>
      <c r="QAV54" s="343"/>
      <c r="QAW54" s="343"/>
      <c r="QAX54" s="343"/>
      <c r="QAY54" s="343"/>
      <c r="QAZ54" s="343"/>
      <c r="QBA54" s="343"/>
      <c r="QBB54" s="343"/>
      <c r="QBC54" s="343"/>
      <c r="QBD54" s="343"/>
      <c r="QBE54" s="343"/>
      <c r="QBF54" s="343"/>
      <c r="QBG54" s="343"/>
      <c r="QBH54" s="343"/>
      <c r="QBI54" s="343"/>
      <c r="QBJ54" s="343"/>
      <c r="QBK54" s="343"/>
      <c r="QBL54" s="343"/>
      <c r="QBM54" s="343"/>
      <c r="QBN54" s="343"/>
      <c r="QBO54" s="343"/>
      <c r="QBP54" s="343"/>
      <c r="QBQ54" s="343"/>
      <c r="QBR54" s="343"/>
      <c r="QBS54" s="343"/>
      <c r="QBT54" s="343"/>
      <c r="QBU54" s="343"/>
      <c r="QBV54" s="343"/>
      <c r="QBW54" s="343"/>
      <c r="QBX54" s="343"/>
      <c r="QBY54" s="343"/>
      <c r="QBZ54" s="343"/>
      <c r="QCA54" s="343"/>
      <c r="QCB54" s="343"/>
      <c r="QCC54" s="343"/>
      <c r="QCD54" s="343"/>
      <c r="QCE54" s="343"/>
      <c r="QCF54" s="343"/>
      <c r="QCG54" s="343"/>
      <c r="QCH54" s="343"/>
      <c r="QCI54" s="343"/>
      <c r="QCJ54" s="343"/>
      <c r="QCK54" s="343"/>
      <c r="QCL54" s="343"/>
      <c r="QCM54" s="343"/>
      <c r="QCN54" s="343"/>
      <c r="QCO54" s="343"/>
      <c r="QCP54" s="343"/>
      <c r="QCQ54" s="343"/>
      <c r="QCR54" s="343"/>
      <c r="QCS54" s="343"/>
      <c r="QCT54" s="343"/>
      <c r="QCU54" s="343"/>
      <c r="QCV54" s="343"/>
      <c r="QCW54" s="343"/>
      <c r="QCX54" s="343"/>
      <c r="QCY54" s="343"/>
      <c r="QCZ54" s="343"/>
      <c r="QDA54" s="343"/>
      <c r="QDB54" s="343"/>
      <c r="QDC54" s="343"/>
      <c r="QDD54" s="343"/>
      <c r="QDE54" s="343"/>
      <c r="QDF54" s="343"/>
      <c r="QDG54" s="343"/>
      <c r="QDH54" s="343"/>
      <c r="QDI54" s="343"/>
      <c r="QDJ54" s="343"/>
      <c r="QDK54" s="343"/>
      <c r="QDL54" s="343"/>
      <c r="QDM54" s="343"/>
      <c r="QDN54" s="343"/>
      <c r="QDO54" s="343"/>
      <c r="QDP54" s="343"/>
      <c r="QDQ54" s="343"/>
      <c r="QDR54" s="343"/>
      <c r="QDS54" s="343"/>
      <c r="QDT54" s="343"/>
      <c r="QDU54" s="343"/>
      <c r="QDV54" s="343"/>
      <c r="QDW54" s="343"/>
      <c r="QDX54" s="343"/>
      <c r="QDY54" s="343"/>
      <c r="QDZ54" s="343"/>
      <c r="QEA54" s="343"/>
      <c r="QEB54" s="343"/>
      <c r="QEC54" s="343"/>
      <c r="QED54" s="343"/>
      <c r="QEE54" s="343"/>
      <c r="QEF54" s="343"/>
      <c r="QEG54" s="343"/>
      <c r="QEH54" s="343"/>
      <c r="QEI54" s="343"/>
      <c r="QEJ54" s="343"/>
      <c r="QEK54" s="343"/>
      <c r="QEL54" s="343"/>
      <c r="QEM54" s="343"/>
      <c r="QEN54" s="343"/>
      <c r="QEO54" s="343"/>
      <c r="QEP54" s="343"/>
      <c r="QEQ54" s="343"/>
      <c r="QER54" s="343"/>
      <c r="QES54" s="343"/>
      <c r="QET54" s="343"/>
      <c r="QEU54" s="343"/>
      <c r="QEV54" s="343"/>
      <c r="QEW54" s="343"/>
      <c r="QEX54" s="343"/>
      <c r="QEY54" s="343"/>
      <c r="QEZ54" s="343"/>
      <c r="QFA54" s="343"/>
      <c r="QFB54" s="343"/>
      <c r="QFC54" s="343"/>
      <c r="QFD54" s="343"/>
      <c r="QFE54" s="343"/>
      <c r="QFF54" s="343"/>
      <c r="QFG54" s="343"/>
      <c r="QFH54" s="343"/>
      <c r="QFI54" s="343"/>
      <c r="QFJ54" s="343"/>
      <c r="QFK54" s="343"/>
      <c r="QFL54" s="343"/>
      <c r="QFM54" s="343"/>
      <c r="QFN54" s="343"/>
      <c r="QFO54" s="343"/>
      <c r="QFP54" s="343"/>
      <c r="QFQ54" s="343"/>
      <c r="QFR54" s="343"/>
      <c r="QFS54" s="343"/>
      <c r="QFT54" s="343"/>
      <c r="QFU54" s="343"/>
      <c r="QFV54" s="343"/>
      <c r="QFW54" s="343"/>
      <c r="QFX54" s="343"/>
      <c r="QFY54" s="343"/>
      <c r="QFZ54" s="343"/>
      <c r="QGA54" s="343"/>
      <c r="QGB54" s="343"/>
      <c r="QGC54" s="343"/>
      <c r="QGD54" s="343"/>
      <c r="QGE54" s="343"/>
      <c r="QGF54" s="343"/>
      <c r="QGG54" s="343"/>
      <c r="QGH54" s="343"/>
      <c r="QGI54" s="343"/>
      <c r="QGJ54" s="343"/>
      <c r="QGK54" s="343"/>
      <c r="QGL54" s="343"/>
      <c r="QGM54" s="343"/>
      <c r="QGN54" s="343"/>
      <c r="QGO54" s="343"/>
      <c r="QGP54" s="343"/>
      <c r="QGQ54" s="343"/>
      <c r="QGR54" s="343"/>
      <c r="QGS54" s="343"/>
      <c r="QGT54" s="343"/>
      <c r="QGU54" s="343"/>
      <c r="QGV54" s="343"/>
      <c r="QGW54" s="343"/>
      <c r="QGX54" s="343"/>
      <c r="QGY54" s="343"/>
      <c r="QGZ54" s="343"/>
      <c r="QHA54" s="343"/>
      <c r="QHB54" s="343"/>
      <c r="QHC54" s="343"/>
      <c r="QHD54" s="343"/>
      <c r="QHE54" s="343"/>
      <c r="QHF54" s="343"/>
      <c r="QHG54" s="343"/>
      <c r="QHH54" s="343"/>
      <c r="QHI54" s="343"/>
      <c r="QHJ54" s="343"/>
      <c r="QHK54" s="343"/>
      <c r="QHL54" s="343"/>
      <c r="QHM54" s="343"/>
      <c r="QHN54" s="343"/>
      <c r="QHO54" s="343"/>
      <c r="QHP54" s="343"/>
      <c r="QHQ54" s="343"/>
      <c r="QHR54" s="343"/>
      <c r="QHS54" s="343"/>
      <c r="QHT54" s="343"/>
      <c r="QHU54" s="343"/>
      <c r="QHV54" s="343"/>
      <c r="QHW54" s="343"/>
      <c r="QHX54" s="343"/>
      <c r="QHY54" s="343"/>
      <c r="QHZ54" s="343"/>
      <c r="QIA54" s="343"/>
      <c r="QIB54" s="343"/>
      <c r="QIC54" s="343"/>
      <c r="QID54" s="343"/>
      <c r="QIE54" s="343"/>
      <c r="QIF54" s="343"/>
      <c r="QIG54" s="343"/>
      <c r="QIH54" s="343"/>
      <c r="QII54" s="343"/>
      <c r="QIJ54" s="343"/>
      <c r="QIK54" s="343"/>
      <c r="QIL54" s="343"/>
      <c r="QIM54" s="343"/>
      <c r="QIN54" s="343"/>
      <c r="QIO54" s="343"/>
      <c r="QIP54" s="343"/>
      <c r="QIQ54" s="343"/>
      <c r="QIR54" s="343"/>
      <c r="QIS54" s="343"/>
      <c r="QIT54" s="343"/>
      <c r="QIU54" s="343"/>
      <c r="QIV54" s="343"/>
      <c r="QIW54" s="343"/>
      <c r="QIX54" s="343"/>
      <c r="QIY54" s="343"/>
      <c r="QIZ54" s="343"/>
      <c r="QJA54" s="343"/>
      <c r="QJB54" s="343"/>
      <c r="QJC54" s="343"/>
      <c r="QJD54" s="343"/>
      <c r="QJE54" s="343"/>
      <c r="QJF54" s="343"/>
      <c r="QJG54" s="343"/>
      <c r="QJH54" s="343"/>
      <c r="QJI54" s="343"/>
      <c r="QJJ54" s="343"/>
      <c r="QJK54" s="343"/>
      <c r="QJL54" s="343"/>
      <c r="QJM54" s="343"/>
      <c r="QJN54" s="343"/>
      <c r="QJO54" s="343"/>
      <c r="QJP54" s="343"/>
      <c r="QJQ54" s="343"/>
      <c r="QJR54" s="343"/>
      <c r="QJS54" s="343"/>
      <c r="QJT54" s="343"/>
      <c r="QJU54" s="343"/>
      <c r="QJV54" s="343"/>
      <c r="QJW54" s="343"/>
      <c r="QJX54" s="343"/>
      <c r="QJY54" s="343"/>
      <c r="QJZ54" s="343"/>
      <c r="QKA54" s="343"/>
      <c r="QKB54" s="343"/>
      <c r="QKC54" s="343"/>
      <c r="QKD54" s="343"/>
      <c r="QKE54" s="343"/>
      <c r="QKF54" s="343"/>
      <c r="QKG54" s="343"/>
      <c r="QKH54" s="343"/>
      <c r="QKI54" s="343"/>
      <c r="QKJ54" s="343"/>
      <c r="QKK54" s="343"/>
      <c r="QKL54" s="343"/>
      <c r="QKM54" s="343"/>
      <c r="QKN54" s="343"/>
      <c r="QKO54" s="343"/>
      <c r="QKP54" s="343"/>
      <c r="QKQ54" s="343"/>
      <c r="QKR54" s="343"/>
      <c r="QKS54" s="343"/>
      <c r="QKT54" s="343"/>
      <c r="QKU54" s="343"/>
      <c r="QKV54" s="343"/>
      <c r="QKW54" s="343"/>
      <c r="QKX54" s="343"/>
      <c r="QKY54" s="343"/>
      <c r="QKZ54" s="343"/>
      <c r="QLA54" s="343"/>
      <c r="QLB54" s="343"/>
      <c r="QLC54" s="343"/>
      <c r="QLD54" s="343"/>
      <c r="QLE54" s="343"/>
      <c r="QLF54" s="343"/>
      <c r="QLG54" s="343"/>
      <c r="QLH54" s="343"/>
      <c r="QLI54" s="343"/>
      <c r="QLJ54" s="343"/>
      <c r="QLK54" s="343"/>
      <c r="QLL54" s="343"/>
      <c r="QLM54" s="343"/>
      <c r="QLN54" s="343"/>
      <c r="QLO54" s="343"/>
      <c r="QLP54" s="343"/>
      <c r="QLQ54" s="343"/>
      <c r="QLR54" s="343"/>
      <c r="QLS54" s="343"/>
      <c r="QLT54" s="343"/>
      <c r="QLU54" s="343"/>
      <c r="QLV54" s="343"/>
      <c r="QLW54" s="343"/>
      <c r="QLX54" s="343"/>
      <c r="QLY54" s="343"/>
      <c r="QLZ54" s="343"/>
      <c r="QMA54" s="343"/>
      <c r="QMB54" s="343"/>
      <c r="QMC54" s="343"/>
      <c r="QMD54" s="343"/>
      <c r="QME54" s="343"/>
      <c r="QMF54" s="343"/>
      <c r="QMG54" s="343"/>
      <c r="QMH54" s="343"/>
      <c r="QMI54" s="343"/>
      <c r="QMJ54" s="343"/>
      <c r="QMK54" s="343"/>
      <c r="QML54" s="343"/>
      <c r="QMM54" s="343"/>
      <c r="QMN54" s="343"/>
      <c r="QMO54" s="343"/>
      <c r="QMP54" s="343"/>
      <c r="QMQ54" s="343"/>
      <c r="QMR54" s="343"/>
      <c r="QMS54" s="343"/>
      <c r="QMT54" s="343"/>
      <c r="QMU54" s="343"/>
      <c r="QMV54" s="343"/>
      <c r="QMW54" s="343"/>
      <c r="QMX54" s="343"/>
      <c r="QMY54" s="343"/>
      <c r="QMZ54" s="343"/>
      <c r="QNA54" s="343"/>
      <c r="QNB54" s="343"/>
      <c r="QNC54" s="343"/>
      <c r="QND54" s="343"/>
      <c r="QNE54" s="343"/>
      <c r="QNF54" s="343"/>
      <c r="QNG54" s="343"/>
      <c r="QNH54" s="343"/>
      <c r="QNI54" s="343"/>
      <c r="QNJ54" s="343"/>
      <c r="QNK54" s="343"/>
      <c r="QNL54" s="343"/>
      <c r="QNM54" s="343"/>
      <c r="QNN54" s="343"/>
      <c r="QNO54" s="343"/>
      <c r="QNP54" s="343"/>
      <c r="QNQ54" s="343"/>
      <c r="QNR54" s="343"/>
      <c r="QNS54" s="343"/>
      <c r="QNT54" s="343"/>
      <c r="QNU54" s="343"/>
      <c r="QNV54" s="343"/>
      <c r="QNW54" s="343"/>
      <c r="QNX54" s="343"/>
      <c r="QNY54" s="343"/>
      <c r="QNZ54" s="343"/>
      <c r="QOA54" s="343"/>
      <c r="QOB54" s="343"/>
      <c r="QOC54" s="343"/>
      <c r="QOD54" s="343"/>
      <c r="QOE54" s="343"/>
      <c r="QOF54" s="343"/>
      <c r="QOG54" s="343"/>
      <c r="QOH54" s="343"/>
      <c r="QOI54" s="343"/>
      <c r="QOJ54" s="343"/>
      <c r="QOK54" s="343"/>
      <c r="QOL54" s="343"/>
      <c r="QOM54" s="343"/>
      <c r="QON54" s="343"/>
      <c r="QOO54" s="343"/>
      <c r="QOP54" s="343"/>
      <c r="QOQ54" s="343"/>
      <c r="QOR54" s="343"/>
      <c r="QOS54" s="343"/>
      <c r="QOT54" s="343"/>
      <c r="QOU54" s="343"/>
      <c r="QOV54" s="343"/>
      <c r="QOW54" s="343"/>
      <c r="QOX54" s="343"/>
      <c r="QOY54" s="343"/>
      <c r="QOZ54" s="343"/>
      <c r="QPA54" s="343"/>
      <c r="QPB54" s="343"/>
      <c r="QPC54" s="343"/>
      <c r="QPD54" s="343"/>
      <c r="QPE54" s="343"/>
      <c r="QPF54" s="343"/>
      <c r="QPG54" s="343"/>
      <c r="QPH54" s="343"/>
      <c r="QPI54" s="343"/>
      <c r="QPJ54" s="343"/>
      <c r="QPK54" s="343"/>
      <c r="QPL54" s="343"/>
      <c r="QPM54" s="343"/>
      <c r="QPN54" s="343"/>
      <c r="QPO54" s="343"/>
      <c r="QPP54" s="343"/>
      <c r="QPQ54" s="343"/>
      <c r="QPR54" s="343"/>
      <c r="QPS54" s="343"/>
      <c r="QPT54" s="343"/>
      <c r="QPU54" s="343"/>
      <c r="QPV54" s="343"/>
      <c r="QPW54" s="343"/>
      <c r="QPX54" s="343"/>
      <c r="QPY54" s="343"/>
      <c r="QPZ54" s="343"/>
      <c r="QQA54" s="343"/>
      <c r="QQB54" s="343"/>
      <c r="QQC54" s="343"/>
      <c r="QQD54" s="343"/>
      <c r="QQE54" s="343"/>
      <c r="QQF54" s="343"/>
      <c r="QQG54" s="343"/>
      <c r="QQH54" s="343"/>
      <c r="QQI54" s="343"/>
      <c r="QQJ54" s="343"/>
      <c r="QQK54" s="343"/>
      <c r="QQL54" s="343"/>
      <c r="QQM54" s="343"/>
      <c r="QQN54" s="343"/>
      <c r="QQO54" s="343"/>
      <c r="QQP54" s="343"/>
      <c r="QQQ54" s="343"/>
      <c r="QQR54" s="343"/>
      <c r="QQS54" s="343"/>
      <c r="QQT54" s="343"/>
      <c r="QQU54" s="343"/>
      <c r="QQV54" s="343"/>
      <c r="QQW54" s="343"/>
      <c r="QQX54" s="343"/>
      <c r="QQY54" s="343"/>
      <c r="QQZ54" s="343"/>
      <c r="QRA54" s="343"/>
      <c r="QRB54" s="343"/>
      <c r="QRC54" s="343"/>
      <c r="QRD54" s="343"/>
      <c r="QRE54" s="343"/>
      <c r="QRF54" s="343"/>
      <c r="QRG54" s="343"/>
      <c r="QRH54" s="343"/>
      <c r="QRI54" s="343"/>
      <c r="QRJ54" s="343"/>
      <c r="QRK54" s="343"/>
      <c r="QRL54" s="343"/>
      <c r="QRM54" s="343"/>
      <c r="QRN54" s="343"/>
      <c r="QRO54" s="343"/>
      <c r="QRP54" s="343"/>
      <c r="QRQ54" s="343"/>
      <c r="QRR54" s="343"/>
      <c r="QRS54" s="343"/>
      <c r="QRT54" s="343"/>
      <c r="QRU54" s="343"/>
      <c r="QRV54" s="343"/>
      <c r="QRW54" s="343"/>
      <c r="QRX54" s="343"/>
      <c r="QRY54" s="343"/>
      <c r="QRZ54" s="343"/>
      <c r="QSA54" s="343"/>
      <c r="QSB54" s="343"/>
      <c r="QSC54" s="343"/>
      <c r="QSD54" s="343"/>
      <c r="QSE54" s="343"/>
      <c r="QSF54" s="343"/>
      <c r="QSG54" s="343"/>
      <c r="QSH54" s="343"/>
      <c r="QSI54" s="343"/>
      <c r="QSJ54" s="343"/>
      <c r="QSK54" s="343"/>
      <c r="QSL54" s="343"/>
      <c r="QSM54" s="343"/>
      <c r="QSN54" s="343"/>
      <c r="QSO54" s="343"/>
      <c r="QSP54" s="343"/>
      <c r="QSQ54" s="343"/>
      <c r="QSR54" s="343"/>
      <c r="QSS54" s="343"/>
      <c r="QST54" s="343"/>
      <c r="QSU54" s="343"/>
      <c r="QSV54" s="343"/>
      <c r="QSW54" s="343"/>
      <c r="QSX54" s="343"/>
      <c r="QSY54" s="343"/>
      <c r="QSZ54" s="343"/>
      <c r="QTA54" s="343"/>
      <c r="QTB54" s="343"/>
      <c r="QTC54" s="343"/>
      <c r="QTD54" s="343"/>
      <c r="QTE54" s="343"/>
      <c r="QTF54" s="343"/>
      <c r="QTG54" s="343"/>
      <c r="QTH54" s="343"/>
      <c r="QTI54" s="343"/>
      <c r="QTJ54" s="343"/>
      <c r="QTK54" s="343"/>
      <c r="QTL54" s="343"/>
      <c r="QTM54" s="343"/>
      <c r="QTN54" s="343"/>
      <c r="QTO54" s="343"/>
      <c r="QTP54" s="343"/>
      <c r="QTQ54" s="343"/>
      <c r="QTR54" s="343"/>
      <c r="QTS54" s="343"/>
      <c r="QTT54" s="343"/>
      <c r="QTU54" s="343"/>
      <c r="QTV54" s="343"/>
      <c r="QTW54" s="343"/>
      <c r="QTX54" s="343"/>
      <c r="QTY54" s="343"/>
      <c r="QTZ54" s="343"/>
      <c r="QUA54" s="343"/>
      <c r="QUB54" s="343"/>
      <c r="QUC54" s="343"/>
      <c r="QUD54" s="343"/>
      <c r="QUE54" s="343"/>
      <c r="QUF54" s="343"/>
      <c r="QUG54" s="343"/>
      <c r="QUH54" s="343"/>
      <c r="QUI54" s="343"/>
      <c r="QUJ54" s="343"/>
      <c r="QUK54" s="343"/>
      <c r="QUL54" s="343"/>
      <c r="QUM54" s="343"/>
      <c r="QUN54" s="343"/>
      <c r="QUO54" s="343"/>
      <c r="QUP54" s="343"/>
      <c r="QUQ54" s="343"/>
      <c r="QUR54" s="343"/>
      <c r="QUS54" s="343"/>
      <c r="QUT54" s="343"/>
      <c r="QUU54" s="343"/>
      <c r="QUV54" s="343"/>
      <c r="QUW54" s="343"/>
      <c r="QUX54" s="343"/>
      <c r="QUY54" s="343"/>
      <c r="QUZ54" s="343"/>
      <c r="QVA54" s="343"/>
      <c r="QVB54" s="343"/>
      <c r="QVC54" s="343"/>
      <c r="QVD54" s="343"/>
      <c r="QVE54" s="343"/>
      <c r="QVF54" s="343"/>
      <c r="QVG54" s="343"/>
      <c r="QVH54" s="343"/>
      <c r="QVI54" s="343"/>
      <c r="QVJ54" s="343"/>
      <c r="QVK54" s="343"/>
      <c r="QVL54" s="343"/>
      <c r="QVM54" s="343"/>
      <c r="QVN54" s="343"/>
      <c r="QVO54" s="343"/>
      <c r="QVP54" s="343"/>
      <c r="QVQ54" s="343"/>
      <c r="QVR54" s="343"/>
      <c r="QVS54" s="343"/>
      <c r="QVT54" s="343"/>
      <c r="QVU54" s="343"/>
      <c r="QVV54" s="343"/>
      <c r="QVW54" s="343"/>
      <c r="QVX54" s="343"/>
      <c r="QVY54" s="343"/>
      <c r="QVZ54" s="343"/>
      <c r="QWA54" s="343"/>
      <c r="QWB54" s="343"/>
      <c r="QWC54" s="343"/>
      <c r="QWD54" s="343"/>
      <c r="QWE54" s="343"/>
      <c r="QWF54" s="343"/>
      <c r="QWG54" s="343"/>
      <c r="QWH54" s="343"/>
      <c r="QWI54" s="343"/>
      <c r="QWJ54" s="343"/>
      <c r="QWK54" s="343"/>
      <c r="QWL54" s="343"/>
      <c r="QWM54" s="343"/>
      <c r="QWN54" s="343"/>
      <c r="QWO54" s="343"/>
      <c r="QWP54" s="343"/>
      <c r="QWQ54" s="343"/>
      <c r="QWR54" s="343"/>
      <c r="QWS54" s="343"/>
      <c r="QWT54" s="343"/>
      <c r="QWU54" s="343"/>
      <c r="QWV54" s="343"/>
      <c r="QWW54" s="343"/>
      <c r="QWX54" s="343"/>
      <c r="QWY54" s="343"/>
      <c r="QWZ54" s="343"/>
      <c r="QXA54" s="343"/>
      <c r="QXB54" s="343"/>
      <c r="QXC54" s="343"/>
      <c r="QXD54" s="343"/>
      <c r="QXE54" s="343"/>
      <c r="QXF54" s="343"/>
      <c r="QXG54" s="343"/>
      <c r="QXH54" s="343"/>
      <c r="QXI54" s="343"/>
      <c r="QXJ54" s="343"/>
      <c r="QXK54" s="343"/>
      <c r="QXL54" s="343"/>
      <c r="QXM54" s="343"/>
      <c r="QXN54" s="343"/>
      <c r="QXO54" s="343"/>
      <c r="QXP54" s="343"/>
      <c r="QXQ54" s="343"/>
      <c r="QXR54" s="343"/>
      <c r="QXS54" s="343"/>
      <c r="QXT54" s="343"/>
      <c r="QXU54" s="343"/>
      <c r="QXV54" s="343"/>
      <c r="QXW54" s="343"/>
      <c r="QXX54" s="343"/>
      <c r="QXY54" s="343"/>
      <c r="QXZ54" s="343"/>
      <c r="QYA54" s="343"/>
      <c r="QYB54" s="343"/>
      <c r="QYC54" s="343"/>
      <c r="QYD54" s="343"/>
      <c r="QYE54" s="343"/>
      <c r="QYF54" s="343"/>
      <c r="QYG54" s="343"/>
      <c r="QYH54" s="343"/>
      <c r="QYI54" s="343"/>
      <c r="QYJ54" s="343"/>
      <c r="QYK54" s="343"/>
      <c r="QYL54" s="343"/>
      <c r="QYM54" s="343"/>
      <c r="QYN54" s="343"/>
      <c r="QYO54" s="343"/>
      <c r="QYP54" s="343"/>
      <c r="QYQ54" s="343"/>
      <c r="QYR54" s="343"/>
      <c r="QYS54" s="343"/>
      <c r="QYT54" s="343"/>
      <c r="QYU54" s="343"/>
      <c r="QYV54" s="343"/>
      <c r="QYW54" s="343"/>
      <c r="QYX54" s="343"/>
      <c r="QYY54" s="343"/>
      <c r="QYZ54" s="343"/>
      <c r="QZA54" s="343"/>
      <c r="QZB54" s="343"/>
      <c r="QZC54" s="343"/>
      <c r="QZD54" s="343"/>
      <c r="QZE54" s="343"/>
      <c r="QZF54" s="343"/>
      <c r="QZG54" s="343"/>
      <c r="QZH54" s="343"/>
      <c r="QZI54" s="343"/>
      <c r="QZJ54" s="343"/>
      <c r="QZK54" s="343"/>
      <c r="QZL54" s="343"/>
      <c r="QZM54" s="343"/>
      <c r="QZN54" s="343"/>
      <c r="QZO54" s="343"/>
      <c r="QZP54" s="343"/>
      <c r="QZQ54" s="343"/>
      <c r="QZR54" s="343"/>
      <c r="QZS54" s="343"/>
      <c r="QZT54" s="343"/>
      <c r="QZU54" s="343"/>
      <c r="QZV54" s="343"/>
      <c r="QZW54" s="343"/>
      <c r="QZX54" s="343"/>
      <c r="QZY54" s="343"/>
      <c r="QZZ54" s="343"/>
      <c r="RAA54" s="343"/>
      <c r="RAB54" s="343"/>
      <c r="RAC54" s="343"/>
      <c r="RAD54" s="343"/>
      <c r="RAE54" s="343"/>
      <c r="RAF54" s="343"/>
      <c r="RAG54" s="343"/>
      <c r="RAH54" s="343"/>
      <c r="RAI54" s="343"/>
      <c r="RAJ54" s="343"/>
      <c r="RAK54" s="343"/>
      <c r="RAL54" s="343"/>
      <c r="RAM54" s="343"/>
      <c r="RAN54" s="343"/>
      <c r="RAO54" s="343"/>
      <c r="RAP54" s="343"/>
      <c r="RAQ54" s="343"/>
      <c r="RAR54" s="343"/>
      <c r="RAS54" s="343"/>
      <c r="RAT54" s="343"/>
      <c r="RAU54" s="343"/>
      <c r="RAV54" s="343"/>
      <c r="RAW54" s="343"/>
      <c r="RAX54" s="343"/>
      <c r="RAY54" s="343"/>
      <c r="RAZ54" s="343"/>
      <c r="RBA54" s="343"/>
      <c r="RBB54" s="343"/>
      <c r="RBC54" s="343"/>
      <c r="RBD54" s="343"/>
      <c r="RBE54" s="343"/>
      <c r="RBF54" s="343"/>
      <c r="RBG54" s="343"/>
      <c r="RBH54" s="343"/>
      <c r="RBI54" s="343"/>
      <c r="RBJ54" s="343"/>
      <c r="RBK54" s="343"/>
      <c r="RBL54" s="343"/>
      <c r="RBM54" s="343"/>
      <c r="RBN54" s="343"/>
      <c r="RBO54" s="343"/>
      <c r="RBP54" s="343"/>
      <c r="RBQ54" s="343"/>
      <c r="RBR54" s="343"/>
      <c r="RBS54" s="343"/>
      <c r="RBT54" s="343"/>
      <c r="RBU54" s="343"/>
      <c r="RBV54" s="343"/>
      <c r="RBW54" s="343"/>
      <c r="RBX54" s="343"/>
      <c r="RBY54" s="343"/>
      <c r="RBZ54" s="343"/>
      <c r="RCA54" s="343"/>
      <c r="RCB54" s="343"/>
      <c r="RCC54" s="343"/>
      <c r="RCD54" s="343"/>
      <c r="RCE54" s="343"/>
      <c r="RCF54" s="343"/>
      <c r="RCG54" s="343"/>
      <c r="RCH54" s="343"/>
      <c r="RCI54" s="343"/>
      <c r="RCJ54" s="343"/>
      <c r="RCK54" s="343"/>
      <c r="RCL54" s="343"/>
      <c r="RCM54" s="343"/>
      <c r="RCN54" s="343"/>
      <c r="RCO54" s="343"/>
      <c r="RCP54" s="343"/>
      <c r="RCQ54" s="343"/>
      <c r="RCR54" s="343"/>
      <c r="RCS54" s="343"/>
      <c r="RCT54" s="343"/>
      <c r="RCU54" s="343"/>
      <c r="RCV54" s="343"/>
      <c r="RCW54" s="343"/>
      <c r="RCX54" s="343"/>
      <c r="RCY54" s="343"/>
      <c r="RCZ54" s="343"/>
      <c r="RDA54" s="343"/>
      <c r="RDB54" s="343"/>
      <c r="RDC54" s="343"/>
      <c r="RDD54" s="343"/>
      <c r="RDE54" s="343"/>
      <c r="RDF54" s="343"/>
      <c r="RDG54" s="343"/>
      <c r="RDH54" s="343"/>
      <c r="RDI54" s="343"/>
      <c r="RDJ54" s="343"/>
      <c r="RDK54" s="343"/>
      <c r="RDL54" s="343"/>
      <c r="RDM54" s="343"/>
      <c r="RDN54" s="343"/>
      <c r="RDO54" s="343"/>
      <c r="RDP54" s="343"/>
      <c r="RDQ54" s="343"/>
      <c r="RDR54" s="343"/>
      <c r="RDS54" s="343"/>
      <c r="RDT54" s="343"/>
      <c r="RDU54" s="343"/>
      <c r="RDV54" s="343"/>
      <c r="RDW54" s="343"/>
      <c r="RDX54" s="343"/>
      <c r="RDY54" s="343"/>
      <c r="RDZ54" s="343"/>
      <c r="REA54" s="343"/>
      <c r="REB54" s="343"/>
      <c r="REC54" s="343"/>
      <c r="RED54" s="343"/>
      <c r="REE54" s="343"/>
      <c r="REF54" s="343"/>
      <c r="REG54" s="343"/>
      <c r="REH54" s="343"/>
      <c r="REI54" s="343"/>
      <c r="REJ54" s="343"/>
      <c r="REK54" s="343"/>
      <c r="REL54" s="343"/>
      <c r="REM54" s="343"/>
      <c r="REN54" s="343"/>
      <c r="REO54" s="343"/>
      <c r="REP54" s="343"/>
      <c r="REQ54" s="343"/>
      <c r="RER54" s="343"/>
      <c r="RES54" s="343"/>
      <c r="RET54" s="343"/>
      <c r="REU54" s="343"/>
      <c r="REV54" s="343"/>
      <c r="REW54" s="343"/>
      <c r="REX54" s="343"/>
      <c r="REY54" s="343"/>
      <c r="REZ54" s="343"/>
      <c r="RFA54" s="343"/>
      <c r="RFB54" s="343"/>
      <c r="RFC54" s="343"/>
      <c r="RFD54" s="343"/>
      <c r="RFE54" s="343"/>
      <c r="RFF54" s="343"/>
      <c r="RFG54" s="343"/>
      <c r="RFH54" s="343"/>
      <c r="RFI54" s="343"/>
      <c r="RFJ54" s="343"/>
      <c r="RFK54" s="343"/>
      <c r="RFL54" s="343"/>
      <c r="RFM54" s="343"/>
      <c r="RFN54" s="343"/>
      <c r="RFO54" s="343"/>
      <c r="RFP54" s="343"/>
      <c r="RFQ54" s="343"/>
      <c r="RFR54" s="343"/>
      <c r="RFS54" s="343"/>
      <c r="RFT54" s="343"/>
      <c r="RFU54" s="343"/>
      <c r="RFV54" s="343"/>
      <c r="RFW54" s="343"/>
      <c r="RFX54" s="343"/>
      <c r="RFY54" s="343"/>
      <c r="RFZ54" s="343"/>
      <c r="RGA54" s="343"/>
      <c r="RGB54" s="343"/>
      <c r="RGC54" s="343"/>
      <c r="RGD54" s="343"/>
      <c r="RGE54" s="343"/>
      <c r="RGF54" s="343"/>
      <c r="RGG54" s="343"/>
      <c r="RGH54" s="343"/>
      <c r="RGI54" s="343"/>
      <c r="RGJ54" s="343"/>
      <c r="RGK54" s="343"/>
      <c r="RGL54" s="343"/>
      <c r="RGM54" s="343"/>
      <c r="RGN54" s="343"/>
      <c r="RGO54" s="343"/>
      <c r="RGP54" s="343"/>
      <c r="RGQ54" s="343"/>
      <c r="RGR54" s="343"/>
      <c r="RGS54" s="343"/>
      <c r="RGT54" s="343"/>
      <c r="RGU54" s="343"/>
      <c r="RGV54" s="343"/>
      <c r="RGW54" s="343"/>
      <c r="RGX54" s="343"/>
      <c r="RGY54" s="343"/>
      <c r="RGZ54" s="343"/>
      <c r="RHA54" s="343"/>
      <c r="RHB54" s="343"/>
      <c r="RHC54" s="343"/>
      <c r="RHD54" s="343"/>
      <c r="RHE54" s="343"/>
      <c r="RHF54" s="343"/>
      <c r="RHG54" s="343"/>
      <c r="RHH54" s="343"/>
      <c r="RHI54" s="343"/>
      <c r="RHJ54" s="343"/>
      <c r="RHK54" s="343"/>
      <c r="RHL54" s="343"/>
      <c r="RHM54" s="343"/>
      <c r="RHN54" s="343"/>
      <c r="RHO54" s="343"/>
      <c r="RHP54" s="343"/>
      <c r="RHQ54" s="343"/>
      <c r="RHR54" s="343"/>
      <c r="RHS54" s="343"/>
      <c r="RHT54" s="343"/>
      <c r="RHU54" s="343"/>
      <c r="RHV54" s="343"/>
      <c r="RHW54" s="343"/>
      <c r="RHX54" s="343"/>
      <c r="RHY54" s="343"/>
      <c r="RHZ54" s="343"/>
      <c r="RIA54" s="343"/>
      <c r="RIB54" s="343"/>
      <c r="RIC54" s="343"/>
      <c r="RID54" s="343"/>
      <c r="RIE54" s="343"/>
      <c r="RIF54" s="343"/>
      <c r="RIG54" s="343"/>
      <c r="RIH54" s="343"/>
      <c r="RII54" s="343"/>
      <c r="RIJ54" s="343"/>
      <c r="RIK54" s="343"/>
      <c r="RIL54" s="343"/>
      <c r="RIM54" s="343"/>
      <c r="RIN54" s="343"/>
      <c r="RIO54" s="343"/>
      <c r="RIP54" s="343"/>
      <c r="RIQ54" s="343"/>
      <c r="RIR54" s="343"/>
      <c r="RIS54" s="343"/>
      <c r="RIT54" s="343"/>
      <c r="RIU54" s="343"/>
      <c r="RIV54" s="343"/>
      <c r="RIW54" s="343"/>
      <c r="RIX54" s="343"/>
      <c r="RIY54" s="343"/>
      <c r="RIZ54" s="343"/>
      <c r="RJA54" s="343"/>
      <c r="RJB54" s="343"/>
      <c r="RJC54" s="343"/>
      <c r="RJD54" s="343"/>
      <c r="RJE54" s="343"/>
      <c r="RJF54" s="343"/>
      <c r="RJG54" s="343"/>
      <c r="RJH54" s="343"/>
      <c r="RJI54" s="343"/>
      <c r="RJJ54" s="343"/>
      <c r="RJK54" s="343"/>
      <c r="RJL54" s="343"/>
      <c r="RJM54" s="343"/>
      <c r="RJN54" s="343"/>
      <c r="RJO54" s="343"/>
      <c r="RJP54" s="343"/>
      <c r="RJQ54" s="343"/>
      <c r="RJR54" s="343"/>
      <c r="RJS54" s="343"/>
      <c r="RJT54" s="343"/>
      <c r="RJU54" s="343"/>
      <c r="RJV54" s="343"/>
      <c r="RJW54" s="343"/>
      <c r="RJX54" s="343"/>
      <c r="RJY54" s="343"/>
      <c r="RJZ54" s="343"/>
      <c r="RKA54" s="343"/>
      <c r="RKB54" s="343"/>
      <c r="RKC54" s="343"/>
      <c r="RKD54" s="343"/>
      <c r="RKE54" s="343"/>
      <c r="RKF54" s="343"/>
      <c r="RKG54" s="343"/>
      <c r="RKH54" s="343"/>
      <c r="RKI54" s="343"/>
      <c r="RKJ54" s="343"/>
      <c r="RKK54" s="343"/>
      <c r="RKL54" s="343"/>
      <c r="RKM54" s="343"/>
      <c r="RKN54" s="343"/>
      <c r="RKO54" s="343"/>
      <c r="RKP54" s="343"/>
      <c r="RKQ54" s="343"/>
      <c r="RKR54" s="343"/>
      <c r="RKS54" s="343"/>
      <c r="RKT54" s="343"/>
      <c r="RKU54" s="343"/>
      <c r="RKV54" s="343"/>
      <c r="RKW54" s="343"/>
      <c r="RKX54" s="343"/>
      <c r="RKY54" s="343"/>
      <c r="RKZ54" s="343"/>
      <c r="RLA54" s="343"/>
      <c r="RLB54" s="343"/>
      <c r="RLC54" s="343"/>
      <c r="RLD54" s="343"/>
      <c r="RLE54" s="343"/>
      <c r="RLF54" s="343"/>
      <c r="RLG54" s="343"/>
      <c r="RLH54" s="343"/>
      <c r="RLI54" s="343"/>
      <c r="RLJ54" s="343"/>
      <c r="RLK54" s="343"/>
      <c r="RLL54" s="343"/>
      <c r="RLM54" s="343"/>
      <c r="RLN54" s="343"/>
      <c r="RLO54" s="343"/>
      <c r="RLP54" s="343"/>
      <c r="RLQ54" s="343"/>
      <c r="RLR54" s="343"/>
      <c r="RLS54" s="343"/>
      <c r="RLT54" s="343"/>
      <c r="RLU54" s="343"/>
      <c r="RLV54" s="343"/>
      <c r="RLW54" s="343"/>
      <c r="RLX54" s="343"/>
      <c r="RLY54" s="343"/>
      <c r="RLZ54" s="343"/>
      <c r="RMA54" s="343"/>
      <c r="RMB54" s="343"/>
      <c r="RMC54" s="343"/>
      <c r="RMD54" s="343"/>
      <c r="RME54" s="343"/>
      <c r="RMF54" s="343"/>
      <c r="RMG54" s="343"/>
      <c r="RMH54" s="343"/>
      <c r="RMI54" s="343"/>
      <c r="RMJ54" s="343"/>
      <c r="RMK54" s="343"/>
      <c r="RML54" s="343"/>
      <c r="RMM54" s="343"/>
      <c r="RMN54" s="343"/>
      <c r="RMO54" s="343"/>
      <c r="RMP54" s="343"/>
      <c r="RMQ54" s="343"/>
      <c r="RMR54" s="343"/>
      <c r="RMS54" s="343"/>
      <c r="RMT54" s="343"/>
      <c r="RMU54" s="343"/>
      <c r="RMV54" s="343"/>
      <c r="RMW54" s="343"/>
      <c r="RMX54" s="343"/>
      <c r="RMY54" s="343"/>
      <c r="RMZ54" s="343"/>
      <c r="RNA54" s="343"/>
      <c r="RNB54" s="343"/>
      <c r="RNC54" s="343"/>
      <c r="RND54" s="343"/>
      <c r="RNE54" s="343"/>
      <c r="RNF54" s="343"/>
      <c r="RNG54" s="343"/>
      <c r="RNH54" s="343"/>
      <c r="RNI54" s="343"/>
      <c r="RNJ54" s="343"/>
      <c r="RNK54" s="343"/>
      <c r="RNL54" s="343"/>
      <c r="RNM54" s="343"/>
      <c r="RNN54" s="343"/>
      <c r="RNO54" s="343"/>
      <c r="RNP54" s="343"/>
      <c r="RNQ54" s="343"/>
      <c r="RNR54" s="343"/>
      <c r="RNS54" s="343"/>
      <c r="RNT54" s="343"/>
      <c r="RNU54" s="343"/>
      <c r="RNV54" s="343"/>
      <c r="RNW54" s="343"/>
      <c r="RNX54" s="343"/>
      <c r="RNY54" s="343"/>
      <c r="RNZ54" s="343"/>
      <c r="ROA54" s="343"/>
      <c r="ROB54" s="343"/>
      <c r="ROC54" s="343"/>
      <c r="ROD54" s="343"/>
      <c r="ROE54" s="343"/>
      <c r="ROF54" s="343"/>
      <c r="ROG54" s="343"/>
      <c r="ROH54" s="343"/>
      <c r="ROI54" s="343"/>
      <c r="ROJ54" s="343"/>
      <c r="ROK54" s="343"/>
      <c r="ROL54" s="343"/>
      <c r="ROM54" s="343"/>
      <c r="RON54" s="343"/>
      <c r="ROO54" s="343"/>
      <c r="ROP54" s="343"/>
      <c r="ROQ54" s="343"/>
      <c r="ROR54" s="343"/>
      <c r="ROS54" s="343"/>
      <c r="ROT54" s="343"/>
      <c r="ROU54" s="343"/>
      <c r="ROV54" s="343"/>
      <c r="ROW54" s="343"/>
      <c r="ROX54" s="343"/>
      <c r="ROY54" s="343"/>
      <c r="ROZ54" s="343"/>
      <c r="RPA54" s="343"/>
      <c r="RPB54" s="343"/>
      <c r="RPC54" s="343"/>
      <c r="RPD54" s="343"/>
      <c r="RPE54" s="343"/>
      <c r="RPF54" s="343"/>
      <c r="RPG54" s="343"/>
      <c r="RPH54" s="343"/>
      <c r="RPI54" s="343"/>
      <c r="RPJ54" s="343"/>
      <c r="RPK54" s="343"/>
      <c r="RPL54" s="343"/>
      <c r="RPM54" s="343"/>
      <c r="RPN54" s="343"/>
      <c r="RPO54" s="343"/>
      <c r="RPP54" s="343"/>
      <c r="RPQ54" s="343"/>
      <c r="RPR54" s="343"/>
      <c r="RPS54" s="343"/>
      <c r="RPT54" s="343"/>
      <c r="RPU54" s="343"/>
      <c r="RPV54" s="343"/>
      <c r="RPW54" s="343"/>
      <c r="RPX54" s="343"/>
      <c r="RPY54" s="343"/>
      <c r="RPZ54" s="343"/>
      <c r="RQA54" s="343"/>
      <c r="RQB54" s="343"/>
      <c r="RQC54" s="343"/>
      <c r="RQD54" s="343"/>
      <c r="RQE54" s="343"/>
      <c r="RQF54" s="343"/>
      <c r="RQG54" s="343"/>
      <c r="RQH54" s="343"/>
      <c r="RQI54" s="343"/>
      <c r="RQJ54" s="343"/>
      <c r="RQK54" s="343"/>
      <c r="RQL54" s="343"/>
      <c r="RQM54" s="343"/>
      <c r="RQN54" s="343"/>
      <c r="RQO54" s="343"/>
      <c r="RQP54" s="343"/>
      <c r="RQQ54" s="343"/>
      <c r="RQR54" s="343"/>
      <c r="RQS54" s="343"/>
      <c r="RQT54" s="343"/>
      <c r="RQU54" s="343"/>
      <c r="RQV54" s="343"/>
      <c r="RQW54" s="343"/>
      <c r="RQX54" s="343"/>
      <c r="RQY54" s="343"/>
      <c r="RQZ54" s="343"/>
      <c r="RRA54" s="343"/>
      <c r="RRB54" s="343"/>
      <c r="RRC54" s="343"/>
      <c r="RRD54" s="343"/>
      <c r="RRE54" s="343"/>
      <c r="RRF54" s="343"/>
      <c r="RRG54" s="343"/>
      <c r="RRH54" s="343"/>
      <c r="RRI54" s="343"/>
      <c r="RRJ54" s="343"/>
      <c r="RRK54" s="343"/>
      <c r="RRL54" s="343"/>
      <c r="RRM54" s="343"/>
      <c r="RRN54" s="343"/>
      <c r="RRO54" s="343"/>
      <c r="RRP54" s="343"/>
      <c r="RRQ54" s="343"/>
      <c r="RRR54" s="343"/>
      <c r="RRS54" s="343"/>
      <c r="RRT54" s="343"/>
      <c r="RRU54" s="343"/>
      <c r="RRV54" s="343"/>
      <c r="RRW54" s="343"/>
      <c r="RRX54" s="343"/>
      <c r="RRY54" s="343"/>
      <c r="RRZ54" s="343"/>
      <c r="RSA54" s="343"/>
      <c r="RSB54" s="343"/>
      <c r="RSC54" s="343"/>
      <c r="RSD54" s="343"/>
      <c r="RSE54" s="343"/>
      <c r="RSF54" s="343"/>
      <c r="RSG54" s="343"/>
      <c r="RSH54" s="343"/>
      <c r="RSI54" s="343"/>
      <c r="RSJ54" s="343"/>
      <c r="RSK54" s="343"/>
      <c r="RSL54" s="343"/>
      <c r="RSM54" s="343"/>
      <c r="RSN54" s="343"/>
      <c r="RSO54" s="343"/>
      <c r="RSP54" s="343"/>
      <c r="RSQ54" s="343"/>
      <c r="RSR54" s="343"/>
      <c r="RSS54" s="343"/>
      <c r="RST54" s="343"/>
      <c r="RSU54" s="343"/>
      <c r="RSV54" s="343"/>
      <c r="RSW54" s="343"/>
      <c r="RSX54" s="343"/>
      <c r="RSY54" s="343"/>
      <c r="RSZ54" s="343"/>
      <c r="RTA54" s="343"/>
      <c r="RTB54" s="343"/>
      <c r="RTC54" s="343"/>
      <c r="RTD54" s="343"/>
      <c r="RTE54" s="343"/>
      <c r="RTF54" s="343"/>
      <c r="RTG54" s="343"/>
      <c r="RTH54" s="343"/>
      <c r="RTI54" s="343"/>
      <c r="RTJ54" s="343"/>
      <c r="RTK54" s="343"/>
      <c r="RTL54" s="343"/>
      <c r="RTM54" s="343"/>
      <c r="RTN54" s="343"/>
      <c r="RTO54" s="343"/>
      <c r="RTP54" s="343"/>
      <c r="RTQ54" s="343"/>
      <c r="RTR54" s="343"/>
      <c r="RTS54" s="343"/>
      <c r="RTT54" s="343"/>
      <c r="RTU54" s="343"/>
      <c r="RTV54" s="343"/>
      <c r="RTW54" s="343"/>
      <c r="RTX54" s="343"/>
      <c r="RTY54" s="343"/>
      <c r="RTZ54" s="343"/>
      <c r="RUA54" s="343"/>
      <c r="RUB54" s="343"/>
      <c r="RUC54" s="343"/>
      <c r="RUD54" s="343"/>
      <c r="RUE54" s="343"/>
      <c r="RUF54" s="343"/>
      <c r="RUG54" s="343"/>
      <c r="RUH54" s="343"/>
      <c r="RUI54" s="343"/>
      <c r="RUJ54" s="343"/>
      <c r="RUK54" s="343"/>
      <c r="RUL54" s="343"/>
      <c r="RUM54" s="343"/>
      <c r="RUN54" s="343"/>
      <c r="RUO54" s="343"/>
      <c r="RUP54" s="343"/>
      <c r="RUQ54" s="343"/>
      <c r="RUR54" s="343"/>
      <c r="RUS54" s="343"/>
      <c r="RUT54" s="343"/>
      <c r="RUU54" s="343"/>
      <c r="RUV54" s="343"/>
      <c r="RUW54" s="343"/>
      <c r="RUX54" s="343"/>
      <c r="RUY54" s="343"/>
      <c r="RUZ54" s="343"/>
      <c r="RVA54" s="343"/>
      <c r="RVB54" s="343"/>
      <c r="RVC54" s="343"/>
      <c r="RVD54" s="343"/>
      <c r="RVE54" s="343"/>
      <c r="RVF54" s="343"/>
      <c r="RVG54" s="343"/>
      <c r="RVH54" s="343"/>
      <c r="RVI54" s="343"/>
      <c r="RVJ54" s="343"/>
      <c r="RVK54" s="343"/>
      <c r="RVL54" s="343"/>
      <c r="RVM54" s="343"/>
      <c r="RVN54" s="343"/>
      <c r="RVO54" s="343"/>
      <c r="RVP54" s="343"/>
      <c r="RVQ54" s="343"/>
      <c r="RVR54" s="343"/>
      <c r="RVS54" s="343"/>
      <c r="RVT54" s="343"/>
      <c r="RVU54" s="343"/>
      <c r="RVV54" s="343"/>
      <c r="RVW54" s="343"/>
      <c r="RVX54" s="343"/>
      <c r="RVY54" s="343"/>
      <c r="RVZ54" s="343"/>
      <c r="RWA54" s="343"/>
      <c r="RWB54" s="343"/>
      <c r="RWC54" s="343"/>
      <c r="RWD54" s="343"/>
      <c r="RWE54" s="343"/>
      <c r="RWF54" s="343"/>
      <c r="RWG54" s="343"/>
      <c r="RWH54" s="343"/>
      <c r="RWI54" s="343"/>
      <c r="RWJ54" s="343"/>
      <c r="RWK54" s="343"/>
      <c r="RWL54" s="343"/>
      <c r="RWM54" s="343"/>
      <c r="RWN54" s="343"/>
      <c r="RWO54" s="343"/>
      <c r="RWP54" s="343"/>
      <c r="RWQ54" s="343"/>
      <c r="RWR54" s="343"/>
      <c r="RWS54" s="343"/>
      <c r="RWT54" s="343"/>
      <c r="RWU54" s="343"/>
      <c r="RWV54" s="343"/>
      <c r="RWW54" s="343"/>
      <c r="RWX54" s="343"/>
      <c r="RWY54" s="343"/>
      <c r="RWZ54" s="343"/>
      <c r="RXA54" s="343"/>
      <c r="RXB54" s="343"/>
      <c r="RXC54" s="343"/>
      <c r="RXD54" s="343"/>
      <c r="RXE54" s="343"/>
      <c r="RXF54" s="343"/>
      <c r="RXG54" s="343"/>
      <c r="RXH54" s="343"/>
      <c r="RXI54" s="343"/>
      <c r="RXJ54" s="343"/>
      <c r="RXK54" s="343"/>
      <c r="RXL54" s="343"/>
      <c r="RXM54" s="343"/>
      <c r="RXN54" s="343"/>
      <c r="RXO54" s="343"/>
      <c r="RXP54" s="343"/>
      <c r="RXQ54" s="343"/>
      <c r="RXR54" s="343"/>
      <c r="RXS54" s="343"/>
      <c r="RXT54" s="343"/>
      <c r="RXU54" s="343"/>
      <c r="RXV54" s="343"/>
      <c r="RXW54" s="343"/>
      <c r="RXX54" s="343"/>
      <c r="RXY54" s="343"/>
      <c r="RXZ54" s="343"/>
      <c r="RYA54" s="343"/>
      <c r="RYB54" s="343"/>
      <c r="RYC54" s="343"/>
      <c r="RYD54" s="343"/>
      <c r="RYE54" s="343"/>
      <c r="RYF54" s="343"/>
      <c r="RYG54" s="343"/>
      <c r="RYH54" s="343"/>
      <c r="RYI54" s="343"/>
      <c r="RYJ54" s="343"/>
      <c r="RYK54" s="343"/>
      <c r="RYL54" s="343"/>
      <c r="RYM54" s="343"/>
      <c r="RYN54" s="343"/>
      <c r="RYO54" s="343"/>
      <c r="RYP54" s="343"/>
      <c r="RYQ54" s="343"/>
      <c r="RYR54" s="343"/>
      <c r="RYS54" s="343"/>
      <c r="RYT54" s="343"/>
      <c r="RYU54" s="343"/>
      <c r="RYV54" s="343"/>
      <c r="RYW54" s="343"/>
      <c r="RYX54" s="343"/>
      <c r="RYY54" s="343"/>
      <c r="RYZ54" s="343"/>
      <c r="RZA54" s="343"/>
      <c r="RZB54" s="343"/>
      <c r="RZC54" s="343"/>
      <c r="RZD54" s="343"/>
      <c r="RZE54" s="343"/>
      <c r="RZF54" s="343"/>
      <c r="RZG54" s="343"/>
      <c r="RZH54" s="343"/>
      <c r="RZI54" s="343"/>
      <c r="RZJ54" s="343"/>
      <c r="RZK54" s="343"/>
      <c r="RZL54" s="343"/>
      <c r="RZM54" s="343"/>
      <c r="RZN54" s="343"/>
      <c r="RZO54" s="343"/>
      <c r="RZP54" s="343"/>
      <c r="RZQ54" s="343"/>
      <c r="RZR54" s="343"/>
      <c r="RZS54" s="343"/>
      <c r="RZT54" s="343"/>
      <c r="RZU54" s="343"/>
      <c r="RZV54" s="343"/>
      <c r="RZW54" s="343"/>
      <c r="RZX54" s="343"/>
      <c r="RZY54" s="343"/>
      <c r="RZZ54" s="343"/>
      <c r="SAA54" s="343"/>
      <c r="SAB54" s="343"/>
      <c r="SAC54" s="343"/>
      <c r="SAD54" s="343"/>
      <c r="SAE54" s="343"/>
      <c r="SAF54" s="343"/>
      <c r="SAG54" s="343"/>
      <c r="SAH54" s="343"/>
      <c r="SAI54" s="343"/>
      <c r="SAJ54" s="343"/>
      <c r="SAK54" s="343"/>
      <c r="SAL54" s="343"/>
      <c r="SAM54" s="343"/>
      <c r="SAN54" s="343"/>
      <c r="SAO54" s="343"/>
      <c r="SAP54" s="343"/>
      <c r="SAQ54" s="343"/>
      <c r="SAR54" s="343"/>
      <c r="SAS54" s="343"/>
      <c r="SAT54" s="343"/>
      <c r="SAU54" s="343"/>
      <c r="SAV54" s="343"/>
      <c r="SAW54" s="343"/>
      <c r="SAX54" s="343"/>
      <c r="SAY54" s="343"/>
      <c r="SAZ54" s="343"/>
      <c r="SBA54" s="343"/>
      <c r="SBB54" s="343"/>
      <c r="SBC54" s="343"/>
      <c r="SBD54" s="343"/>
      <c r="SBE54" s="343"/>
      <c r="SBF54" s="343"/>
      <c r="SBG54" s="343"/>
      <c r="SBH54" s="343"/>
      <c r="SBI54" s="343"/>
      <c r="SBJ54" s="343"/>
      <c r="SBK54" s="343"/>
      <c r="SBL54" s="343"/>
      <c r="SBM54" s="343"/>
      <c r="SBN54" s="343"/>
      <c r="SBO54" s="343"/>
      <c r="SBP54" s="343"/>
      <c r="SBQ54" s="343"/>
      <c r="SBR54" s="343"/>
      <c r="SBS54" s="343"/>
      <c r="SBT54" s="343"/>
      <c r="SBU54" s="343"/>
      <c r="SBV54" s="343"/>
      <c r="SBW54" s="343"/>
      <c r="SBX54" s="343"/>
      <c r="SBY54" s="343"/>
      <c r="SBZ54" s="343"/>
      <c r="SCA54" s="343"/>
      <c r="SCB54" s="343"/>
      <c r="SCC54" s="343"/>
      <c r="SCD54" s="343"/>
      <c r="SCE54" s="343"/>
      <c r="SCF54" s="343"/>
      <c r="SCG54" s="343"/>
      <c r="SCH54" s="343"/>
      <c r="SCI54" s="343"/>
      <c r="SCJ54" s="343"/>
      <c r="SCK54" s="343"/>
      <c r="SCL54" s="343"/>
      <c r="SCM54" s="343"/>
      <c r="SCN54" s="343"/>
      <c r="SCO54" s="343"/>
      <c r="SCP54" s="343"/>
      <c r="SCQ54" s="343"/>
      <c r="SCR54" s="343"/>
      <c r="SCS54" s="343"/>
      <c r="SCT54" s="343"/>
      <c r="SCU54" s="343"/>
      <c r="SCV54" s="343"/>
      <c r="SCW54" s="343"/>
      <c r="SCX54" s="343"/>
      <c r="SCY54" s="343"/>
      <c r="SCZ54" s="343"/>
      <c r="SDA54" s="343"/>
      <c r="SDB54" s="343"/>
      <c r="SDC54" s="343"/>
      <c r="SDD54" s="343"/>
      <c r="SDE54" s="343"/>
      <c r="SDF54" s="343"/>
      <c r="SDG54" s="343"/>
      <c r="SDH54" s="343"/>
      <c r="SDI54" s="343"/>
      <c r="SDJ54" s="343"/>
      <c r="SDK54" s="343"/>
      <c r="SDL54" s="343"/>
      <c r="SDM54" s="343"/>
      <c r="SDN54" s="343"/>
      <c r="SDO54" s="343"/>
      <c r="SDP54" s="343"/>
      <c r="SDQ54" s="343"/>
      <c r="SDR54" s="343"/>
      <c r="SDS54" s="343"/>
      <c r="SDT54" s="343"/>
      <c r="SDU54" s="343"/>
      <c r="SDV54" s="343"/>
      <c r="SDW54" s="343"/>
      <c r="SDX54" s="343"/>
      <c r="SDY54" s="343"/>
      <c r="SDZ54" s="343"/>
      <c r="SEA54" s="343"/>
      <c r="SEB54" s="343"/>
      <c r="SEC54" s="343"/>
      <c r="SED54" s="343"/>
      <c r="SEE54" s="343"/>
      <c r="SEF54" s="343"/>
      <c r="SEG54" s="343"/>
      <c r="SEH54" s="343"/>
      <c r="SEI54" s="343"/>
      <c r="SEJ54" s="343"/>
      <c r="SEK54" s="343"/>
      <c r="SEL54" s="343"/>
      <c r="SEM54" s="343"/>
      <c r="SEN54" s="343"/>
      <c r="SEO54" s="343"/>
      <c r="SEP54" s="343"/>
      <c r="SEQ54" s="343"/>
      <c r="SER54" s="343"/>
      <c r="SES54" s="343"/>
      <c r="SET54" s="343"/>
      <c r="SEU54" s="343"/>
      <c r="SEV54" s="343"/>
      <c r="SEW54" s="343"/>
      <c r="SEX54" s="343"/>
      <c r="SEY54" s="343"/>
      <c r="SEZ54" s="343"/>
      <c r="SFA54" s="343"/>
      <c r="SFB54" s="343"/>
      <c r="SFC54" s="343"/>
      <c r="SFD54" s="343"/>
      <c r="SFE54" s="343"/>
      <c r="SFF54" s="343"/>
      <c r="SFG54" s="343"/>
      <c r="SFH54" s="343"/>
      <c r="SFI54" s="343"/>
      <c r="SFJ54" s="343"/>
      <c r="SFK54" s="343"/>
      <c r="SFL54" s="343"/>
      <c r="SFM54" s="343"/>
      <c r="SFN54" s="343"/>
      <c r="SFO54" s="343"/>
      <c r="SFP54" s="343"/>
      <c r="SFQ54" s="343"/>
      <c r="SFR54" s="343"/>
      <c r="SFS54" s="343"/>
      <c r="SFT54" s="343"/>
      <c r="SFU54" s="343"/>
      <c r="SFV54" s="343"/>
      <c r="SFW54" s="343"/>
      <c r="SFX54" s="343"/>
      <c r="SFY54" s="343"/>
      <c r="SFZ54" s="343"/>
      <c r="SGA54" s="343"/>
      <c r="SGB54" s="343"/>
      <c r="SGC54" s="343"/>
      <c r="SGD54" s="343"/>
      <c r="SGE54" s="343"/>
      <c r="SGF54" s="343"/>
      <c r="SGG54" s="343"/>
      <c r="SGH54" s="343"/>
      <c r="SGI54" s="343"/>
      <c r="SGJ54" s="343"/>
      <c r="SGK54" s="343"/>
      <c r="SGL54" s="343"/>
      <c r="SGM54" s="343"/>
      <c r="SGN54" s="343"/>
      <c r="SGO54" s="343"/>
      <c r="SGP54" s="343"/>
      <c r="SGQ54" s="343"/>
      <c r="SGR54" s="343"/>
      <c r="SGS54" s="343"/>
      <c r="SGT54" s="343"/>
      <c r="SGU54" s="343"/>
      <c r="SGV54" s="343"/>
      <c r="SGW54" s="343"/>
      <c r="SGX54" s="343"/>
      <c r="SGY54" s="343"/>
      <c r="SGZ54" s="343"/>
      <c r="SHA54" s="343"/>
      <c r="SHB54" s="343"/>
      <c r="SHC54" s="343"/>
      <c r="SHD54" s="343"/>
      <c r="SHE54" s="343"/>
      <c r="SHF54" s="343"/>
      <c r="SHG54" s="343"/>
      <c r="SHH54" s="343"/>
      <c r="SHI54" s="343"/>
      <c r="SHJ54" s="343"/>
      <c r="SHK54" s="343"/>
      <c r="SHL54" s="343"/>
      <c r="SHM54" s="343"/>
      <c r="SHN54" s="343"/>
      <c r="SHO54" s="343"/>
      <c r="SHP54" s="343"/>
      <c r="SHQ54" s="343"/>
      <c r="SHR54" s="343"/>
      <c r="SHS54" s="343"/>
      <c r="SHT54" s="343"/>
      <c r="SHU54" s="343"/>
      <c r="SHV54" s="343"/>
      <c r="SHW54" s="343"/>
      <c r="SHX54" s="343"/>
      <c r="SHY54" s="343"/>
      <c r="SHZ54" s="343"/>
      <c r="SIA54" s="343"/>
      <c r="SIB54" s="343"/>
      <c r="SIC54" s="343"/>
      <c r="SID54" s="343"/>
      <c r="SIE54" s="343"/>
      <c r="SIF54" s="343"/>
      <c r="SIG54" s="343"/>
      <c r="SIH54" s="343"/>
      <c r="SII54" s="343"/>
      <c r="SIJ54" s="343"/>
      <c r="SIK54" s="343"/>
      <c r="SIL54" s="343"/>
      <c r="SIM54" s="343"/>
      <c r="SIN54" s="343"/>
      <c r="SIO54" s="343"/>
      <c r="SIP54" s="343"/>
      <c r="SIQ54" s="343"/>
      <c r="SIR54" s="343"/>
      <c r="SIS54" s="343"/>
      <c r="SIT54" s="343"/>
      <c r="SIU54" s="343"/>
      <c r="SIV54" s="343"/>
      <c r="SIW54" s="343"/>
      <c r="SIX54" s="343"/>
      <c r="SIY54" s="343"/>
      <c r="SIZ54" s="343"/>
      <c r="SJA54" s="343"/>
      <c r="SJB54" s="343"/>
      <c r="SJC54" s="343"/>
      <c r="SJD54" s="343"/>
      <c r="SJE54" s="343"/>
      <c r="SJF54" s="343"/>
      <c r="SJG54" s="343"/>
      <c r="SJH54" s="343"/>
      <c r="SJI54" s="343"/>
      <c r="SJJ54" s="343"/>
      <c r="SJK54" s="343"/>
      <c r="SJL54" s="343"/>
      <c r="SJM54" s="343"/>
      <c r="SJN54" s="343"/>
      <c r="SJO54" s="343"/>
      <c r="SJP54" s="343"/>
      <c r="SJQ54" s="343"/>
      <c r="SJR54" s="343"/>
      <c r="SJS54" s="343"/>
      <c r="SJT54" s="343"/>
      <c r="SJU54" s="343"/>
      <c r="SJV54" s="343"/>
      <c r="SJW54" s="343"/>
      <c r="SJX54" s="343"/>
      <c r="SJY54" s="343"/>
      <c r="SJZ54" s="343"/>
      <c r="SKA54" s="343"/>
      <c r="SKB54" s="343"/>
      <c r="SKC54" s="343"/>
      <c r="SKD54" s="343"/>
      <c r="SKE54" s="343"/>
      <c r="SKF54" s="343"/>
      <c r="SKG54" s="343"/>
      <c r="SKH54" s="343"/>
      <c r="SKI54" s="343"/>
      <c r="SKJ54" s="343"/>
      <c r="SKK54" s="343"/>
      <c r="SKL54" s="343"/>
      <c r="SKM54" s="343"/>
      <c r="SKN54" s="343"/>
      <c r="SKO54" s="343"/>
      <c r="SKP54" s="343"/>
      <c r="SKQ54" s="343"/>
      <c r="SKR54" s="343"/>
      <c r="SKS54" s="343"/>
      <c r="SKT54" s="343"/>
      <c r="SKU54" s="343"/>
      <c r="SKV54" s="343"/>
      <c r="SKW54" s="343"/>
      <c r="SKX54" s="343"/>
      <c r="SKY54" s="343"/>
      <c r="SKZ54" s="343"/>
      <c r="SLA54" s="343"/>
      <c r="SLB54" s="343"/>
      <c r="SLC54" s="343"/>
      <c r="SLD54" s="343"/>
      <c r="SLE54" s="343"/>
      <c r="SLF54" s="343"/>
      <c r="SLG54" s="343"/>
      <c r="SLH54" s="343"/>
      <c r="SLI54" s="343"/>
      <c r="SLJ54" s="343"/>
      <c r="SLK54" s="343"/>
      <c r="SLL54" s="343"/>
      <c r="SLM54" s="343"/>
      <c r="SLN54" s="343"/>
      <c r="SLO54" s="343"/>
      <c r="SLP54" s="343"/>
      <c r="SLQ54" s="343"/>
      <c r="SLR54" s="343"/>
      <c r="SLS54" s="343"/>
      <c r="SLT54" s="343"/>
      <c r="SLU54" s="343"/>
      <c r="SLV54" s="343"/>
      <c r="SLW54" s="343"/>
      <c r="SLX54" s="343"/>
      <c r="SLY54" s="343"/>
      <c r="SLZ54" s="343"/>
      <c r="SMA54" s="343"/>
      <c r="SMB54" s="343"/>
      <c r="SMC54" s="343"/>
      <c r="SMD54" s="343"/>
      <c r="SME54" s="343"/>
      <c r="SMF54" s="343"/>
      <c r="SMG54" s="343"/>
      <c r="SMH54" s="343"/>
      <c r="SMI54" s="343"/>
      <c r="SMJ54" s="343"/>
      <c r="SMK54" s="343"/>
      <c r="SML54" s="343"/>
      <c r="SMM54" s="343"/>
      <c r="SMN54" s="343"/>
      <c r="SMO54" s="343"/>
      <c r="SMP54" s="343"/>
      <c r="SMQ54" s="343"/>
      <c r="SMR54" s="343"/>
      <c r="SMS54" s="343"/>
      <c r="SMT54" s="343"/>
      <c r="SMU54" s="343"/>
      <c r="SMV54" s="343"/>
      <c r="SMW54" s="343"/>
      <c r="SMX54" s="343"/>
      <c r="SMY54" s="343"/>
      <c r="SMZ54" s="343"/>
      <c r="SNA54" s="343"/>
      <c r="SNB54" s="343"/>
      <c r="SNC54" s="343"/>
      <c r="SND54" s="343"/>
      <c r="SNE54" s="343"/>
      <c r="SNF54" s="343"/>
      <c r="SNG54" s="343"/>
      <c r="SNH54" s="343"/>
      <c r="SNI54" s="343"/>
      <c r="SNJ54" s="343"/>
      <c r="SNK54" s="343"/>
      <c r="SNL54" s="343"/>
      <c r="SNM54" s="343"/>
      <c r="SNN54" s="343"/>
      <c r="SNO54" s="343"/>
      <c r="SNP54" s="343"/>
      <c r="SNQ54" s="343"/>
      <c r="SNR54" s="343"/>
      <c r="SNS54" s="343"/>
      <c r="SNT54" s="343"/>
      <c r="SNU54" s="343"/>
      <c r="SNV54" s="343"/>
      <c r="SNW54" s="343"/>
      <c r="SNX54" s="343"/>
      <c r="SNY54" s="343"/>
      <c r="SNZ54" s="343"/>
      <c r="SOA54" s="343"/>
      <c r="SOB54" s="343"/>
      <c r="SOC54" s="343"/>
      <c r="SOD54" s="343"/>
      <c r="SOE54" s="343"/>
      <c r="SOF54" s="343"/>
      <c r="SOG54" s="343"/>
      <c r="SOH54" s="343"/>
      <c r="SOI54" s="343"/>
      <c r="SOJ54" s="343"/>
      <c r="SOK54" s="343"/>
      <c r="SOL54" s="343"/>
      <c r="SOM54" s="343"/>
      <c r="SON54" s="343"/>
      <c r="SOO54" s="343"/>
      <c r="SOP54" s="343"/>
      <c r="SOQ54" s="343"/>
      <c r="SOR54" s="343"/>
      <c r="SOS54" s="343"/>
      <c r="SOT54" s="343"/>
      <c r="SOU54" s="343"/>
      <c r="SOV54" s="343"/>
      <c r="SOW54" s="343"/>
      <c r="SOX54" s="343"/>
      <c r="SOY54" s="343"/>
      <c r="SOZ54" s="343"/>
      <c r="SPA54" s="343"/>
      <c r="SPB54" s="343"/>
      <c r="SPC54" s="343"/>
      <c r="SPD54" s="343"/>
      <c r="SPE54" s="343"/>
      <c r="SPF54" s="343"/>
      <c r="SPG54" s="343"/>
      <c r="SPH54" s="343"/>
      <c r="SPI54" s="343"/>
      <c r="SPJ54" s="343"/>
      <c r="SPK54" s="343"/>
      <c r="SPL54" s="343"/>
      <c r="SPM54" s="343"/>
      <c r="SPN54" s="343"/>
      <c r="SPO54" s="343"/>
      <c r="SPP54" s="343"/>
      <c r="SPQ54" s="343"/>
      <c r="SPR54" s="343"/>
      <c r="SPS54" s="343"/>
      <c r="SPT54" s="343"/>
      <c r="SPU54" s="343"/>
      <c r="SPV54" s="343"/>
      <c r="SPW54" s="343"/>
      <c r="SPX54" s="343"/>
      <c r="SPY54" s="343"/>
      <c r="SPZ54" s="343"/>
      <c r="SQA54" s="343"/>
      <c r="SQB54" s="343"/>
      <c r="SQC54" s="343"/>
      <c r="SQD54" s="343"/>
      <c r="SQE54" s="343"/>
      <c r="SQF54" s="343"/>
      <c r="SQG54" s="343"/>
      <c r="SQH54" s="343"/>
      <c r="SQI54" s="343"/>
      <c r="SQJ54" s="343"/>
      <c r="SQK54" s="343"/>
      <c r="SQL54" s="343"/>
      <c r="SQM54" s="343"/>
      <c r="SQN54" s="343"/>
      <c r="SQO54" s="343"/>
      <c r="SQP54" s="343"/>
      <c r="SQQ54" s="343"/>
      <c r="SQR54" s="343"/>
      <c r="SQS54" s="343"/>
      <c r="SQT54" s="343"/>
      <c r="SQU54" s="343"/>
      <c r="SQV54" s="343"/>
      <c r="SQW54" s="343"/>
      <c r="SQX54" s="343"/>
      <c r="SQY54" s="343"/>
      <c r="SQZ54" s="343"/>
      <c r="SRA54" s="343"/>
      <c r="SRB54" s="343"/>
      <c r="SRC54" s="343"/>
      <c r="SRD54" s="343"/>
      <c r="SRE54" s="343"/>
      <c r="SRF54" s="343"/>
      <c r="SRG54" s="343"/>
      <c r="SRH54" s="343"/>
      <c r="SRI54" s="343"/>
      <c r="SRJ54" s="343"/>
      <c r="SRK54" s="343"/>
      <c r="SRL54" s="343"/>
      <c r="SRM54" s="343"/>
      <c r="SRN54" s="343"/>
      <c r="SRO54" s="343"/>
      <c r="SRP54" s="343"/>
      <c r="SRQ54" s="343"/>
      <c r="SRR54" s="343"/>
      <c r="SRS54" s="343"/>
      <c r="SRT54" s="343"/>
      <c r="SRU54" s="343"/>
      <c r="SRV54" s="343"/>
      <c r="SRW54" s="343"/>
      <c r="SRX54" s="343"/>
      <c r="SRY54" s="343"/>
      <c r="SRZ54" s="343"/>
      <c r="SSA54" s="343"/>
      <c r="SSB54" s="343"/>
      <c r="SSC54" s="343"/>
      <c r="SSD54" s="343"/>
      <c r="SSE54" s="343"/>
      <c r="SSF54" s="343"/>
      <c r="SSG54" s="343"/>
      <c r="SSH54" s="343"/>
      <c r="SSI54" s="343"/>
      <c r="SSJ54" s="343"/>
      <c r="SSK54" s="343"/>
      <c r="SSL54" s="343"/>
      <c r="SSM54" s="343"/>
      <c r="SSN54" s="343"/>
      <c r="SSO54" s="343"/>
      <c r="SSP54" s="343"/>
      <c r="SSQ54" s="343"/>
      <c r="SSR54" s="343"/>
      <c r="SSS54" s="343"/>
      <c r="SST54" s="343"/>
      <c r="SSU54" s="343"/>
      <c r="SSV54" s="343"/>
      <c r="SSW54" s="343"/>
      <c r="SSX54" s="343"/>
      <c r="SSY54" s="343"/>
      <c r="SSZ54" s="343"/>
      <c r="STA54" s="343"/>
      <c r="STB54" s="343"/>
      <c r="STC54" s="343"/>
      <c r="STD54" s="343"/>
      <c r="STE54" s="343"/>
      <c r="STF54" s="343"/>
      <c r="STG54" s="343"/>
      <c r="STH54" s="343"/>
      <c r="STI54" s="343"/>
      <c r="STJ54" s="343"/>
      <c r="STK54" s="343"/>
      <c r="STL54" s="343"/>
      <c r="STM54" s="343"/>
      <c r="STN54" s="343"/>
      <c r="STO54" s="343"/>
      <c r="STP54" s="343"/>
      <c r="STQ54" s="343"/>
      <c r="STR54" s="343"/>
      <c r="STS54" s="343"/>
      <c r="STT54" s="343"/>
      <c r="STU54" s="343"/>
      <c r="STV54" s="343"/>
      <c r="STW54" s="343"/>
      <c r="STX54" s="343"/>
      <c r="STY54" s="343"/>
      <c r="STZ54" s="343"/>
      <c r="SUA54" s="343"/>
      <c r="SUB54" s="343"/>
      <c r="SUC54" s="343"/>
      <c r="SUD54" s="343"/>
      <c r="SUE54" s="343"/>
      <c r="SUF54" s="343"/>
      <c r="SUG54" s="343"/>
      <c r="SUH54" s="343"/>
      <c r="SUI54" s="343"/>
      <c r="SUJ54" s="343"/>
      <c r="SUK54" s="343"/>
      <c r="SUL54" s="343"/>
      <c r="SUM54" s="343"/>
      <c r="SUN54" s="343"/>
      <c r="SUO54" s="343"/>
      <c r="SUP54" s="343"/>
      <c r="SUQ54" s="343"/>
      <c r="SUR54" s="343"/>
      <c r="SUS54" s="343"/>
      <c r="SUT54" s="343"/>
      <c r="SUU54" s="343"/>
      <c r="SUV54" s="343"/>
      <c r="SUW54" s="343"/>
      <c r="SUX54" s="343"/>
      <c r="SUY54" s="343"/>
      <c r="SUZ54" s="343"/>
      <c r="SVA54" s="343"/>
      <c r="SVB54" s="343"/>
      <c r="SVC54" s="343"/>
      <c r="SVD54" s="343"/>
      <c r="SVE54" s="343"/>
      <c r="SVF54" s="343"/>
      <c r="SVG54" s="343"/>
      <c r="SVH54" s="343"/>
      <c r="SVI54" s="343"/>
      <c r="SVJ54" s="343"/>
      <c r="SVK54" s="343"/>
      <c r="SVL54" s="343"/>
      <c r="SVM54" s="343"/>
      <c r="SVN54" s="343"/>
      <c r="SVO54" s="343"/>
      <c r="SVP54" s="343"/>
      <c r="SVQ54" s="343"/>
      <c r="SVR54" s="343"/>
      <c r="SVS54" s="343"/>
      <c r="SVT54" s="343"/>
      <c r="SVU54" s="343"/>
      <c r="SVV54" s="343"/>
      <c r="SVW54" s="343"/>
      <c r="SVX54" s="343"/>
      <c r="SVY54" s="343"/>
      <c r="SVZ54" s="343"/>
      <c r="SWA54" s="343"/>
      <c r="SWB54" s="343"/>
      <c r="SWC54" s="343"/>
      <c r="SWD54" s="343"/>
      <c r="SWE54" s="343"/>
      <c r="SWF54" s="343"/>
      <c r="SWG54" s="343"/>
      <c r="SWH54" s="343"/>
      <c r="SWI54" s="343"/>
      <c r="SWJ54" s="343"/>
      <c r="SWK54" s="343"/>
      <c r="SWL54" s="343"/>
      <c r="SWM54" s="343"/>
      <c r="SWN54" s="343"/>
      <c r="SWO54" s="343"/>
      <c r="SWP54" s="343"/>
      <c r="SWQ54" s="343"/>
      <c r="SWR54" s="343"/>
      <c r="SWS54" s="343"/>
      <c r="SWT54" s="343"/>
      <c r="SWU54" s="343"/>
      <c r="SWV54" s="343"/>
      <c r="SWW54" s="343"/>
      <c r="SWX54" s="343"/>
      <c r="SWY54" s="343"/>
      <c r="SWZ54" s="343"/>
      <c r="SXA54" s="343"/>
      <c r="SXB54" s="343"/>
      <c r="SXC54" s="343"/>
      <c r="SXD54" s="343"/>
      <c r="SXE54" s="343"/>
      <c r="SXF54" s="343"/>
      <c r="SXG54" s="343"/>
      <c r="SXH54" s="343"/>
      <c r="SXI54" s="343"/>
      <c r="SXJ54" s="343"/>
      <c r="SXK54" s="343"/>
      <c r="SXL54" s="343"/>
      <c r="SXM54" s="343"/>
      <c r="SXN54" s="343"/>
      <c r="SXO54" s="343"/>
      <c r="SXP54" s="343"/>
      <c r="SXQ54" s="343"/>
      <c r="SXR54" s="343"/>
      <c r="SXS54" s="343"/>
      <c r="SXT54" s="343"/>
      <c r="SXU54" s="343"/>
      <c r="SXV54" s="343"/>
      <c r="SXW54" s="343"/>
      <c r="SXX54" s="343"/>
      <c r="SXY54" s="343"/>
      <c r="SXZ54" s="343"/>
      <c r="SYA54" s="343"/>
      <c r="SYB54" s="343"/>
      <c r="SYC54" s="343"/>
      <c r="SYD54" s="343"/>
      <c r="SYE54" s="343"/>
      <c r="SYF54" s="343"/>
      <c r="SYG54" s="343"/>
      <c r="SYH54" s="343"/>
      <c r="SYI54" s="343"/>
      <c r="SYJ54" s="343"/>
      <c r="SYK54" s="343"/>
      <c r="SYL54" s="343"/>
      <c r="SYM54" s="343"/>
      <c r="SYN54" s="343"/>
      <c r="SYO54" s="343"/>
      <c r="SYP54" s="343"/>
      <c r="SYQ54" s="343"/>
      <c r="SYR54" s="343"/>
      <c r="SYS54" s="343"/>
      <c r="SYT54" s="343"/>
      <c r="SYU54" s="343"/>
      <c r="SYV54" s="343"/>
      <c r="SYW54" s="343"/>
      <c r="SYX54" s="343"/>
      <c r="SYY54" s="343"/>
      <c r="SYZ54" s="343"/>
      <c r="SZA54" s="343"/>
      <c r="SZB54" s="343"/>
      <c r="SZC54" s="343"/>
      <c r="SZD54" s="343"/>
      <c r="SZE54" s="343"/>
      <c r="SZF54" s="343"/>
      <c r="SZG54" s="343"/>
      <c r="SZH54" s="343"/>
      <c r="SZI54" s="343"/>
      <c r="SZJ54" s="343"/>
      <c r="SZK54" s="343"/>
      <c r="SZL54" s="343"/>
      <c r="SZM54" s="343"/>
      <c r="SZN54" s="343"/>
      <c r="SZO54" s="343"/>
      <c r="SZP54" s="343"/>
      <c r="SZQ54" s="343"/>
      <c r="SZR54" s="343"/>
      <c r="SZS54" s="343"/>
      <c r="SZT54" s="343"/>
      <c r="SZU54" s="343"/>
      <c r="SZV54" s="343"/>
      <c r="SZW54" s="343"/>
      <c r="SZX54" s="343"/>
      <c r="SZY54" s="343"/>
      <c r="SZZ54" s="343"/>
      <c r="TAA54" s="343"/>
      <c r="TAB54" s="343"/>
      <c r="TAC54" s="343"/>
      <c r="TAD54" s="343"/>
      <c r="TAE54" s="343"/>
      <c r="TAF54" s="343"/>
      <c r="TAG54" s="343"/>
      <c r="TAH54" s="343"/>
      <c r="TAI54" s="343"/>
      <c r="TAJ54" s="343"/>
      <c r="TAK54" s="343"/>
      <c r="TAL54" s="343"/>
      <c r="TAM54" s="343"/>
      <c r="TAN54" s="343"/>
      <c r="TAO54" s="343"/>
      <c r="TAP54" s="343"/>
      <c r="TAQ54" s="343"/>
      <c r="TAR54" s="343"/>
      <c r="TAS54" s="343"/>
      <c r="TAT54" s="343"/>
      <c r="TAU54" s="343"/>
      <c r="TAV54" s="343"/>
      <c r="TAW54" s="343"/>
      <c r="TAX54" s="343"/>
      <c r="TAY54" s="343"/>
      <c r="TAZ54" s="343"/>
      <c r="TBA54" s="343"/>
      <c r="TBB54" s="343"/>
      <c r="TBC54" s="343"/>
      <c r="TBD54" s="343"/>
      <c r="TBE54" s="343"/>
      <c r="TBF54" s="343"/>
      <c r="TBG54" s="343"/>
      <c r="TBH54" s="343"/>
      <c r="TBI54" s="343"/>
      <c r="TBJ54" s="343"/>
      <c r="TBK54" s="343"/>
      <c r="TBL54" s="343"/>
      <c r="TBM54" s="343"/>
      <c r="TBN54" s="343"/>
      <c r="TBO54" s="343"/>
      <c r="TBP54" s="343"/>
      <c r="TBQ54" s="343"/>
      <c r="TBR54" s="343"/>
      <c r="TBS54" s="343"/>
      <c r="TBT54" s="343"/>
      <c r="TBU54" s="343"/>
      <c r="TBV54" s="343"/>
      <c r="TBW54" s="343"/>
      <c r="TBX54" s="343"/>
      <c r="TBY54" s="343"/>
      <c r="TBZ54" s="343"/>
      <c r="TCA54" s="343"/>
      <c r="TCB54" s="343"/>
      <c r="TCC54" s="343"/>
      <c r="TCD54" s="343"/>
      <c r="TCE54" s="343"/>
      <c r="TCF54" s="343"/>
      <c r="TCG54" s="343"/>
      <c r="TCH54" s="343"/>
      <c r="TCI54" s="343"/>
      <c r="TCJ54" s="343"/>
      <c r="TCK54" s="343"/>
      <c r="TCL54" s="343"/>
      <c r="TCM54" s="343"/>
      <c r="TCN54" s="343"/>
      <c r="TCO54" s="343"/>
      <c r="TCP54" s="343"/>
      <c r="TCQ54" s="343"/>
      <c r="TCR54" s="343"/>
      <c r="TCS54" s="343"/>
      <c r="TCT54" s="343"/>
      <c r="TCU54" s="343"/>
      <c r="TCV54" s="343"/>
      <c r="TCW54" s="343"/>
      <c r="TCX54" s="343"/>
      <c r="TCY54" s="343"/>
      <c r="TCZ54" s="343"/>
      <c r="TDA54" s="343"/>
      <c r="TDB54" s="343"/>
      <c r="TDC54" s="343"/>
      <c r="TDD54" s="343"/>
      <c r="TDE54" s="343"/>
      <c r="TDF54" s="343"/>
      <c r="TDG54" s="343"/>
      <c r="TDH54" s="343"/>
      <c r="TDI54" s="343"/>
      <c r="TDJ54" s="343"/>
      <c r="TDK54" s="343"/>
      <c r="TDL54" s="343"/>
      <c r="TDM54" s="343"/>
      <c r="TDN54" s="343"/>
      <c r="TDO54" s="343"/>
      <c r="TDP54" s="343"/>
      <c r="TDQ54" s="343"/>
      <c r="TDR54" s="343"/>
      <c r="TDS54" s="343"/>
      <c r="TDT54" s="343"/>
      <c r="TDU54" s="343"/>
      <c r="TDV54" s="343"/>
      <c r="TDW54" s="343"/>
      <c r="TDX54" s="343"/>
      <c r="TDY54" s="343"/>
      <c r="TDZ54" s="343"/>
      <c r="TEA54" s="343"/>
      <c r="TEB54" s="343"/>
      <c r="TEC54" s="343"/>
      <c r="TED54" s="343"/>
      <c r="TEE54" s="343"/>
      <c r="TEF54" s="343"/>
      <c r="TEG54" s="343"/>
      <c r="TEH54" s="343"/>
      <c r="TEI54" s="343"/>
      <c r="TEJ54" s="343"/>
      <c r="TEK54" s="343"/>
      <c r="TEL54" s="343"/>
      <c r="TEM54" s="343"/>
      <c r="TEN54" s="343"/>
      <c r="TEO54" s="343"/>
      <c r="TEP54" s="343"/>
      <c r="TEQ54" s="343"/>
      <c r="TER54" s="343"/>
      <c r="TES54" s="343"/>
      <c r="TET54" s="343"/>
      <c r="TEU54" s="343"/>
      <c r="TEV54" s="343"/>
      <c r="TEW54" s="343"/>
      <c r="TEX54" s="343"/>
      <c r="TEY54" s="343"/>
      <c r="TEZ54" s="343"/>
      <c r="TFA54" s="343"/>
      <c r="TFB54" s="343"/>
      <c r="TFC54" s="343"/>
      <c r="TFD54" s="343"/>
      <c r="TFE54" s="343"/>
      <c r="TFF54" s="343"/>
      <c r="TFG54" s="343"/>
      <c r="TFH54" s="343"/>
      <c r="TFI54" s="343"/>
      <c r="TFJ54" s="343"/>
      <c r="TFK54" s="343"/>
      <c r="TFL54" s="343"/>
      <c r="TFM54" s="343"/>
      <c r="TFN54" s="343"/>
      <c r="TFO54" s="343"/>
      <c r="TFP54" s="343"/>
      <c r="TFQ54" s="343"/>
      <c r="TFR54" s="343"/>
      <c r="TFS54" s="343"/>
      <c r="TFT54" s="343"/>
      <c r="TFU54" s="343"/>
      <c r="TFV54" s="343"/>
      <c r="TFW54" s="343"/>
      <c r="TFX54" s="343"/>
      <c r="TFY54" s="343"/>
      <c r="TFZ54" s="343"/>
      <c r="TGA54" s="343"/>
      <c r="TGB54" s="343"/>
      <c r="TGC54" s="343"/>
      <c r="TGD54" s="343"/>
      <c r="TGE54" s="343"/>
      <c r="TGF54" s="343"/>
      <c r="TGG54" s="343"/>
      <c r="TGH54" s="343"/>
      <c r="TGI54" s="343"/>
      <c r="TGJ54" s="343"/>
      <c r="TGK54" s="343"/>
      <c r="TGL54" s="343"/>
      <c r="TGM54" s="343"/>
      <c r="TGN54" s="343"/>
      <c r="TGO54" s="343"/>
      <c r="TGP54" s="343"/>
      <c r="TGQ54" s="343"/>
      <c r="TGR54" s="343"/>
      <c r="TGS54" s="343"/>
      <c r="TGT54" s="343"/>
      <c r="TGU54" s="343"/>
      <c r="TGV54" s="343"/>
      <c r="TGW54" s="343"/>
      <c r="TGX54" s="343"/>
      <c r="TGY54" s="343"/>
      <c r="TGZ54" s="343"/>
      <c r="THA54" s="343"/>
      <c r="THB54" s="343"/>
      <c r="THC54" s="343"/>
      <c r="THD54" s="343"/>
      <c r="THE54" s="343"/>
      <c r="THF54" s="343"/>
      <c r="THG54" s="343"/>
      <c r="THH54" s="343"/>
      <c r="THI54" s="343"/>
      <c r="THJ54" s="343"/>
      <c r="THK54" s="343"/>
      <c r="THL54" s="343"/>
      <c r="THM54" s="343"/>
      <c r="THN54" s="343"/>
      <c r="THO54" s="343"/>
      <c r="THP54" s="343"/>
      <c r="THQ54" s="343"/>
      <c r="THR54" s="343"/>
      <c r="THS54" s="343"/>
      <c r="THT54" s="343"/>
      <c r="THU54" s="343"/>
      <c r="THV54" s="343"/>
      <c r="THW54" s="343"/>
      <c r="THX54" s="343"/>
      <c r="THY54" s="343"/>
      <c r="THZ54" s="343"/>
      <c r="TIA54" s="343"/>
      <c r="TIB54" s="343"/>
      <c r="TIC54" s="343"/>
      <c r="TID54" s="343"/>
      <c r="TIE54" s="343"/>
      <c r="TIF54" s="343"/>
      <c r="TIG54" s="343"/>
      <c r="TIH54" s="343"/>
      <c r="TII54" s="343"/>
      <c r="TIJ54" s="343"/>
      <c r="TIK54" s="343"/>
      <c r="TIL54" s="343"/>
      <c r="TIM54" s="343"/>
      <c r="TIN54" s="343"/>
      <c r="TIO54" s="343"/>
      <c r="TIP54" s="343"/>
      <c r="TIQ54" s="343"/>
      <c r="TIR54" s="343"/>
      <c r="TIS54" s="343"/>
      <c r="TIT54" s="343"/>
      <c r="TIU54" s="343"/>
      <c r="TIV54" s="343"/>
      <c r="TIW54" s="343"/>
      <c r="TIX54" s="343"/>
      <c r="TIY54" s="343"/>
      <c r="TIZ54" s="343"/>
      <c r="TJA54" s="343"/>
      <c r="TJB54" s="343"/>
      <c r="TJC54" s="343"/>
      <c r="TJD54" s="343"/>
      <c r="TJE54" s="343"/>
      <c r="TJF54" s="343"/>
      <c r="TJG54" s="343"/>
      <c r="TJH54" s="343"/>
      <c r="TJI54" s="343"/>
      <c r="TJJ54" s="343"/>
      <c r="TJK54" s="343"/>
      <c r="TJL54" s="343"/>
      <c r="TJM54" s="343"/>
      <c r="TJN54" s="343"/>
      <c r="TJO54" s="343"/>
      <c r="TJP54" s="343"/>
      <c r="TJQ54" s="343"/>
      <c r="TJR54" s="343"/>
      <c r="TJS54" s="343"/>
      <c r="TJT54" s="343"/>
      <c r="TJU54" s="343"/>
      <c r="TJV54" s="343"/>
      <c r="TJW54" s="343"/>
      <c r="TJX54" s="343"/>
      <c r="TJY54" s="343"/>
      <c r="TJZ54" s="343"/>
      <c r="TKA54" s="343"/>
      <c r="TKB54" s="343"/>
      <c r="TKC54" s="343"/>
      <c r="TKD54" s="343"/>
      <c r="TKE54" s="343"/>
      <c r="TKF54" s="343"/>
      <c r="TKG54" s="343"/>
      <c r="TKH54" s="343"/>
      <c r="TKI54" s="343"/>
      <c r="TKJ54" s="343"/>
      <c r="TKK54" s="343"/>
      <c r="TKL54" s="343"/>
      <c r="TKM54" s="343"/>
      <c r="TKN54" s="343"/>
      <c r="TKO54" s="343"/>
      <c r="TKP54" s="343"/>
      <c r="TKQ54" s="343"/>
      <c r="TKR54" s="343"/>
      <c r="TKS54" s="343"/>
      <c r="TKT54" s="343"/>
      <c r="TKU54" s="343"/>
      <c r="TKV54" s="343"/>
      <c r="TKW54" s="343"/>
      <c r="TKX54" s="343"/>
      <c r="TKY54" s="343"/>
      <c r="TKZ54" s="343"/>
      <c r="TLA54" s="343"/>
      <c r="TLB54" s="343"/>
      <c r="TLC54" s="343"/>
      <c r="TLD54" s="343"/>
      <c r="TLE54" s="343"/>
      <c r="TLF54" s="343"/>
      <c r="TLG54" s="343"/>
      <c r="TLH54" s="343"/>
      <c r="TLI54" s="343"/>
      <c r="TLJ54" s="343"/>
      <c r="TLK54" s="343"/>
      <c r="TLL54" s="343"/>
      <c r="TLM54" s="343"/>
      <c r="TLN54" s="343"/>
      <c r="TLO54" s="343"/>
      <c r="TLP54" s="343"/>
      <c r="TLQ54" s="343"/>
      <c r="TLR54" s="343"/>
      <c r="TLS54" s="343"/>
      <c r="TLT54" s="343"/>
      <c r="TLU54" s="343"/>
      <c r="TLV54" s="343"/>
      <c r="TLW54" s="343"/>
      <c r="TLX54" s="343"/>
      <c r="TLY54" s="343"/>
      <c r="TLZ54" s="343"/>
      <c r="TMA54" s="343"/>
      <c r="TMB54" s="343"/>
      <c r="TMC54" s="343"/>
      <c r="TMD54" s="343"/>
      <c r="TME54" s="343"/>
      <c r="TMF54" s="343"/>
      <c r="TMG54" s="343"/>
      <c r="TMH54" s="343"/>
      <c r="TMI54" s="343"/>
      <c r="TMJ54" s="343"/>
      <c r="TMK54" s="343"/>
      <c r="TML54" s="343"/>
      <c r="TMM54" s="343"/>
      <c r="TMN54" s="343"/>
      <c r="TMO54" s="343"/>
      <c r="TMP54" s="343"/>
      <c r="TMQ54" s="343"/>
      <c r="TMR54" s="343"/>
      <c r="TMS54" s="343"/>
      <c r="TMT54" s="343"/>
      <c r="TMU54" s="343"/>
      <c r="TMV54" s="343"/>
      <c r="TMW54" s="343"/>
      <c r="TMX54" s="343"/>
      <c r="TMY54" s="343"/>
      <c r="TMZ54" s="343"/>
      <c r="TNA54" s="343"/>
      <c r="TNB54" s="343"/>
      <c r="TNC54" s="343"/>
      <c r="TND54" s="343"/>
      <c r="TNE54" s="343"/>
      <c r="TNF54" s="343"/>
      <c r="TNG54" s="343"/>
      <c r="TNH54" s="343"/>
      <c r="TNI54" s="343"/>
      <c r="TNJ54" s="343"/>
      <c r="TNK54" s="343"/>
      <c r="TNL54" s="343"/>
      <c r="TNM54" s="343"/>
      <c r="TNN54" s="343"/>
      <c r="TNO54" s="343"/>
      <c r="TNP54" s="343"/>
      <c r="TNQ54" s="343"/>
      <c r="TNR54" s="343"/>
      <c r="TNS54" s="343"/>
      <c r="TNT54" s="343"/>
      <c r="TNU54" s="343"/>
      <c r="TNV54" s="343"/>
      <c r="TNW54" s="343"/>
      <c r="TNX54" s="343"/>
      <c r="TNY54" s="343"/>
      <c r="TNZ54" s="343"/>
      <c r="TOA54" s="343"/>
      <c r="TOB54" s="343"/>
      <c r="TOC54" s="343"/>
      <c r="TOD54" s="343"/>
      <c r="TOE54" s="343"/>
      <c r="TOF54" s="343"/>
      <c r="TOG54" s="343"/>
      <c r="TOH54" s="343"/>
      <c r="TOI54" s="343"/>
      <c r="TOJ54" s="343"/>
      <c r="TOK54" s="343"/>
      <c r="TOL54" s="343"/>
      <c r="TOM54" s="343"/>
      <c r="TON54" s="343"/>
      <c r="TOO54" s="343"/>
      <c r="TOP54" s="343"/>
      <c r="TOQ54" s="343"/>
      <c r="TOR54" s="343"/>
      <c r="TOS54" s="343"/>
      <c r="TOT54" s="343"/>
      <c r="TOU54" s="343"/>
      <c r="TOV54" s="343"/>
      <c r="TOW54" s="343"/>
      <c r="TOX54" s="343"/>
      <c r="TOY54" s="343"/>
      <c r="TOZ54" s="343"/>
      <c r="TPA54" s="343"/>
      <c r="TPB54" s="343"/>
      <c r="TPC54" s="343"/>
      <c r="TPD54" s="343"/>
      <c r="TPE54" s="343"/>
      <c r="TPF54" s="343"/>
      <c r="TPG54" s="343"/>
      <c r="TPH54" s="343"/>
      <c r="TPI54" s="343"/>
      <c r="TPJ54" s="343"/>
      <c r="TPK54" s="343"/>
      <c r="TPL54" s="343"/>
      <c r="TPM54" s="343"/>
      <c r="TPN54" s="343"/>
      <c r="TPO54" s="343"/>
      <c r="TPP54" s="343"/>
      <c r="TPQ54" s="343"/>
      <c r="TPR54" s="343"/>
      <c r="TPS54" s="343"/>
      <c r="TPT54" s="343"/>
      <c r="TPU54" s="343"/>
      <c r="TPV54" s="343"/>
      <c r="TPW54" s="343"/>
      <c r="TPX54" s="343"/>
      <c r="TPY54" s="343"/>
      <c r="TPZ54" s="343"/>
      <c r="TQA54" s="343"/>
      <c r="TQB54" s="343"/>
      <c r="TQC54" s="343"/>
      <c r="TQD54" s="343"/>
      <c r="TQE54" s="343"/>
      <c r="TQF54" s="343"/>
      <c r="TQG54" s="343"/>
      <c r="TQH54" s="343"/>
      <c r="TQI54" s="343"/>
      <c r="TQJ54" s="343"/>
      <c r="TQK54" s="343"/>
      <c r="TQL54" s="343"/>
      <c r="TQM54" s="343"/>
      <c r="TQN54" s="343"/>
      <c r="TQO54" s="343"/>
      <c r="TQP54" s="343"/>
      <c r="TQQ54" s="343"/>
      <c r="TQR54" s="343"/>
      <c r="TQS54" s="343"/>
      <c r="TQT54" s="343"/>
      <c r="TQU54" s="343"/>
      <c r="TQV54" s="343"/>
      <c r="TQW54" s="343"/>
      <c r="TQX54" s="343"/>
      <c r="TQY54" s="343"/>
      <c r="TQZ54" s="343"/>
      <c r="TRA54" s="343"/>
      <c r="TRB54" s="343"/>
      <c r="TRC54" s="343"/>
      <c r="TRD54" s="343"/>
      <c r="TRE54" s="343"/>
      <c r="TRF54" s="343"/>
      <c r="TRG54" s="343"/>
      <c r="TRH54" s="343"/>
      <c r="TRI54" s="343"/>
      <c r="TRJ54" s="343"/>
      <c r="TRK54" s="343"/>
      <c r="TRL54" s="343"/>
      <c r="TRM54" s="343"/>
      <c r="TRN54" s="343"/>
      <c r="TRO54" s="343"/>
      <c r="TRP54" s="343"/>
      <c r="TRQ54" s="343"/>
      <c r="TRR54" s="343"/>
      <c r="TRS54" s="343"/>
      <c r="TRT54" s="343"/>
      <c r="TRU54" s="343"/>
      <c r="TRV54" s="343"/>
      <c r="TRW54" s="343"/>
      <c r="TRX54" s="343"/>
      <c r="TRY54" s="343"/>
      <c r="TRZ54" s="343"/>
      <c r="TSA54" s="343"/>
      <c r="TSB54" s="343"/>
      <c r="TSC54" s="343"/>
      <c r="TSD54" s="343"/>
      <c r="TSE54" s="343"/>
      <c r="TSF54" s="343"/>
      <c r="TSG54" s="343"/>
      <c r="TSH54" s="343"/>
      <c r="TSI54" s="343"/>
      <c r="TSJ54" s="343"/>
      <c r="TSK54" s="343"/>
      <c r="TSL54" s="343"/>
      <c r="TSM54" s="343"/>
      <c r="TSN54" s="343"/>
      <c r="TSO54" s="343"/>
      <c r="TSP54" s="343"/>
      <c r="TSQ54" s="343"/>
      <c r="TSR54" s="343"/>
      <c r="TSS54" s="343"/>
      <c r="TST54" s="343"/>
      <c r="TSU54" s="343"/>
      <c r="TSV54" s="343"/>
      <c r="TSW54" s="343"/>
      <c r="TSX54" s="343"/>
      <c r="TSY54" s="343"/>
      <c r="TSZ54" s="343"/>
      <c r="TTA54" s="343"/>
      <c r="TTB54" s="343"/>
      <c r="TTC54" s="343"/>
      <c r="TTD54" s="343"/>
      <c r="TTE54" s="343"/>
      <c r="TTF54" s="343"/>
      <c r="TTG54" s="343"/>
      <c r="TTH54" s="343"/>
      <c r="TTI54" s="343"/>
      <c r="TTJ54" s="343"/>
      <c r="TTK54" s="343"/>
      <c r="TTL54" s="343"/>
      <c r="TTM54" s="343"/>
      <c r="TTN54" s="343"/>
      <c r="TTO54" s="343"/>
      <c r="TTP54" s="343"/>
      <c r="TTQ54" s="343"/>
      <c r="TTR54" s="343"/>
      <c r="TTS54" s="343"/>
      <c r="TTT54" s="343"/>
      <c r="TTU54" s="343"/>
      <c r="TTV54" s="343"/>
      <c r="TTW54" s="343"/>
      <c r="TTX54" s="343"/>
      <c r="TTY54" s="343"/>
      <c r="TTZ54" s="343"/>
      <c r="TUA54" s="343"/>
      <c r="TUB54" s="343"/>
      <c r="TUC54" s="343"/>
      <c r="TUD54" s="343"/>
      <c r="TUE54" s="343"/>
      <c r="TUF54" s="343"/>
      <c r="TUG54" s="343"/>
      <c r="TUH54" s="343"/>
      <c r="TUI54" s="343"/>
      <c r="TUJ54" s="343"/>
      <c r="TUK54" s="343"/>
      <c r="TUL54" s="343"/>
      <c r="TUM54" s="343"/>
      <c r="TUN54" s="343"/>
      <c r="TUO54" s="343"/>
      <c r="TUP54" s="343"/>
      <c r="TUQ54" s="343"/>
      <c r="TUR54" s="343"/>
      <c r="TUS54" s="343"/>
      <c r="TUT54" s="343"/>
      <c r="TUU54" s="343"/>
      <c r="TUV54" s="343"/>
      <c r="TUW54" s="343"/>
      <c r="TUX54" s="343"/>
      <c r="TUY54" s="343"/>
      <c r="TUZ54" s="343"/>
      <c r="TVA54" s="343"/>
      <c r="TVB54" s="343"/>
      <c r="TVC54" s="343"/>
      <c r="TVD54" s="343"/>
      <c r="TVE54" s="343"/>
      <c r="TVF54" s="343"/>
      <c r="TVG54" s="343"/>
      <c r="TVH54" s="343"/>
      <c r="TVI54" s="343"/>
      <c r="TVJ54" s="343"/>
      <c r="TVK54" s="343"/>
      <c r="TVL54" s="343"/>
      <c r="TVM54" s="343"/>
      <c r="TVN54" s="343"/>
      <c r="TVO54" s="343"/>
      <c r="TVP54" s="343"/>
      <c r="TVQ54" s="343"/>
      <c r="TVR54" s="343"/>
      <c r="TVS54" s="343"/>
      <c r="TVT54" s="343"/>
      <c r="TVU54" s="343"/>
      <c r="TVV54" s="343"/>
      <c r="TVW54" s="343"/>
      <c r="TVX54" s="343"/>
      <c r="TVY54" s="343"/>
      <c r="TVZ54" s="343"/>
      <c r="TWA54" s="343"/>
      <c r="TWB54" s="343"/>
      <c r="TWC54" s="343"/>
      <c r="TWD54" s="343"/>
      <c r="TWE54" s="343"/>
      <c r="TWF54" s="343"/>
      <c r="TWG54" s="343"/>
      <c r="TWH54" s="343"/>
      <c r="TWI54" s="343"/>
      <c r="TWJ54" s="343"/>
      <c r="TWK54" s="343"/>
      <c r="TWL54" s="343"/>
      <c r="TWM54" s="343"/>
      <c r="TWN54" s="343"/>
      <c r="TWO54" s="343"/>
      <c r="TWP54" s="343"/>
      <c r="TWQ54" s="343"/>
      <c r="TWR54" s="343"/>
      <c r="TWS54" s="343"/>
      <c r="TWT54" s="343"/>
      <c r="TWU54" s="343"/>
      <c r="TWV54" s="343"/>
      <c r="TWW54" s="343"/>
      <c r="TWX54" s="343"/>
      <c r="TWY54" s="343"/>
      <c r="TWZ54" s="343"/>
      <c r="TXA54" s="343"/>
      <c r="TXB54" s="343"/>
      <c r="TXC54" s="343"/>
      <c r="TXD54" s="343"/>
      <c r="TXE54" s="343"/>
      <c r="TXF54" s="343"/>
      <c r="TXG54" s="343"/>
      <c r="TXH54" s="343"/>
      <c r="TXI54" s="343"/>
      <c r="TXJ54" s="343"/>
      <c r="TXK54" s="343"/>
      <c r="TXL54" s="343"/>
      <c r="TXM54" s="343"/>
      <c r="TXN54" s="343"/>
      <c r="TXO54" s="343"/>
      <c r="TXP54" s="343"/>
      <c r="TXQ54" s="343"/>
      <c r="TXR54" s="343"/>
      <c r="TXS54" s="343"/>
      <c r="TXT54" s="343"/>
      <c r="TXU54" s="343"/>
      <c r="TXV54" s="343"/>
      <c r="TXW54" s="343"/>
      <c r="TXX54" s="343"/>
      <c r="TXY54" s="343"/>
      <c r="TXZ54" s="343"/>
      <c r="TYA54" s="343"/>
      <c r="TYB54" s="343"/>
      <c r="TYC54" s="343"/>
      <c r="TYD54" s="343"/>
      <c r="TYE54" s="343"/>
      <c r="TYF54" s="343"/>
      <c r="TYG54" s="343"/>
      <c r="TYH54" s="343"/>
      <c r="TYI54" s="343"/>
      <c r="TYJ54" s="343"/>
      <c r="TYK54" s="343"/>
      <c r="TYL54" s="343"/>
      <c r="TYM54" s="343"/>
      <c r="TYN54" s="343"/>
      <c r="TYO54" s="343"/>
      <c r="TYP54" s="343"/>
      <c r="TYQ54" s="343"/>
      <c r="TYR54" s="343"/>
      <c r="TYS54" s="343"/>
      <c r="TYT54" s="343"/>
      <c r="TYU54" s="343"/>
      <c r="TYV54" s="343"/>
      <c r="TYW54" s="343"/>
      <c r="TYX54" s="343"/>
      <c r="TYY54" s="343"/>
      <c r="TYZ54" s="343"/>
      <c r="TZA54" s="343"/>
      <c r="TZB54" s="343"/>
      <c r="TZC54" s="343"/>
      <c r="TZD54" s="343"/>
      <c r="TZE54" s="343"/>
      <c r="TZF54" s="343"/>
      <c r="TZG54" s="343"/>
      <c r="TZH54" s="343"/>
      <c r="TZI54" s="343"/>
      <c r="TZJ54" s="343"/>
      <c r="TZK54" s="343"/>
      <c r="TZL54" s="343"/>
      <c r="TZM54" s="343"/>
      <c r="TZN54" s="343"/>
      <c r="TZO54" s="343"/>
      <c r="TZP54" s="343"/>
      <c r="TZQ54" s="343"/>
      <c r="TZR54" s="343"/>
      <c r="TZS54" s="343"/>
      <c r="TZT54" s="343"/>
      <c r="TZU54" s="343"/>
      <c r="TZV54" s="343"/>
      <c r="TZW54" s="343"/>
      <c r="TZX54" s="343"/>
      <c r="TZY54" s="343"/>
      <c r="TZZ54" s="343"/>
      <c r="UAA54" s="343"/>
      <c r="UAB54" s="343"/>
      <c r="UAC54" s="343"/>
      <c r="UAD54" s="343"/>
      <c r="UAE54" s="343"/>
      <c r="UAF54" s="343"/>
      <c r="UAG54" s="343"/>
      <c r="UAH54" s="343"/>
      <c r="UAI54" s="343"/>
      <c r="UAJ54" s="343"/>
      <c r="UAK54" s="343"/>
      <c r="UAL54" s="343"/>
      <c r="UAM54" s="343"/>
      <c r="UAN54" s="343"/>
      <c r="UAO54" s="343"/>
      <c r="UAP54" s="343"/>
      <c r="UAQ54" s="343"/>
      <c r="UAR54" s="343"/>
      <c r="UAS54" s="343"/>
      <c r="UAT54" s="343"/>
      <c r="UAU54" s="343"/>
      <c r="UAV54" s="343"/>
      <c r="UAW54" s="343"/>
      <c r="UAX54" s="343"/>
      <c r="UAY54" s="343"/>
      <c r="UAZ54" s="343"/>
      <c r="UBA54" s="343"/>
      <c r="UBB54" s="343"/>
      <c r="UBC54" s="343"/>
      <c r="UBD54" s="343"/>
      <c r="UBE54" s="343"/>
      <c r="UBF54" s="343"/>
      <c r="UBG54" s="343"/>
      <c r="UBH54" s="343"/>
      <c r="UBI54" s="343"/>
      <c r="UBJ54" s="343"/>
      <c r="UBK54" s="343"/>
      <c r="UBL54" s="343"/>
      <c r="UBM54" s="343"/>
      <c r="UBN54" s="343"/>
      <c r="UBO54" s="343"/>
      <c r="UBP54" s="343"/>
      <c r="UBQ54" s="343"/>
      <c r="UBR54" s="343"/>
      <c r="UBS54" s="343"/>
      <c r="UBT54" s="343"/>
      <c r="UBU54" s="343"/>
      <c r="UBV54" s="343"/>
      <c r="UBW54" s="343"/>
      <c r="UBX54" s="343"/>
      <c r="UBY54" s="343"/>
      <c r="UBZ54" s="343"/>
      <c r="UCA54" s="343"/>
      <c r="UCB54" s="343"/>
      <c r="UCC54" s="343"/>
      <c r="UCD54" s="343"/>
      <c r="UCE54" s="343"/>
      <c r="UCF54" s="343"/>
      <c r="UCG54" s="343"/>
      <c r="UCH54" s="343"/>
      <c r="UCI54" s="343"/>
      <c r="UCJ54" s="343"/>
      <c r="UCK54" s="343"/>
      <c r="UCL54" s="343"/>
      <c r="UCM54" s="343"/>
      <c r="UCN54" s="343"/>
      <c r="UCO54" s="343"/>
      <c r="UCP54" s="343"/>
      <c r="UCQ54" s="343"/>
      <c r="UCR54" s="343"/>
      <c r="UCS54" s="343"/>
      <c r="UCT54" s="343"/>
      <c r="UCU54" s="343"/>
      <c r="UCV54" s="343"/>
      <c r="UCW54" s="343"/>
      <c r="UCX54" s="343"/>
      <c r="UCY54" s="343"/>
      <c r="UCZ54" s="343"/>
      <c r="UDA54" s="343"/>
      <c r="UDB54" s="343"/>
      <c r="UDC54" s="343"/>
      <c r="UDD54" s="343"/>
      <c r="UDE54" s="343"/>
      <c r="UDF54" s="343"/>
      <c r="UDG54" s="343"/>
      <c r="UDH54" s="343"/>
      <c r="UDI54" s="343"/>
      <c r="UDJ54" s="343"/>
      <c r="UDK54" s="343"/>
      <c r="UDL54" s="343"/>
      <c r="UDM54" s="343"/>
      <c r="UDN54" s="343"/>
      <c r="UDO54" s="343"/>
      <c r="UDP54" s="343"/>
      <c r="UDQ54" s="343"/>
      <c r="UDR54" s="343"/>
      <c r="UDS54" s="343"/>
      <c r="UDT54" s="343"/>
      <c r="UDU54" s="343"/>
      <c r="UDV54" s="343"/>
      <c r="UDW54" s="343"/>
      <c r="UDX54" s="343"/>
      <c r="UDY54" s="343"/>
      <c r="UDZ54" s="343"/>
      <c r="UEA54" s="343"/>
      <c r="UEB54" s="343"/>
      <c r="UEC54" s="343"/>
      <c r="UED54" s="343"/>
      <c r="UEE54" s="343"/>
      <c r="UEF54" s="343"/>
      <c r="UEG54" s="343"/>
      <c r="UEH54" s="343"/>
      <c r="UEI54" s="343"/>
      <c r="UEJ54" s="343"/>
      <c r="UEK54" s="343"/>
      <c r="UEL54" s="343"/>
      <c r="UEM54" s="343"/>
      <c r="UEN54" s="343"/>
      <c r="UEO54" s="343"/>
      <c r="UEP54" s="343"/>
      <c r="UEQ54" s="343"/>
      <c r="UER54" s="343"/>
      <c r="UES54" s="343"/>
      <c r="UET54" s="343"/>
      <c r="UEU54" s="343"/>
      <c r="UEV54" s="343"/>
      <c r="UEW54" s="343"/>
      <c r="UEX54" s="343"/>
      <c r="UEY54" s="343"/>
      <c r="UEZ54" s="343"/>
      <c r="UFA54" s="343"/>
      <c r="UFB54" s="343"/>
      <c r="UFC54" s="343"/>
      <c r="UFD54" s="343"/>
      <c r="UFE54" s="343"/>
      <c r="UFF54" s="343"/>
      <c r="UFG54" s="343"/>
      <c r="UFH54" s="343"/>
      <c r="UFI54" s="343"/>
      <c r="UFJ54" s="343"/>
      <c r="UFK54" s="343"/>
      <c r="UFL54" s="343"/>
      <c r="UFM54" s="343"/>
      <c r="UFN54" s="343"/>
      <c r="UFO54" s="343"/>
      <c r="UFP54" s="343"/>
      <c r="UFQ54" s="343"/>
      <c r="UFR54" s="343"/>
      <c r="UFS54" s="343"/>
      <c r="UFT54" s="343"/>
      <c r="UFU54" s="343"/>
      <c r="UFV54" s="343"/>
      <c r="UFW54" s="343"/>
      <c r="UFX54" s="343"/>
      <c r="UFY54" s="343"/>
      <c r="UFZ54" s="343"/>
      <c r="UGA54" s="343"/>
      <c r="UGB54" s="343"/>
      <c r="UGC54" s="343"/>
      <c r="UGD54" s="343"/>
      <c r="UGE54" s="343"/>
      <c r="UGF54" s="343"/>
      <c r="UGG54" s="343"/>
      <c r="UGH54" s="343"/>
      <c r="UGI54" s="343"/>
      <c r="UGJ54" s="343"/>
      <c r="UGK54" s="343"/>
      <c r="UGL54" s="343"/>
      <c r="UGM54" s="343"/>
      <c r="UGN54" s="343"/>
      <c r="UGO54" s="343"/>
      <c r="UGP54" s="343"/>
      <c r="UGQ54" s="343"/>
      <c r="UGR54" s="343"/>
      <c r="UGS54" s="343"/>
      <c r="UGT54" s="343"/>
      <c r="UGU54" s="343"/>
      <c r="UGV54" s="343"/>
      <c r="UGW54" s="343"/>
      <c r="UGX54" s="343"/>
      <c r="UGY54" s="343"/>
      <c r="UGZ54" s="343"/>
      <c r="UHA54" s="343"/>
      <c r="UHB54" s="343"/>
      <c r="UHC54" s="343"/>
      <c r="UHD54" s="343"/>
      <c r="UHE54" s="343"/>
      <c r="UHF54" s="343"/>
      <c r="UHG54" s="343"/>
      <c r="UHH54" s="343"/>
      <c r="UHI54" s="343"/>
      <c r="UHJ54" s="343"/>
      <c r="UHK54" s="343"/>
      <c r="UHL54" s="343"/>
      <c r="UHM54" s="343"/>
      <c r="UHN54" s="343"/>
      <c r="UHO54" s="343"/>
      <c r="UHP54" s="343"/>
      <c r="UHQ54" s="343"/>
      <c r="UHR54" s="343"/>
      <c r="UHS54" s="343"/>
      <c r="UHT54" s="343"/>
      <c r="UHU54" s="343"/>
      <c r="UHV54" s="343"/>
      <c r="UHW54" s="343"/>
      <c r="UHX54" s="343"/>
      <c r="UHY54" s="343"/>
      <c r="UHZ54" s="343"/>
      <c r="UIA54" s="343"/>
      <c r="UIB54" s="343"/>
      <c r="UIC54" s="343"/>
      <c r="UID54" s="343"/>
      <c r="UIE54" s="343"/>
      <c r="UIF54" s="343"/>
      <c r="UIG54" s="343"/>
      <c r="UIH54" s="343"/>
      <c r="UII54" s="343"/>
      <c r="UIJ54" s="343"/>
      <c r="UIK54" s="343"/>
      <c r="UIL54" s="343"/>
      <c r="UIM54" s="343"/>
      <c r="UIN54" s="343"/>
      <c r="UIO54" s="343"/>
      <c r="UIP54" s="343"/>
      <c r="UIQ54" s="343"/>
      <c r="UIR54" s="343"/>
      <c r="UIS54" s="343"/>
      <c r="UIT54" s="343"/>
      <c r="UIU54" s="343"/>
      <c r="UIV54" s="343"/>
      <c r="UIW54" s="343"/>
      <c r="UIX54" s="343"/>
      <c r="UIY54" s="343"/>
      <c r="UIZ54" s="343"/>
      <c r="UJA54" s="343"/>
      <c r="UJB54" s="343"/>
      <c r="UJC54" s="343"/>
      <c r="UJD54" s="343"/>
      <c r="UJE54" s="343"/>
      <c r="UJF54" s="343"/>
      <c r="UJG54" s="343"/>
      <c r="UJH54" s="343"/>
      <c r="UJI54" s="343"/>
      <c r="UJJ54" s="343"/>
      <c r="UJK54" s="343"/>
      <c r="UJL54" s="343"/>
      <c r="UJM54" s="343"/>
      <c r="UJN54" s="343"/>
      <c r="UJO54" s="343"/>
      <c r="UJP54" s="343"/>
      <c r="UJQ54" s="343"/>
      <c r="UJR54" s="343"/>
      <c r="UJS54" s="343"/>
      <c r="UJT54" s="343"/>
      <c r="UJU54" s="343"/>
      <c r="UJV54" s="343"/>
      <c r="UJW54" s="343"/>
      <c r="UJX54" s="343"/>
      <c r="UJY54" s="343"/>
      <c r="UJZ54" s="343"/>
      <c r="UKA54" s="343"/>
      <c r="UKB54" s="343"/>
      <c r="UKC54" s="343"/>
      <c r="UKD54" s="343"/>
      <c r="UKE54" s="343"/>
      <c r="UKF54" s="343"/>
      <c r="UKG54" s="343"/>
      <c r="UKH54" s="343"/>
      <c r="UKI54" s="343"/>
      <c r="UKJ54" s="343"/>
      <c r="UKK54" s="343"/>
      <c r="UKL54" s="343"/>
      <c r="UKM54" s="343"/>
      <c r="UKN54" s="343"/>
      <c r="UKO54" s="343"/>
      <c r="UKP54" s="343"/>
      <c r="UKQ54" s="343"/>
      <c r="UKR54" s="343"/>
      <c r="UKS54" s="343"/>
      <c r="UKT54" s="343"/>
      <c r="UKU54" s="343"/>
      <c r="UKV54" s="343"/>
      <c r="UKW54" s="343"/>
      <c r="UKX54" s="343"/>
      <c r="UKY54" s="343"/>
      <c r="UKZ54" s="343"/>
      <c r="ULA54" s="343"/>
      <c r="ULB54" s="343"/>
      <c r="ULC54" s="343"/>
      <c r="ULD54" s="343"/>
      <c r="ULE54" s="343"/>
      <c r="ULF54" s="343"/>
      <c r="ULG54" s="343"/>
      <c r="ULH54" s="343"/>
      <c r="ULI54" s="343"/>
      <c r="ULJ54" s="343"/>
      <c r="ULK54" s="343"/>
      <c r="ULL54" s="343"/>
      <c r="ULM54" s="343"/>
      <c r="ULN54" s="343"/>
      <c r="ULO54" s="343"/>
      <c r="ULP54" s="343"/>
      <c r="ULQ54" s="343"/>
      <c r="ULR54" s="343"/>
      <c r="ULS54" s="343"/>
      <c r="ULT54" s="343"/>
      <c r="ULU54" s="343"/>
      <c r="ULV54" s="343"/>
      <c r="ULW54" s="343"/>
      <c r="ULX54" s="343"/>
      <c r="ULY54" s="343"/>
      <c r="ULZ54" s="343"/>
      <c r="UMA54" s="343"/>
      <c r="UMB54" s="343"/>
      <c r="UMC54" s="343"/>
      <c r="UMD54" s="343"/>
      <c r="UME54" s="343"/>
      <c r="UMF54" s="343"/>
      <c r="UMG54" s="343"/>
      <c r="UMH54" s="343"/>
      <c r="UMI54" s="343"/>
      <c r="UMJ54" s="343"/>
      <c r="UMK54" s="343"/>
      <c r="UML54" s="343"/>
      <c r="UMM54" s="343"/>
      <c r="UMN54" s="343"/>
      <c r="UMO54" s="343"/>
      <c r="UMP54" s="343"/>
      <c r="UMQ54" s="343"/>
      <c r="UMR54" s="343"/>
      <c r="UMS54" s="343"/>
      <c r="UMT54" s="343"/>
      <c r="UMU54" s="343"/>
      <c r="UMV54" s="343"/>
      <c r="UMW54" s="343"/>
      <c r="UMX54" s="343"/>
      <c r="UMY54" s="343"/>
      <c r="UMZ54" s="343"/>
      <c r="UNA54" s="343"/>
      <c r="UNB54" s="343"/>
      <c r="UNC54" s="343"/>
      <c r="UND54" s="343"/>
      <c r="UNE54" s="343"/>
      <c r="UNF54" s="343"/>
      <c r="UNG54" s="343"/>
      <c r="UNH54" s="343"/>
      <c r="UNI54" s="343"/>
      <c r="UNJ54" s="343"/>
      <c r="UNK54" s="343"/>
      <c r="UNL54" s="343"/>
      <c r="UNM54" s="343"/>
      <c r="UNN54" s="343"/>
      <c r="UNO54" s="343"/>
      <c r="UNP54" s="343"/>
      <c r="UNQ54" s="343"/>
      <c r="UNR54" s="343"/>
      <c r="UNS54" s="343"/>
      <c r="UNT54" s="343"/>
      <c r="UNU54" s="343"/>
      <c r="UNV54" s="343"/>
      <c r="UNW54" s="343"/>
      <c r="UNX54" s="343"/>
      <c r="UNY54" s="343"/>
      <c r="UNZ54" s="343"/>
      <c r="UOA54" s="343"/>
      <c r="UOB54" s="343"/>
      <c r="UOC54" s="343"/>
      <c r="UOD54" s="343"/>
      <c r="UOE54" s="343"/>
      <c r="UOF54" s="343"/>
      <c r="UOG54" s="343"/>
      <c r="UOH54" s="343"/>
      <c r="UOI54" s="343"/>
      <c r="UOJ54" s="343"/>
      <c r="UOK54" s="343"/>
      <c r="UOL54" s="343"/>
      <c r="UOM54" s="343"/>
      <c r="UON54" s="343"/>
      <c r="UOO54" s="343"/>
      <c r="UOP54" s="343"/>
      <c r="UOQ54" s="343"/>
      <c r="UOR54" s="343"/>
      <c r="UOS54" s="343"/>
      <c r="UOT54" s="343"/>
      <c r="UOU54" s="343"/>
      <c r="UOV54" s="343"/>
      <c r="UOW54" s="343"/>
      <c r="UOX54" s="343"/>
      <c r="UOY54" s="343"/>
      <c r="UOZ54" s="343"/>
      <c r="UPA54" s="343"/>
      <c r="UPB54" s="343"/>
      <c r="UPC54" s="343"/>
      <c r="UPD54" s="343"/>
      <c r="UPE54" s="343"/>
      <c r="UPF54" s="343"/>
      <c r="UPG54" s="343"/>
      <c r="UPH54" s="343"/>
      <c r="UPI54" s="343"/>
      <c r="UPJ54" s="343"/>
      <c r="UPK54" s="343"/>
      <c r="UPL54" s="343"/>
      <c r="UPM54" s="343"/>
      <c r="UPN54" s="343"/>
      <c r="UPO54" s="343"/>
      <c r="UPP54" s="343"/>
      <c r="UPQ54" s="343"/>
      <c r="UPR54" s="343"/>
      <c r="UPS54" s="343"/>
      <c r="UPT54" s="343"/>
      <c r="UPU54" s="343"/>
      <c r="UPV54" s="343"/>
      <c r="UPW54" s="343"/>
      <c r="UPX54" s="343"/>
      <c r="UPY54" s="343"/>
      <c r="UPZ54" s="343"/>
      <c r="UQA54" s="343"/>
      <c r="UQB54" s="343"/>
      <c r="UQC54" s="343"/>
      <c r="UQD54" s="343"/>
      <c r="UQE54" s="343"/>
      <c r="UQF54" s="343"/>
      <c r="UQG54" s="343"/>
      <c r="UQH54" s="343"/>
      <c r="UQI54" s="343"/>
      <c r="UQJ54" s="343"/>
      <c r="UQK54" s="343"/>
      <c r="UQL54" s="343"/>
      <c r="UQM54" s="343"/>
      <c r="UQN54" s="343"/>
      <c r="UQO54" s="343"/>
      <c r="UQP54" s="343"/>
      <c r="UQQ54" s="343"/>
      <c r="UQR54" s="343"/>
      <c r="UQS54" s="343"/>
      <c r="UQT54" s="343"/>
      <c r="UQU54" s="343"/>
      <c r="UQV54" s="343"/>
      <c r="UQW54" s="343"/>
      <c r="UQX54" s="343"/>
      <c r="UQY54" s="343"/>
      <c r="UQZ54" s="343"/>
      <c r="URA54" s="343"/>
      <c r="URB54" s="343"/>
      <c r="URC54" s="343"/>
      <c r="URD54" s="343"/>
      <c r="URE54" s="343"/>
      <c r="URF54" s="343"/>
      <c r="URG54" s="343"/>
      <c r="URH54" s="343"/>
      <c r="URI54" s="343"/>
      <c r="URJ54" s="343"/>
      <c r="URK54" s="343"/>
      <c r="URL54" s="343"/>
      <c r="URM54" s="343"/>
      <c r="URN54" s="343"/>
      <c r="URO54" s="343"/>
      <c r="URP54" s="343"/>
      <c r="URQ54" s="343"/>
      <c r="URR54" s="343"/>
      <c r="URS54" s="343"/>
      <c r="URT54" s="343"/>
      <c r="URU54" s="343"/>
      <c r="URV54" s="343"/>
      <c r="URW54" s="343"/>
      <c r="URX54" s="343"/>
      <c r="URY54" s="343"/>
      <c r="URZ54" s="343"/>
      <c r="USA54" s="343"/>
      <c r="USB54" s="343"/>
      <c r="USC54" s="343"/>
      <c r="USD54" s="343"/>
      <c r="USE54" s="343"/>
      <c r="USF54" s="343"/>
      <c r="USG54" s="343"/>
      <c r="USH54" s="343"/>
      <c r="USI54" s="343"/>
      <c r="USJ54" s="343"/>
      <c r="USK54" s="343"/>
      <c r="USL54" s="343"/>
      <c r="USM54" s="343"/>
      <c r="USN54" s="343"/>
      <c r="USO54" s="343"/>
      <c r="USP54" s="343"/>
      <c r="USQ54" s="343"/>
      <c r="USR54" s="343"/>
      <c r="USS54" s="343"/>
      <c r="UST54" s="343"/>
      <c r="USU54" s="343"/>
      <c r="USV54" s="343"/>
      <c r="USW54" s="343"/>
      <c r="USX54" s="343"/>
      <c r="USY54" s="343"/>
      <c r="USZ54" s="343"/>
      <c r="UTA54" s="343"/>
      <c r="UTB54" s="343"/>
      <c r="UTC54" s="343"/>
      <c r="UTD54" s="343"/>
      <c r="UTE54" s="343"/>
      <c r="UTF54" s="343"/>
      <c r="UTG54" s="343"/>
      <c r="UTH54" s="343"/>
      <c r="UTI54" s="343"/>
      <c r="UTJ54" s="343"/>
      <c r="UTK54" s="343"/>
      <c r="UTL54" s="343"/>
      <c r="UTM54" s="343"/>
      <c r="UTN54" s="343"/>
      <c r="UTO54" s="343"/>
      <c r="UTP54" s="343"/>
      <c r="UTQ54" s="343"/>
      <c r="UTR54" s="343"/>
      <c r="UTS54" s="343"/>
      <c r="UTT54" s="343"/>
      <c r="UTU54" s="343"/>
      <c r="UTV54" s="343"/>
      <c r="UTW54" s="343"/>
      <c r="UTX54" s="343"/>
      <c r="UTY54" s="343"/>
      <c r="UTZ54" s="343"/>
      <c r="UUA54" s="343"/>
      <c r="UUB54" s="343"/>
      <c r="UUC54" s="343"/>
      <c r="UUD54" s="343"/>
      <c r="UUE54" s="343"/>
      <c r="UUF54" s="343"/>
      <c r="UUG54" s="343"/>
      <c r="UUH54" s="343"/>
      <c r="UUI54" s="343"/>
      <c r="UUJ54" s="343"/>
      <c r="UUK54" s="343"/>
      <c r="UUL54" s="343"/>
      <c r="UUM54" s="343"/>
      <c r="UUN54" s="343"/>
      <c r="UUO54" s="343"/>
      <c r="UUP54" s="343"/>
      <c r="UUQ54" s="343"/>
      <c r="UUR54" s="343"/>
      <c r="UUS54" s="343"/>
      <c r="UUT54" s="343"/>
      <c r="UUU54" s="343"/>
      <c r="UUV54" s="343"/>
      <c r="UUW54" s="343"/>
      <c r="UUX54" s="343"/>
      <c r="UUY54" s="343"/>
      <c r="UUZ54" s="343"/>
      <c r="UVA54" s="343"/>
      <c r="UVB54" s="343"/>
      <c r="UVC54" s="343"/>
      <c r="UVD54" s="343"/>
      <c r="UVE54" s="343"/>
      <c r="UVF54" s="343"/>
      <c r="UVG54" s="343"/>
      <c r="UVH54" s="343"/>
      <c r="UVI54" s="343"/>
      <c r="UVJ54" s="343"/>
      <c r="UVK54" s="343"/>
      <c r="UVL54" s="343"/>
      <c r="UVM54" s="343"/>
      <c r="UVN54" s="343"/>
      <c r="UVO54" s="343"/>
      <c r="UVP54" s="343"/>
      <c r="UVQ54" s="343"/>
      <c r="UVR54" s="343"/>
      <c r="UVS54" s="343"/>
      <c r="UVT54" s="343"/>
      <c r="UVU54" s="343"/>
      <c r="UVV54" s="343"/>
      <c r="UVW54" s="343"/>
      <c r="UVX54" s="343"/>
      <c r="UVY54" s="343"/>
      <c r="UVZ54" s="343"/>
      <c r="UWA54" s="343"/>
      <c r="UWB54" s="343"/>
      <c r="UWC54" s="343"/>
      <c r="UWD54" s="343"/>
      <c r="UWE54" s="343"/>
      <c r="UWF54" s="343"/>
      <c r="UWG54" s="343"/>
      <c r="UWH54" s="343"/>
      <c r="UWI54" s="343"/>
      <c r="UWJ54" s="343"/>
      <c r="UWK54" s="343"/>
      <c r="UWL54" s="343"/>
      <c r="UWM54" s="343"/>
      <c r="UWN54" s="343"/>
      <c r="UWO54" s="343"/>
      <c r="UWP54" s="343"/>
      <c r="UWQ54" s="343"/>
      <c r="UWR54" s="343"/>
      <c r="UWS54" s="343"/>
      <c r="UWT54" s="343"/>
      <c r="UWU54" s="343"/>
      <c r="UWV54" s="343"/>
      <c r="UWW54" s="343"/>
      <c r="UWX54" s="343"/>
      <c r="UWY54" s="343"/>
      <c r="UWZ54" s="343"/>
      <c r="UXA54" s="343"/>
      <c r="UXB54" s="343"/>
      <c r="UXC54" s="343"/>
      <c r="UXD54" s="343"/>
      <c r="UXE54" s="343"/>
      <c r="UXF54" s="343"/>
      <c r="UXG54" s="343"/>
      <c r="UXH54" s="343"/>
      <c r="UXI54" s="343"/>
      <c r="UXJ54" s="343"/>
      <c r="UXK54" s="343"/>
      <c r="UXL54" s="343"/>
      <c r="UXM54" s="343"/>
      <c r="UXN54" s="343"/>
      <c r="UXO54" s="343"/>
      <c r="UXP54" s="343"/>
      <c r="UXQ54" s="343"/>
      <c r="UXR54" s="343"/>
      <c r="UXS54" s="343"/>
      <c r="UXT54" s="343"/>
      <c r="UXU54" s="343"/>
      <c r="UXV54" s="343"/>
      <c r="UXW54" s="343"/>
      <c r="UXX54" s="343"/>
      <c r="UXY54" s="343"/>
      <c r="UXZ54" s="343"/>
      <c r="UYA54" s="343"/>
      <c r="UYB54" s="343"/>
      <c r="UYC54" s="343"/>
      <c r="UYD54" s="343"/>
      <c r="UYE54" s="343"/>
      <c r="UYF54" s="343"/>
      <c r="UYG54" s="343"/>
      <c r="UYH54" s="343"/>
      <c r="UYI54" s="343"/>
      <c r="UYJ54" s="343"/>
      <c r="UYK54" s="343"/>
      <c r="UYL54" s="343"/>
      <c r="UYM54" s="343"/>
      <c r="UYN54" s="343"/>
      <c r="UYO54" s="343"/>
      <c r="UYP54" s="343"/>
      <c r="UYQ54" s="343"/>
      <c r="UYR54" s="343"/>
      <c r="UYS54" s="343"/>
      <c r="UYT54" s="343"/>
      <c r="UYU54" s="343"/>
      <c r="UYV54" s="343"/>
      <c r="UYW54" s="343"/>
      <c r="UYX54" s="343"/>
      <c r="UYY54" s="343"/>
      <c r="UYZ54" s="343"/>
      <c r="UZA54" s="343"/>
      <c r="UZB54" s="343"/>
      <c r="UZC54" s="343"/>
      <c r="UZD54" s="343"/>
      <c r="UZE54" s="343"/>
      <c r="UZF54" s="343"/>
      <c r="UZG54" s="343"/>
      <c r="UZH54" s="343"/>
      <c r="UZI54" s="343"/>
      <c r="UZJ54" s="343"/>
      <c r="UZK54" s="343"/>
      <c r="UZL54" s="343"/>
      <c r="UZM54" s="343"/>
      <c r="UZN54" s="343"/>
      <c r="UZO54" s="343"/>
      <c r="UZP54" s="343"/>
      <c r="UZQ54" s="343"/>
      <c r="UZR54" s="343"/>
      <c r="UZS54" s="343"/>
      <c r="UZT54" s="343"/>
      <c r="UZU54" s="343"/>
      <c r="UZV54" s="343"/>
      <c r="UZW54" s="343"/>
      <c r="UZX54" s="343"/>
      <c r="UZY54" s="343"/>
      <c r="UZZ54" s="343"/>
      <c r="VAA54" s="343"/>
      <c r="VAB54" s="343"/>
      <c r="VAC54" s="343"/>
      <c r="VAD54" s="343"/>
      <c r="VAE54" s="343"/>
      <c r="VAF54" s="343"/>
      <c r="VAG54" s="343"/>
      <c r="VAH54" s="343"/>
      <c r="VAI54" s="343"/>
      <c r="VAJ54" s="343"/>
      <c r="VAK54" s="343"/>
      <c r="VAL54" s="343"/>
      <c r="VAM54" s="343"/>
      <c r="VAN54" s="343"/>
      <c r="VAO54" s="343"/>
      <c r="VAP54" s="343"/>
      <c r="VAQ54" s="343"/>
      <c r="VAR54" s="343"/>
      <c r="VAS54" s="343"/>
      <c r="VAT54" s="343"/>
      <c r="VAU54" s="343"/>
      <c r="VAV54" s="343"/>
      <c r="VAW54" s="343"/>
      <c r="VAX54" s="343"/>
      <c r="VAY54" s="343"/>
      <c r="VAZ54" s="343"/>
      <c r="VBA54" s="343"/>
      <c r="VBB54" s="343"/>
      <c r="VBC54" s="343"/>
      <c r="VBD54" s="343"/>
      <c r="VBE54" s="343"/>
      <c r="VBF54" s="343"/>
      <c r="VBG54" s="343"/>
      <c r="VBH54" s="343"/>
      <c r="VBI54" s="343"/>
      <c r="VBJ54" s="343"/>
      <c r="VBK54" s="343"/>
      <c r="VBL54" s="343"/>
      <c r="VBM54" s="343"/>
      <c r="VBN54" s="343"/>
      <c r="VBO54" s="343"/>
      <c r="VBP54" s="343"/>
      <c r="VBQ54" s="343"/>
      <c r="VBR54" s="343"/>
      <c r="VBS54" s="343"/>
      <c r="VBT54" s="343"/>
      <c r="VBU54" s="343"/>
      <c r="VBV54" s="343"/>
      <c r="VBW54" s="343"/>
      <c r="VBX54" s="343"/>
      <c r="VBY54" s="343"/>
      <c r="VBZ54" s="343"/>
      <c r="VCA54" s="343"/>
      <c r="VCB54" s="343"/>
      <c r="VCC54" s="343"/>
      <c r="VCD54" s="343"/>
      <c r="VCE54" s="343"/>
      <c r="VCF54" s="343"/>
      <c r="VCG54" s="343"/>
      <c r="VCH54" s="343"/>
      <c r="VCI54" s="343"/>
      <c r="VCJ54" s="343"/>
      <c r="VCK54" s="343"/>
      <c r="VCL54" s="343"/>
      <c r="VCM54" s="343"/>
      <c r="VCN54" s="343"/>
      <c r="VCO54" s="343"/>
      <c r="VCP54" s="343"/>
      <c r="VCQ54" s="343"/>
      <c r="VCR54" s="343"/>
      <c r="VCS54" s="343"/>
      <c r="VCT54" s="343"/>
      <c r="VCU54" s="343"/>
      <c r="VCV54" s="343"/>
      <c r="VCW54" s="343"/>
      <c r="VCX54" s="343"/>
      <c r="VCY54" s="343"/>
      <c r="VCZ54" s="343"/>
      <c r="VDA54" s="343"/>
      <c r="VDB54" s="343"/>
      <c r="VDC54" s="343"/>
      <c r="VDD54" s="343"/>
      <c r="VDE54" s="343"/>
      <c r="VDF54" s="343"/>
      <c r="VDG54" s="343"/>
      <c r="VDH54" s="343"/>
      <c r="VDI54" s="343"/>
      <c r="VDJ54" s="343"/>
      <c r="VDK54" s="343"/>
      <c r="VDL54" s="343"/>
      <c r="VDM54" s="343"/>
      <c r="VDN54" s="343"/>
      <c r="VDO54" s="343"/>
      <c r="VDP54" s="343"/>
      <c r="VDQ54" s="343"/>
      <c r="VDR54" s="343"/>
      <c r="VDS54" s="343"/>
      <c r="VDT54" s="343"/>
      <c r="VDU54" s="343"/>
      <c r="VDV54" s="343"/>
      <c r="VDW54" s="343"/>
      <c r="VDX54" s="343"/>
      <c r="VDY54" s="343"/>
      <c r="VDZ54" s="343"/>
      <c r="VEA54" s="343"/>
      <c r="VEB54" s="343"/>
      <c r="VEC54" s="343"/>
      <c r="VED54" s="343"/>
      <c r="VEE54" s="343"/>
      <c r="VEF54" s="343"/>
      <c r="VEG54" s="343"/>
      <c r="VEH54" s="343"/>
      <c r="VEI54" s="343"/>
      <c r="VEJ54" s="343"/>
      <c r="VEK54" s="343"/>
      <c r="VEL54" s="343"/>
      <c r="VEM54" s="343"/>
      <c r="VEN54" s="343"/>
      <c r="VEO54" s="343"/>
      <c r="VEP54" s="343"/>
      <c r="VEQ54" s="343"/>
      <c r="VER54" s="343"/>
      <c r="VES54" s="343"/>
      <c r="VET54" s="343"/>
      <c r="VEU54" s="343"/>
      <c r="VEV54" s="343"/>
      <c r="VEW54" s="343"/>
      <c r="VEX54" s="343"/>
      <c r="VEY54" s="343"/>
      <c r="VEZ54" s="343"/>
      <c r="VFA54" s="343"/>
      <c r="VFB54" s="343"/>
      <c r="VFC54" s="343"/>
      <c r="VFD54" s="343"/>
      <c r="VFE54" s="343"/>
      <c r="VFF54" s="343"/>
      <c r="VFG54" s="343"/>
      <c r="VFH54" s="343"/>
      <c r="VFI54" s="343"/>
      <c r="VFJ54" s="343"/>
      <c r="VFK54" s="343"/>
      <c r="VFL54" s="343"/>
      <c r="VFM54" s="343"/>
      <c r="VFN54" s="343"/>
      <c r="VFO54" s="343"/>
      <c r="VFP54" s="343"/>
      <c r="VFQ54" s="343"/>
      <c r="VFR54" s="343"/>
      <c r="VFS54" s="343"/>
      <c r="VFT54" s="343"/>
      <c r="VFU54" s="343"/>
      <c r="VFV54" s="343"/>
      <c r="VFW54" s="343"/>
      <c r="VFX54" s="343"/>
      <c r="VFY54" s="343"/>
      <c r="VFZ54" s="343"/>
      <c r="VGA54" s="343"/>
      <c r="VGB54" s="343"/>
      <c r="VGC54" s="343"/>
      <c r="VGD54" s="343"/>
      <c r="VGE54" s="343"/>
      <c r="VGF54" s="343"/>
      <c r="VGG54" s="343"/>
      <c r="VGH54" s="343"/>
      <c r="VGI54" s="343"/>
      <c r="VGJ54" s="343"/>
      <c r="VGK54" s="343"/>
      <c r="VGL54" s="343"/>
      <c r="VGM54" s="343"/>
      <c r="VGN54" s="343"/>
      <c r="VGO54" s="343"/>
      <c r="VGP54" s="343"/>
      <c r="VGQ54" s="343"/>
      <c r="VGR54" s="343"/>
      <c r="VGS54" s="343"/>
      <c r="VGT54" s="343"/>
      <c r="VGU54" s="343"/>
      <c r="VGV54" s="343"/>
      <c r="VGW54" s="343"/>
      <c r="VGX54" s="343"/>
      <c r="VGY54" s="343"/>
      <c r="VGZ54" s="343"/>
      <c r="VHA54" s="343"/>
      <c r="VHB54" s="343"/>
      <c r="VHC54" s="343"/>
      <c r="VHD54" s="343"/>
      <c r="VHE54" s="343"/>
      <c r="VHF54" s="343"/>
      <c r="VHG54" s="343"/>
      <c r="VHH54" s="343"/>
      <c r="VHI54" s="343"/>
      <c r="VHJ54" s="343"/>
      <c r="VHK54" s="343"/>
      <c r="VHL54" s="343"/>
      <c r="VHM54" s="343"/>
      <c r="VHN54" s="343"/>
      <c r="VHO54" s="343"/>
      <c r="VHP54" s="343"/>
      <c r="VHQ54" s="343"/>
      <c r="VHR54" s="343"/>
      <c r="VHS54" s="343"/>
      <c r="VHT54" s="343"/>
      <c r="VHU54" s="343"/>
      <c r="VHV54" s="343"/>
      <c r="VHW54" s="343"/>
      <c r="VHX54" s="343"/>
      <c r="VHY54" s="343"/>
      <c r="VHZ54" s="343"/>
      <c r="VIA54" s="343"/>
      <c r="VIB54" s="343"/>
      <c r="VIC54" s="343"/>
      <c r="VID54" s="343"/>
      <c r="VIE54" s="343"/>
      <c r="VIF54" s="343"/>
      <c r="VIG54" s="343"/>
      <c r="VIH54" s="343"/>
      <c r="VII54" s="343"/>
      <c r="VIJ54" s="343"/>
      <c r="VIK54" s="343"/>
      <c r="VIL54" s="343"/>
      <c r="VIM54" s="343"/>
      <c r="VIN54" s="343"/>
      <c r="VIO54" s="343"/>
      <c r="VIP54" s="343"/>
      <c r="VIQ54" s="343"/>
      <c r="VIR54" s="343"/>
      <c r="VIS54" s="343"/>
      <c r="VIT54" s="343"/>
      <c r="VIU54" s="343"/>
      <c r="VIV54" s="343"/>
      <c r="VIW54" s="343"/>
      <c r="VIX54" s="343"/>
      <c r="VIY54" s="343"/>
      <c r="VIZ54" s="343"/>
      <c r="VJA54" s="343"/>
      <c r="VJB54" s="343"/>
      <c r="VJC54" s="343"/>
      <c r="VJD54" s="343"/>
      <c r="VJE54" s="343"/>
      <c r="VJF54" s="343"/>
      <c r="VJG54" s="343"/>
      <c r="VJH54" s="343"/>
      <c r="VJI54" s="343"/>
      <c r="VJJ54" s="343"/>
      <c r="VJK54" s="343"/>
      <c r="VJL54" s="343"/>
      <c r="VJM54" s="343"/>
      <c r="VJN54" s="343"/>
      <c r="VJO54" s="343"/>
      <c r="VJP54" s="343"/>
      <c r="VJQ54" s="343"/>
      <c r="VJR54" s="343"/>
      <c r="VJS54" s="343"/>
      <c r="VJT54" s="343"/>
      <c r="VJU54" s="343"/>
      <c r="VJV54" s="343"/>
      <c r="VJW54" s="343"/>
      <c r="VJX54" s="343"/>
      <c r="VJY54" s="343"/>
      <c r="VJZ54" s="343"/>
      <c r="VKA54" s="343"/>
      <c r="VKB54" s="343"/>
      <c r="VKC54" s="343"/>
      <c r="VKD54" s="343"/>
      <c r="VKE54" s="343"/>
      <c r="VKF54" s="343"/>
      <c r="VKG54" s="343"/>
      <c r="VKH54" s="343"/>
      <c r="VKI54" s="343"/>
      <c r="VKJ54" s="343"/>
      <c r="VKK54" s="343"/>
      <c r="VKL54" s="343"/>
      <c r="VKM54" s="343"/>
      <c r="VKN54" s="343"/>
      <c r="VKO54" s="343"/>
      <c r="VKP54" s="343"/>
      <c r="VKQ54" s="343"/>
      <c r="VKR54" s="343"/>
      <c r="VKS54" s="343"/>
      <c r="VKT54" s="343"/>
      <c r="VKU54" s="343"/>
      <c r="VKV54" s="343"/>
      <c r="VKW54" s="343"/>
      <c r="VKX54" s="343"/>
      <c r="VKY54" s="343"/>
      <c r="VKZ54" s="343"/>
      <c r="VLA54" s="343"/>
      <c r="VLB54" s="343"/>
      <c r="VLC54" s="343"/>
      <c r="VLD54" s="343"/>
      <c r="VLE54" s="343"/>
      <c r="VLF54" s="343"/>
      <c r="VLG54" s="343"/>
      <c r="VLH54" s="343"/>
      <c r="VLI54" s="343"/>
      <c r="VLJ54" s="343"/>
      <c r="VLK54" s="343"/>
      <c r="VLL54" s="343"/>
      <c r="VLM54" s="343"/>
      <c r="VLN54" s="343"/>
      <c r="VLO54" s="343"/>
      <c r="VLP54" s="343"/>
      <c r="VLQ54" s="343"/>
      <c r="VLR54" s="343"/>
      <c r="VLS54" s="343"/>
      <c r="VLT54" s="343"/>
      <c r="VLU54" s="343"/>
      <c r="VLV54" s="343"/>
      <c r="VLW54" s="343"/>
      <c r="VLX54" s="343"/>
      <c r="VLY54" s="343"/>
      <c r="VLZ54" s="343"/>
      <c r="VMA54" s="343"/>
      <c r="VMB54" s="343"/>
      <c r="VMC54" s="343"/>
      <c r="VMD54" s="343"/>
      <c r="VME54" s="343"/>
      <c r="VMF54" s="343"/>
      <c r="VMG54" s="343"/>
      <c r="VMH54" s="343"/>
      <c r="VMI54" s="343"/>
      <c r="VMJ54" s="343"/>
      <c r="VMK54" s="343"/>
      <c r="VML54" s="343"/>
      <c r="VMM54" s="343"/>
      <c r="VMN54" s="343"/>
      <c r="VMO54" s="343"/>
      <c r="VMP54" s="343"/>
      <c r="VMQ54" s="343"/>
      <c r="VMR54" s="343"/>
      <c r="VMS54" s="343"/>
      <c r="VMT54" s="343"/>
      <c r="VMU54" s="343"/>
      <c r="VMV54" s="343"/>
      <c r="VMW54" s="343"/>
      <c r="VMX54" s="343"/>
      <c r="VMY54" s="343"/>
      <c r="VMZ54" s="343"/>
      <c r="VNA54" s="343"/>
      <c r="VNB54" s="343"/>
      <c r="VNC54" s="343"/>
      <c r="VND54" s="343"/>
      <c r="VNE54" s="343"/>
      <c r="VNF54" s="343"/>
      <c r="VNG54" s="343"/>
      <c r="VNH54" s="343"/>
      <c r="VNI54" s="343"/>
      <c r="VNJ54" s="343"/>
      <c r="VNK54" s="343"/>
      <c r="VNL54" s="343"/>
      <c r="VNM54" s="343"/>
      <c r="VNN54" s="343"/>
      <c r="VNO54" s="343"/>
      <c r="VNP54" s="343"/>
      <c r="VNQ54" s="343"/>
      <c r="VNR54" s="343"/>
      <c r="VNS54" s="343"/>
      <c r="VNT54" s="343"/>
      <c r="VNU54" s="343"/>
      <c r="VNV54" s="343"/>
      <c r="VNW54" s="343"/>
      <c r="VNX54" s="343"/>
      <c r="VNY54" s="343"/>
      <c r="VNZ54" s="343"/>
      <c r="VOA54" s="343"/>
      <c r="VOB54" s="343"/>
      <c r="VOC54" s="343"/>
      <c r="VOD54" s="343"/>
      <c r="VOE54" s="343"/>
      <c r="VOF54" s="343"/>
      <c r="VOG54" s="343"/>
      <c r="VOH54" s="343"/>
      <c r="VOI54" s="343"/>
      <c r="VOJ54" s="343"/>
      <c r="VOK54" s="343"/>
      <c r="VOL54" s="343"/>
      <c r="VOM54" s="343"/>
      <c r="VON54" s="343"/>
      <c r="VOO54" s="343"/>
      <c r="VOP54" s="343"/>
      <c r="VOQ54" s="343"/>
      <c r="VOR54" s="343"/>
      <c r="VOS54" s="343"/>
      <c r="VOT54" s="343"/>
      <c r="VOU54" s="343"/>
      <c r="VOV54" s="343"/>
      <c r="VOW54" s="343"/>
      <c r="VOX54" s="343"/>
      <c r="VOY54" s="343"/>
      <c r="VOZ54" s="343"/>
      <c r="VPA54" s="343"/>
      <c r="VPB54" s="343"/>
      <c r="VPC54" s="343"/>
      <c r="VPD54" s="343"/>
      <c r="VPE54" s="343"/>
      <c r="VPF54" s="343"/>
      <c r="VPG54" s="343"/>
      <c r="VPH54" s="343"/>
      <c r="VPI54" s="343"/>
      <c r="VPJ54" s="343"/>
      <c r="VPK54" s="343"/>
      <c r="VPL54" s="343"/>
      <c r="VPM54" s="343"/>
      <c r="VPN54" s="343"/>
      <c r="VPO54" s="343"/>
      <c r="VPP54" s="343"/>
      <c r="VPQ54" s="343"/>
      <c r="VPR54" s="343"/>
      <c r="VPS54" s="343"/>
      <c r="VPT54" s="343"/>
      <c r="VPU54" s="343"/>
      <c r="VPV54" s="343"/>
      <c r="VPW54" s="343"/>
      <c r="VPX54" s="343"/>
      <c r="VPY54" s="343"/>
      <c r="VPZ54" s="343"/>
      <c r="VQA54" s="343"/>
      <c r="VQB54" s="343"/>
      <c r="VQC54" s="343"/>
      <c r="VQD54" s="343"/>
      <c r="VQE54" s="343"/>
      <c r="VQF54" s="343"/>
      <c r="VQG54" s="343"/>
      <c r="VQH54" s="343"/>
      <c r="VQI54" s="343"/>
      <c r="VQJ54" s="343"/>
      <c r="VQK54" s="343"/>
      <c r="VQL54" s="343"/>
      <c r="VQM54" s="343"/>
      <c r="VQN54" s="343"/>
      <c r="VQO54" s="343"/>
      <c r="VQP54" s="343"/>
      <c r="VQQ54" s="343"/>
      <c r="VQR54" s="343"/>
      <c r="VQS54" s="343"/>
      <c r="VQT54" s="343"/>
      <c r="VQU54" s="343"/>
      <c r="VQV54" s="343"/>
      <c r="VQW54" s="343"/>
      <c r="VQX54" s="343"/>
      <c r="VQY54" s="343"/>
      <c r="VQZ54" s="343"/>
      <c r="VRA54" s="343"/>
      <c r="VRB54" s="343"/>
      <c r="VRC54" s="343"/>
      <c r="VRD54" s="343"/>
      <c r="VRE54" s="343"/>
      <c r="VRF54" s="343"/>
      <c r="VRG54" s="343"/>
      <c r="VRH54" s="343"/>
      <c r="VRI54" s="343"/>
      <c r="VRJ54" s="343"/>
      <c r="VRK54" s="343"/>
      <c r="VRL54" s="343"/>
      <c r="VRM54" s="343"/>
      <c r="VRN54" s="343"/>
      <c r="VRO54" s="343"/>
      <c r="VRP54" s="343"/>
      <c r="VRQ54" s="343"/>
      <c r="VRR54" s="343"/>
      <c r="VRS54" s="343"/>
      <c r="VRT54" s="343"/>
      <c r="VRU54" s="343"/>
      <c r="VRV54" s="343"/>
      <c r="VRW54" s="343"/>
      <c r="VRX54" s="343"/>
      <c r="VRY54" s="343"/>
      <c r="VRZ54" s="343"/>
      <c r="VSA54" s="343"/>
      <c r="VSB54" s="343"/>
      <c r="VSC54" s="343"/>
      <c r="VSD54" s="343"/>
      <c r="VSE54" s="343"/>
      <c r="VSF54" s="343"/>
      <c r="VSG54" s="343"/>
      <c r="VSH54" s="343"/>
      <c r="VSI54" s="343"/>
      <c r="VSJ54" s="343"/>
      <c r="VSK54" s="343"/>
      <c r="VSL54" s="343"/>
      <c r="VSM54" s="343"/>
      <c r="VSN54" s="343"/>
      <c r="VSO54" s="343"/>
      <c r="VSP54" s="343"/>
      <c r="VSQ54" s="343"/>
      <c r="VSR54" s="343"/>
      <c r="VSS54" s="343"/>
      <c r="VST54" s="343"/>
      <c r="VSU54" s="343"/>
      <c r="VSV54" s="343"/>
      <c r="VSW54" s="343"/>
      <c r="VSX54" s="343"/>
      <c r="VSY54" s="343"/>
      <c r="VSZ54" s="343"/>
      <c r="VTA54" s="343"/>
      <c r="VTB54" s="343"/>
      <c r="VTC54" s="343"/>
      <c r="VTD54" s="343"/>
      <c r="VTE54" s="343"/>
      <c r="VTF54" s="343"/>
      <c r="VTG54" s="343"/>
      <c r="VTH54" s="343"/>
      <c r="VTI54" s="343"/>
      <c r="VTJ54" s="343"/>
      <c r="VTK54" s="343"/>
      <c r="VTL54" s="343"/>
      <c r="VTM54" s="343"/>
      <c r="VTN54" s="343"/>
      <c r="VTO54" s="343"/>
      <c r="VTP54" s="343"/>
      <c r="VTQ54" s="343"/>
      <c r="VTR54" s="343"/>
      <c r="VTS54" s="343"/>
      <c r="VTT54" s="343"/>
      <c r="VTU54" s="343"/>
      <c r="VTV54" s="343"/>
      <c r="VTW54" s="343"/>
      <c r="VTX54" s="343"/>
      <c r="VTY54" s="343"/>
      <c r="VTZ54" s="343"/>
      <c r="VUA54" s="343"/>
      <c r="VUB54" s="343"/>
      <c r="VUC54" s="343"/>
      <c r="VUD54" s="343"/>
      <c r="VUE54" s="343"/>
      <c r="VUF54" s="343"/>
      <c r="VUG54" s="343"/>
      <c r="VUH54" s="343"/>
      <c r="VUI54" s="343"/>
      <c r="VUJ54" s="343"/>
      <c r="VUK54" s="343"/>
      <c r="VUL54" s="343"/>
      <c r="VUM54" s="343"/>
      <c r="VUN54" s="343"/>
      <c r="VUO54" s="343"/>
      <c r="VUP54" s="343"/>
      <c r="VUQ54" s="343"/>
      <c r="VUR54" s="343"/>
      <c r="VUS54" s="343"/>
      <c r="VUT54" s="343"/>
      <c r="VUU54" s="343"/>
      <c r="VUV54" s="343"/>
      <c r="VUW54" s="343"/>
      <c r="VUX54" s="343"/>
      <c r="VUY54" s="343"/>
      <c r="VUZ54" s="343"/>
      <c r="VVA54" s="343"/>
      <c r="VVB54" s="343"/>
      <c r="VVC54" s="343"/>
      <c r="VVD54" s="343"/>
      <c r="VVE54" s="343"/>
      <c r="VVF54" s="343"/>
      <c r="VVG54" s="343"/>
      <c r="VVH54" s="343"/>
      <c r="VVI54" s="343"/>
      <c r="VVJ54" s="343"/>
      <c r="VVK54" s="343"/>
      <c r="VVL54" s="343"/>
      <c r="VVM54" s="343"/>
      <c r="VVN54" s="343"/>
      <c r="VVO54" s="343"/>
      <c r="VVP54" s="343"/>
      <c r="VVQ54" s="343"/>
      <c r="VVR54" s="343"/>
      <c r="VVS54" s="343"/>
      <c r="VVT54" s="343"/>
      <c r="VVU54" s="343"/>
      <c r="VVV54" s="343"/>
      <c r="VVW54" s="343"/>
      <c r="VVX54" s="343"/>
      <c r="VVY54" s="343"/>
      <c r="VVZ54" s="343"/>
      <c r="VWA54" s="343"/>
      <c r="VWB54" s="343"/>
      <c r="VWC54" s="343"/>
      <c r="VWD54" s="343"/>
      <c r="VWE54" s="343"/>
      <c r="VWF54" s="343"/>
      <c r="VWG54" s="343"/>
      <c r="VWH54" s="343"/>
      <c r="VWI54" s="343"/>
      <c r="VWJ54" s="343"/>
      <c r="VWK54" s="343"/>
      <c r="VWL54" s="343"/>
      <c r="VWM54" s="343"/>
      <c r="VWN54" s="343"/>
      <c r="VWO54" s="343"/>
      <c r="VWP54" s="343"/>
      <c r="VWQ54" s="343"/>
      <c r="VWR54" s="343"/>
      <c r="VWS54" s="343"/>
      <c r="VWT54" s="343"/>
      <c r="VWU54" s="343"/>
      <c r="VWV54" s="343"/>
      <c r="VWW54" s="343"/>
      <c r="VWX54" s="343"/>
      <c r="VWY54" s="343"/>
      <c r="VWZ54" s="343"/>
      <c r="VXA54" s="343"/>
      <c r="VXB54" s="343"/>
      <c r="VXC54" s="343"/>
      <c r="VXD54" s="343"/>
      <c r="VXE54" s="343"/>
      <c r="VXF54" s="343"/>
      <c r="VXG54" s="343"/>
      <c r="VXH54" s="343"/>
      <c r="VXI54" s="343"/>
      <c r="VXJ54" s="343"/>
      <c r="VXK54" s="343"/>
      <c r="VXL54" s="343"/>
      <c r="VXM54" s="343"/>
      <c r="VXN54" s="343"/>
      <c r="VXO54" s="343"/>
      <c r="VXP54" s="343"/>
      <c r="VXQ54" s="343"/>
      <c r="VXR54" s="343"/>
      <c r="VXS54" s="343"/>
      <c r="VXT54" s="343"/>
      <c r="VXU54" s="343"/>
      <c r="VXV54" s="343"/>
      <c r="VXW54" s="343"/>
      <c r="VXX54" s="343"/>
      <c r="VXY54" s="343"/>
      <c r="VXZ54" s="343"/>
      <c r="VYA54" s="343"/>
      <c r="VYB54" s="343"/>
      <c r="VYC54" s="343"/>
      <c r="VYD54" s="343"/>
      <c r="VYE54" s="343"/>
      <c r="VYF54" s="343"/>
      <c r="VYG54" s="343"/>
      <c r="VYH54" s="343"/>
      <c r="VYI54" s="343"/>
      <c r="VYJ54" s="343"/>
      <c r="VYK54" s="343"/>
      <c r="VYL54" s="343"/>
      <c r="VYM54" s="343"/>
      <c r="VYN54" s="343"/>
      <c r="VYO54" s="343"/>
      <c r="VYP54" s="343"/>
      <c r="VYQ54" s="343"/>
      <c r="VYR54" s="343"/>
      <c r="VYS54" s="343"/>
      <c r="VYT54" s="343"/>
      <c r="VYU54" s="343"/>
      <c r="VYV54" s="343"/>
      <c r="VYW54" s="343"/>
      <c r="VYX54" s="343"/>
      <c r="VYY54" s="343"/>
      <c r="VYZ54" s="343"/>
      <c r="VZA54" s="343"/>
      <c r="VZB54" s="343"/>
      <c r="VZC54" s="343"/>
      <c r="VZD54" s="343"/>
      <c r="VZE54" s="343"/>
      <c r="VZF54" s="343"/>
      <c r="VZG54" s="343"/>
      <c r="VZH54" s="343"/>
      <c r="VZI54" s="343"/>
      <c r="VZJ54" s="343"/>
      <c r="VZK54" s="343"/>
      <c r="VZL54" s="343"/>
      <c r="VZM54" s="343"/>
      <c r="VZN54" s="343"/>
      <c r="VZO54" s="343"/>
      <c r="VZP54" s="343"/>
      <c r="VZQ54" s="343"/>
      <c r="VZR54" s="343"/>
      <c r="VZS54" s="343"/>
      <c r="VZT54" s="343"/>
      <c r="VZU54" s="343"/>
      <c r="VZV54" s="343"/>
      <c r="VZW54" s="343"/>
      <c r="VZX54" s="343"/>
      <c r="VZY54" s="343"/>
      <c r="VZZ54" s="343"/>
      <c r="WAA54" s="343"/>
      <c r="WAB54" s="343"/>
      <c r="WAC54" s="343"/>
      <c r="WAD54" s="343"/>
      <c r="WAE54" s="343"/>
      <c r="WAF54" s="343"/>
      <c r="WAG54" s="343"/>
      <c r="WAH54" s="343"/>
      <c r="WAI54" s="343"/>
      <c r="WAJ54" s="343"/>
      <c r="WAK54" s="343"/>
      <c r="WAL54" s="343"/>
      <c r="WAM54" s="343"/>
      <c r="WAN54" s="343"/>
      <c r="WAO54" s="343"/>
      <c r="WAP54" s="343"/>
      <c r="WAQ54" s="343"/>
      <c r="WAR54" s="343"/>
      <c r="WAS54" s="343"/>
      <c r="WAT54" s="343"/>
      <c r="WAU54" s="343"/>
      <c r="WAV54" s="343"/>
      <c r="WAW54" s="343"/>
      <c r="WAX54" s="343"/>
      <c r="WAY54" s="343"/>
      <c r="WAZ54" s="343"/>
      <c r="WBA54" s="343"/>
      <c r="WBB54" s="343"/>
      <c r="WBC54" s="343"/>
      <c r="WBD54" s="343"/>
      <c r="WBE54" s="343"/>
      <c r="WBF54" s="343"/>
      <c r="WBG54" s="343"/>
      <c r="WBH54" s="343"/>
      <c r="WBI54" s="343"/>
      <c r="WBJ54" s="343"/>
      <c r="WBK54" s="343"/>
      <c r="WBL54" s="343"/>
      <c r="WBM54" s="343"/>
      <c r="WBN54" s="343"/>
      <c r="WBO54" s="343"/>
      <c r="WBP54" s="343"/>
      <c r="WBQ54" s="343"/>
      <c r="WBR54" s="343"/>
      <c r="WBS54" s="343"/>
      <c r="WBT54" s="343"/>
      <c r="WBU54" s="343"/>
      <c r="WBV54" s="343"/>
      <c r="WBW54" s="343"/>
      <c r="WBX54" s="343"/>
      <c r="WBY54" s="343"/>
      <c r="WBZ54" s="343"/>
      <c r="WCA54" s="343"/>
      <c r="WCB54" s="343"/>
      <c r="WCC54" s="343"/>
      <c r="WCD54" s="343"/>
      <c r="WCE54" s="343"/>
      <c r="WCF54" s="343"/>
      <c r="WCG54" s="343"/>
      <c r="WCH54" s="343"/>
      <c r="WCI54" s="343"/>
      <c r="WCJ54" s="343"/>
      <c r="WCK54" s="343"/>
      <c r="WCL54" s="343"/>
      <c r="WCM54" s="343"/>
      <c r="WCN54" s="343"/>
      <c r="WCO54" s="343"/>
      <c r="WCP54" s="343"/>
      <c r="WCQ54" s="343"/>
      <c r="WCR54" s="343"/>
      <c r="WCS54" s="343"/>
      <c r="WCT54" s="343"/>
      <c r="WCU54" s="343"/>
      <c r="WCV54" s="343"/>
      <c r="WCW54" s="343"/>
      <c r="WCX54" s="343"/>
      <c r="WCY54" s="343"/>
      <c r="WCZ54" s="343"/>
      <c r="WDA54" s="343"/>
      <c r="WDB54" s="343"/>
      <c r="WDC54" s="343"/>
      <c r="WDD54" s="343"/>
      <c r="WDE54" s="343"/>
      <c r="WDF54" s="343"/>
      <c r="WDG54" s="343"/>
      <c r="WDH54" s="343"/>
      <c r="WDI54" s="343"/>
      <c r="WDJ54" s="343"/>
      <c r="WDK54" s="343"/>
      <c r="WDL54" s="343"/>
      <c r="WDM54" s="343"/>
      <c r="WDN54" s="343"/>
      <c r="WDO54" s="343"/>
      <c r="WDP54" s="343"/>
      <c r="WDQ54" s="343"/>
      <c r="WDR54" s="343"/>
      <c r="WDS54" s="343"/>
      <c r="WDT54" s="343"/>
      <c r="WDU54" s="343"/>
      <c r="WDV54" s="343"/>
      <c r="WDW54" s="343"/>
      <c r="WDX54" s="343"/>
      <c r="WDY54" s="343"/>
      <c r="WDZ54" s="343"/>
      <c r="WEA54" s="343"/>
      <c r="WEB54" s="343"/>
      <c r="WEC54" s="343"/>
      <c r="WED54" s="343"/>
      <c r="WEE54" s="343"/>
      <c r="WEF54" s="343"/>
      <c r="WEG54" s="343"/>
      <c r="WEH54" s="343"/>
      <c r="WEI54" s="343"/>
      <c r="WEJ54" s="343"/>
      <c r="WEK54" s="343"/>
      <c r="WEL54" s="343"/>
      <c r="WEM54" s="343"/>
      <c r="WEN54" s="343"/>
      <c r="WEO54" s="343"/>
      <c r="WEP54" s="343"/>
      <c r="WEQ54" s="343"/>
      <c r="WER54" s="343"/>
      <c r="WES54" s="343"/>
      <c r="WET54" s="343"/>
      <c r="WEU54" s="343"/>
      <c r="WEV54" s="343"/>
      <c r="WEW54" s="343"/>
      <c r="WEX54" s="343"/>
      <c r="WEY54" s="343"/>
      <c r="WEZ54" s="343"/>
      <c r="WFA54" s="343"/>
      <c r="WFB54" s="343"/>
      <c r="WFC54" s="343"/>
      <c r="WFD54" s="343"/>
      <c r="WFE54" s="343"/>
      <c r="WFF54" s="343"/>
      <c r="WFG54" s="343"/>
      <c r="WFH54" s="343"/>
      <c r="WFI54" s="343"/>
      <c r="WFJ54" s="343"/>
      <c r="WFK54" s="343"/>
      <c r="WFL54" s="343"/>
      <c r="WFM54" s="343"/>
      <c r="WFN54" s="343"/>
      <c r="WFO54" s="343"/>
      <c r="WFP54" s="343"/>
      <c r="WFQ54" s="343"/>
      <c r="WFR54" s="343"/>
      <c r="WFS54" s="343"/>
      <c r="WFT54" s="343"/>
      <c r="WFU54" s="343"/>
      <c r="WFV54" s="343"/>
      <c r="WFW54" s="343"/>
      <c r="WFX54" s="343"/>
      <c r="WFY54" s="343"/>
      <c r="WFZ54" s="343"/>
      <c r="WGA54" s="343"/>
      <c r="WGB54" s="343"/>
      <c r="WGC54" s="343"/>
      <c r="WGD54" s="343"/>
      <c r="WGE54" s="343"/>
      <c r="WGF54" s="343"/>
      <c r="WGG54" s="343"/>
      <c r="WGH54" s="343"/>
      <c r="WGI54" s="343"/>
      <c r="WGJ54" s="343"/>
      <c r="WGK54" s="343"/>
      <c r="WGL54" s="343"/>
      <c r="WGM54" s="343"/>
      <c r="WGN54" s="343"/>
      <c r="WGO54" s="343"/>
      <c r="WGP54" s="343"/>
      <c r="WGQ54" s="343"/>
      <c r="WGR54" s="343"/>
      <c r="WGS54" s="343"/>
      <c r="WGT54" s="343"/>
      <c r="WGU54" s="343"/>
      <c r="WGV54" s="343"/>
      <c r="WGW54" s="343"/>
      <c r="WGX54" s="343"/>
      <c r="WGY54" s="343"/>
      <c r="WGZ54" s="343"/>
      <c r="WHA54" s="343"/>
      <c r="WHB54" s="343"/>
      <c r="WHC54" s="343"/>
      <c r="WHD54" s="343"/>
      <c r="WHE54" s="343"/>
      <c r="WHF54" s="343"/>
      <c r="WHG54" s="343"/>
      <c r="WHH54" s="343"/>
      <c r="WHI54" s="343"/>
      <c r="WHJ54" s="343"/>
      <c r="WHK54" s="343"/>
      <c r="WHL54" s="343"/>
      <c r="WHM54" s="343"/>
      <c r="WHN54" s="343"/>
      <c r="WHO54" s="343"/>
      <c r="WHP54" s="343"/>
      <c r="WHQ54" s="343"/>
      <c r="WHR54" s="343"/>
      <c r="WHS54" s="343"/>
      <c r="WHT54" s="343"/>
      <c r="WHU54" s="343"/>
      <c r="WHV54" s="343"/>
      <c r="WHW54" s="343"/>
      <c r="WHX54" s="343"/>
      <c r="WHY54" s="343"/>
      <c r="WHZ54" s="343"/>
      <c r="WIA54" s="343"/>
      <c r="WIB54" s="343"/>
      <c r="WIC54" s="343"/>
      <c r="WID54" s="343"/>
      <c r="WIE54" s="343"/>
      <c r="WIF54" s="343"/>
      <c r="WIG54" s="343"/>
      <c r="WIH54" s="343"/>
      <c r="WII54" s="343"/>
      <c r="WIJ54" s="343"/>
      <c r="WIK54" s="343"/>
      <c r="WIL54" s="343"/>
      <c r="WIM54" s="343"/>
      <c r="WIN54" s="343"/>
      <c r="WIO54" s="343"/>
      <c r="WIP54" s="343"/>
      <c r="WIQ54" s="343"/>
      <c r="WIR54" s="343"/>
      <c r="WIS54" s="343"/>
      <c r="WIT54" s="343"/>
      <c r="WIU54" s="343"/>
      <c r="WIV54" s="343"/>
      <c r="WIW54" s="343"/>
      <c r="WIX54" s="343"/>
      <c r="WIY54" s="343"/>
      <c r="WIZ54" s="343"/>
      <c r="WJA54" s="343"/>
      <c r="WJB54" s="343"/>
      <c r="WJC54" s="343"/>
      <c r="WJD54" s="343"/>
      <c r="WJE54" s="343"/>
      <c r="WJF54" s="343"/>
      <c r="WJG54" s="343"/>
      <c r="WJH54" s="343"/>
      <c r="WJI54" s="343"/>
      <c r="WJJ54" s="343"/>
      <c r="WJK54" s="343"/>
      <c r="WJL54" s="343"/>
      <c r="WJM54" s="343"/>
      <c r="WJN54" s="343"/>
      <c r="WJO54" s="343"/>
      <c r="WJP54" s="343"/>
      <c r="WJQ54" s="343"/>
      <c r="WJR54" s="343"/>
      <c r="WJS54" s="343"/>
      <c r="WJT54" s="343"/>
      <c r="WJU54" s="343"/>
      <c r="WJV54" s="343"/>
      <c r="WJW54" s="343"/>
      <c r="WJX54" s="343"/>
      <c r="WJY54" s="343"/>
      <c r="WJZ54" s="343"/>
      <c r="WKA54" s="343"/>
      <c r="WKB54" s="343"/>
      <c r="WKC54" s="343"/>
      <c r="WKD54" s="343"/>
      <c r="WKE54" s="343"/>
      <c r="WKF54" s="343"/>
      <c r="WKG54" s="343"/>
      <c r="WKH54" s="343"/>
      <c r="WKI54" s="343"/>
      <c r="WKJ54" s="343"/>
      <c r="WKK54" s="343"/>
      <c r="WKL54" s="343"/>
      <c r="WKM54" s="343"/>
      <c r="WKN54" s="343"/>
      <c r="WKO54" s="343"/>
      <c r="WKP54" s="343"/>
      <c r="WKQ54" s="343"/>
      <c r="WKR54" s="343"/>
      <c r="WKS54" s="343"/>
      <c r="WKT54" s="343"/>
      <c r="WKU54" s="343"/>
      <c r="WKV54" s="343"/>
      <c r="WKW54" s="343"/>
      <c r="WKX54" s="343"/>
      <c r="WKY54" s="343"/>
      <c r="WKZ54" s="343"/>
      <c r="WLA54" s="343"/>
      <c r="WLB54" s="343"/>
      <c r="WLC54" s="343"/>
      <c r="WLD54" s="343"/>
      <c r="WLE54" s="343"/>
      <c r="WLF54" s="343"/>
      <c r="WLG54" s="343"/>
      <c r="WLH54" s="343"/>
      <c r="WLI54" s="343"/>
      <c r="WLJ54" s="343"/>
      <c r="WLK54" s="343"/>
      <c r="WLL54" s="343"/>
      <c r="WLM54" s="343"/>
      <c r="WLN54" s="343"/>
      <c r="WLO54" s="343"/>
      <c r="WLP54" s="343"/>
      <c r="WLQ54" s="343"/>
      <c r="WLR54" s="343"/>
      <c r="WLS54" s="343"/>
      <c r="WLT54" s="343"/>
      <c r="WLU54" s="343"/>
      <c r="WLV54" s="343"/>
      <c r="WLW54" s="343"/>
      <c r="WLX54" s="343"/>
      <c r="WLY54" s="343"/>
      <c r="WLZ54" s="343"/>
      <c r="WMA54" s="343"/>
      <c r="WMB54" s="343"/>
      <c r="WMC54" s="343"/>
      <c r="WMD54" s="343"/>
      <c r="WME54" s="343"/>
      <c r="WMF54" s="343"/>
      <c r="WMG54" s="343"/>
      <c r="WMH54" s="343"/>
      <c r="WMI54" s="343"/>
      <c r="WMJ54" s="343"/>
      <c r="WMK54" s="343"/>
      <c r="WML54" s="343"/>
      <c r="WMM54" s="343"/>
      <c r="WMN54" s="343"/>
      <c r="WMO54" s="343"/>
      <c r="WMP54" s="343"/>
      <c r="WMQ54" s="343"/>
      <c r="WMR54" s="343"/>
      <c r="WMS54" s="343"/>
      <c r="WMT54" s="343"/>
      <c r="WMU54" s="343"/>
      <c r="WMV54" s="343"/>
      <c r="WMW54" s="343"/>
      <c r="WMX54" s="343"/>
      <c r="WMY54" s="343"/>
      <c r="WMZ54" s="343"/>
      <c r="WNA54" s="343"/>
      <c r="WNB54" s="343"/>
      <c r="WNC54" s="343"/>
      <c r="WND54" s="343"/>
      <c r="WNE54" s="343"/>
      <c r="WNF54" s="343"/>
      <c r="WNG54" s="343"/>
      <c r="WNH54" s="343"/>
      <c r="WNI54" s="343"/>
      <c r="WNJ54" s="343"/>
      <c r="WNK54" s="343"/>
      <c r="WNL54" s="343"/>
      <c r="WNM54" s="343"/>
      <c r="WNN54" s="343"/>
      <c r="WNO54" s="343"/>
      <c r="WNP54" s="343"/>
      <c r="WNQ54" s="343"/>
      <c r="WNR54" s="343"/>
      <c r="WNS54" s="343"/>
      <c r="WNT54" s="343"/>
      <c r="WNU54" s="343"/>
      <c r="WNV54" s="343"/>
      <c r="WNW54" s="343"/>
      <c r="WNX54" s="343"/>
      <c r="WNY54" s="343"/>
      <c r="WNZ54" s="343"/>
      <c r="WOA54" s="343"/>
      <c r="WOB54" s="343"/>
      <c r="WOC54" s="343"/>
      <c r="WOD54" s="343"/>
      <c r="WOE54" s="343"/>
      <c r="WOF54" s="343"/>
      <c r="WOG54" s="343"/>
      <c r="WOH54" s="343"/>
      <c r="WOI54" s="343"/>
      <c r="WOJ54" s="343"/>
      <c r="WOK54" s="343"/>
      <c r="WOL54" s="343"/>
      <c r="WOM54" s="343"/>
      <c r="WON54" s="343"/>
      <c r="WOO54" s="343"/>
      <c r="WOP54" s="343"/>
      <c r="WOQ54" s="343"/>
      <c r="WOR54" s="343"/>
      <c r="WOS54" s="343"/>
      <c r="WOT54" s="343"/>
      <c r="WOU54" s="343"/>
      <c r="WOV54" s="343"/>
      <c r="WOW54" s="343"/>
      <c r="WOX54" s="343"/>
      <c r="WOY54" s="343"/>
      <c r="WOZ54" s="343"/>
      <c r="WPA54" s="343"/>
      <c r="WPB54" s="343"/>
      <c r="WPC54" s="343"/>
      <c r="WPD54" s="343"/>
      <c r="WPE54" s="343"/>
      <c r="WPF54" s="343"/>
      <c r="WPG54" s="343"/>
      <c r="WPH54" s="343"/>
      <c r="WPI54" s="343"/>
      <c r="WPJ54" s="343"/>
      <c r="WPK54" s="343"/>
      <c r="WPL54" s="343"/>
      <c r="WPM54" s="343"/>
      <c r="WPN54" s="343"/>
      <c r="WPO54" s="343"/>
      <c r="WPP54" s="343"/>
      <c r="WPQ54" s="343"/>
      <c r="WPR54" s="343"/>
      <c r="WPS54" s="343"/>
      <c r="WPT54" s="343"/>
      <c r="WPU54" s="343"/>
      <c r="WPV54" s="343"/>
      <c r="WPW54" s="343"/>
      <c r="WPX54" s="343"/>
      <c r="WPY54" s="343"/>
      <c r="WPZ54" s="343"/>
      <c r="WQA54" s="343"/>
      <c r="WQB54" s="343"/>
      <c r="WQC54" s="343"/>
      <c r="WQD54" s="343"/>
      <c r="WQE54" s="343"/>
      <c r="WQF54" s="343"/>
      <c r="WQG54" s="343"/>
      <c r="WQH54" s="343"/>
      <c r="WQI54" s="343"/>
      <c r="WQJ54" s="343"/>
      <c r="WQK54" s="343"/>
      <c r="WQL54" s="343"/>
      <c r="WQM54" s="343"/>
      <c r="WQN54" s="343"/>
      <c r="WQO54" s="343"/>
      <c r="WQP54" s="343"/>
      <c r="WQQ54" s="343"/>
      <c r="WQR54" s="343"/>
      <c r="WQS54" s="343"/>
      <c r="WQT54" s="343"/>
      <c r="WQU54" s="343"/>
      <c r="WQV54" s="343"/>
      <c r="WQW54" s="343"/>
      <c r="WQX54" s="343"/>
      <c r="WQY54" s="343"/>
      <c r="WQZ54" s="343"/>
      <c r="WRA54" s="343"/>
      <c r="WRB54" s="343"/>
      <c r="WRC54" s="343"/>
      <c r="WRD54" s="343"/>
      <c r="WRE54" s="343"/>
      <c r="WRF54" s="343"/>
      <c r="WRG54" s="343"/>
      <c r="WRH54" s="343"/>
      <c r="WRI54" s="343"/>
      <c r="WRJ54" s="343"/>
      <c r="WRK54" s="343"/>
      <c r="WRL54" s="343"/>
      <c r="WRM54" s="343"/>
      <c r="WRN54" s="343"/>
      <c r="WRO54" s="343"/>
      <c r="WRP54" s="343"/>
      <c r="WRQ54" s="343"/>
      <c r="WRR54" s="343"/>
      <c r="WRS54" s="343"/>
      <c r="WRT54" s="343"/>
      <c r="WRU54" s="343"/>
      <c r="WRV54" s="343"/>
      <c r="WRW54" s="343"/>
      <c r="WRX54" s="343"/>
      <c r="WRY54" s="343"/>
      <c r="WRZ54" s="343"/>
      <c r="WSA54" s="343"/>
      <c r="WSB54" s="343"/>
      <c r="WSC54" s="343"/>
      <c r="WSD54" s="343"/>
      <c r="WSE54" s="343"/>
      <c r="WSF54" s="343"/>
      <c r="WSG54" s="343"/>
      <c r="WSH54" s="343"/>
      <c r="WSI54" s="343"/>
      <c r="WSJ54" s="343"/>
      <c r="WSK54" s="343"/>
      <c r="WSL54" s="343"/>
      <c r="WSM54" s="343"/>
      <c r="WSN54" s="343"/>
      <c r="WSO54" s="343"/>
      <c r="WSP54" s="343"/>
      <c r="WSQ54" s="343"/>
      <c r="WSR54" s="343"/>
      <c r="WSS54" s="343"/>
      <c r="WST54" s="343"/>
      <c r="WSU54" s="343"/>
      <c r="WSV54" s="343"/>
      <c r="WSW54" s="343"/>
      <c r="WSX54" s="343"/>
      <c r="WSY54" s="343"/>
      <c r="WSZ54" s="343"/>
      <c r="WTA54" s="343"/>
      <c r="WTB54" s="343"/>
      <c r="WTC54" s="343"/>
      <c r="WTD54" s="343"/>
      <c r="WTE54" s="343"/>
      <c r="WTF54" s="343"/>
      <c r="WTG54" s="343"/>
      <c r="WTH54" s="343"/>
      <c r="WTI54" s="343"/>
      <c r="WTJ54" s="343"/>
      <c r="WTK54" s="343"/>
      <c r="WTL54" s="343"/>
      <c r="WTM54" s="343"/>
      <c r="WTN54" s="343"/>
      <c r="WTO54" s="343"/>
      <c r="WTP54" s="343"/>
      <c r="WTQ54" s="343"/>
      <c r="WTR54" s="343"/>
      <c r="WTS54" s="343"/>
      <c r="WTT54" s="343"/>
      <c r="WTU54" s="343"/>
      <c r="WTV54" s="343"/>
      <c r="WTW54" s="343"/>
      <c r="WTX54" s="343"/>
      <c r="WTY54" s="343"/>
      <c r="WTZ54" s="343"/>
      <c r="WUA54" s="343"/>
      <c r="WUB54" s="343"/>
      <c r="WUC54" s="343"/>
      <c r="WUD54" s="343"/>
      <c r="WUE54" s="343"/>
      <c r="WUF54" s="343"/>
      <c r="WUG54" s="343"/>
      <c r="WUH54" s="343"/>
      <c r="WUI54" s="343"/>
      <c r="WUJ54" s="343"/>
      <c r="WUK54" s="343"/>
      <c r="WUL54" s="343"/>
      <c r="WUM54" s="343"/>
      <c r="WUN54" s="343"/>
      <c r="WUO54" s="343"/>
      <c r="WUP54" s="343"/>
      <c r="WUQ54" s="343"/>
      <c r="WUR54" s="343"/>
      <c r="WUS54" s="343"/>
      <c r="WUT54" s="343"/>
      <c r="WUU54" s="343"/>
      <c r="WUV54" s="343"/>
      <c r="WUW54" s="343"/>
      <c r="WUX54" s="343"/>
      <c r="WUY54" s="343"/>
      <c r="WUZ54" s="343"/>
      <c r="WVA54" s="343"/>
      <c r="WVB54" s="343"/>
      <c r="WVC54" s="343"/>
      <c r="WVD54" s="343"/>
      <c r="WVE54" s="343"/>
      <c r="WVF54" s="343"/>
      <c r="WVG54" s="343"/>
      <c r="WVH54" s="343"/>
      <c r="WVI54" s="343"/>
      <c r="WVJ54" s="343"/>
      <c r="WVK54" s="343"/>
      <c r="WVL54" s="343"/>
      <c r="WVM54" s="343"/>
      <c r="WVN54" s="343"/>
      <c r="WVO54" s="343"/>
      <c r="WVP54" s="343"/>
      <c r="WVQ54" s="343"/>
      <c r="WVR54" s="343"/>
      <c r="WVS54" s="343"/>
      <c r="WVT54" s="343"/>
      <c r="WVU54" s="343"/>
      <c r="WVV54" s="343"/>
      <c r="WVW54" s="343"/>
      <c r="WVX54" s="343"/>
      <c r="WVY54" s="343"/>
      <c r="WVZ54" s="343"/>
      <c r="WWA54" s="343"/>
      <c r="WWB54" s="343"/>
      <c r="WWC54" s="343"/>
      <c r="WWD54" s="343"/>
      <c r="WWE54" s="343"/>
      <c r="WWF54" s="343"/>
      <c r="WWG54" s="343"/>
      <c r="WWH54" s="343"/>
      <c r="WWI54" s="343"/>
      <c r="WWJ54" s="343"/>
      <c r="WWK54" s="343"/>
      <c r="WWL54" s="343"/>
      <c r="WWM54" s="343"/>
      <c r="WWN54" s="343"/>
      <c r="WWO54" s="343"/>
      <c r="WWP54" s="343"/>
      <c r="WWQ54" s="343"/>
      <c r="WWR54" s="343"/>
      <c r="WWS54" s="343"/>
      <c r="WWT54" s="343"/>
      <c r="WWU54" s="343"/>
      <c r="WWV54" s="343"/>
      <c r="WWW54" s="343"/>
      <c r="WWX54" s="343"/>
      <c r="WWY54" s="343"/>
      <c r="WWZ54" s="343"/>
      <c r="WXA54" s="343"/>
      <c r="WXB54" s="343"/>
      <c r="WXC54" s="343"/>
      <c r="WXD54" s="343"/>
      <c r="WXE54" s="343"/>
      <c r="WXF54" s="343"/>
      <c r="WXG54" s="343"/>
      <c r="WXH54" s="343"/>
      <c r="WXI54" s="343"/>
      <c r="WXJ54" s="343"/>
      <c r="WXK54" s="343"/>
      <c r="WXL54" s="343"/>
      <c r="WXM54" s="343"/>
      <c r="WXN54" s="343"/>
      <c r="WXO54" s="343"/>
      <c r="WXP54" s="343"/>
      <c r="WXQ54" s="343"/>
      <c r="WXR54" s="343"/>
      <c r="WXS54" s="343"/>
      <c r="WXT54" s="343"/>
      <c r="WXU54" s="343"/>
      <c r="WXV54" s="343"/>
      <c r="WXW54" s="343"/>
      <c r="WXX54" s="343"/>
      <c r="WXY54" s="343"/>
      <c r="WXZ54" s="343"/>
      <c r="WYA54" s="343"/>
      <c r="WYB54" s="343"/>
      <c r="WYC54" s="343"/>
      <c r="WYD54" s="343"/>
      <c r="WYE54" s="343"/>
      <c r="WYF54" s="343"/>
      <c r="WYG54" s="343"/>
      <c r="WYH54" s="343"/>
      <c r="WYI54" s="343"/>
      <c r="WYJ54" s="343"/>
      <c r="WYK54" s="343"/>
      <c r="WYL54" s="343"/>
      <c r="WYM54" s="343"/>
      <c r="WYN54" s="343"/>
      <c r="WYO54" s="343"/>
      <c r="WYP54" s="343"/>
      <c r="WYQ54" s="343"/>
      <c r="WYR54" s="343"/>
      <c r="WYS54" s="343"/>
      <c r="WYT54" s="343"/>
      <c r="WYU54" s="343"/>
      <c r="WYV54" s="343"/>
      <c r="WYW54" s="343"/>
      <c r="WYX54" s="343"/>
      <c r="WYY54" s="343"/>
      <c r="WYZ54" s="343"/>
      <c r="WZA54" s="343"/>
      <c r="WZB54" s="343"/>
      <c r="WZC54" s="343"/>
      <c r="WZD54" s="343"/>
      <c r="WZE54" s="343"/>
      <c r="WZF54" s="343"/>
      <c r="WZG54" s="343"/>
      <c r="WZH54" s="343"/>
      <c r="WZI54" s="343"/>
      <c r="WZJ54" s="343"/>
      <c r="WZK54" s="343"/>
      <c r="WZL54" s="343"/>
      <c r="WZM54" s="343"/>
      <c r="WZN54" s="343"/>
      <c r="WZO54" s="343"/>
      <c r="WZP54" s="343"/>
      <c r="WZQ54" s="343"/>
      <c r="WZR54" s="343"/>
      <c r="WZS54" s="343"/>
      <c r="WZT54" s="343"/>
      <c r="WZU54" s="343"/>
      <c r="WZV54" s="343"/>
      <c r="WZW54" s="343"/>
      <c r="WZX54" s="343"/>
      <c r="WZY54" s="343"/>
      <c r="WZZ54" s="343"/>
      <c r="XAA54" s="343"/>
      <c r="XAB54" s="343"/>
      <c r="XAC54" s="343"/>
      <c r="XAD54" s="343"/>
      <c r="XAE54" s="343"/>
      <c r="XAF54" s="343"/>
      <c r="XAG54" s="343"/>
      <c r="XAH54" s="343"/>
      <c r="XAI54" s="343"/>
      <c r="XAJ54" s="343"/>
      <c r="XAK54" s="343"/>
      <c r="XAL54" s="343"/>
      <c r="XAM54" s="343"/>
      <c r="XAN54" s="343"/>
      <c r="XAO54" s="343"/>
      <c r="XAP54" s="343"/>
      <c r="XAQ54" s="343"/>
      <c r="XAR54" s="343"/>
      <c r="XAS54" s="343"/>
      <c r="XAT54" s="343"/>
      <c r="XAU54" s="343"/>
      <c r="XAV54" s="343"/>
      <c r="XAW54" s="343"/>
      <c r="XAX54" s="343"/>
      <c r="XAY54" s="343"/>
      <c r="XAZ54" s="343"/>
      <c r="XBA54" s="343"/>
      <c r="XBB54" s="343"/>
      <c r="XBC54" s="343"/>
      <c r="XBD54" s="343"/>
      <c r="XBE54" s="343"/>
      <c r="XBF54" s="343"/>
      <c r="XBG54" s="343"/>
      <c r="XBH54" s="343"/>
      <c r="XBI54" s="343"/>
      <c r="XBJ54" s="343"/>
      <c r="XBK54" s="343"/>
      <c r="XBL54" s="343"/>
      <c r="XBM54" s="343"/>
      <c r="XBN54" s="343"/>
      <c r="XBO54" s="343"/>
      <c r="XBP54" s="343"/>
      <c r="XBQ54" s="343"/>
      <c r="XBR54" s="343"/>
      <c r="XBS54" s="343"/>
      <c r="XBT54" s="343"/>
      <c r="XBU54" s="343"/>
      <c r="XBV54" s="343"/>
      <c r="XBW54" s="343"/>
      <c r="XBX54" s="343"/>
      <c r="XBY54" s="343"/>
      <c r="XBZ54" s="343"/>
      <c r="XCA54" s="343"/>
      <c r="XCB54" s="343"/>
      <c r="XCC54" s="343"/>
      <c r="XCD54" s="343"/>
      <c r="XCE54" s="343"/>
      <c r="XCF54" s="343"/>
      <c r="XCG54" s="343"/>
      <c r="XCH54" s="343"/>
      <c r="XCI54" s="343"/>
      <c r="XCJ54" s="343"/>
      <c r="XCK54" s="343"/>
      <c r="XCL54" s="343"/>
      <c r="XCM54" s="343"/>
      <c r="XCN54" s="343"/>
      <c r="XCO54" s="343"/>
      <c r="XCP54" s="343"/>
      <c r="XCQ54" s="343"/>
      <c r="XCR54" s="343"/>
      <c r="XCS54" s="343"/>
      <c r="XCT54" s="343"/>
      <c r="XCU54" s="343"/>
      <c r="XCV54" s="343"/>
      <c r="XCW54" s="343"/>
      <c r="XCX54" s="343"/>
      <c r="XCY54" s="343"/>
      <c r="XCZ54" s="343"/>
      <c r="XDA54" s="343"/>
      <c r="XDB54" s="343"/>
      <c r="XDC54" s="343"/>
      <c r="XDD54" s="343"/>
      <c r="XDE54" s="343"/>
      <c r="XDF54" s="343"/>
      <c r="XDG54" s="343"/>
      <c r="XDH54" s="343"/>
      <c r="XDI54" s="343"/>
      <c r="XDJ54" s="343"/>
      <c r="XDK54" s="343"/>
      <c r="XDL54" s="343"/>
      <c r="XDM54" s="343"/>
      <c r="XDN54" s="343"/>
      <c r="XDO54" s="343"/>
      <c r="XDP54" s="343"/>
      <c r="XDQ54" s="343"/>
      <c r="XDR54" s="343"/>
      <c r="XDS54" s="343"/>
      <c r="XDT54" s="343"/>
      <c r="XDU54" s="343"/>
      <c r="XDV54" s="343"/>
      <c r="XDW54" s="343"/>
      <c r="XDX54" s="343"/>
      <c r="XDY54" s="343"/>
      <c r="XDZ54" s="343"/>
      <c r="XEA54" s="343"/>
      <c r="XEB54" s="343"/>
      <c r="XEC54" s="343"/>
      <c r="XED54" s="343"/>
      <c r="XEE54" s="343"/>
      <c r="XEF54" s="343"/>
      <c r="XEG54" s="343"/>
      <c r="XEH54" s="343"/>
      <c r="XEI54" s="343"/>
      <c r="XEJ54" s="343"/>
      <c r="XEK54" s="343"/>
      <c r="XEL54" s="343"/>
      <c r="XEM54" s="343"/>
      <c r="XEN54" s="343"/>
      <c r="XEO54" s="343"/>
      <c r="XEP54" s="343"/>
      <c r="XEQ54" s="343"/>
      <c r="XER54" s="343"/>
      <c r="XES54" s="343"/>
      <c r="XET54" s="343"/>
      <c r="XEU54" s="343"/>
      <c r="XEV54" s="343"/>
      <c r="XEW54" s="343"/>
      <c r="XEX54" s="343"/>
      <c r="XEY54" s="343"/>
      <c r="XEZ54" s="343"/>
      <c r="XFA54" s="343"/>
    </row>
    <row r="55" spans="1:16381" ht="40.5" customHeight="1" x14ac:dyDescent="0.2">
      <c r="A55" s="368" t="s">
        <v>54</v>
      </c>
      <c r="B55" s="41">
        <v>1</v>
      </c>
      <c r="C55" s="369" t="s">
        <v>566</v>
      </c>
      <c r="D55" s="370"/>
      <c r="E55" s="370"/>
      <c r="F55" s="370"/>
      <c r="G55" s="370"/>
      <c r="H55" s="370"/>
      <c r="I55" s="371"/>
    </row>
    <row r="56" spans="1:16381" ht="33" customHeight="1" x14ac:dyDescent="0.2">
      <c r="A56" s="368"/>
      <c r="B56" s="41">
        <v>2</v>
      </c>
      <c r="C56" s="369"/>
      <c r="D56" s="370"/>
      <c r="E56" s="370"/>
      <c r="F56" s="370"/>
      <c r="G56" s="370"/>
      <c r="H56" s="370"/>
      <c r="I56" s="371"/>
    </row>
    <row r="57" spans="1:16381" ht="24.75" customHeight="1" thickBot="1" x14ac:dyDescent="0.25">
      <c r="A57" s="372" t="s">
        <v>55</v>
      </c>
      <c r="B57" s="373"/>
      <c r="C57" s="374"/>
      <c r="D57" s="375"/>
      <c r="E57" s="376"/>
      <c r="F57" s="374"/>
      <c r="G57" s="375"/>
      <c r="H57" s="375"/>
      <c r="I57" s="56"/>
    </row>
    <row r="58" spans="1:16381" x14ac:dyDescent="0.2">
      <c r="A58" s="320" t="s">
        <v>56</v>
      </c>
      <c r="B58" s="321"/>
      <c r="C58" s="321"/>
      <c r="D58" s="321"/>
      <c r="E58" s="321"/>
      <c r="F58" s="321"/>
      <c r="G58" s="321"/>
      <c r="H58" s="321"/>
      <c r="I58" s="322"/>
    </row>
    <row r="59" spans="1:16381" x14ac:dyDescent="0.2">
      <c r="A59" s="406" t="s">
        <v>57</v>
      </c>
      <c r="B59" s="407"/>
      <c r="C59" s="407"/>
      <c r="D59" s="407"/>
      <c r="E59" s="407"/>
      <c r="F59" s="407"/>
      <c r="G59" s="407"/>
      <c r="H59" s="407"/>
      <c r="I59" s="408"/>
    </row>
    <row r="60" spans="1:16381" x14ac:dyDescent="0.2">
      <c r="A60" s="368" t="s">
        <v>58</v>
      </c>
      <c r="B60" s="409" t="s">
        <v>567</v>
      </c>
      <c r="C60" s="409"/>
      <c r="D60" s="409"/>
      <c r="E60" s="409"/>
      <c r="F60" s="409"/>
      <c r="G60" s="409"/>
      <c r="H60" s="409"/>
      <c r="I60" s="410"/>
    </row>
    <row r="61" spans="1:16381" x14ac:dyDescent="0.2">
      <c r="A61" s="368"/>
      <c r="B61" s="318" t="s">
        <v>59</v>
      </c>
      <c r="C61" s="318"/>
      <c r="D61" s="318" t="s">
        <v>60</v>
      </c>
      <c r="E61" s="318"/>
      <c r="F61" s="318" t="s">
        <v>61</v>
      </c>
      <c r="G61" s="318"/>
      <c r="H61" s="318"/>
      <c r="I61" s="411"/>
    </row>
    <row r="62" spans="1:16381" ht="41.25" customHeight="1" x14ac:dyDescent="0.2">
      <c r="A62" s="368"/>
      <c r="B62" s="345" t="s">
        <v>569</v>
      </c>
      <c r="C62" s="345"/>
      <c r="D62" s="319" t="s">
        <v>568</v>
      </c>
      <c r="E62" s="319"/>
      <c r="F62" s="319" t="s">
        <v>570</v>
      </c>
      <c r="G62" s="319"/>
      <c r="H62" s="319"/>
      <c r="I62" s="412"/>
    </row>
    <row r="63" spans="1:16381" ht="25.5" x14ac:dyDescent="0.2">
      <c r="A63" s="368"/>
      <c r="B63" s="318" t="s">
        <v>62</v>
      </c>
      <c r="C63" s="318"/>
      <c r="D63" s="319"/>
      <c r="E63" s="319"/>
      <c r="F63" s="31" t="s">
        <v>63</v>
      </c>
      <c r="G63" s="32"/>
      <c r="H63" s="4" t="s">
        <v>64</v>
      </c>
      <c r="I63" s="34"/>
    </row>
    <row r="64" spans="1:16381" x14ac:dyDescent="0.2">
      <c r="A64" s="5" t="s">
        <v>65</v>
      </c>
      <c r="B64" s="31" t="s">
        <v>66</v>
      </c>
      <c r="C64" s="31" t="s">
        <v>67</v>
      </c>
      <c r="D64" s="31" t="s">
        <v>68</v>
      </c>
      <c r="E64" s="413"/>
      <c r="F64" s="414"/>
      <c r="G64" s="414"/>
      <c r="H64" s="414"/>
      <c r="I64" s="415"/>
    </row>
    <row r="65" spans="1:9" x14ac:dyDescent="0.2">
      <c r="A65" s="57">
        <v>2016</v>
      </c>
      <c r="B65" s="155">
        <v>24</v>
      </c>
      <c r="C65" s="156">
        <v>0</v>
      </c>
      <c r="D65" s="157">
        <f>+C65-B65</f>
        <v>-24</v>
      </c>
      <c r="E65" s="416"/>
      <c r="F65" s="417"/>
      <c r="G65" s="417"/>
      <c r="H65" s="417"/>
      <c r="I65" s="418"/>
    </row>
    <row r="66" spans="1:9" x14ac:dyDescent="0.2">
      <c r="A66" s="57">
        <v>2017</v>
      </c>
      <c r="B66" s="155">
        <v>24</v>
      </c>
      <c r="C66" s="156">
        <v>0</v>
      </c>
      <c r="D66" s="157">
        <f t="shared" ref="D66:D70" si="0">+C66-B66</f>
        <v>-24</v>
      </c>
      <c r="E66" s="416"/>
      <c r="F66" s="417"/>
      <c r="G66" s="417"/>
      <c r="H66" s="417"/>
      <c r="I66" s="418"/>
    </row>
    <row r="67" spans="1:9" x14ac:dyDescent="0.2">
      <c r="A67" s="57">
        <v>2018</v>
      </c>
      <c r="B67" s="155">
        <v>24</v>
      </c>
      <c r="C67" s="156">
        <v>0</v>
      </c>
      <c r="D67" s="157">
        <f t="shared" si="0"/>
        <v>-24</v>
      </c>
      <c r="E67" s="416"/>
      <c r="F67" s="417"/>
      <c r="G67" s="417"/>
      <c r="H67" s="417"/>
      <c r="I67" s="418"/>
    </row>
    <row r="68" spans="1:9" x14ac:dyDescent="0.2">
      <c r="A68" s="58">
        <v>2019</v>
      </c>
      <c r="B68" s="155">
        <v>24</v>
      </c>
      <c r="C68" s="156">
        <v>0</v>
      </c>
      <c r="D68" s="157">
        <f t="shared" si="0"/>
        <v>-24</v>
      </c>
      <c r="E68" s="416"/>
      <c r="F68" s="417"/>
      <c r="G68" s="417"/>
      <c r="H68" s="417"/>
      <c r="I68" s="418"/>
    </row>
    <row r="69" spans="1:9" x14ac:dyDescent="0.2">
      <c r="A69" s="57">
        <v>2020</v>
      </c>
      <c r="B69" s="155">
        <v>24</v>
      </c>
      <c r="C69" s="156">
        <v>0</v>
      </c>
      <c r="D69" s="157">
        <f t="shared" si="0"/>
        <v>-24</v>
      </c>
      <c r="E69" s="416"/>
      <c r="F69" s="417"/>
      <c r="G69" s="417"/>
      <c r="H69" s="417"/>
      <c r="I69" s="418"/>
    </row>
    <row r="70" spans="1:9" x14ac:dyDescent="0.2">
      <c r="A70" s="57">
        <v>2021</v>
      </c>
      <c r="B70" s="155">
        <v>24</v>
      </c>
      <c r="C70" s="156">
        <v>0</v>
      </c>
      <c r="D70" s="157">
        <f t="shared" si="0"/>
        <v>-24</v>
      </c>
      <c r="E70" s="416"/>
      <c r="F70" s="417"/>
      <c r="G70" s="417"/>
      <c r="H70" s="417"/>
      <c r="I70" s="418"/>
    </row>
    <row r="71" spans="1:9" x14ac:dyDescent="0.2">
      <c r="A71" s="58">
        <v>2022</v>
      </c>
      <c r="B71" s="155">
        <v>24</v>
      </c>
      <c r="C71" s="156">
        <v>0</v>
      </c>
      <c r="D71" s="157">
        <f t="shared" ref="D71:D72" si="1">+C71-B71</f>
        <v>-24</v>
      </c>
      <c r="E71" s="416"/>
      <c r="F71" s="417"/>
      <c r="G71" s="417"/>
      <c r="H71" s="417"/>
      <c r="I71" s="418"/>
    </row>
    <row r="72" spans="1:9" x14ac:dyDescent="0.2">
      <c r="A72" s="58">
        <v>2023</v>
      </c>
      <c r="B72" s="155">
        <v>24</v>
      </c>
      <c r="C72" s="156">
        <v>0</v>
      </c>
      <c r="D72" s="157">
        <f t="shared" si="1"/>
        <v>-24</v>
      </c>
      <c r="E72" s="416"/>
      <c r="F72" s="417"/>
      <c r="G72" s="417"/>
      <c r="H72" s="417"/>
      <c r="I72" s="418"/>
    </row>
    <row r="73" spans="1:9" x14ac:dyDescent="0.2">
      <c r="A73" s="57">
        <v>2024</v>
      </c>
      <c r="B73" s="155">
        <v>24</v>
      </c>
      <c r="C73" s="156">
        <v>0</v>
      </c>
      <c r="D73" s="157">
        <f t="shared" ref="D73" si="2">+C73-B73</f>
        <v>-24</v>
      </c>
      <c r="E73" s="419"/>
      <c r="F73" s="420"/>
      <c r="G73" s="420"/>
      <c r="H73" s="420"/>
      <c r="I73" s="421"/>
    </row>
    <row r="74" spans="1:9" x14ac:dyDescent="0.2">
      <c r="A74" s="391" t="s">
        <v>69</v>
      </c>
      <c r="B74" s="392"/>
      <c r="C74" s="392"/>
      <c r="D74" s="392"/>
      <c r="E74" s="392"/>
      <c r="F74" s="392"/>
      <c r="G74" s="392"/>
      <c r="H74" s="392"/>
      <c r="I74" s="393"/>
    </row>
    <row r="75" spans="1:9" ht="57.75" customHeight="1" x14ac:dyDescent="0.2">
      <c r="A75" s="394" t="s">
        <v>571</v>
      </c>
      <c r="B75" s="357"/>
      <c r="C75" s="357"/>
      <c r="D75" s="357"/>
      <c r="E75" s="357"/>
      <c r="F75" s="357"/>
      <c r="G75" s="357"/>
      <c r="H75" s="357"/>
      <c r="I75" s="395"/>
    </row>
    <row r="76" spans="1:9" x14ac:dyDescent="0.2">
      <c r="A76" s="396" t="s">
        <v>5</v>
      </c>
      <c r="B76" s="392"/>
      <c r="C76" s="392"/>
      <c r="D76" s="392"/>
      <c r="E76" s="392"/>
      <c r="F76" s="392"/>
      <c r="G76" s="392"/>
      <c r="H76" s="392"/>
      <c r="I76" s="397"/>
    </row>
    <row r="77" spans="1:9" ht="36" customHeight="1" x14ac:dyDescent="0.2">
      <c r="A77" s="398" t="s">
        <v>70</v>
      </c>
      <c r="B77" s="6" t="s">
        <v>32</v>
      </c>
      <c r="C77" s="399" t="s">
        <v>33</v>
      </c>
      <c r="D77" s="400"/>
      <c r="E77" s="6" t="s">
        <v>196</v>
      </c>
      <c r="F77" s="399" t="s">
        <v>572</v>
      </c>
      <c r="G77" s="401"/>
      <c r="H77" s="402" t="s">
        <v>71</v>
      </c>
      <c r="I77" s="403"/>
    </row>
    <row r="78" spans="1:9" ht="25.5" customHeight="1" x14ac:dyDescent="0.2">
      <c r="A78" s="398"/>
      <c r="B78" s="404" t="s">
        <v>72</v>
      </c>
      <c r="C78" s="405"/>
      <c r="D78" s="377" t="s">
        <v>573</v>
      </c>
      <c r="E78" s="377"/>
      <c r="F78" s="377"/>
      <c r="G78" s="377"/>
      <c r="H78" s="377"/>
      <c r="I78" s="378"/>
    </row>
    <row r="79" spans="1:9" x14ac:dyDescent="0.2">
      <c r="A79" s="379" t="s">
        <v>73</v>
      </c>
      <c r="B79" s="379"/>
      <c r="C79" s="379"/>
      <c r="D79" s="379"/>
      <c r="E79" s="379"/>
      <c r="F79" s="379"/>
      <c r="G79" s="379"/>
      <c r="H79" s="379"/>
      <c r="I79" s="379"/>
    </row>
    <row r="80" spans="1:9" x14ac:dyDescent="0.2">
      <c r="A80" s="386" t="s">
        <v>209</v>
      </c>
      <c r="B80" s="387"/>
      <c r="C80" s="388"/>
      <c r="D80" s="389"/>
      <c r="E80" s="389"/>
      <c r="F80" s="389"/>
      <c r="G80" s="389"/>
      <c r="H80" s="389"/>
      <c r="I80" s="390"/>
    </row>
    <row r="81" spans="1:9" ht="18" customHeight="1" x14ac:dyDescent="0.2">
      <c r="A81" s="59" t="s">
        <v>210</v>
      </c>
      <c r="B81" s="380" t="s">
        <v>574</v>
      </c>
      <c r="C81" s="381"/>
      <c r="D81" s="381"/>
      <c r="E81" s="381"/>
      <c r="F81" s="381"/>
      <c r="G81" s="381"/>
      <c r="H81" s="381"/>
      <c r="I81" s="382"/>
    </row>
    <row r="82" spans="1:9" ht="13.5" thickBot="1" x14ac:dyDescent="0.25">
      <c r="A82" s="59" t="s">
        <v>211</v>
      </c>
      <c r="B82" s="383" t="s">
        <v>593</v>
      </c>
      <c r="C82" s="384"/>
      <c r="D82" s="384"/>
      <c r="E82" s="384"/>
      <c r="F82" s="384"/>
      <c r="G82" s="384"/>
      <c r="H82" s="384"/>
      <c r="I82" s="385"/>
    </row>
    <row r="83" spans="1:9" x14ac:dyDescent="0.2">
      <c r="A83" s="313"/>
      <c r="B83" s="313"/>
      <c r="C83" s="439"/>
      <c r="D83" s="60" t="s">
        <v>74</v>
      </c>
      <c r="E83" s="61">
        <v>2020</v>
      </c>
      <c r="F83" s="61">
        <v>2021</v>
      </c>
      <c r="G83" s="61">
        <v>2022</v>
      </c>
      <c r="H83" s="62">
        <v>2023</v>
      </c>
      <c r="I83" s="438"/>
    </row>
    <row r="84" spans="1:9" ht="13.5" thickBot="1" x14ac:dyDescent="0.25">
      <c r="A84" s="313"/>
      <c r="B84" s="313"/>
      <c r="C84" s="439"/>
      <c r="D84" s="63" t="s">
        <v>75</v>
      </c>
      <c r="E84" s="64">
        <v>25</v>
      </c>
      <c r="F84" s="64">
        <v>25</v>
      </c>
      <c r="G84" s="64">
        <v>25</v>
      </c>
      <c r="H84" s="65">
        <v>25</v>
      </c>
      <c r="I84" s="438"/>
    </row>
    <row r="85" spans="1:9" x14ac:dyDescent="0.2">
      <c r="A85" s="434" t="s">
        <v>76</v>
      </c>
      <c r="B85" s="434" t="s">
        <v>77</v>
      </c>
      <c r="C85" s="436" t="s">
        <v>78</v>
      </c>
      <c r="D85" s="434" t="s">
        <v>79</v>
      </c>
      <c r="E85" s="66">
        <v>0</v>
      </c>
      <c r="F85" s="66">
        <v>1</v>
      </c>
      <c r="G85" s="66">
        <v>2</v>
      </c>
      <c r="H85" s="66">
        <v>3</v>
      </c>
      <c r="I85" s="66">
        <v>4</v>
      </c>
    </row>
    <row r="86" spans="1:9" x14ac:dyDescent="0.2">
      <c r="A86" s="435"/>
      <c r="B86" s="435"/>
      <c r="C86" s="437"/>
      <c r="D86" s="435"/>
      <c r="E86" s="66">
        <v>2020</v>
      </c>
      <c r="F86" s="66">
        <v>2021</v>
      </c>
      <c r="G86" s="67">
        <v>2022</v>
      </c>
      <c r="H86" s="67">
        <v>2023</v>
      </c>
      <c r="I86" s="67">
        <v>2024</v>
      </c>
    </row>
    <row r="87" spans="1:9" ht="15" customHeight="1" x14ac:dyDescent="0.2">
      <c r="A87" s="427" t="s">
        <v>595</v>
      </c>
      <c r="B87" s="427" t="s">
        <v>599</v>
      </c>
      <c r="C87" s="430">
        <f>+SUM(E87:I97)</f>
        <v>50000000</v>
      </c>
      <c r="D87" s="68" t="s">
        <v>80</v>
      </c>
      <c r="E87" s="174">
        <f>+COSTO!F6</f>
        <v>50000000</v>
      </c>
      <c r="F87" s="174">
        <v>0</v>
      </c>
      <c r="G87" s="175">
        <v>0</v>
      </c>
      <c r="H87" s="176">
        <v>0</v>
      </c>
      <c r="I87" s="176"/>
    </row>
    <row r="88" spans="1:9" ht="15" customHeight="1" x14ac:dyDescent="0.2">
      <c r="A88" s="428"/>
      <c r="B88" s="428"/>
      <c r="C88" s="428"/>
      <c r="D88" s="68" t="s">
        <v>81</v>
      </c>
      <c r="E88" s="71"/>
      <c r="F88" s="70"/>
      <c r="G88" s="71"/>
      <c r="H88" s="72"/>
      <c r="I88" s="72"/>
    </row>
    <row r="89" spans="1:9" ht="15" customHeight="1" x14ac:dyDescent="0.2">
      <c r="A89" s="428"/>
      <c r="B89" s="428"/>
      <c r="C89" s="428"/>
      <c r="D89" s="68" t="s">
        <v>82</v>
      </c>
      <c r="E89" s="71"/>
      <c r="F89" s="70"/>
      <c r="G89" s="71"/>
      <c r="H89" s="72"/>
      <c r="I89" s="72"/>
    </row>
    <row r="90" spans="1:9" ht="15" customHeight="1" x14ac:dyDescent="0.2">
      <c r="A90" s="428"/>
      <c r="B90" s="428"/>
      <c r="C90" s="428"/>
      <c r="D90" s="68" t="s">
        <v>83</v>
      </c>
      <c r="E90" s="71"/>
      <c r="F90" s="70"/>
      <c r="G90" s="71"/>
      <c r="H90" s="72"/>
      <c r="I90" s="72"/>
    </row>
    <row r="91" spans="1:9" ht="15" customHeight="1" x14ac:dyDescent="0.2">
      <c r="A91" s="428"/>
      <c r="B91" s="428"/>
      <c r="C91" s="428"/>
      <c r="D91" s="68" t="s">
        <v>84</v>
      </c>
      <c r="E91" s="71"/>
      <c r="F91" s="70"/>
      <c r="G91" s="71"/>
      <c r="H91" s="72"/>
      <c r="I91" s="72"/>
    </row>
    <row r="92" spans="1:9" ht="15" customHeight="1" x14ac:dyDescent="0.2">
      <c r="A92" s="428"/>
      <c r="B92" s="428"/>
      <c r="C92" s="428"/>
      <c r="D92" s="68" t="s">
        <v>85</v>
      </c>
      <c r="E92" s="71"/>
      <c r="F92" s="70"/>
      <c r="G92" s="71"/>
      <c r="H92" s="72"/>
      <c r="I92" s="72"/>
    </row>
    <row r="93" spans="1:9" ht="15" customHeight="1" x14ac:dyDescent="0.2">
      <c r="A93" s="428"/>
      <c r="B93" s="428"/>
      <c r="C93" s="428"/>
      <c r="D93" s="68" t="s">
        <v>86</v>
      </c>
      <c r="E93" s="71"/>
      <c r="F93" s="70"/>
      <c r="G93" s="71"/>
      <c r="H93" s="72"/>
      <c r="I93" s="72"/>
    </row>
    <row r="94" spans="1:9" ht="15" customHeight="1" x14ac:dyDescent="0.2">
      <c r="A94" s="428"/>
      <c r="B94" s="428"/>
      <c r="C94" s="428"/>
      <c r="D94" s="68" t="s">
        <v>87</v>
      </c>
      <c r="E94" s="71"/>
      <c r="F94" s="70"/>
      <c r="G94" s="71"/>
      <c r="H94" s="72"/>
      <c r="I94" s="72"/>
    </row>
    <row r="95" spans="1:9" ht="15" customHeight="1" x14ac:dyDescent="0.2">
      <c r="A95" s="428"/>
      <c r="B95" s="428"/>
      <c r="C95" s="428"/>
      <c r="D95" s="68" t="s">
        <v>88</v>
      </c>
      <c r="E95" s="71"/>
      <c r="F95" s="70"/>
      <c r="G95" s="71"/>
      <c r="H95" s="72"/>
      <c r="I95" s="72"/>
    </row>
    <row r="96" spans="1:9" ht="15" customHeight="1" x14ac:dyDescent="0.2">
      <c r="A96" s="428"/>
      <c r="B96" s="428"/>
      <c r="C96" s="428"/>
      <c r="D96" s="68" t="s">
        <v>89</v>
      </c>
      <c r="E96" s="71"/>
      <c r="F96" s="70"/>
      <c r="G96" s="71"/>
      <c r="H96" s="72"/>
      <c r="I96" s="72"/>
    </row>
    <row r="97" spans="1:9" ht="15" customHeight="1" x14ac:dyDescent="0.2">
      <c r="A97" s="429"/>
      <c r="B97" s="429"/>
      <c r="C97" s="429"/>
      <c r="D97" s="68" t="s">
        <v>90</v>
      </c>
      <c r="E97" s="71"/>
      <c r="F97" s="70"/>
      <c r="G97" s="71"/>
      <c r="H97" s="72"/>
      <c r="I97" s="72"/>
    </row>
    <row r="98" spans="1:9" ht="12.75" customHeight="1" x14ac:dyDescent="0.2">
      <c r="A98" s="427" t="s">
        <v>598</v>
      </c>
      <c r="B98" s="427" t="s">
        <v>599</v>
      </c>
      <c r="C98" s="430">
        <f>+SUM(E98:I108)</f>
        <v>0</v>
      </c>
      <c r="D98" s="68" t="s">
        <v>80</v>
      </c>
      <c r="E98" s="174">
        <f>+COSTO!F7</f>
        <v>0</v>
      </c>
      <c r="F98" s="174"/>
      <c r="G98" s="175"/>
      <c r="H98" s="176"/>
      <c r="I98" s="176"/>
    </row>
    <row r="99" spans="1:9" x14ac:dyDescent="0.2">
      <c r="A99" s="428"/>
      <c r="B99" s="428"/>
      <c r="C99" s="428"/>
      <c r="D99" s="68" t="s">
        <v>81</v>
      </c>
      <c r="E99" s="71"/>
      <c r="F99" s="70"/>
      <c r="G99" s="71"/>
      <c r="H99" s="72"/>
      <c r="I99" s="72"/>
    </row>
    <row r="100" spans="1:9" x14ac:dyDescent="0.2">
      <c r="A100" s="428"/>
      <c r="B100" s="428"/>
      <c r="C100" s="428"/>
      <c r="D100" s="68" t="s">
        <v>82</v>
      </c>
      <c r="E100" s="71"/>
      <c r="F100" s="70"/>
      <c r="G100" s="71"/>
      <c r="H100" s="72"/>
      <c r="I100" s="72"/>
    </row>
    <row r="101" spans="1:9" x14ac:dyDescent="0.2">
      <c r="A101" s="428"/>
      <c r="B101" s="428"/>
      <c r="C101" s="428"/>
      <c r="D101" s="68" t="s">
        <v>83</v>
      </c>
      <c r="E101" s="71"/>
      <c r="F101" s="70"/>
      <c r="G101" s="71"/>
      <c r="H101" s="72"/>
      <c r="I101" s="72"/>
    </row>
    <row r="102" spans="1:9" x14ac:dyDescent="0.2">
      <c r="A102" s="428"/>
      <c r="B102" s="428"/>
      <c r="C102" s="428"/>
      <c r="D102" s="68" t="s">
        <v>84</v>
      </c>
      <c r="E102" s="71"/>
      <c r="F102" s="70"/>
      <c r="G102" s="71"/>
      <c r="H102" s="72"/>
      <c r="I102" s="72"/>
    </row>
    <row r="103" spans="1:9" x14ac:dyDescent="0.2">
      <c r="A103" s="428"/>
      <c r="B103" s="428"/>
      <c r="C103" s="428"/>
      <c r="D103" s="68" t="s">
        <v>85</v>
      </c>
      <c r="E103" s="71"/>
      <c r="F103" s="70"/>
      <c r="G103" s="71"/>
      <c r="H103" s="72"/>
      <c r="I103" s="72"/>
    </row>
    <row r="104" spans="1:9" x14ac:dyDescent="0.2">
      <c r="A104" s="428"/>
      <c r="B104" s="428"/>
      <c r="C104" s="428"/>
      <c r="D104" s="68" t="s">
        <v>86</v>
      </c>
      <c r="E104" s="71"/>
      <c r="F104" s="70"/>
      <c r="G104" s="71"/>
      <c r="H104" s="72"/>
      <c r="I104" s="72"/>
    </row>
    <row r="105" spans="1:9" x14ac:dyDescent="0.2">
      <c r="A105" s="428"/>
      <c r="B105" s="428"/>
      <c r="C105" s="428"/>
      <c r="D105" s="68" t="s">
        <v>87</v>
      </c>
      <c r="E105" s="71"/>
      <c r="F105" s="70"/>
      <c r="G105" s="71"/>
      <c r="H105" s="72"/>
      <c r="I105" s="72"/>
    </row>
    <row r="106" spans="1:9" x14ac:dyDescent="0.2">
      <c r="A106" s="428"/>
      <c r="B106" s="428"/>
      <c r="C106" s="428"/>
      <c r="D106" s="68" t="s">
        <v>88</v>
      </c>
      <c r="E106" s="71"/>
      <c r="F106" s="70"/>
      <c r="G106" s="71"/>
      <c r="H106" s="72"/>
      <c r="I106" s="72"/>
    </row>
    <row r="107" spans="1:9" x14ac:dyDescent="0.2">
      <c r="A107" s="428"/>
      <c r="B107" s="428"/>
      <c r="C107" s="428"/>
      <c r="D107" s="68" t="s">
        <v>89</v>
      </c>
      <c r="E107" s="71"/>
      <c r="F107" s="70"/>
      <c r="G107" s="71"/>
      <c r="H107" s="72"/>
      <c r="I107" s="72"/>
    </row>
    <row r="108" spans="1:9" x14ac:dyDescent="0.2">
      <c r="A108" s="429"/>
      <c r="B108" s="429"/>
      <c r="C108" s="429"/>
      <c r="D108" s="68" t="s">
        <v>90</v>
      </c>
      <c r="E108" s="71"/>
      <c r="F108" s="70"/>
      <c r="G108" s="71"/>
      <c r="H108" s="72"/>
      <c r="I108" s="72"/>
    </row>
    <row r="109" spans="1:9" x14ac:dyDescent="0.2">
      <c r="A109" s="178" t="s">
        <v>210</v>
      </c>
      <c r="B109" s="453"/>
      <c r="C109" s="454"/>
      <c r="D109" s="454"/>
      <c r="E109" s="454"/>
      <c r="F109" s="454"/>
      <c r="G109" s="454"/>
      <c r="H109" s="454"/>
      <c r="I109" s="455"/>
    </row>
    <row r="110" spans="1:9" ht="13.5" thickBot="1" x14ac:dyDescent="0.25">
      <c r="A110" s="59" t="s">
        <v>211</v>
      </c>
      <c r="B110" s="431"/>
      <c r="C110" s="432"/>
      <c r="D110" s="432"/>
      <c r="E110" s="432"/>
      <c r="F110" s="432"/>
      <c r="G110" s="432"/>
      <c r="H110" s="432"/>
      <c r="I110" s="433"/>
    </row>
    <row r="111" spans="1:9" x14ac:dyDescent="0.2">
      <c r="A111" s="313"/>
      <c r="B111" s="313"/>
      <c r="C111" s="439"/>
      <c r="D111" s="73" t="s">
        <v>74</v>
      </c>
      <c r="E111" s="61">
        <v>2020</v>
      </c>
      <c r="F111" s="61">
        <v>2021</v>
      </c>
      <c r="G111" s="61">
        <v>2022</v>
      </c>
      <c r="H111" s="62">
        <v>2023</v>
      </c>
      <c r="I111" s="438"/>
    </row>
    <row r="112" spans="1:9" ht="13.5" thickBot="1" x14ac:dyDescent="0.25">
      <c r="A112" s="313"/>
      <c r="B112" s="313"/>
      <c r="C112" s="439"/>
      <c r="D112" s="74" t="s">
        <v>75</v>
      </c>
      <c r="E112" s="64"/>
      <c r="F112" s="64"/>
      <c r="G112" s="64"/>
      <c r="H112" s="65"/>
      <c r="I112" s="438"/>
    </row>
    <row r="113" spans="1:9" x14ac:dyDescent="0.2">
      <c r="A113" s="423"/>
      <c r="B113" s="423"/>
      <c r="C113" s="426"/>
      <c r="D113" s="75" t="s">
        <v>80</v>
      </c>
      <c r="E113" s="76"/>
      <c r="F113" s="77"/>
      <c r="G113" s="76"/>
      <c r="H113" s="76"/>
      <c r="I113" s="78"/>
    </row>
    <row r="114" spans="1:9" x14ac:dyDescent="0.2">
      <c r="A114" s="423"/>
      <c r="B114" s="423"/>
      <c r="C114" s="423"/>
      <c r="D114" s="68" t="s">
        <v>81</v>
      </c>
      <c r="E114" s="71"/>
      <c r="F114" s="70"/>
      <c r="G114" s="71"/>
      <c r="H114" s="71"/>
      <c r="I114" s="72"/>
    </row>
    <row r="115" spans="1:9" x14ac:dyDescent="0.2">
      <c r="A115" s="423"/>
      <c r="B115" s="423"/>
      <c r="C115" s="423"/>
      <c r="D115" s="68" t="s">
        <v>82</v>
      </c>
      <c r="E115" s="71"/>
      <c r="F115" s="70"/>
      <c r="G115" s="71"/>
      <c r="H115" s="71"/>
      <c r="I115" s="72"/>
    </row>
    <row r="116" spans="1:9" x14ac:dyDescent="0.2">
      <c r="A116" s="423"/>
      <c r="B116" s="423"/>
      <c r="C116" s="423"/>
      <c r="D116" s="68" t="s">
        <v>83</v>
      </c>
      <c r="E116" s="71"/>
      <c r="F116" s="70"/>
      <c r="G116" s="71"/>
      <c r="H116" s="71"/>
      <c r="I116" s="72"/>
    </row>
    <row r="117" spans="1:9" x14ac:dyDescent="0.2">
      <c r="A117" s="423"/>
      <c r="B117" s="423"/>
      <c r="C117" s="423"/>
      <c r="D117" s="68" t="s">
        <v>84</v>
      </c>
      <c r="E117" s="71"/>
      <c r="F117" s="70"/>
      <c r="G117" s="71"/>
      <c r="H117" s="71"/>
      <c r="I117" s="72"/>
    </row>
    <row r="118" spans="1:9" x14ac:dyDescent="0.2">
      <c r="A118" s="423"/>
      <c r="B118" s="423"/>
      <c r="C118" s="423"/>
      <c r="D118" s="68" t="s">
        <v>85</v>
      </c>
      <c r="E118" s="71"/>
      <c r="F118" s="70"/>
      <c r="G118" s="71"/>
      <c r="H118" s="71"/>
      <c r="I118" s="72"/>
    </row>
    <row r="119" spans="1:9" x14ac:dyDescent="0.2">
      <c r="A119" s="423"/>
      <c r="B119" s="423"/>
      <c r="C119" s="423"/>
      <c r="D119" s="68" t="s">
        <v>86</v>
      </c>
      <c r="E119" s="71"/>
      <c r="F119" s="70"/>
      <c r="G119" s="71"/>
      <c r="H119" s="71"/>
      <c r="I119" s="72"/>
    </row>
    <row r="120" spans="1:9" x14ac:dyDescent="0.2">
      <c r="A120" s="423"/>
      <c r="B120" s="423"/>
      <c r="C120" s="423"/>
      <c r="D120" s="68" t="s">
        <v>87</v>
      </c>
      <c r="E120" s="71"/>
      <c r="F120" s="70"/>
      <c r="G120" s="71"/>
      <c r="H120" s="71"/>
      <c r="I120" s="72"/>
    </row>
    <row r="121" spans="1:9" x14ac:dyDescent="0.2">
      <c r="A121" s="423"/>
      <c r="B121" s="423"/>
      <c r="C121" s="423"/>
      <c r="D121" s="68" t="s">
        <v>88</v>
      </c>
      <c r="E121" s="71"/>
      <c r="F121" s="70"/>
      <c r="G121" s="71"/>
      <c r="H121" s="71"/>
      <c r="I121" s="72"/>
    </row>
    <row r="122" spans="1:9" x14ac:dyDescent="0.2">
      <c r="A122" s="423"/>
      <c r="B122" s="423"/>
      <c r="C122" s="423"/>
      <c r="D122" s="68" t="s">
        <v>89</v>
      </c>
      <c r="E122" s="71"/>
      <c r="F122" s="70"/>
      <c r="G122" s="71"/>
      <c r="H122" s="71"/>
      <c r="I122" s="72"/>
    </row>
    <row r="123" spans="1:9" x14ac:dyDescent="0.2">
      <c r="A123" s="424"/>
      <c r="B123" s="424"/>
      <c r="C123" s="424"/>
      <c r="D123" s="68" t="s">
        <v>90</v>
      </c>
      <c r="E123" s="71"/>
      <c r="F123" s="70"/>
      <c r="G123" s="71"/>
      <c r="H123" s="71"/>
      <c r="I123" s="72"/>
    </row>
    <row r="124" spans="1:9" x14ac:dyDescent="0.2">
      <c r="A124" s="422"/>
      <c r="B124" s="422"/>
      <c r="C124" s="425"/>
      <c r="D124" s="68" t="s">
        <v>80</v>
      </c>
      <c r="E124" s="71"/>
      <c r="F124" s="70"/>
      <c r="G124" s="71"/>
      <c r="H124" s="71"/>
      <c r="I124" s="72"/>
    </row>
    <row r="125" spans="1:9" x14ac:dyDescent="0.2">
      <c r="A125" s="423"/>
      <c r="B125" s="423"/>
      <c r="C125" s="423"/>
      <c r="D125" s="68" t="s">
        <v>81</v>
      </c>
      <c r="E125" s="71"/>
      <c r="F125" s="70"/>
      <c r="G125" s="71"/>
      <c r="H125" s="71"/>
      <c r="I125" s="72"/>
    </row>
    <row r="126" spans="1:9" x14ac:dyDescent="0.2">
      <c r="A126" s="423"/>
      <c r="B126" s="423"/>
      <c r="C126" s="423"/>
      <c r="D126" s="68" t="s">
        <v>82</v>
      </c>
      <c r="E126" s="71"/>
      <c r="F126" s="70"/>
      <c r="G126" s="71"/>
      <c r="H126" s="71"/>
      <c r="I126" s="72"/>
    </row>
    <row r="127" spans="1:9" x14ac:dyDescent="0.2">
      <c r="A127" s="423"/>
      <c r="B127" s="423"/>
      <c r="C127" s="423"/>
      <c r="D127" s="68" t="s">
        <v>83</v>
      </c>
      <c r="E127" s="71"/>
      <c r="F127" s="70"/>
      <c r="G127" s="71"/>
      <c r="H127" s="71"/>
      <c r="I127" s="72"/>
    </row>
    <row r="128" spans="1:9" x14ac:dyDescent="0.2">
      <c r="A128" s="423"/>
      <c r="B128" s="423"/>
      <c r="C128" s="423"/>
      <c r="D128" s="68" t="s">
        <v>84</v>
      </c>
      <c r="E128" s="71"/>
      <c r="F128" s="70"/>
      <c r="G128" s="71"/>
      <c r="H128" s="71"/>
      <c r="I128" s="72"/>
    </row>
    <row r="129" spans="1:9" x14ac:dyDescent="0.2">
      <c r="A129" s="423"/>
      <c r="B129" s="423"/>
      <c r="C129" s="423"/>
      <c r="D129" s="68" t="s">
        <v>85</v>
      </c>
      <c r="E129" s="71"/>
      <c r="F129" s="70"/>
      <c r="G129" s="71"/>
      <c r="H129" s="71"/>
      <c r="I129" s="72"/>
    </row>
    <row r="130" spans="1:9" x14ac:dyDescent="0.2">
      <c r="A130" s="423"/>
      <c r="B130" s="423"/>
      <c r="C130" s="423"/>
      <c r="D130" s="68" t="s">
        <v>86</v>
      </c>
      <c r="E130" s="71"/>
      <c r="F130" s="70"/>
      <c r="G130" s="71"/>
      <c r="H130" s="71"/>
      <c r="I130" s="72"/>
    </row>
    <row r="131" spans="1:9" x14ac:dyDescent="0.2">
      <c r="A131" s="423"/>
      <c r="B131" s="423"/>
      <c r="C131" s="423"/>
      <c r="D131" s="68" t="s">
        <v>87</v>
      </c>
      <c r="E131" s="71"/>
      <c r="F131" s="70"/>
      <c r="G131" s="71"/>
      <c r="H131" s="71"/>
      <c r="I131" s="72"/>
    </row>
    <row r="132" spans="1:9" x14ac:dyDescent="0.2">
      <c r="A132" s="423"/>
      <c r="B132" s="423"/>
      <c r="C132" s="423"/>
      <c r="D132" s="68" t="s">
        <v>88</v>
      </c>
      <c r="E132" s="71"/>
      <c r="F132" s="70"/>
      <c r="G132" s="71"/>
      <c r="H132" s="71"/>
      <c r="I132" s="72"/>
    </row>
    <row r="133" spans="1:9" x14ac:dyDescent="0.2">
      <c r="A133" s="423"/>
      <c r="B133" s="423"/>
      <c r="C133" s="423"/>
      <c r="D133" s="68" t="s">
        <v>89</v>
      </c>
      <c r="E133" s="71"/>
      <c r="F133" s="70"/>
      <c r="G133" s="71"/>
      <c r="H133" s="71"/>
      <c r="I133" s="72"/>
    </row>
    <row r="134" spans="1:9" x14ac:dyDescent="0.2">
      <c r="A134" s="424"/>
      <c r="B134" s="424"/>
      <c r="C134" s="424"/>
      <c r="D134" s="68" t="s">
        <v>90</v>
      </c>
      <c r="E134" s="71"/>
      <c r="F134" s="70"/>
      <c r="G134" s="71"/>
      <c r="H134" s="71"/>
      <c r="I134" s="72"/>
    </row>
    <row r="135" spans="1:9" x14ac:dyDescent="0.2">
      <c r="A135" s="59" t="s">
        <v>210</v>
      </c>
      <c r="B135" s="453"/>
      <c r="C135" s="454"/>
      <c r="D135" s="454"/>
      <c r="E135" s="454"/>
      <c r="F135" s="454"/>
      <c r="G135" s="454"/>
      <c r="H135" s="454"/>
      <c r="I135" s="455"/>
    </row>
    <row r="136" spans="1:9" ht="13.5" thickBot="1" x14ac:dyDescent="0.25">
      <c r="A136" s="59" t="s">
        <v>211</v>
      </c>
      <c r="B136" s="431"/>
      <c r="C136" s="432"/>
      <c r="D136" s="432"/>
      <c r="E136" s="432"/>
      <c r="F136" s="432"/>
      <c r="G136" s="432"/>
      <c r="H136" s="432"/>
      <c r="I136" s="433"/>
    </row>
    <row r="137" spans="1:9" x14ac:dyDescent="0.2">
      <c r="A137" s="431"/>
      <c r="B137" s="432"/>
      <c r="C137" s="447"/>
      <c r="D137" s="73" t="s">
        <v>74</v>
      </c>
      <c r="E137" s="61">
        <v>2020</v>
      </c>
      <c r="F137" s="61">
        <v>2021</v>
      </c>
      <c r="G137" s="61">
        <v>2022</v>
      </c>
      <c r="H137" s="62">
        <v>2023</v>
      </c>
      <c r="I137" s="451"/>
    </row>
    <row r="138" spans="1:9" ht="13.5" thickBot="1" x14ac:dyDescent="0.25">
      <c r="A138" s="448"/>
      <c r="B138" s="449"/>
      <c r="C138" s="450"/>
      <c r="D138" s="74" t="s">
        <v>75</v>
      </c>
      <c r="E138" s="64"/>
      <c r="F138" s="64"/>
      <c r="G138" s="64"/>
      <c r="H138" s="65"/>
      <c r="I138" s="452"/>
    </row>
    <row r="139" spans="1:9" x14ac:dyDescent="0.2">
      <c r="A139" s="422"/>
      <c r="B139" s="422"/>
      <c r="C139" s="425"/>
      <c r="D139" s="68" t="s">
        <v>80</v>
      </c>
      <c r="E139" s="71"/>
      <c r="F139" s="70"/>
      <c r="G139" s="71"/>
      <c r="H139" s="71"/>
      <c r="I139" s="72"/>
    </row>
    <row r="140" spans="1:9" x14ac:dyDescent="0.2">
      <c r="A140" s="423"/>
      <c r="B140" s="423"/>
      <c r="C140" s="423"/>
      <c r="D140" s="68" t="s">
        <v>81</v>
      </c>
      <c r="E140" s="71"/>
      <c r="F140" s="70"/>
      <c r="G140" s="71"/>
      <c r="H140" s="71"/>
      <c r="I140" s="72"/>
    </row>
    <row r="141" spans="1:9" x14ac:dyDescent="0.2">
      <c r="A141" s="423"/>
      <c r="B141" s="423"/>
      <c r="C141" s="423"/>
      <c r="D141" s="68" t="s">
        <v>82</v>
      </c>
      <c r="E141" s="71"/>
      <c r="F141" s="70"/>
      <c r="G141" s="71"/>
      <c r="H141" s="71"/>
      <c r="I141" s="72"/>
    </row>
    <row r="142" spans="1:9" x14ac:dyDescent="0.2">
      <c r="A142" s="423"/>
      <c r="B142" s="423"/>
      <c r="C142" s="423"/>
      <c r="D142" s="68" t="s">
        <v>83</v>
      </c>
      <c r="E142" s="71"/>
      <c r="F142" s="70"/>
      <c r="G142" s="71"/>
      <c r="H142" s="71"/>
      <c r="I142" s="72"/>
    </row>
    <row r="143" spans="1:9" x14ac:dyDescent="0.2">
      <c r="A143" s="423"/>
      <c r="B143" s="423"/>
      <c r="C143" s="423"/>
      <c r="D143" s="68" t="s">
        <v>84</v>
      </c>
      <c r="E143" s="71"/>
      <c r="F143" s="70"/>
      <c r="G143" s="71"/>
      <c r="H143" s="71"/>
      <c r="I143" s="72"/>
    </row>
    <row r="144" spans="1:9" x14ac:dyDescent="0.2">
      <c r="A144" s="423"/>
      <c r="B144" s="423"/>
      <c r="C144" s="423"/>
      <c r="D144" s="68" t="s">
        <v>85</v>
      </c>
      <c r="E144" s="71"/>
      <c r="F144" s="70"/>
      <c r="G144" s="71"/>
      <c r="H144" s="71"/>
      <c r="I144" s="72"/>
    </row>
    <row r="145" spans="1:9" x14ac:dyDescent="0.2">
      <c r="A145" s="423"/>
      <c r="B145" s="423"/>
      <c r="C145" s="423"/>
      <c r="D145" s="68" t="s">
        <v>86</v>
      </c>
      <c r="E145" s="71"/>
      <c r="F145" s="70"/>
      <c r="G145" s="71"/>
      <c r="H145" s="71"/>
      <c r="I145" s="72"/>
    </row>
    <row r="146" spans="1:9" x14ac:dyDescent="0.2">
      <c r="A146" s="423"/>
      <c r="B146" s="423"/>
      <c r="C146" s="423"/>
      <c r="D146" s="68" t="s">
        <v>87</v>
      </c>
      <c r="E146" s="71"/>
      <c r="F146" s="70"/>
      <c r="G146" s="71"/>
      <c r="H146" s="71"/>
      <c r="I146" s="72"/>
    </row>
    <row r="147" spans="1:9" x14ac:dyDescent="0.2">
      <c r="A147" s="423"/>
      <c r="B147" s="423"/>
      <c r="C147" s="423"/>
      <c r="D147" s="68" t="s">
        <v>88</v>
      </c>
      <c r="E147" s="71"/>
      <c r="F147" s="70"/>
      <c r="G147" s="71"/>
      <c r="H147" s="71"/>
      <c r="I147" s="72"/>
    </row>
    <row r="148" spans="1:9" x14ac:dyDescent="0.2">
      <c r="A148" s="423"/>
      <c r="B148" s="423"/>
      <c r="C148" s="423"/>
      <c r="D148" s="68" t="s">
        <v>89</v>
      </c>
      <c r="E148" s="71"/>
      <c r="F148" s="70"/>
      <c r="G148" s="71"/>
      <c r="H148" s="71"/>
      <c r="I148" s="72"/>
    </row>
    <row r="149" spans="1:9" x14ac:dyDescent="0.2">
      <c r="A149" s="424"/>
      <c r="B149" s="424"/>
      <c r="C149" s="424"/>
      <c r="D149" s="68" t="s">
        <v>90</v>
      </c>
      <c r="E149" s="71"/>
      <c r="F149" s="70"/>
      <c r="G149" s="71"/>
      <c r="H149" s="71"/>
      <c r="I149" s="72"/>
    </row>
    <row r="150" spans="1:9" x14ac:dyDescent="0.2">
      <c r="A150" s="422"/>
      <c r="B150" s="422"/>
      <c r="C150" s="444"/>
      <c r="D150" s="68" t="s">
        <v>80</v>
      </c>
      <c r="E150" s="71"/>
      <c r="F150" s="70"/>
      <c r="G150" s="71"/>
      <c r="H150" s="71"/>
      <c r="I150" s="72"/>
    </row>
    <row r="151" spans="1:9" x14ac:dyDescent="0.2">
      <c r="A151" s="423"/>
      <c r="B151" s="423"/>
      <c r="C151" s="445"/>
      <c r="D151" s="68" t="s">
        <v>81</v>
      </c>
      <c r="E151" s="71"/>
      <c r="F151" s="70"/>
      <c r="G151" s="71"/>
      <c r="H151" s="71"/>
      <c r="I151" s="72"/>
    </row>
    <row r="152" spans="1:9" x14ac:dyDescent="0.2">
      <c r="A152" s="423"/>
      <c r="B152" s="423"/>
      <c r="C152" s="445"/>
      <c r="D152" s="68" t="s">
        <v>82</v>
      </c>
      <c r="E152" s="71"/>
      <c r="F152" s="70"/>
      <c r="G152" s="71"/>
      <c r="H152" s="71"/>
      <c r="I152" s="72"/>
    </row>
    <row r="153" spans="1:9" x14ac:dyDescent="0.2">
      <c r="A153" s="423"/>
      <c r="B153" s="423"/>
      <c r="C153" s="445"/>
      <c r="D153" s="68" t="s">
        <v>83</v>
      </c>
      <c r="E153" s="71"/>
      <c r="F153" s="70"/>
      <c r="G153" s="71"/>
      <c r="H153" s="71"/>
      <c r="I153" s="72"/>
    </row>
    <row r="154" spans="1:9" x14ac:dyDescent="0.2">
      <c r="A154" s="423"/>
      <c r="B154" s="423"/>
      <c r="C154" s="445"/>
      <c r="D154" s="68" t="s">
        <v>84</v>
      </c>
      <c r="E154" s="71"/>
      <c r="F154" s="70"/>
      <c r="G154" s="71"/>
      <c r="H154" s="71"/>
      <c r="I154" s="72"/>
    </row>
    <row r="155" spans="1:9" x14ac:dyDescent="0.2">
      <c r="A155" s="423"/>
      <c r="B155" s="423"/>
      <c r="C155" s="445"/>
      <c r="D155" s="68" t="s">
        <v>85</v>
      </c>
      <c r="E155" s="71"/>
      <c r="F155" s="70"/>
      <c r="G155" s="71"/>
      <c r="H155" s="71"/>
      <c r="I155" s="72"/>
    </row>
    <row r="156" spans="1:9" x14ac:dyDescent="0.2">
      <c r="A156" s="423"/>
      <c r="B156" s="423"/>
      <c r="C156" s="445"/>
      <c r="D156" s="68" t="s">
        <v>86</v>
      </c>
      <c r="E156" s="71"/>
      <c r="F156" s="70"/>
      <c r="G156" s="71"/>
      <c r="H156" s="71"/>
      <c r="I156" s="72"/>
    </row>
    <row r="157" spans="1:9" x14ac:dyDescent="0.2">
      <c r="A157" s="423"/>
      <c r="B157" s="423"/>
      <c r="C157" s="445"/>
      <c r="D157" s="68" t="s">
        <v>87</v>
      </c>
      <c r="E157" s="71"/>
      <c r="F157" s="70"/>
      <c r="G157" s="71"/>
      <c r="H157" s="71"/>
      <c r="I157" s="72"/>
    </row>
    <row r="158" spans="1:9" x14ac:dyDescent="0.2">
      <c r="A158" s="423"/>
      <c r="B158" s="423"/>
      <c r="C158" s="445"/>
      <c r="D158" s="68" t="s">
        <v>88</v>
      </c>
      <c r="E158" s="71"/>
      <c r="F158" s="70"/>
      <c r="G158" s="71"/>
      <c r="H158" s="71"/>
      <c r="I158" s="72"/>
    </row>
    <row r="159" spans="1:9" x14ac:dyDescent="0.2">
      <c r="A159" s="423"/>
      <c r="B159" s="423"/>
      <c r="C159" s="445"/>
      <c r="D159" s="68" t="s">
        <v>89</v>
      </c>
      <c r="E159" s="71"/>
      <c r="F159" s="70"/>
      <c r="G159" s="71"/>
      <c r="H159" s="71"/>
      <c r="I159" s="72"/>
    </row>
    <row r="160" spans="1:9" x14ac:dyDescent="0.2">
      <c r="A160" s="424"/>
      <c r="B160" s="424"/>
      <c r="C160" s="445"/>
      <c r="D160" s="68" t="s">
        <v>90</v>
      </c>
      <c r="E160" s="71"/>
      <c r="F160" s="70"/>
      <c r="G160" s="71"/>
      <c r="H160" s="71"/>
      <c r="I160" s="72"/>
    </row>
    <row r="161" spans="1:9" x14ac:dyDescent="0.2">
      <c r="A161" s="59" t="s">
        <v>210</v>
      </c>
      <c r="B161" s="453"/>
      <c r="C161" s="454"/>
      <c r="D161" s="454"/>
      <c r="E161" s="454"/>
      <c r="F161" s="454"/>
      <c r="G161" s="454"/>
      <c r="H161" s="454"/>
      <c r="I161" s="455"/>
    </row>
    <row r="162" spans="1:9" ht="13.5" thickBot="1" x14ac:dyDescent="0.25">
      <c r="A162" s="59" t="s">
        <v>211</v>
      </c>
      <c r="B162" s="431"/>
      <c r="C162" s="432"/>
      <c r="D162" s="432"/>
      <c r="E162" s="432"/>
      <c r="F162" s="432"/>
      <c r="G162" s="432"/>
      <c r="H162" s="432"/>
      <c r="I162" s="433"/>
    </row>
    <row r="163" spans="1:9" x14ac:dyDescent="0.2">
      <c r="A163" s="431"/>
      <c r="B163" s="432"/>
      <c r="C163" s="447"/>
      <c r="D163" s="73" t="s">
        <v>74</v>
      </c>
      <c r="E163" s="61">
        <v>2020</v>
      </c>
      <c r="F163" s="61">
        <v>2021</v>
      </c>
      <c r="G163" s="61">
        <v>2022</v>
      </c>
      <c r="H163" s="62">
        <v>2023</v>
      </c>
      <c r="I163" s="451"/>
    </row>
    <row r="164" spans="1:9" ht="13.5" thickBot="1" x14ac:dyDescent="0.25">
      <c r="A164" s="448"/>
      <c r="B164" s="449"/>
      <c r="C164" s="450"/>
      <c r="D164" s="74" t="s">
        <v>75</v>
      </c>
      <c r="E164" s="64"/>
      <c r="F164" s="64"/>
      <c r="G164" s="64"/>
      <c r="H164" s="65"/>
      <c r="I164" s="452"/>
    </row>
    <row r="165" spans="1:9" x14ac:dyDescent="0.2">
      <c r="A165" s="422"/>
      <c r="B165" s="422"/>
      <c r="C165" s="444"/>
      <c r="D165" s="68" t="s">
        <v>80</v>
      </c>
      <c r="E165" s="71"/>
      <c r="F165" s="70"/>
      <c r="G165" s="70"/>
      <c r="H165" s="71"/>
      <c r="I165" s="72"/>
    </row>
    <row r="166" spans="1:9" x14ac:dyDescent="0.2">
      <c r="A166" s="423"/>
      <c r="B166" s="423"/>
      <c r="C166" s="445"/>
      <c r="D166" s="68" t="s">
        <v>81</v>
      </c>
      <c r="E166" s="71"/>
      <c r="F166" s="70"/>
      <c r="G166" s="71"/>
      <c r="H166" s="71"/>
      <c r="I166" s="72"/>
    </row>
    <row r="167" spans="1:9" x14ac:dyDescent="0.2">
      <c r="A167" s="423"/>
      <c r="B167" s="423"/>
      <c r="C167" s="445"/>
      <c r="D167" s="68" t="s">
        <v>82</v>
      </c>
      <c r="E167" s="71"/>
      <c r="F167" s="70"/>
      <c r="G167" s="71"/>
      <c r="H167" s="71"/>
      <c r="I167" s="72"/>
    </row>
    <row r="168" spans="1:9" x14ac:dyDescent="0.2">
      <c r="A168" s="423"/>
      <c r="B168" s="423"/>
      <c r="C168" s="445"/>
      <c r="D168" s="68" t="s">
        <v>83</v>
      </c>
      <c r="E168" s="71"/>
      <c r="F168" s="70"/>
      <c r="G168" s="71"/>
      <c r="H168" s="71"/>
      <c r="I168" s="72"/>
    </row>
    <row r="169" spans="1:9" x14ac:dyDescent="0.2">
      <c r="A169" s="423"/>
      <c r="B169" s="423"/>
      <c r="C169" s="445"/>
      <c r="D169" s="68" t="s">
        <v>84</v>
      </c>
      <c r="E169" s="71"/>
      <c r="F169" s="70"/>
      <c r="G169" s="71"/>
      <c r="H169" s="71"/>
      <c r="I169" s="72"/>
    </row>
    <row r="170" spans="1:9" x14ac:dyDescent="0.2">
      <c r="A170" s="423"/>
      <c r="B170" s="423"/>
      <c r="C170" s="445"/>
      <c r="D170" s="68" t="s">
        <v>85</v>
      </c>
      <c r="E170" s="71"/>
      <c r="F170" s="70"/>
      <c r="G170" s="71"/>
      <c r="H170" s="71"/>
      <c r="I170" s="72"/>
    </row>
    <row r="171" spans="1:9" x14ac:dyDescent="0.2">
      <c r="A171" s="423"/>
      <c r="B171" s="423"/>
      <c r="C171" s="445"/>
      <c r="D171" s="68" t="s">
        <v>86</v>
      </c>
      <c r="E171" s="71"/>
      <c r="F171" s="70"/>
      <c r="G171" s="71"/>
      <c r="H171" s="71"/>
      <c r="I171" s="72"/>
    </row>
    <row r="172" spans="1:9" x14ac:dyDescent="0.2">
      <c r="A172" s="423"/>
      <c r="B172" s="423"/>
      <c r="C172" s="445"/>
      <c r="D172" s="68" t="s">
        <v>87</v>
      </c>
      <c r="E172" s="71"/>
      <c r="F172" s="70"/>
      <c r="G172" s="71"/>
      <c r="H172" s="71"/>
      <c r="I172" s="72"/>
    </row>
    <row r="173" spans="1:9" x14ac:dyDescent="0.2">
      <c r="A173" s="423"/>
      <c r="B173" s="423"/>
      <c r="C173" s="445"/>
      <c r="D173" s="68" t="s">
        <v>88</v>
      </c>
      <c r="E173" s="71"/>
      <c r="F173" s="70"/>
      <c r="G173" s="71"/>
      <c r="H173" s="71"/>
      <c r="I173" s="72"/>
    </row>
    <row r="174" spans="1:9" x14ac:dyDescent="0.2">
      <c r="A174" s="423"/>
      <c r="B174" s="423"/>
      <c r="C174" s="445"/>
      <c r="D174" s="68" t="s">
        <v>89</v>
      </c>
      <c r="E174" s="71"/>
      <c r="F174" s="70"/>
      <c r="G174" s="71"/>
      <c r="H174" s="71"/>
      <c r="I174" s="72"/>
    </row>
    <row r="175" spans="1:9" x14ac:dyDescent="0.2">
      <c r="A175" s="424"/>
      <c r="B175" s="424"/>
      <c r="C175" s="445"/>
      <c r="D175" s="68" t="s">
        <v>90</v>
      </c>
      <c r="E175" s="71"/>
      <c r="F175" s="70"/>
      <c r="G175" s="71"/>
      <c r="H175" s="71"/>
      <c r="I175" s="72"/>
    </row>
    <row r="176" spans="1:9" x14ac:dyDescent="0.2">
      <c r="A176" s="446" t="s">
        <v>91</v>
      </c>
      <c r="B176" s="446"/>
      <c r="C176" s="69">
        <f>+C165+C150+C139+C124+C113+C87+C98</f>
        <v>50000000</v>
      </c>
      <c r="D176" s="67"/>
      <c r="E176" s="69">
        <f>+E165+E113+E87+E98</f>
        <v>50000000</v>
      </c>
      <c r="F176" s="79">
        <f>+F165+F139+F113</f>
        <v>0</v>
      </c>
      <c r="G176" s="69">
        <f>+G165+G139+G113</f>
        <v>0</v>
      </c>
      <c r="H176" s="69">
        <f>+H165+H150+H124</f>
        <v>0</v>
      </c>
      <c r="I176" s="72"/>
    </row>
    <row r="177" spans="1:10" s="80" customFormat="1" x14ac:dyDescent="0.2">
      <c r="A177" s="379" t="s">
        <v>92</v>
      </c>
      <c r="B177" s="379"/>
      <c r="C177" s="379"/>
      <c r="D177" s="379"/>
      <c r="E177" s="379"/>
      <c r="F177" s="379"/>
      <c r="G177" s="379"/>
      <c r="H177" s="379"/>
      <c r="I177" s="379"/>
      <c r="J177" s="8"/>
    </row>
    <row r="178" spans="1:10" s="51" customFormat="1" x14ac:dyDescent="0.2">
      <c r="A178" s="9"/>
      <c r="B178" s="35" t="s">
        <v>93</v>
      </c>
      <c r="C178" s="440" t="s">
        <v>94</v>
      </c>
      <c r="D178" s="440"/>
      <c r="E178" s="35" t="s">
        <v>95</v>
      </c>
      <c r="F178" s="35" t="s">
        <v>96</v>
      </c>
      <c r="G178" s="10" t="s">
        <v>19</v>
      </c>
      <c r="H178" s="440" t="s">
        <v>97</v>
      </c>
      <c r="I178" s="441"/>
    </row>
    <row r="179" spans="1:10" s="51" customFormat="1" ht="25.5" x14ac:dyDescent="0.2">
      <c r="A179" s="81" t="s">
        <v>212</v>
      </c>
      <c r="B179" s="36"/>
      <c r="C179" s="442"/>
      <c r="D179" s="442"/>
      <c r="E179" s="36"/>
      <c r="F179" s="36"/>
      <c r="G179" s="36"/>
      <c r="H179" s="442"/>
      <c r="I179" s="443"/>
    </row>
    <row r="180" spans="1:10" s="51" customFormat="1" ht="51" x14ac:dyDescent="0.2">
      <c r="A180" s="81" t="s">
        <v>213</v>
      </c>
      <c r="B180" s="36"/>
      <c r="C180" s="442"/>
      <c r="D180" s="442"/>
      <c r="E180" s="36"/>
      <c r="F180" s="36"/>
      <c r="G180" s="36"/>
      <c r="H180" s="442"/>
      <c r="I180" s="443"/>
    </row>
    <row r="181" spans="1:10" s="51" customFormat="1" ht="39" thickBot="1" x14ac:dyDescent="0.25">
      <c r="A181" s="82" t="s">
        <v>214</v>
      </c>
      <c r="B181" s="37"/>
      <c r="C181" s="473"/>
      <c r="D181" s="473"/>
      <c r="E181" s="37"/>
      <c r="F181" s="37"/>
      <c r="G181" s="37"/>
      <c r="H181" s="473"/>
      <c r="I181" s="474"/>
    </row>
    <row r="182" spans="1:10" ht="13.5" thickBot="1" x14ac:dyDescent="0.25">
      <c r="A182" s="475" t="s">
        <v>98</v>
      </c>
      <c r="B182" s="476"/>
      <c r="C182" s="476"/>
      <c r="D182" s="476"/>
      <c r="E182" s="476"/>
      <c r="F182" s="476"/>
      <c r="G182" s="476"/>
      <c r="H182" s="476"/>
      <c r="I182" s="477"/>
    </row>
    <row r="183" spans="1:10" s="11" customFormat="1" x14ac:dyDescent="0.25">
      <c r="A183" s="478" t="s">
        <v>99</v>
      </c>
      <c r="B183" s="480" t="s">
        <v>100</v>
      </c>
      <c r="C183" s="480" t="s">
        <v>60</v>
      </c>
      <c r="D183" s="480" t="s">
        <v>101</v>
      </c>
      <c r="E183" s="480" t="s">
        <v>102</v>
      </c>
      <c r="F183" s="480" t="s">
        <v>103</v>
      </c>
      <c r="G183" s="480" t="s">
        <v>104</v>
      </c>
      <c r="H183" s="456" t="s">
        <v>105</v>
      </c>
      <c r="I183" s="458" t="s">
        <v>106</v>
      </c>
    </row>
    <row r="184" spans="1:10" s="11" customFormat="1" x14ac:dyDescent="0.25">
      <c r="A184" s="479"/>
      <c r="B184" s="481"/>
      <c r="C184" s="481"/>
      <c r="D184" s="481"/>
      <c r="E184" s="481"/>
      <c r="F184" s="481"/>
      <c r="G184" s="481" t="s">
        <v>107</v>
      </c>
      <c r="H184" s="457"/>
      <c r="I184" s="459"/>
    </row>
    <row r="185" spans="1:10" s="13" customFormat="1" x14ac:dyDescent="0.25">
      <c r="A185" s="460" t="s">
        <v>108</v>
      </c>
      <c r="B185" s="319"/>
      <c r="C185" s="464"/>
      <c r="D185" s="467"/>
      <c r="E185" s="470"/>
      <c r="F185" s="43">
        <v>0</v>
      </c>
      <c r="G185" s="251">
        <v>1030</v>
      </c>
      <c r="H185" s="83">
        <v>1300000</v>
      </c>
      <c r="I185" s="83">
        <f>G185*H185</f>
        <v>1339000000</v>
      </c>
    </row>
    <row r="186" spans="1:10" s="13" customFormat="1" x14ac:dyDescent="0.25">
      <c r="A186" s="460"/>
      <c r="B186" s="319"/>
      <c r="C186" s="464"/>
      <c r="D186" s="467"/>
      <c r="E186" s="470"/>
      <c r="F186" s="43">
        <v>1</v>
      </c>
      <c r="G186" s="84"/>
      <c r="H186" s="83"/>
      <c r="I186" s="83"/>
    </row>
    <row r="187" spans="1:10" s="13" customFormat="1" x14ac:dyDescent="0.25">
      <c r="A187" s="460"/>
      <c r="B187" s="319"/>
      <c r="C187" s="464"/>
      <c r="D187" s="467"/>
      <c r="E187" s="470"/>
      <c r="F187" s="43">
        <v>2</v>
      </c>
      <c r="G187" s="84"/>
      <c r="H187" s="83"/>
      <c r="I187" s="83"/>
    </row>
    <row r="188" spans="1:10" s="13" customFormat="1" x14ac:dyDescent="0.25">
      <c r="A188" s="461"/>
      <c r="B188" s="306"/>
      <c r="C188" s="465"/>
      <c r="D188" s="468"/>
      <c r="E188" s="471"/>
      <c r="F188" s="42">
        <v>3</v>
      </c>
      <c r="G188" s="84"/>
      <c r="H188" s="83"/>
      <c r="I188" s="83"/>
    </row>
    <row r="189" spans="1:10" s="13" customFormat="1" ht="13.5" thickBot="1" x14ac:dyDescent="0.3">
      <c r="A189" s="462"/>
      <c r="B189" s="463"/>
      <c r="C189" s="466"/>
      <c r="D189" s="469"/>
      <c r="E189" s="472"/>
      <c r="F189" s="23">
        <v>4</v>
      </c>
      <c r="G189" s="84"/>
      <c r="H189" s="83"/>
      <c r="I189" s="83"/>
    </row>
    <row r="190" spans="1:10" s="13" customFormat="1" x14ac:dyDescent="0.25">
      <c r="A190" s="489" t="s">
        <v>109</v>
      </c>
      <c r="B190" s="490"/>
      <c r="C190" s="490"/>
      <c r="D190" s="490"/>
      <c r="E190" s="490"/>
      <c r="F190" s="490"/>
      <c r="G190" s="490"/>
      <c r="H190" s="490"/>
      <c r="I190" s="491"/>
    </row>
    <row r="191" spans="1:10" s="13" customFormat="1" x14ac:dyDescent="0.25">
      <c r="A191" s="492" t="s">
        <v>110</v>
      </c>
      <c r="B191" s="493"/>
      <c r="C191" s="493"/>
      <c r="D191" s="493"/>
      <c r="E191" s="493"/>
      <c r="F191" s="493"/>
      <c r="G191" s="493"/>
      <c r="H191" s="493"/>
      <c r="I191" s="494"/>
    </row>
    <row r="192" spans="1:10" s="13" customFormat="1" x14ac:dyDescent="0.25">
      <c r="A192" s="332" t="s">
        <v>111</v>
      </c>
      <c r="B192" s="333"/>
      <c r="C192" s="333"/>
      <c r="D192" s="333"/>
      <c r="E192" s="333"/>
      <c r="F192" s="333"/>
      <c r="G192" s="333"/>
      <c r="H192" s="333"/>
      <c r="I192" s="334"/>
    </row>
    <row r="193" spans="1:9" s="13" customFormat="1" x14ac:dyDescent="0.25">
      <c r="A193" s="492" t="s">
        <v>112</v>
      </c>
      <c r="B193" s="493"/>
      <c r="C193" s="493"/>
      <c r="D193" s="493"/>
      <c r="E193" s="493"/>
      <c r="F193" s="493"/>
      <c r="G193" s="493"/>
      <c r="H193" s="493"/>
      <c r="I193" s="494"/>
    </row>
    <row r="194" spans="1:9" s="13" customFormat="1" ht="30" customHeight="1" x14ac:dyDescent="0.25">
      <c r="A194" s="349" t="s">
        <v>113</v>
      </c>
      <c r="B194" s="314"/>
      <c r="C194" s="314"/>
      <c r="D194" s="314"/>
      <c r="E194" s="314"/>
      <c r="F194" s="314"/>
      <c r="G194" s="314"/>
      <c r="H194" s="314"/>
      <c r="I194" s="314"/>
    </row>
    <row r="195" spans="1:9" s="13" customFormat="1" x14ac:dyDescent="0.25">
      <c r="A195" s="349" t="s">
        <v>114</v>
      </c>
      <c r="B195" s="314"/>
      <c r="C195" s="314"/>
      <c r="D195" s="314"/>
      <c r="E195" s="314"/>
      <c r="F195" s="314"/>
      <c r="G195" s="314"/>
      <c r="H195" s="314"/>
      <c r="I195" s="314"/>
    </row>
    <row r="196" spans="1:9" s="13" customFormat="1" x14ac:dyDescent="0.25">
      <c r="A196" s="349" t="s">
        <v>115</v>
      </c>
      <c r="B196" s="314"/>
      <c r="C196" s="314"/>
      <c r="D196" s="314"/>
      <c r="E196" s="314"/>
      <c r="F196" s="314"/>
      <c r="G196" s="314"/>
      <c r="H196" s="314"/>
      <c r="I196" s="314"/>
    </row>
    <row r="197" spans="1:9" s="13" customFormat="1" x14ac:dyDescent="0.25">
      <c r="A197" s="482" t="s">
        <v>116</v>
      </c>
      <c r="B197" s="483"/>
      <c r="C197" s="483"/>
      <c r="D197" s="483"/>
      <c r="E197" s="483"/>
      <c r="F197" s="483"/>
      <c r="G197" s="483"/>
      <c r="H197" s="483"/>
      <c r="I197" s="484"/>
    </row>
    <row r="198" spans="1:9" s="13" customFormat="1" ht="13.5" thickBot="1" x14ac:dyDescent="0.3">
      <c r="A198" s="485" t="s">
        <v>117</v>
      </c>
      <c r="B198" s="486"/>
      <c r="C198" s="486"/>
      <c r="D198" s="486"/>
      <c r="E198" s="486"/>
      <c r="F198" s="486"/>
      <c r="G198" s="486"/>
      <c r="H198" s="486"/>
      <c r="I198" s="487"/>
    </row>
    <row r="199" spans="1:9" s="13" customFormat="1" ht="25.5" x14ac:dyDescent="0.25">
      <c r="A199" s="12" t="s">
        <v>118</v>
      </c>
      <c r="B199" s="488" t="s">
        <v>119</v>
      </c>
      <c r="C199" s="488"/>
      <c r="D199" s="38" t="s">
        <v>60</v>
      </c>
      <c r="E199" s="38" t="s">
        <v>120</v>
      </c>
      <c r="F199" s="38" t="s">
        <v>121</v>
      </c>
      <c r="G199" s="38" t="s">
        <v>122</v>
      </c>
      <c r="H199" s="38" t="s">
        <v>123</v>
      </c>
      <c r="I199" s="39" t="s">
        <v>124</v>
      </c>
    </row>
    <row r="200" spans="1:9" s="13" customFormat="1" x14ac:dyDescent="0.25">
      <c r="A200" s="460"/>
      <c r="B200" s="319"/>
      <c r="C200" s="319"/>
      <c r="D200" s="319"/>
      <c r="E200" s="319"/>
      <c r="F200" s="319"/>
      <c r="G200" s="319"/>
      <c r="H200" s="31">
        <v>0</v>
      </c>
      <c r="I200" s="34">
        <v>1</v>
      </c>
    </row>
    <row r="201" spans="1:9" s="13" customFormat="1" x14ac:dyDescent="0.25">
      <c r="A201" s="460"/>
      <c r="B201" s="319"/>
      <c r="C201" s="319"/>
      <c r="D201" s="319"/>
      <c r="E201" s="319"/>
      <c r="F201" s="319"/>
      <c r="G201" s="319"/>
      <c r="H201" s="31">
        <v>1</v>
      </c>
      <c r="I201" s="34"/>
    </row>
    <row r="202" spans="1:9" s="13" customFormat="1" x14ac:dyDescent="0.25">
      <c r="A202" s="460"/>
      <c r="B202" s="319"/>
      <c r="C202" s="319"/>
      <c r="D202" s="319"/>
      <c r="E202" s="319"/>
      <c r="F202" s="319"/>
      <c r="G202" s="319"/>
      <c r="H202" s="31">
        <v>2</v>
      </c>
      <c r="I202" s="34"/>
    </row>
    <row r="203" spans="1:9" s="13" customFormat="1" x14ac:dyDescent="0.25">
      <c r="A203" s="460"/>
      <c r="B203" s="319"/>
      <c r="C203" s="319"/>
      <c r="D203" s="319"/>
      <c r="E203" s="319"/>
      <c r="F203" s="319"/>
      <c r="G203" s="319"/>
      <c r="H203" s="31">
        <v>3</v>
      </c>
      <c r="I203" s="34"/>
    </row>
    <row r="204" spans="1:9" s="13" customFormat="1" x14ac:dyDescent="0.25">
      <c r="A204" s="460"/>
      <c r="B204" s="445"/>
      <c r="C204" s="445"/>
      <c r="D204" s="319"/>
      <c r="E204" s="319"/>
      <c r="F204" s="319"/>
      <c r="G204" s="319"/>
      <c r="H204" s="31">
        <v>0</v>
      </c>
      <c r="I204" s="85"/>
    </row>
    <row r="205" spans="1:9" s="13" customFormat="1" x14ac:dyDescent="0.25">
      <c r="A205" s="460"/>
      <c r="B205" s="445"/>
      <c r="C205" s="445"/>
      <c r="D205" s="319"/>
      <c r="E205" s="319"/>
      <c r="F205" s="319"/>
      <c r="G205" s="319"/>
      <c r="H205" s="31">
        <v>1</v>
      </c>
      <c r="I205" s="85"/>
    </row>
    <row r="206" spans="1:9" s="13" customFormat="1" x14ac:dyDescent="0.25">
      <c r="A206" s="460"/>
      <c r="B206" s="445"/>
      <c r="C206" s="445"/>
      <c r="D206" s="319"/>
      <c r="E206" s="319"/>
      <c r="F206" s="319"/>
      <c r="G206" s="319"/>
      <c r="H206" s="31">
        <v>2</v>
      </c>
      <c r="I206" s="85"/>
    </row>
    <row r="207" spans="1:9" s="13" customFormat="1" x14ac:dyDescent="0.25">
      <c r="A207" s="460"/>
      <c r="B207" s="445"/>
      <c r="C207" s="445"/>
      <c r="D207" s="319"/>
      <c r="E207" s="319"/>
      <c r="F207" s="319"/>
      <c r="G207" s="319"/>
      <c r="H207" s="31">
        <v>3</v>
      </c>
      <c r="I207" s="85"/>
    </row>
    <row r="208" spans="1:9" s="13" customFormat="1" x14ac:dyDescent="0.25">
      <c r="A208" s="460"/>
      <c r="B208" s="445"/>
      <c r="C208" s="445"/>
      <c r="D208" s="319"/>
      <c r="E208" s="319"/>
      <c r="F208" s="319"/>
      <c r="G208" s="319"/>
      <c r="H208" s="31">
        <v>0</v>
      </c>
      <c r="I208" s="86"/>
    </row>
    <row r="209" spans="1:9" s="13" customFormat="1" x14ac:dyDescent="0.25">
      <c r="A209" s="460"/>
      <c r="B209" s="445"/>
      <c r="C209" s="445"/>
      <c r="D209" s="319"/>
      <c r="E209" s="319"/>
      <c r="F209" s="319"/>
      <c r="G209" s="319"/>
      <c r="H209" s="31">
        <v>1</v>
      </c>
      <c r="I209" s="86"/>
    </row>
    <row r="210" spans="1:9" s="13" customFormat="1" x14ac:dyDescent="0.25">
      <c r="A210" s="460"/>
      <c r="B210" s="445"/>
      <c r="C210" s="445"/>
      <c r="D210" s="319"/>
      <c r="E210" s="319"/>
      <c r="F210" s="319"/>
      <c r="G210" s="319"/>
      <c r="H210" s="31">
        <v>2</v>
      </c>
      <c r="I210" s="86"/>
    </row>
    <row r="211" spans="1:9" s="13" customFormat="1" x14ac:dyDescent="0.25">
      <c r="A211" s="460"/>
      <c r="B211" s="445"/>
      <c r="C211" s="445"/>
      <c r="D211" s="319"/>
      <c r="E211" s="319"/>
      <c r="F211" s="319"/>
      <c r="G211" s="319"/>
      <c r="H211" s="31">
        <v>3</v>
      </c>
      <c r="I211" s="86"/>
    </row>
    <row r="212" spans="1:9" s="13" customFormat="1" x14ac:dyDescent="0.25">
      <c r="A212" s="460"/>
      <c r="B212" s="445"/>
      <c r="C212" s="445"/>
      <c r="D212" s="319"/>
      <c r="E212" s="319"/>
      <c r="F212" s="319"/>
      <c r="G212" s="319"/>
      <c r="H212" s="31">
        <v>0</v>
      </c>
      <c r="I212" s="34"/>
    </row>
    <row r="213" spans="1:9" s="13" customFormat="1" x14ac:dyDescent="0.25">
      <c r="A213" s="460"/>
      <c r="B213" s="445"/>
      <c r="C213" s="445"/>
      <c r="D213" s="319"/>
      <c r="E213" s="319"/>
      <c r="F213" s="319"/>
      <c r="G213" s="319"/>
      <c r="H213" s="31">
        <v>1</v>
      </c>
      <c r="I213" s="34"/>
    </row>
    <row r="214" spans="1:9" s="13" customFormat="1" x14ac:dyDescent="0.25">
      <c r="A214" s="460"/>
      <c r="B214" s="445"/>
      <c r="C214" s="445"/>
      <c r="D214" s="319"/>
      <c r="E214" s="319"/>
      <c r="F214" s="319"/>
      <c r="G214" s="319"/>
      <c r="H214" s="31">
        <v>2</v>
      </c>
      <c r="I214" s="34"/>
    </row>
    <row r="215" spans="1:9" s="13" customFormat="1" x14ac:dyDescent="0.25">
      <c r="A215" s="460"/>
      <c r="B215" s="445"/>
      <c r="C215" s="445"/>
      <c r="D215" s="319"/>
      <c r="E215" s="319"/>
      <c r="F215" s="319"/>
      <c r="G215" s="319"/>
      <c r="H215" s="31">
        <v>3</v>
      </c>
      <c r="I215" s="34"/>
    </row>
    <row r="216" spans="1:9" s="13" customFormat="1" ht="13.5" thickBot="1" x14ac:dyDescent="0.3">
      <c r="A216" s="495" t="s">
        <v>125</v>
      </c>
      <c r="B216" s="496"/>
      <c r="C216" s="496"/>
      <c r="D216" s="496"/>
      <c r="E216" s="496"/>
      <c r="F216" s="496"/>
      <c r="G216" s="496"/>
      <c r="H216" s="496"/>
      <c r="I216" s="497"/>
    </row>
    <row r="217" spans="1:9" s="13" customFormat="1" x14ac:dyDescent="0.25">
      <c r="A217" s="498" t="s">
        <v>126</v>
      </c>
      <c r="B217" s="499"/>
      <c r="C217" s="499"/>
      <c r="D217" s="499"/>
      <c r="E217" s="499"/>
      <c r="F217" s="499"/>
      <c r="G217" s="499"/>
      <c r="H217" s="488" t="s">
        <v>127</v>
      </c>
      <c r="I217" s="500"/>
    </row>
    <row r="218" spans="1:9" s="13" customFormat="1" x14ac:dyDescent="0.25">
      <c r="A218" s="501" t="s">
        <v>128</v>
      </c>
      <c r="B218" s="502" t="s">
        <v>126</v>
      </c>
      <c r="C218" s="502"/>
      <c r="D218" s="502" t="s">
        <v>60</v>
      </c>
      <c r="E218" s="502" t="s">
        <v>129</v>
      </c>
      <c r="F218" s="502" t="s">
        <v>130</v>
      </c>
      <c r="G218" s="502"/>
      <c r="H218" s="502" t="s">
        <v>103</v>
      </c>
      <c r="I218" s="503" t="s">
        <v>124</v>
      </c>
    </row>
    <row r="219" spans="1:9" s="13" customFormat="1" ht="25.5" x14ac:dyDescent="0.25">
      <c r="A219" s="501"/>
      <c r="B219" s="502"/>
      <c r="C219" s="502"/>
      <c r="D219" s="502"/>
      <c r="E219" s="502"/>
      <c r="F219" s="40" t="s">
        <v>131</v>
      </c>
      <c r="G219" s="40" t="s">
        <v>130</v>
      </c>
      <c r="H219" s="502"/>
      <c r="I219" s="503"/>
    </row>
    <row r="220" spans="1:9" s="13" customFormat="1" x14ac:dyDescent="0.25">
      <c r="A220" s="368"/>
      <c r="B220" s="319"/>
      <c r="C220" s="319"/>
      <c r="D220" s="319"/>
      <c r="E220" s="319"/>
      <c r="F220" s="319"/>
      <c r="G220" s="319"/>
      <c r="H220" s="31">
        <v>0</v>
      </c>
      <c r="I220" s="34"/>
    </row>
    <row r="221" spans="1:9" s="13" customFormat="1" x14ac:dyDescent="0.25">
      <c r="A221" s="368"/>
      <c r="B221" s="319"/>
      <c r="C221" s="319"/>
      <c r="D221" s="319"/>
      <c r="E221" s="319"/>
      <c r="F221" s="319"/>
      <c r="G221" s="319"/>
      <c r="H221" s="31">
        <v>1</v>
      </c>
      <c r="I221" s="34"/>
    </row>
    <row r="222" spans="1:9" s="13" customFormat="1" x14ac:dyDescent="0.25">
      <c r="A222" s="368"/>
      <c r="B222" s="319"/>
      <c r="C222" s="319"/>
      <c r="D222" s="319"/>
      <c r="E222" s="319"/>
      <c r="F222" s="319"/>
      <c r="G222" s="319"/>
      <c r="H222" s="31">
        <v>2</v>
      </c>
      <c r="I222" s="34"/>
    </row>
    <row r="223" spans="1:9" s="13" customFormat="1" ht="13.5" thickBot="1" x14ac:dyDescent="0.3">
      <c r="A223" s="515"/>
      <c r="B223" s="463"/>
      <c r="C223" s="463"/>
      <c r="D223" s="463"/>
      <c r="E223" s="463"/>
      <c r="F223" s="463"/>
      <c r="G223" s="463"/>
      <c r="H223" s="87">
        <v>3</v>
      </c>
      <c r="I223" s="88"/>
    </row>
    <row r="224" spans="1:9" s="13" customFormat="1" x14ac:dyDescent="0.25">
      <c r="A224" s="509" t="s">
        <v>132</v>
      </c>
      <c r="B224" s="510"/>
      <c r="C224" s="510"/>
      <c r="D224" s="510"/>
      <c r="E224" s="510"/>
      <c r="F224" s="510"/>
      <c r="G224" s="510"/>
      <c r="H224" s="510"/>
      <c r="I224" s="511"/>
    </row>
    <row r="225" spans="1:9" s="13" customFormat="1" x14ac:dyDescent="0.25">
      <c r="A225" s="512" t="s">
        <v>133</v>
      </c>
      <c r="B225" s="513"/>
      <c r="C225" s="513"/>
      <c r="D225" s="513"/>
      <c r="E225" s="513"/>
      <c r="F225" s="513"/>
      <c r="G225" s="513"/>
      <c r="H225" s="513"/>
      <c r="I225" s="514"/>
    </row>
    <row r="226" spans="1:9" s="13" customFormat="1" ht="13.5" thickBot="1" x14ac:dyDescent="0.3">
      <c r="A226" s="366" t="s">
        <v>132</v>
      </c>
      <c r="B226" s="465"/>
      <c r="C226" s="465"/>
      <c r="D226" s="465"/>
      <c r="E226" s="464"/>
      <c r="F226" s="465"/>
      <c r="G226" s="465"/>
      <c r="H226" s="465"/>
      <c r="I226" s="465"/>
    </row>
    <row r="227" spans="1:9" s="13" customFormat="1" ht="25.5" x14ac:dyDescent="0.25">
      <c r="A227" s="12" t="s">
        <v>134</v>
      </c>
      <c r="B227" s="38" t="s">
        <v>135</v>
      </c>
      <c r="C227" s="38" t="s">
        <v>136</v>
      </c>
      <c r="D227" s="39" t="s">
        <v>137</v>
      </c>
      <c r="E227" s="14" t="s">
        <v>103</v>
      </c>
      <c r="F227" s="15" t="s">
        <v>138</v>
      </c>
      <c r="G227" s="15" t="s">
        <v>139</v>
      </c>
      <c r="H227" s="15" t="s">
        <v>140</v>
      </c>
      <c r="I227" s="16" t="s">
        <v>141</v>
      </c>
    </row>
    <row r="228" spans="1:9" s="13" customFormat="1" x14ac:dyDescent="0.25">
      <c r="A228" s="17" t="s">
        <v>138</v>
      </c>
      <c r="B228" s="43" t="s">
        <v>142</v>
      </c>
      <c r="C228" s="43" t="s">
        <v>143</v>
      </c>
      <c r="D228" s="18"/>
      <c r="E228" s="19">
        <v>0</v>
      </c>
      <c r="F228" s="20"/>
      <c r="G228" s="20"/>
      <c r="H228" s="43"/>
      <c r="I228" s="21">
        <f>+G228</f>
        <v>0</v>
      </c>
    </row>
    <row r="229" spans="1:9" s="13" customFormat="1" x14ac:dyDescent="0.25">
      <c r="A229" s="17" t="s">
        <v>139</v>
      </c>
      <c r="B229" s="43" t="s">
        <v>142</v>
      </c>
      <c r="C229" s="43" t="s">
        <v>143</v>
      </c>
      <c r="D229" s="18"/>
      <c r="E229" s="19">
        <v>1</v>
      </c>
      <c r="F229" s="20"/>
      <c r="G229" s="20"/>
      <c r="H229" s="43"/>
      <c r="I229" s="21">
        <f>F229+G229</f>
        <v>0</v>
      </c>
    </row>
    <row r="230" spans="1:9" s="13" customFormat="1" ht="13.5" thickBot="1" x14ac:dyDescent="0.3">
      <c r="A230" s="22" t="s">
        <v>140</v>
      </c>
      <c r="B230" s="23" t="s">
        <v>142</v>
      </c>
      <c r="C230" s="23" t="s">
        <v>143</v>
      </c>
      <c r="D230" s="24"/>
      <c r="E230" s="19">
        <v>2</v>
      </c>
      <c r="F230" s="20"/>
      <c r="G230" s="20"/>
      <c r="H230" s="89"/>
      <c r="I230" s="21">
        <f>G230</f>
        <v>0</v>
      </c>
    </row>
    <row r="231" spans="1:9" s="13" customFormat="1" x14ac:dyDescent="0.25">
      <c r="A231" s="25"/>
      <c r="B231" s="25"/>
      <c r="C231" s="25"/>
      <c r="D231" s="25"/>
      <c r="E231" s="19">
        <v>3</v>
      </c>
      <c r="F231" s="43"/>
      <c r="G231" s="20"/>
      <c r="H231" s="20"/>
      <c r="I231" s="21">
        <f>G231</f>
        <v>0</v>
      </c>
    </row>
    <row r="232" spans="1:9" s="13" customFormat="1" ht="13.5" thickBot="1" x14ac:dyDescent="0.3">
      <c r="E232" s="28" t="s">
        <v>144</v>
      </c>
      <c r="F232" s="29">
        <f>F228</f>
        <v>0</v>
      </c>
      <c r="G232" s="29">
        <f t="shared" ref="G232" si="3">SUM(G228:G231)</f>
        <v>0</v>
      </c>
      <c r="H232" s="29">
        <f>SUM(H228:H231)</f>
        <v>0</v>
      </c>
      <c r="I232" s="30">
        <f>SUM(I228:I231)</f>
        <v>0</v>
      </c>
    </row>
    <row r="233" spans="1:9" s="13" customFormat="1" x14ac:dyDescent="0.25">
      <c r="A233" s="495" t="s">
        <v>145</v>
      </c>
      <c r="B233" s="496"/>
      <c r="C233" s="496"/>
      <c r="D233" s="496"/>
      <c r="E233" s="496"/>
      <c r="F233" s="496"/>
      <c r="G233" s="496"/>
      <c r="H233" s="496"/>
      <c r="I233" s="497"/>
    </row>
    <row r="234" spans="1:9" s="13" customFormat="1" x14ac:dyDescent="0.25">
      <c r="A234" s="508" t="s">
        <v>146</v>
      </c>
      <c r="B234" s="508"/>
      <c r="C234" s="508"/>
      <c r="D234" s="508"/>
      <c r="E234" s="508"/>
      <c r="F234" s="508"/>
      <c r="G234" s="26"/>
      <c r="H234" s="26"/>
      <c r="I234" s="26"/>
    </row>
    <row r="235" spans="1:9" s="13" customFormat="1" x14ac:dyDescent="0.25">
      <c r="A235" s="457" t="s">
        <v>94</v>
      </c>
      <c r="B235" s="457"/>
      <c r="C235" s="457"/>
      <c r="D235" s="457" t="s">
        <v>147</v>
      </c>
      <c r="E235" s="457"/>
      <c r="F235" s="457"/>
      <c r="G235" s="27"/>
      <c r="H235" s="27"/>
      <c r="I235" s="27"/>
    </row>
    <row r="236" spans="1:9" s="13" customFormat="1" x14ac:dyDescent="0.25">
      <c r="A236" s="442"/>
      <c r="B236" s="442"/>
      <c r="C236" s="442"/>
      <c r="D236" s="442"/>
      <c r="E236" s="442"/>
      <c r="F236" s="442"/>
      <c r="G236" s="27"/>
      <c r="H236" s="27"/>
      <c r="I236" s="27"/>
    </row>
    <row r="237" spans="1:9" s="13" customFormat="1" x14ac:dyDescent="0.25">
      <c r="A237" s="442"/>
      <c r="B237" s="442"/>
      <c r="C237" s="442"/>
      <c r="D237" s="442"/>
      <c r="E237" s="442"/>
      <c r="F237" s="442"/>
      <c r="G237" s="27"/>
      <c r="H237" s="27"/>
      <c r="I237" s="27"/>
    </row>
    <row r="238" spans="1:9" s="13" customFormat="1" x14ac:dyDescent="0.25">
      <c r="A238" s="442"/>
      <c r="B238" s="442"/>
      <c r="C238" s="442"/>
      <c r="D238" s="442"/>
      <c r="E238" s="442"/>
      <c r="F238" s="442"/>
      <c r="G238" s="27"/>
      <c r="H238" s="27"/>
      <c r="I238" s="27"/>
    </row>
    <row r="239" spans="1:9" x14ac:dyDescent="0.2">
      <c r="A239" s="504" t="s">
        <v>148</v>
      </c>
      <c r="B239" s="504"/>
      <c r="C239" s="505"/>
      <c r="D239" s="506"/>
      <c r="E239" s="506"/>
      <c r="F239" s="506"/>
      <c r="G239" s="506"/>
      <c r="H239" s="506"/>
      <c r="I239" s="507"/>
    </row>
    <row r="240" spans="1:9" x14ac:dyDescent="0.2">
      <c r="A240" s="508" t="s">
        <v>149</v>
      </c>
      <c r="B240" s="508"/>
      <c r="C240" s="505"/>
      <c r="D240" s="506"/>
      <c r="E240" s="506"/>
      <c r="F240" s="506"/>
      <c r="G240" s="506"/>
      <c r="H240" s="506"/>
      <c r="I240" s="507"/>
    </row>
    <row r="241" spans="1:9" x14ac:dyDescent="0.2">
      <c r="A241" s="508" t="s">
        <v>150</v>
      </c>
      <c r="B241" s="508"/>
      <c r="C241" s="505"/>
      <c r="D241" s="506"/>
      <c r="E241" s="506"/>
      <c r="F241" s="506"/>
      <c r="G241" s="506"/>
      <c r="H241" s="506"/>
      <c r="I241" s="507"/>
    </row>
  </sheetData>
  <mergeCells count="5768">
    <mergeCell ref="I83:I84"/>
    <mergeCell ref="A83:C84"/>
    <mergeCell ref="A137:C138"/>
    <mergeCell ref="I137:I138"/>
    <mergeCell ref="B135:I135"/>
    <mergeCell ref="B136:I136"/>
    <mergeCell ref="B109:I109"/>
    <mergeCell ref="A239:B239"/>
    <mergeCell ref="C239:I239"/>
    <mergeCell ref="A240:B240"/>
    <mergeCell ref="C240:I240"/>
    <mergeCell ref="A241:B241"/>
    <mergeCell ref="C241:I241"/>
    <mergeCell ref="A236:C236"/>
    <mergeCell ref="D236:F236"/>
    <mergeCell ref="A237:C237"/>
    <mergeCell ref="D237:F237"/>
    <mergeCell ref="A238:C238"/>
    <mergeCell ref="D238:F238"/>
    <mergeCell ref="A224:I224"/>
    <mergeCell ref="A225:I225"/>
    <mergeCell ref="A226:I226"/>
    <mergeCell ref="A233:I233"/>
    <mergeCell ref="A234:F234"/>
    <mergeCell ref="A235:C235"/>
    <mergeCell ref="D235:F235"/>
    <mergeCell ref="A220:A223"/>
    <mergeCell ref="B220:C223"/>
    <mergeCell ref="D220:D223"/>
    <mergeCell ref="E220:E223"/>
    <mergeCell ref="F220:F223"/>
    <mergeCell ref="G220:G223"/>
    <mergeCell ref="A216:I216"/>
    <mergeCell ref="A217:G217"/>
    <mergeCell ref="H217:I217"/>
    <mergeCell ref="A218:A219"/>
    <mergeCell ref="B218:C219"/>
    <mergeCell ref="D218:D219"/>
    <mergeCell ref="E218:E219"/>
    <mergeCell ref="F218:G218"/>
    <mergeCell ref="H218:H219"/>
    <mergeCell ref="I218:I219"/>
    <mergeCell ref="A212:A215"/>
    <mergeCell ref="B212:C215"/>
    <mergeCell ref="D212:D215"/>
    <mergeCell ref="E212:E215"/>
    <mergeCell ref="F212:F215"/>
    <mergeCell ref="G212:G215"/>
    <mergeCell ref="A208:A211"/>
    <mergeCell ref="B208:C211"/>
    <mergeCell ref="D208:D211"/>
    <mergeCell ref="E208:E211"/>
    <mergeCell ref="F208:F211"/>
    <mergeCell ref="G208:G211"/>
    <mergeCell ref="A204:A207"/>
    <mergeCell ref="B204:C207"/>
    <mergeCell ref="D204:D207"/>
    <mergeCell ref="E204:E207"/>
    <mergeCell ref="F204:F207"/>
    <mergeCell ref="G204:G207"/>
    <mergeCell ref="A196:I196"/>
    <mergeCell ref="A197:I197"/>
    <mergeCell ref="A198:I198"/>
    <mergeCell ref="B199:C199"/>
    <mergeCell ref="A200:A203"/>
    <mergeCell ref="B200:C203"/>
    <mergeCell ref="D200:D203"/>
    <mergeCell ref="E200:E203"/>
    <mergeCell ref="F200:F203"/>
    <mergeCell ref="G200:G203"/>
    <mergeCell ref="A190:I190"/>
    <mergeCell ref="A191:I191"/>
    <mergeCell ref="A192:I192"/>
    <mergeCell ref="A193:I193"/>
    <mergeCell ref="A194:I194"/>
    <mergeCell ref="A195:I195"/>
    <mergeCell ref="H183:H184"/>
    <mergeCell ref="I183:I184"/>
    <mergeCell ref="A185:A189"/>
    <mergeCell ref="B185:B189"/>
    <mergeCell ref="C185:C189"/>
    <mergeCell ref="D185:D189"/>
    <mergeCell ref="E185:E189"/>
    <mergeCell ref="C181:D181"/>
    <mergeCell ref="H181:I181"/>
    <mergeCell ref="A182:I182"/>
    <mergeCell ref="A183:A184"/>
    <mergeCell ref="B183:B184"/>
    <mergeCell ref="C183:C184"/>
    <mergeCell ref="D183:D184"/>
    <mergeCell ref="E183:E184"/>
    <mergeCell ref="F183:F184"/>
    <mergeCell ref="G183:G184"/>
    <mergeCell ref="C178:D178"/>
    <mergeCell ref="H178:I178"/>
    <mergeCell ref="C179:D179"/>
    <mergeCell ref="H179:I179"/>
    <mergeCell ref="C180:D180"/>
    <mergeCell ref="H180:I180"/>
    <mergeCell ref="A165:A175"/>
    <mergeCell ref="B165:B175"/>
    <mergeCell ref="C165:C175"/>
    <mergeCell ref="A176:B176"/>
    <mergeCell ref="A177:I177"/>
    <mergeCell ref="A163:C164"/>
    <mergeCell ref="I163:I164"/>
    <mergeCell ref="A150:A160"/>
    <mergeCell ref="B150:B160"/>
    <mergeCell ref="C150:C160"/>
    <mergeCell ref="B161:I161"/>
    <mergeCell ref="B162:I162"/>
    <mergeCell ref="A139:A149"/>
    <mergeCell ref="B139:B149"/>
    <mergeCell ref="C139:C149"/>
    <mergeCell ref="A113:A123"/>
    <mergeCell ref="B113:B123"/>
    <mergeCell ref="C113:C123"/>
    <mergeCell ref="A124:A134"/>
    <mergeCell ref="B124:B134"/>
    <mergeCell ref="C124:C134"/>
    <mergeCell ref="A98:A108"/>
    <mergeCell ref="B98:B108"/>
    <mergeCell ref="C98:C108"/>
    <mergeCell ref="B110:I110"/>
    <mergeCell ref="A85:A86"/>
    <mergeCell ref="B85:B86"/>
    <mergeCell ref="C85:C86"/>
    <mergeCell ref="D85:D86"/>
    <mergeCell ref="A87:A97"/>
    <mergeCell ref="B87:B97"/>
    <mergeCell ref="C87:C97"/>
    <mergeCell ref="I111:I112"/>
    <mergeCell ref="A111:C112"/>
    <mergeCell ref="D78:I78"/>
    <mergeCell ref="A79:I79"/>
    <mergeCell ref="B81:I81"/>
    <mergeCell ref="B82:I82"/>
    <mergeCell ref="A80:B80"/>
    <mergeCell ref="C80:I80"/>
    <mergeCell ref="B63:C63"/>
    <mergeCell ref="D63:E63"/>
    <mergeCell ref="A74:I74"/>
    <mergeCell ref="A75:I75"/>
    <mergeCell ref="A76:I76"/>
    <mergeCell ref="A77:A78"/>
    <mergeCell ref="C77:D77"/>
    <mergeCell ref="F77:G77"/>
    <mergeCell ref="H77:I77"/>
    <mergeCell ref="B78:C78"/>
    <mergeCell ref="A58:I58"/>
    <mergeCell ref="A59:I59"/>
    <mergeCell ref="A60:A63"/>
    <mergeCell ref="B60:I60"/>
    <mergeCell ref="B61:C61"/>
    <mergeCell ref="D61:E61"/>
    <mergeCell ref="F61:I61"/>
    <mergeCell ref="B62:C62"/>
    <mergeCell ref="D62:E62"/>
    <mergeCell ref="F62:I62"/>
    <mergeCell ref="E64:I73"/>
    <mergeCell ref="A55:A56"/>
    <mergeCell ref="C55:I55"/>
    <mergeCell ref="C56:I56"/>
    <mergeCell ref="A57:B57"/>
    <mergeCell ref="C57:E57"/>
    <mergeCell ref="F57:H57"/>
    <mergeCell ref="XCP54:XDA54"/>
    <mergeCell ref="XDB54:XDM54"/>
    <mergeCell ref="XDN54:XDY54"/>
    <mergeCell ref="XDZ54:XEK54"/>
    <mergeCell ref="XEL54:XEW54"/>
    <mergeCell ref="XEX54:XFA54"/>
    <mergeCell ref="WZV54:XAG54"/>
    <mergeCell ref="XAH54:XAS54"/>
    <mergeCell ref="XAT54:XBE54"/>
    <mergeCell ref="XBF54:XBQ54"/>
    <mergeCell ref="XBR54:XCC54"/>
    <mergeCell ref="XCD54:XCO54"/>
    <mergeCell ref="WXB54:WXM54"/>
    <mergeCell ref="WXN54:WXY54"/>
    <mergeCell ref="WXZ54:WYK54"/>
    <mergeCell ref="WYL54:WYW54"/>
    <mergeCell ref="WYX54:WZI54"/>
    <mergeCell ref="WZJ54:WZU54"/>
    <mergeCell ref="WUH54:WUS54"/>
    <mergeCell ref="WUT54:WVE54"/>
    <mergeCell ref="WVF54:WVQ54"/>
    <mergeCell ref="WVR54:WWC54"/>
    <mergeCell ref="WWD54:WWO54"/>
    <mergeCell ref="WWP54:WXA54"/>
    <mergeCell ref="WRN54:WRY54"/>
    <mergeCell ref="WRZ54:WSK54"/>
    <mergeCell ref="WSL54:WSW54"/>
    <mergeCell ref="WSX54:WTI54"/>
    <mergeCell ref="WTJ54:WTU54"/>
    <mergeCell ref="WTV54:WUG54"/>
    <mergeCell ref="WOT54:WPE54"/>
    <mergeCell ref="WPF54:WPQ54"/>
    <mergeCell ref="WPR54:WQC54"/>
    <mergeCell ref="WQD54:WQO54"/>
    <mergeCell ref="WQP54:WRA54"/>
    <mergeCell ref="WRB54:WRM54"/>
    <mergeCell ref="WLZ54:WMK54"/>
    <mergeCell ref="WML54:WMW54"/>
    <mergeCell ref="WMX54:WNI54"/>
    <mergeCell ref="WNJ54:WNU54"/>
    <mergeCell ref="WNV54:WOG54"/>
    <mergeCell ref="WOH54:WOS54"/>
    <mergeCell ref="WJF54:WJQ54"/>
    <mergeCell ref="WJR54:WKC54"/>
    <mergeCell ref="WKD54:WKO54"/>
    <mergeCell ref="WKP54:WLA54"/>
    <mergeCell ref="WLB54:WLM54"/>
    <mergeCell ref="WLN54:WLY54"/>
    <mergeCell ref="WGL54:WGW54"/>
    <mergeCell ref="WGX54:WHI54"/>
    <mergeCell ref="WHJ54:WHU54"/>
    <mergeCell ref="WHV54:WIG54"/>
    <mergeCell ref="WIH54:WIS54"/>
    <mergeCell ref="WIT54:WJE54"/>
    <mergeCell ref="WDR54:WEC54"/>
    <mergeCell ref="WED54:WEO54"/>
    <mergeCell ref="WEP54:WFA54"/>
    <mergeCell ref="WFB54:WFM54"/>
    <mergeCell ref="WFN54:WFY54"/>
    <mergeCell ref="WFZ54:WGK54"/>
    <mergeCell ref="WAX54:WBI54"/>
    <mergeCell ref="WBJ54:WBU54"/>
    <mergeCell ref="WBV54:WCG54"/>
    <mergeCell ref="WCH54:WCS54"/>
    <mergeCell ref="WCT54:WDE54"/>
    <mergeCell ref="WDF54:WDQ54"/>
    <mergeCell ref="VYD54:VYO54"/>
    <mergeCell ref="VYP54:VZA54"/>
    <mergeCell ref="VZB54:VZM54"/>
    <mergeCell ref="VZN54:VZY54"/>
    <mergeCell ref="VZZ54:WAK54"/>
    <mergeCell ref="WAL54:WAW54"/>
    <mergeCell ref="VVJ54:VVU54"/>
    <mergeCell ref="VVV54:VWG54"/>
    <mergeCell ref="VWH54:VWS54"/>
    <mergeCell ref="VWT54:VXE54"/>
    <mergeCell ref="VXF54:VXQ54"/>
    <mergeCell ref="VXR54:VYC54"/>
    <mergeCell ref="VSP54:VTA54"/>
    <mergeCell ref="VTB54:VTM54"/>
    <mergeCell ref="VTN54:VTY54"/>
    <mergeCell ref="VTZ54:VUK54"/>
    <mergeCell ref="VUL54:VUW54"/>
    <mergeCell ref="VUX54:VVI54"/>
    <mergeCell ref="VPV54:VQG54"/>
    <mergeCell ref="VQH54:VQS54"/>
    <mergeCell ref="VQT54:VRE54"/>
    <mergeCell ref="VRF54:VRQ54"/>
    <mergeCell ref="VRR54:VSC54"/>
    <mergeCell ref="VSD54:VSO54"/>
    <mergeCell ref="VNB54:VNM54"/>
    <mergeCell ref="VNN54:VNY54"/>
    <mergeCell ref="VNZ54:VOK54"/>
    <mergeCell ref="VOL54:VOW54"/>
    <mergeCell ref="VOX54:VPI54"/>
    <mergeCell ref="VPJ54:VPU54"/>
    <mergeCell ref="VKH54:VKS54"/>
    <mergeCell ref="VKT54:VLE54"/>
    <mergeCell ref="VLF54:VLQ54"/>
    <mergeCell ref="VLR54:VMC54"/>
    <mergeCell ref="VMD54:VMO54"/>
    <mergeCell ref="VMP54:VNA54"/>
    <mergeCell ref="VHN54:VHY54"/>
    <mergeCell ref="VHZ54:VIK54"/>
    <mergeCell ref="VIL54:VIW54"/>
    <mergeCell ref="VIX54:VJI54"/>
    <mergeCell ref="VJJ54:VJU54"/>
    <mergeCell ref="VJV54:VKG54"/>
    <mergeCell ref="VET54:VFE54"/>
    <mergeCell ref="VFF54:VFQ54"/>
    <mergeCell ref="VFR54:VGC54"/>
    <mergeCell ref="VGD54:VGO54"/>
    <mergeCell ref="VGP54:VHA54"/>
    <mergeCell ref="VHB54:VHM54"/>
    <mergeCell ref="VBZ54:VCK54"/>
    <mergeCell ref="VCL54:VCW54"/>
    <mergeCell ref="VCX54:VDI54"/>
    <mergeCell ref="VDJ54:VDU54"/>
    <mergeCell ref="VDV54:VEG54"/>
    <mergeCell ref="VEH54:VES54"/>
    <mergeCell ref="UZF54:UZQ54"/>
    <mergeCell ref="UZR54:VAC54"/>
    <mergeCell ref="VAD54:VAO54"/>
    <mergeCell ref="VAP54:VBA54"/>
    <mergeCell ref="VBB54:VBM54"/>
    <mergeCell ref="VBN54:VBY54"/>
    <mergeCell ref="UWL54:UWW54"/>
    <mergeCell ref="UWX54:UXI54"/>
    <mergeCell ref="UXJ54:UXU54"/>
    <mergeCell ref="UXV54:UYG54"/>
    <mergeCell ref="UYH54:UYS54"/>
    <mergeCell ref="UYT54:UZE54"/>
    <mergeCell ref="UTR54:UUC54"/>
    <mergeCell ref="UUD54:UUO54"/>
    <mergeCell ref="UUP54:UVA54"/>
    <mergeCell ref="UVB54:UVM54"/>
    <mergeCell ref="UVN54:UVY54"/>
    <mergeCell ref="UVZ54:UWK54"/>
    <mergeCell ref="UQX54:URI54"/>
    <mergeCell ref="URJ54:URU54"/>
    <mergeCell ref="URV54:USG54"/>
    <mergeCell ref="USH54:USS54"/>
    <mergeCell ref="UST54:UTE54"/>
    <mergeCell ref="UTF54:UTQ54"/>
    <mergeCell ref="UOD54:UOO54"/>
    <mergeCell ref="UOP54:UPA54"/>
    <mergeCell ref="UPB54:UPM54"/>
    <mergeCell ref="UPN54:UPY54"/>
    <mergeCell ref="UPZ54:UQK54"/>
    <mergeCell ref="UQL54:UQW54"/>
    <mergeCell ref="ULJ54:ULU54"/>
    <mergeCell ref="ULV54:UMG54"/>
    <mergeCell ref="UMH54:UMS54"/>
    <mergeCell ref="UMT54:UNE54"/>
    <mergeCell ref="UNF54:UNQ54"/>
    <mergeCell ref="UNR54:UOC54"/>
    <mergeCell ref="UIP54:UJA54"/>
    <mergeCell ref="UJB54:UJM54"/>
    <mergeCell ref="UJN54:UJY54"/>
    <mergeCell ref="UJZ54:UKK54"/>
    <mergeCell ref="UKL54:UKW54"/>
    <mergeCell ref="UKX54:ULI54"/>
    <mergeCell ref="UFV54:UGG54"/>
    <mergeCell ref="UGH54:UGS54"/>
    <mergeCell ref="UGT54:UHE54"/>
    <mergeCell ref="UHF54:UHQ54"/>
    <mergeCell ref="UHR54:UIC54"/>
    <mergeCell ref="UID54:UIO54"/>
    <mergeCell ref="UDB54:UDM54"/>
    <mergeCell ref="UDN54:UDY54"/>
    <mergeCell ref="UDZ54:UEK54"/>
    <mergeCell ref="UEL54:UEW54"/>
    <mergeCell ref="UEX54:UFI54"/>
    <mergeCell ref="UFJ54:UFU54"/>
    <mergeCell ref="UAH54:UAS54"/>
    <mergeCell ref="UAT54:UBE54"/>
    <mergeCell ref="UBF54:UBQ54"/>
    <mergeCell ref="UBR54:UCC54"/>
    <mergeCell ref="UCD54:UCO54"/>
    <mergeCell ref="UCP54:UDA54"/>
    <mergeCell ref="TXN54:TXY54"/>
    <mergeCell ref="TXZ54:TYK54"/>
    <mergeCell ref="TYL54:TYW54"/>
    <mergeCell ref="TYX54:TZI54"/>
    <mergeCell ref="TZJ54:TZU54"/>
    <mergeCell ref="TZV54:UAG54"/>
    <mergeCell ref="TUT54:TVE54"/>
    <mergeCell ref="TVF54:TVQ54"/>
    <mergeCell ref="TVR54:TWC54"/>
    <mergeCell ref="TWD54:TWO54"/>
    <mergeCell ref="TWP54:TXA54"/>
    <mergeCell ref="TXB54:TXM54"/>
    <mergeCell ref="TRZ54:TSK54"/>
    <mergeCell ref="TSL54:TSW54"/>
    <mergeCell ref="TSX54:TTI54"/>
    <mergeCell ref="TTJ54:TTU54"/>
    <mergeCell ref="TTV54:TUG54"/>
    <mergeCell ref="TUH54:TUS54"/>
    <mergeCell ref="TPF54:TPQ54"/>
    <mergeCell ref="TPR54:TQC54"/>
    <mergeCell ref="TQD54:TQO54"/>
    <mergeCell ref="TQP54:TRA54"/>
    <mergeCell ref="TRB54:TRM54"/>
    <mergeCell ref="TRN54:TRY54"/>
    <mergeCell ref="TML54:TMW54"/>
    <mergeCell ref="TMX54:TNI54"/>
    <mergeCell ref="TNJ54:TNU54"/>
    <mergeCell ref="TNV54:TOG54"/>
    <mergeCell ref="TOH54:TOS54"/>
    <mergeCell ref="TOT54:TPE54"/>
    <mergeCell ref="TJR54:TKC54"/>
    <mergeCell ref="TKD54:TKO54"/>
    <mergeCell ref="TKP54:TLA54"/>
    <mergeCell ref="TLB54:TLM54"/>
    <mergeCell ref="TLN54:TLY54"/>
    <mergeCell ref="TLZ54:TMK54"/>
    <mergeCell ref="TGX54:THI54"/>
    <mergeCell ref="THJ54:THU54"/>
    <mergeCell ref="THV54:TIG54"/>
    <mergeCell ref="TIH54:TIS54"/>
    <mergeCell ref="TIT54:TJE54"/>
    <mergeCell ref="TJF54:TJQ54"/>
    <mergeCell ref="TED54:TEO54"/>
    <mergeCell ref="TEP54:TFA54"/>
    <mergeCell ref="TFB54:TFM54"/>
    <mergeCell ref="TFN54:TFY54"/>
    <mergeCell ref="TFZ54:TGK54"/>
    <mergeCell ref="TGL54:TGW54"/>
    <mergeCell ref="TBJ54:TBU54"/>
    <mergeCell ref="TBV54:TCG54"/>
    <mergeCell ref="TCH54:TCS54"/>
    <mergeCell ref="TCT54:TDE54"/>
    <mergeCell ref="TDF54:TDQ54"/>
    <mergeCell ref="TDR54:TEC54"/>
    <mergeCell ref="SYP54:SZA54"/>
    <mergeCell ref="SZB54:SZM54"/>
    <mergeCell ref="SZN54:SZY54"/>
    <mergeCell ref="SZZ54:TAK54"/>
    <mergeCell ref="TAL54:TAW54"/>
    <mergeCell ref="TAX54:TBI54"/>
    <mergeCell ref="SVV54:SWG54"/>
    <mergeCell ref="SWH54:SWS54"/>
    <mergeCell ref="SWT54:SXE54"/>
    <mergeCell ref="SXF54:SXQ54"/>
    <mergeCell ref="SXR54:SYC54"/>
    <mergeCell ref="SYD54:SYO54"/>
    <mergeCell ref="STB54:STM54"/>
    <mergeCell ref="STN54:STY54"/>
    <mergeCell ref="STZ54:SUK54"/>
    <mergeCell ref="SUL54:SUW54"/>
    <mergeCell ref="SUX54:SVI54"/>
    <mergeCell ref="SVJ54:SVU54"/>
    <mergeCell ref="SQH54:SQS54"/>
    <mergeCell ref="SQT54:SRE54"/>
    <mergeCell ref="SRF54:SRQ54"/>
    <mergeCell ref="SRR54:SSC54"/>
    <mergeCell ref="SSD54:SSO54"/>
    <mergeCell ref="SSP54:STA54"/>
    <mergeCell ref="SNN54:SNY54"/>
    <mergeCell ref="SNZ54:SOK54"/>
    <mergeCell ref="SOL54:SOW54"/>
    <mergeCell ref="SOX54:SPI54"/>
    <mergeCell ref="SPJ54:SPU54"/>
    <mergeCell ref="SPV54:SQG54"/>
    <mergeCell ref="SKT54:SLE54"/>
    <mergeCell ref="SLF54:SLQ54"/>
    <mergeCell ref="SLR54:SMC54"/>
    <mergeCell ref="SMD54:SMO54"/>
    <mergeCell ref="SMP54:SNA54"/>
    <mergeCell ref="SNB54:SNM54"/>
    <mergeCell ref="SHZ54:SIK54"/>
    <mergeCell ref="SIL54:SIW54"/>
    <mergeCell ref="SIX54:SJI54"/>
    <mergeCell ref="SJJ54:SJU54"/>
    <mergeCell ref="SJV54:SKG54"/>
    <mergeCell ref="SKH54:SKS54"/>
    <mergeCell ref="SFF54:SFQ54"/>
    <mergeCell ref="SFR54:SGC54"/>
    <mergeCell ref="SGD54:SGO54"/>
    <mergeCell ref="SGP54:SHA54"/>
    <mergeCell ref="SHB54:SHM54"/>
    <mergeCell ref="SHN54:SHY54"/>
    <mergeCell ref="SCL54:SCW54"/>
    <mergeCell ref="SCX54:SDI54"/>
    <mergeCell ref="SDJ54:SDU54"/>
    <mergeCell ref="SDV54:SEG54"/>
    <mergeCell ref="SEH54:SES54"/>
    <mergeCell ref="SET54:SFE54"/>
    <mergeCell ref="RZR54:SAC54"/>
    <mergeCell ref="SAD54:SAO54"/>
    <mergeCell ref="SAP54:SBA54"/>
    <mergeCell ref="SBB54:SBM54"/>
    <mergeCell ref="SBN54:SBY54"/>
    <mergeCell ref="SBZ54:SCK54"/>
    <mergeCell ref="RWX54:RXI54"/>
    <mergeCell ref="RXJ54:RXU54"/>
    <mergeCell ref="RXV54:RYG54"/>
    <mergeCell ref="RYH54:RYS54"/>
    <mergeCell ref="RYT54:RZE54"/>
    <mergeCell ref="RZF54:RZQ54"/>
    <mergeCell ref="RUD54:RUO54"/>
    <mergeCell ref="RUP54:RVA54"/>
    <mergeCell ref="RVB54:RVM54"/>
    <mergeCell ref="RVN54:RVY54"/>
    <mergeCell ref="RVZ54:RWK54"/>
    <mergeCell ref="RWL54:RWW54"/>
    <mergeCell ref="RRJ54:RRU54"/>
    <mergeCell ref="RRV54:RSG54"/>
    <mergeCell ref="RSH54:RSS54"/>
    <mergeCell ref="RST54:RTE54"/>
    <mergeCell ref="RTF54:RTQ54"/>
    <mergeCell ref="RTR54:RUC54"/>
    <mergeCell ref="ROP54:RPA54"/>
    <mergeCell ref="RPB54:RPM54"/>
    <mergeCell ref="RPN54:RPY54"/>
    <mergeCell ref="RPZ54:RQK54"/>
    <mergeCell ref="RQL54:RQW54"/>
    <mergeCell ref="RQX54:RRI54"/>
    <mergeCell ref="RLV54:RMG54"/>
    <mergeCell ref="RMH54:RMS54"/>
    <mergeCell ref="RMT54:RNE54"/>
    <mergeCell ref="RNF54:RNQ54"/>
    <mergeCell ref="RNR54:ROC54"/>
    <mergeCell ref="ROD54:ROO54"/>
    <mergeCell ref="RJB54:RJM54"/>
    <mergeCell ref="RJN54:RJY54"/>
    <mergeCell ref="RJZ54:RKK54"/>
    <mergeCell ref="RKL54:RKW54"/>
    <mergeCell ref="RKX54:RLI54"/>
    <mergeCell ref="RLJ54:RLU54"/>
    <mergeCell ref="RGH54:RGS54"/>
    <mergeCell ref="RGT54:RHE54"/>
    <mergeCell ref="RHF54:RHQ54"/>
    <mergeCell ref="RHR54:RIC54"/>
    <mergeCell ref="RID54:RIO54"/>
    <mergeCell ref="RIP54:RJA54"/>
    <mergeCell ref="RDN54:RDY54"/>
    <mergeCell ref="RDZ54:REK54"/>
    <mergeCell ref="REL54:REW54"/>
    <mergeCell ref="REX54:RFI54"/>
    <mergeCell ref="RFJ54:RFU54"/>
    <mergeCell ref="RFV54:RGG54"/>
    <mergeCell ref="RAT54:RBE54"/>
    <mergeCell ref="RBF54:RBQ54"/>
    <mergeCell ref="RBR54:RCC54"/>
    <mergeCell ref="RCD54:RCO54"/>
    <mergeCell ref="RCP54:RDA54"/>
    <mergeCell ref="RDB54:RDM54"/>
    <mergeCell ref="QXZ54:QYK54"/>
    <mergeCell ref="QYL54:QYW54"/>
    <mergeCell ref="QYX54:QZI54"/>
    <mergeCell ref="QZJ54:QZU54"/>
    <mergeCell ref="QZV54:RAG54"/>
    <mergeCell ref="RAH54:RAS54"/>
    <mergeCell ref="QVF54:QVQ54"/>
    <mergeCell ref="QVR54:QWC54"/>
    <mergeCell ref="QWD54:QWO54"/>
    <mergeCell ref="QWP54:QXA54"/>
    <mergeCell ref="QXB54:QXM54"/>
    <mergeCell ref="QXN54:QXY54"/>
    <mergeCell ref="QSL54:QSW54"/>
    <mergeCell ref="QSX54:QTI54"/>
    <mergeCell ref="QTJ54:QTU54"/>
    <mergeCell ref="QTV54:QUG54"/>
    <mergeCell ref="QUH54:QUS54"/>
    <mergeCell ref="QUT54:QVE54"/>
    <mergeCell ref="QPR54:QQC54"/>
    <mergeCell ref="QQD54:QQO54"/>
    <mergeCell ref="QQP54:QRA54"/>
    <mergeCell ref="QRB54:QRM54"/>
    <mergeCell ref="QRN54:QRY54"/>
    <mergeCell ref="QRZ54:QSK54"/>
    <mergeCell ref="QMX54:QNI54"/>
    <mergeCell ref="QNJ54:QNU54"/>
    <mergeCell ref="QNV54:QOG54"/>
    <mergeCell ref="QOH54:QOS54"/>
    <mergeCell ref="QOT54:QPE54"/>
    <mergeCell ref="QPF54:QPQ54"/>
    <mergeCell ref="QKD54:QKO54"/>
    <mergeCell ref="QKP54:QLA54"/>
    <mergeCell ref="QLB54:QLM54"/>
    <mergeCell ref="QLN54:QLY54"/>
    <mergeCell ref="QLZ54:QMK54"/>
    <mergeCell ref="QML54:QMW54"/>
    <mergeCell ref="QHJ54:QHU54"/>
    <mergeCell ref="QHV54:QIG54"/>
    <mergeCell ref="QIH54:QIS54"/>
    <mergeCell ref="QIT54:QJE54"/>
    <mergeCell ref="QJF54:QJQ54"/>
    <mergeCell ref="QJR54:QKC54"/>
    <mergeCell ref="QEP54:QFA54"/>
    <mergeCell ref="QFB54:QFM54"/>
    <mergeCell ref="QFN54:QFY54"/>
    <mergeCell ref="QFZ54:QGK54"/>
    <mergeCell ref="QGL54:QGW54"/>
    <mergeCell ref="QGX54:QHI54"/>
    <mergeCell ref="QBV54:QCG54"/>
    <mergeCell ref="QCH54:QCS54"/>
    <mergeCell ref="QCT54:QDE54"/>
    <mergeCell ref="QDF54:QDQ54"/>
    <mergeCell ref="QDR54:QEC54"/>
    <mergeCell ref="QED54:QEO54"/>
    <mergeCell ref="PZB54:PZM54"/>
    <mergeCell ref="PZN54:PZY54"/>
    <mergeCell ref="PZZ54:QAK54"/>
    <mergeCell ref="QAL54:QAW54"/>
    <mergeCell ref="QAX54:QBI54"/>
    <mergeCell ref="QBJ54:QBU54"/>
    <mergeCell ref="PWH54:PWS54"/>
    <mergeCell ref="PWT54:PXE54"/>
    <mergeCell ref="PXF54:PXQ54"/>
    <mergeCell ref="PXR54:PYC54"/>
    <mergeCell ref="PYD54:PYO54"/>
    <mergeCell ref="PYP54:PZA54"/>
    <mergeCell ref="PTN54:PTY54"/>
    <mergeCell ref="PTZ54:PUK54"/>
    <mergeCell ref="PUL54:PUW54"/>
    <mergeCell ref="PUX54:PVI54"/>
    <mergeCell ref="PVJ54:PVU54"/>
    <mergeCell ref="PVV54:PWG54"/>
    <mergeCell ref="PQT54:PRE54"/>
    <mergeCell ref="PRF54:PRQ54"/>
    <mergeCell ref="PRR54:PSC54"/>
    <mergeCell ref="PSD54:PSO54"/>
    <mergeCell ref="PSP54:PTA54"/>
    <mergeCell ref="PTB54:PTM54"/>
    <mergeCell ref="PNZ54:POK54"/>
    <mergeCell ref="POL54:POW54"/>
    <mergeCell ref="POX54:PPI54"/>
    <mergeCell ref="PPJ54:PPU54"/>
    <mergeCell ref="PPV54:PQG54"/>
    <mergeCell ref="PQH54:PQS54"/>
    <mergeCell ref="PLF54:PLQ54"/>
    <mergeCell ref="PLR54:PMC54"/>
    <mergeCell ref="PMD54:PMO54"/>
    <mergeCell ref="PMP54:PNA54"/>
    <mergeCell ref="PNB54:PNM54"/>
    <mergeCell ref="PNN54:PNY54"/>
    <mergeCell ref="PIL54:PIW54"/>
    <mergeCell ref="PIX54:PJI54"/>
    <mergeCell ref="PJJ54:PJU54"/>
    <mergeCell ref="PJV54:PKG54"/>
    <mergeCell ref="PKH54:PKS54"/>
    <mergeCell ref="PKT54:PLE54"/>
    <mergeCell ref="PFR54:PGC54"/>
    <mergeCell ref="PGD54:PGO54"/>
    <mergeCell ref="PGP54:PHA54"/>
    <mergeCell ref="PHB54:PHM54"/>
    <mergeCell ref="PHN54:PHY54"/>
    <mergeCell ref="PHZ54:PIK54"/>
    <mergeCell ref="PCX54:PDI54"/>
    <mergeCell ref="PDJ54:PDU54"/>
    <mergeCell ref="PDV54:PEG54"/>
    <mergeCell ref="PEH54:PES54"/>
    <mergeCell ref="PET54:PFE54"/>
    <mergeCell ref="PFF54:PFQ54"/>
    <mergeCell ref="PAD54:PAO54"/>
    <mergeCell ref="PAP54:PBA54"/>
    <mergeCell ref="PBB54:PBM54"/>
    <mergeCell ref="PBN54:PBY54"/>
    <mergeCell ref="PBZ54:PCK54"/>
    <mergeCell ref="PCL54:PCW54"/>
    <mergeCell ref="OXJ54:OXU54"/>
    <mergeCell ref="OXV54:OYG54"/>
    <mergeCell ref="OYH54:OYS54"/>
    <mergeCell ref="OYT54:OZE54"/>
    <mergeCell ref="OZF54:OZQ54"/>
    <mergeCell ref="OZR54:PAC54"/>
    <mergeCell ref="OUP54:OVA54"/>
    <mergeCell ref="OVB54:OVM54"/>
    <mergeCell ref="OVN54:OVY54"/>
    <mergeCell ref="OVZ54:OWK54"/>
    <mergeCell ref="OWL54:OWW54"/>
    <mergeCell ref="OWX54:OXI54"/>
    <mergeCell ref="ORV54:OSG54"/>
    <mergeCell ref="OSH54:OSS54"/>
    <mergeCell ref="OST54:OTE54"/>
    <mergeCell ref="OTF54:OTQ54"/>
    <mergeCell ref="OTR54:OUC54"/>
    <mergeCell ref="OUD54:OUO54"/>
    <mergeCell ref="OPB54:OPM54"/>
    <mergeCell ref="OPN54:OPY54"/>
    <mergeCell ref="OPZ54:OQK54"/>
    <mergeCell ref="OQL54:OQW54"/>
    <mergeCell ref="OQX54:ORI54"/>
    <mergeCell ref="ORJ54:ORU54"/>
    <mergeCell ref="OMH54:OMS54"/>
    <mergeCell ref="OMT54:ONE54"/>
    <mergeCell ref="ONF54:ONQ54"/>
    <mergeCell ref="ONR54:OOC54"/>
    <mergeCell ref="OOD54:OOO54"/>
    <mergeCell ref="OOP54:OPA54"/>
    <mergeCell ref="OJN54:OJY54"/>
    <mergeCell ref="OJZ54:OKK54"/>
    <mergeCell ref="OKL54:OKW54"/>
    <mergeCell ref="OKX54:OLI54"/>
    <mergeCell ref="OLJ54:OLU54"/>
    <mergeCell ref="OLV54:OMG54"/>
    <mergeCell ref="OGT54:OHE54"/>
    <mergeCell ref="OHF54:OHQ54"/>
    <mergeCell ref="OHR54:OIC54"/>
    <mergeCell ref="OID54:OIO54"/>
    <mergeCell ref="OIP54:OJA54"/>
    <mergeCell ref="OJB54:OJM54"/>
    <mergeCell ref="ODZ54:OEK54"/>
    <mergeCell ref="OEL54:OEW54"/>
    <mergeCell ref="OEX54:OFI54"/>
    <mergeCell ref="OFJ54:OFU54"/>
    <mergeCell ref="OFV54:OGG54"/>
    <mergeCell ref="OGH54:OGS54"/>
    <mergeCell ref="OBF54:OBQ54"/>
    <mergeCell ref="OBR54:OCC54"/>
    <mergeCell ref="OCD54:OCO54"/>
    <mergeCell ref="OCP54:ODA54"/>
    <mergeCell ref="ODB54:ODM54"/>
    <mergeCell ref="ODN54:ODY54"/>
    <mergeCell ref="NYL54:NYW54"/>
    <mergeCell ref="NYX54:NZI54"/>
    <mergeCell ref="NZJ54:NZU54"/>
    <mergeCell ref="NZV54:OAG54"/>
    <mergeCell ref="OAH54:OAS54"/>
    <mergeCell ref="OAT54:OBE54"/>
    <mergeCell ref="NVR54:NWC54"/>
    <mergeCell ref="NWD54:NWO54"/>
    <mergeCell ref="NWP54:NXA54"/>
    <mergeCell ref="NXB54:NXM54"/>
    <mergeCell ref="NXN54:NXY54"/>
    <mergeCell ref="NXZ54:NYK54"/>
    <mergeCell ref="NSX54:NTI54"/>
    <mergeCell ref="NTJ54:NTU54"/>
    <mergeCell ref="NTV54:NUG54"/>
    <mergeCell ref="NUH54:NUS54"/>
    <mergeCell ref="NUT54:NVE54"/>
    <mergeCell ref="NVF54:NVQ54"/>
    <mergeCell ref="NQD54:NQO54"/>
    <mergeCell ref="NQP54:NRA54"/>
    <mergeCell ref="NRB54:NRM54"/>
    <mergeCell ref="NRN54:NRY54"/>
    <mergeCell ref="NRZ54:NSK54"/>
    <mergeCell ref="NSL54:NSW54"/>
    <mergeCell ref="NNJ54:NNU54"/>
    <mergeCell ref="NNV54:NOG54"/>
    <mergeCell ref="NOH54:NOS54"/>
    <mergeCell ref="NOT54:NPE54"/>
    <mergeCell ref="NPF54:NPQ54"/>
    <mergeCell ref="NPR54:NQC54"/>
    <mergeCell ref="NKP54:NLA54"/>
    <mergeCell ref="NLB54:NLM54"/>
    <mergeCell ref="NLN54:NLY54"/>
    <mergeCell ref="NLZ54:NMK54"/>
    <mergeCell ref="NML54:NMW54"/>
    <mergeCell ref="NMX54:NNI54"/>
    <mergeCell ref="NHV54:NIG54"/>
    <mergeCell ref="NIH54:NIS54"/>
    <mergeCell ref="NIT54:NJE54"/>
    <mergeCell ref="NJF54:NJQ54"/>
    <mergeCell ref="NJR54:NKC54"/>
    <mergeCell ref="NKD54:NKO54"/>
    <mergeCell ref="NFB54:NFM54"/>
    <mergeCell ref="NFN54:NFY54"/>
    <mergeCell ref="NFZ54:NGK54"/>
    <mergeCell ref="NGL54:NGW54"/>
    <mergeCell ref="NGX54:NHI54"/>
    <mergeCell ref="NHJ54:NHU54"/>
    <mergeCell ref="NCH54:NCS54"/>
    <mergeCell ref="NCT54:NDE54"/>
    <mergeCell ref="NDF54:NDQ54"/>
    <mergeCell ref="NDR54:NEC54"/>
    <mergeCell ref="NED54:NEO54"/>
    <mergeCell ref="NEP54:NFA54"/>
    <mergeCell ref="MZN54:MZY54"/>
    <mergeCell ref="MZZ54:NAK54"/>
    <mergeCell ref="NAL54:NAW54"/>
    <mergeCell ref="NAX54:NBI54"/>
    <mergeCell ref="NBJ54:NBU54"/>
    <mergeCell ref="NBV54:NCG54"/>
    <mergeCell ref="MWT54:MXE54"/>
    <mergeCell ref="MXF54:MXQ54"/>
    <mergeCell ref="MXR54:MYC54"/>
    <mergeCell ref="MYD54:MYO54"/>
    <mergeCell ref="MYP54:MZA54"/>
    <mergeCell ref="MZB54:MZM54"/>
    <mergeCell ref="MTZ54:MUK54"/>
    <mergeCell ref="MUL54:MUW54"/>
    <mergeCell ref="MUX54:MVI54"/>
    <mergeCell ref="MVJ54:MVU54"/>
    <mergeCell ref="MVV54:MWG54"/>
    <mergeCell ref="MWH54:MWS54"/>
    <mergeCell ref="MRF54:MRQ54"/>
    <mergeCell ref="MRR54:MSC54"/>
    <mergeCell ref="MSD54:MSO54"/>
    <mergeCell ref="MSP54:MTA54"/>
    <mergeCell ref="MTB54:MTM54"/>
    <mergeCell ref="MTN54:MTY54"/>
    <mergeCell ref="MOL54:MOW54"/>
    <mergeCell ref="MOX54:MPI54"/>
    <mergeCell ref="MPJ54:MPU54"/>
    <mergeCell ref="MPV54:MQG54"/>
    <mergeCell ref="MQH54:MQS54"/>
    <mergeCell ref="MQT54:MRE54"/>
    <mergeCell ref="MLR54:MMC54"/>
    <mergeCell ref="MMD54:MMO54"/>
    <mergeCell ref="MMP54:MNA54"/>
    <mergeCell ref="MNB54:MNM54"/>
    <mergeCell ref="MNN54:MNY54"/>
    <mergeCell ref="MNZ54:MOK54"/>
    <mergeCell ref="MIX54:MJI54"/>
    <mergeCell ref="MJJ54:MJU54"/>
    <mergeCell ref="MJV54:MKG54"/>
    <mergeCell ref="MKH54:MKS54"/>
    <mergeCell ref="MKT54:MLE54"/>
    <mergeCell ref="MLF54:MLQ54"/>
    <mergeCell ref="MGD54:MGO54"/>
    <mergeCell ref="MGP54:MHA54"/>
    <mergeCell ref="MHB54:MHM54"/>
    <mergeCell ref="MHN54:MHY54"/>
    <mergeCell ref="MHZ54:MIK54"/>
    <mergeCell ref="MIL54:MIW54"/>
    <mergeCell ref="MDJ54:MDU54"/>
    <mergeCell ref="MDV54:MEG54"/>
    <mergeCell ref="MEH54:MES54"/>
    <mergeCell ref="MET54:MFE54"/>
    <mergeCell ref="MFF54:MFQ54"/>
    <mergeCell ref="MFR54:MGC54"/>
    <mergeCell ref="MAP54:MBA54"/>
    <mergeCell ref="MBB54:MBM54"/>
    <mergeCell ref="MBN54:MBY54"/>
    <mergeCell ref="MBZ54:MCK54"/>
    <mergeCell ref="MCL54:MCW54"/>
    <mergeCell ref="MCX54:MDI54"/>
    <mergeCell ref="LXV54:LYG54"/>
    <mergeCell ref="LYH54:LYS54"/>
    <mergeCell ref="LYT54:LZE54"/>
    <mergeCell ref="LZF54:LZQ54"/>
    <mergeCell ref="LZR54:MAC54"/>
    <mergeCell ref="MAD54:MAO54"/>
    <mergeCell ref="LVB54:LVM54"/>
    <mergeCell ref="LVN54:LVY54"/>
    <mergeCell ref="LVZ54:LWK54"/>
    <mergeCell ref="LWL54:LWW54"/>
    <mergeCell ref="LWX54:LXI54"/>
    <mergeCell ref="LXJ54:LXU54"/>
    <mergeCell ref="LSH54:LSS54"/>
    <mergeCell ref="LST54:LTE54"/>
    <mergeCell ref="LTF54:LTQ54"/>
    <mergeCell ref="LTR54:LUC54"/>
    <mergeCell ref="LUD54:LUO54"/>
    <mergeCell ref="LUP54:LVA54"/>
    <mergeCell ref="LPN54:LPY54"/>
    <mergeCell ref="LPZ54:LQK54"/>
    <mergeCell ref="LQL54:LQW54"/>
    <mergeCell ref="LQX54:LRI54"/>
    <mergeCell ref="LRJ54:LRU54"/>
    <mergeCell ref="LRV54:LSG54"/>
    <mergeCell ref="LMT54:LNE54"/>
    <mergeCell ref="LNF54:LNQ54"/>
    <mergeCell ref="LNR54:LOC54"/>
    <mergeCell ref="LOD54:LOO54"/>
    <mergeCell ref="LOP54:LPA54"/>
    <mergeCell ref="LPB54:LPM54"/>
    <mergeCell ref="LJZ54:LKK54"/>
    <mergeCell ref="LKL54:LKW54"/>
    <mergeCell ref="LKX54:LLI54"/>
    <mergeCell ref="LLJ54:LLU54"/>
    <mergeCell ref="LLV54:LMG54"/>
    <mergeCell ref="LMH54:LMS54"/>
    <mergeCell ref="LHF54:LHQ54"/>
    <mergeCell ref="LHR54:LIC54"/>
    <mergeCell ref="LID54:LIO54"/>
    <mergeCell ref="LIP54:LJA54"/>
    <mergeCell ref="LJB54:LJM54"/>
    <mergeCell ref="LJN54:LJY54"/>
    <mergeCell ref="LEL54:LEW54"/>
    <mergeCell ref="LEX54:LFI54"/>
    <mergeCell ref="LFJ54:LFU54"/>
    <mergeCell ref="LFV54:LGG54"/>
    <mergeCell ref="LGH54:LGS54"/>
    <mergeCell ref="LGT54:LHE54"/>
    <mergeCell ref="LBR54:LCC54"/>
    <mergeCell ref="LCD54:LCO54"/>
    <mergeCell ref="LCP54:LDA54"/>
    <mergeCell ref="LDB54:LDM54"/>
    <mergeCell ref="LDN54:LDY54"/>
    <mergeCell ref="LDZ54:LEK54"/>
    <mergeCell ref="KYX54:KZI54"/>
    <mergeCell ref="KZJ54:KZU54"/>
    <mergeCell ref="KZV54:LAG54"/>
    <mergeCell ref="LAH54:LAS54"/>
    <mergeCell ref="LAT54:LBE54"/>
    <mergeCell ref="LBF54:LBQ54"/>
    <mergeCell ref="KWD54:KWO54"/>
    <mergeCell ref="KWP54:KXA54"/>
    <mergeCell ref="KXB54:KXM54"/>
    <mergeCell ref="KXN54:KXY54"/>
    <mergeCell ref="KXZ54:KYK54"/>
    <mergeCell ref="KYL54:KYW54"/>
    <mergeCell ref="KTJ54:KTU54"/>
    <mergeCell ref="KTV54:KUG54"/>
    <mergeCell ref="KUH54:KUS54"/>
    <mergeCell ref="KUT54:KVE54"/>
    <mergeCell ref="KVF54:KVQ54"/>
    <mergeCell ref="KVR54:KWC54"/>
    <mergeCell ref="KQP54:KRA54"/>
    <mergeCell ref="KRB54:KRM54"/>
    <mergeCell ref="KRN54:KRY54"/>
    <mergeCell ref="KRZ54:KSK54"/>
    <mergeCell ref="KSL54:KSW54"/>
    <mergeCell ref="KSX54:KTI54"/>
    <mergeCell ref="KNV54:KOG54"/>
    <mergeCell ref="KOH54:KOS54"/>
    <mergeCell ref="KOT54:KPE54"/>
    <mergeCell ref="KPF54:KPQ54"/>
    <mergeCell ref="KPR54:KQC54"/>
    <mergeCell ref="KQD54:KQO54"/>
    <mergeCell ref="KLB54:KLM54"/>
    <mergeCell ref="KLN54:KLY54"/>
    <mergeCell ref="KLZ54:KMK54"/>
    <mergeCell ref="KML54:KMW54"/>
    <mergeCell ref="KMX54:KNI54"/>
    <mergeCell ref="KNJ54:KNU54"/>
    <mergeCell ref="KIH54:KIS54"/>
    <mergeCell ref="KIT54:KJE54"/>
    <mergeCell ref="KJF54:KJQ54"/>
    <mergeCell ref="KJR54:KKC54"/>
    <mergeCell ref="KKD54:KKO54"/>
    <mergeCell ref="KKP54:KLA54"/>
    <mergeCell ref="KFN54:KFY54"/>
    <mergeCell ref="KFZ54:KGK54"/>
    <mergeCell ref="KGL54:KGW54"/>
    <mergeCell ref="KGX54:KHI54"/>
    <mergeCell ref="KHJ54:KHU54"/>
    <mergeCell ref="KHV54:KIG54"/>
    <mergeCell ref="KCT54:KDE54"/>
    <mergeCell ref="KDF54:KDQ54"/>
    <mergeCell ref="KDR54:KEC54"/>
    <mergeCell ref="KED54:KEO54"/>
    <mergeCell ref="KEP54:KFA54"/>
    <mergeCell ref="KFB54:KFM54"/>
    <mergeCell ref="JZZ54:KAK54"/>
    <mergeCell ref="KAL54:KAW54"/>
    <mergeCell ref="KAX54:KBI54"/>
    <mergeCell ref="KBJ54:KBU54"/>
    <mergeCell ref="KBV54:KCG54"/>
    <mergeCell ref="KCH54:KCS54"/>
    <mergeCell ref="JXF54:JXQ54"/>
    <mergeCell ref="JXR54:JYC54"/>
    <mergeCell ref="JYD54:JYO54"/>
    <mergeCell ref="JYP54:JZA54"/>
    <mergeCell ref="JZB54:JZM54"/>
    <mergeCell ref="JZN54:JZY54"/>
    <mergeCell ref="JUL54:JUW54"/>
    <mergeCell ref="JUX54:JVI54"/>
    <mergeCell ref="JVJ54:JVU54"/>
    <mergeCell ref="JVV54:JWG54"/>
    <mergeCell ref="JWH54:JWS54"/>
    <mergeCell ref="JWT54:JXE54"/>
    <mergeCell ref="JRR54:JSC54"/>
    <mergeCell ref="JSD54:JSO54"/>
    <mergeCell ref="JSP54:JTA54"/>
    <mergeCell ref="JTB54:JTM54"/>
    <mergeCell ref="JTN54:JTY54"/>
    <mergeCell ref="JTZ54:JUK54"/>
    <mergeCell ref="JOX54:JPI54"/>
    <mergeCell ref="JPJ54:JPU54"/>
    <mergeCell ref="JPV54:JQG54"/>
    <mergeCell ref="JQH54:JQS54"/>
    <mergeCell ref="JQT54:JRE54"/>
    <mergeCell ref="JRF54:JRQ54"/>
    <mergeCell ref="JMD54:JMO54"/>
    <mergeCell ref="JMP54:JNA54"/>
    <mergeCell ref="JNB54:JNM54"/>
    <mergeCell ref="JNN54:JNY54"/>
    <mergeCell ref="JNZ54:JOK54"/>
    <mergeCell ref="JOL54:JOW54"/>
    <mergeCell ref="JJJ54:JJU54"/>
    <mergeCell ref="JJV54:JKG54"/>
    <mergeCell ref="JKH54:JKS54"/>
    <mergeCell ref="JKT54:JLE54"/>
    <mergeCell ref="JLF54:JLQ54"/>
    <mergeCell ref="JLR54:JMC54"/>
    <mergeCell ref="JGP54:JHA54"/>
    <mergeCell ref="JHB54:JHM54"/>
    <mergeCell ref="JHN54:JHY54"/>
    <mergeCell ref="JHZ54:JIK54"/>
    <mergeCell ref="JIL54:JIW54"/>
    <mergeCell ref="JIX54:JJI54"/>
    <mergeCell ref="JDV54:JEG54"/>
    <mergeCell ref="JEH54:JES54"/>
    <mergeCell ref="JET54:JFE54"/>
    <mergeCell ref="JFF54:JFQ54"/>
    <mergeCell ref="JFR54:JGC54"/>
    <mergeCell ref="JGD54:JGO54"/>
    <mergeCell ref="JBB54:JBM54"/>
    <mergeCell ref="JBN54:JBY54"/>
    <mergeCell ref="JBZ54:JCK54"/>
    <mergeCell ref="JCL54:JCW54"/>
    <mergeCell ref="JCX54:JDI54"/>
    <mergeCell ref="JDJ54:JDU54"/>
    <mergeCell ref="IYH54:IYS54"/>
    <mergeCell ref="IYT54:IZE54"/>
    <mergeCell ref="IZF54:IZQ54"/>
    <mergeCell ref="IZR54:JAC54"/>
    <mergeCell ref="JAD54:JAO54"/>
    <mergeCell ref="JAP54:JBA54"/>
    <mergeCell ref="IVN54:IVY54"/>
    <mergeCell ref="IVZ54:IWK54"/>
    <mergeCell ref="IWL54:IWW54"/>
    <mergeCell ref="IWX54:IXI54"/>
    <mergeCell ref="IXJ54:IXU54"/>
    <mergeCell ref="IXV54:IYG54"/>
    <mergeCell ref="IST54:ITE54"/>
    <mergeCell ref="ITF54:ITQ54"/>
    <mergeCell ref="ITR54:IUC54"/>
    <mergeCell ref="IUD54:IUO54"/>
    <mergeCell ref="IUP54:IVA54"/>
    <mergeCell ref="IVB54:IVM54"/>
    <mergeCell ref="IPZ54:IQK54"/>
    <mergeCell ref="IQL54:IQW54"/>
    <mergeCell ref="IQX54:IRI54"/>
    <mergeCell ref="IRJ54:IRU54"/>
    <mergeCell ref="IRV54:ISG54"/>
    <mergeCell ref="ISH54:ISS54"/>
    <mergeCell ref="INF54:INQ54"/>
    <mergeCell ref="INR54:IOC54"/>
    <mergeCell ref="IOD54:IOO54"/>
    <mergeCell ref="IOP54:IPA54"/>
    <mergeCell ref="IPB54:IPM54"/>
    <mergeCell ref="IPN54:IPY54"/>
    <mergeCell ref="IKL54:IKW54"/>
    <mergeCell ref="IKX54:ILI54"/>
    <mergeCell ref="ILJ54:ILU54"/>
    <mergeCell ref="ILV54:IMG54"/>
    <mergeCell ref="IMH54:IMS54"/>
    <mergeCell ref="IMT54:INE54"/>
    <mergeCell ref="IHR54:IIC54"/>
    <mergeCell ref="IID54:IIO54"/>
    <mergeCell ref="IIP54:IJA54"/>
    <mergeCell ref="IJB54:IJM54"/>
    <mergeCell ref="IJN54:IJY54"/>
    <mergeCell ref="IJZ54:IKK54"/>
    <mergeCell ref="IEX54:IFI54"/>
    <mergeCell ref="IFJ54:IFU54"/>
    <mergeCell ref="IFV54:IGG54"/>
    <mergeCell ref="IGH54:IGS54"/>
    <mergeCell ref="IGT54:IHE54"/>
    <mergeCell ref="IHF54:IHQ54"/>
    <mergeCell ref="ICD54:ICO54"/>
    <mergeCell ref="ICP54:IDA54"/>
    <mergeCell ref="IDB54:IDM54"/>
    <mergeCell ref="IDN54:IDY54"/>
    <mergeCell ref="IDZ54:IEK54"/>
    <mergeCell ref="IEL54:IEW54"/>
    <mergeCell ref="HZJ54:HZU54"/>
    <mergeCell ref="HZV54:IAG54"/>
    <mergeCell ref="IAH54:IAS54"/>
    <mergeCell ref="IAT54:IBE54"/>
    <mergeCell ref="IBF54:IBQ54"/>
    <mergeCell ref="IBR54:ICC54"/>
    <mergeCell ref="HWP54:HXA54"/>
    <mergeCell ref="HXB54:HXM54"/>
    <mergeCell ref="HXN54:HXY54"/>
    <mergeCell ref="HXZ54:HYK54"/>
    <mergeCell ref="HYL54:HYW54"/>
    <mergeCell ref="HYX54:HZI54"/>
    <mergeCell ref="HTV54:HUG54"/>
    <mergeCell ref="HUH54:HUS54"/>
    <mergeCell ref="HUT54:HVE54"/>
    <mergeCell ref="HVF54:HVQ54"/>
    <mergeCell ref="HVR54:HWC54"/>
    <mergeCell ref="HWD54:HWO54"/>
    <mergeCell ref="HRB54:HRM54"/>
    <mergeCell ref="HRN54:HRY54"/>
    <mergeCell ref="HRZ54:HSK54"/>
    <mergeCell ref="HSL54:HSW54"/>
    <mergeCell ref="HSX54:HTI54"/>
    <mergeCell ref="HTJ54:HTU54"/>
    <mergeCell ref="HOH54:HOS54"/>
    <mergeCell ref="HOT54:HPE54"/>
    <mergeCell ref="HPF54:HPQ54"/>
    <mergeCell ref="HPR54:HQC54"/>
    <mergeCell ref="HQD54:HQO54"/>
    <mergeCell ref="HQP54:HRA54"/>
    <mergeCell ref="HLN54:HLY54"/>
    <mergeCell ref="HLZ54:HMK54"/>
    <mergeCell ref="HML54:HMW54"/>
    <mergeCell ref="HMX54:HNI54"/>
    <mergeCell ref="HNJ54:HNU54"/>
    <mergeCell ref="HNV54:HOG54"/>
    <mergeCell ref="HIT54:HJE54"/>
    <mergeCell ref="HJF54:HJQ54"/>
    <mergeCell ref="HJR54:HKC54"/>
    <mergeCell ref="HKD54:HKO54"/>
    <mergeCell ref="HKP54:HLA54"/>
    <mergeCell ref="HLB54:HLM54"/>
    <mergeCell ref="HFZ54:HGK54"/>
    <mergeCell ref="HGL54:HGW54"/>
    <mergeCell ref="HGX54:HHI54"/>
    <mergeCell ref="HHJ54:HHU54"/>
    <mergeCell ref="HHV54:HIG54"/>
    <mergeCell ref="HIH54:HIS54"/>
    <mergeCell ref="HDF54:HDQ54"/>
    <mergeCell ref="HDR54:HEC54"/>
    <mergeCell ref="HED54:HEO54"/>
    <mergeCell ref="HEP54:HFA54"/>
    <mergeCell ref="HFB54:HFM54"/>
    <mergeCell ref="HFN54:HFY54"/>
    <mergeCell ref="HAL54:HAW54"/>
    <mergeCell ref="HAX54:HBI54"/>
    <mergeCell ref="HBJ54:HBU54"/>
    <mergeCell ref="HBV54:HCG54"/>
    <mergeCell ref="HCH54:HCS54"/>
    <mergeCell ref="HCT54:HDE54"/>
    <mergeCell ref="GXR54:GYC54"/>
    <mergeCell ref="GYD54:GYO54"/>
    <mergeCell ref="GYP54:GZA54"/>
    <mergeCell ref="GZB54:GZM54"/>
    <mergeCell ref="GZN54:GZY54"/>
    <mergeCell ref="GZZ54:HAK54"/>
    <mergeCell ref="GUX54:GVI54"/>
    <mergeCell ref="GVJ54:GVU54"/>
    <mergeCell ref="GVV54:GWG54"/>
    <mergeCell ref="GWH54:GWS54"/>
    <mergeCell ref="GWT54:GXE54"/>
    <mergeCell ref="GXF54:GXQ54"/>
    <mergeCell ref="GSD54:GSO54"/>
    <mergeCell ref="GSP54:GTA54"/>
    <mergeCell ref="GTB54:GTM54"/>
    <mergeCell ref="GTN54:GTY54"/>
    <mergeCell ref="GTZ54:GUK54"/>
    <mergeCell ref="GUL54:GUW54"/>
    <mergeCell ref="GPJ54:GPU54"/>
    <mergeCell ref="GPV54:GQG54"/>
    <mergeCell ref="GQH54:GQS54"/>
    <mergeCell ref="GQT54:GRE54"/>
    <mergeCell ref="GRF54:GRQ54"/>
    <mergeCell ref="GRR54:GSC54"/>
    <mergeCell ref="GMP54:GNA54"/>
    <mergeCell ref="GNB54:GNM54"/>
    <mergeCell ref="GNN54:GNY54"/>
    <mergeCell ref="GNZ54:GOK54"/>
    <mergeCell ref="GOL54:GOW54"/>
    <mergeCell ref="GOX54:GPI54"/>
    <mergeCell ref="GJV54:GKG54"/>
    <mergeCell ref="GKH54:GKS54"/>
    <mergeCell ref="GKT54:GLE54"/>
    <mergeCell ref="GLF54:GLQ54"/>
    <mergeCell ref="GLR54:GMC54"/>
    <mergeCell ref="GMD54:GMO54"/>
    <mergeCell ref="GHB54:GHM54"/>
    <mergeCell ref="GHN54:GHY54"/>
    <mergeCell ref="GHZ54:GIK54"/>
    <mergeCell ref="GIL54:GIW54"/>
    <mergeCell ref="GIX54:GJI54"/>
    <mergeCell ref="GJJ54:GJU54"/>
    <mergeCell ref="GEH54:GES54"/>
    <mergeCell ref="GET54:GFE54"/>
    <mergeCell ref="GFF54:GFQ54"/>
    <mergeCell ref="GFR54:GGC54"/>
    <mergeCell ref="GGD54:GGO54"/>
    <mergeCell ref="GGP54:GHA54"/>
    <mergeCell ref="GBN54:GBY54"/>
    <mergeCell ref="GBZ54:GCK54"/>
    <mergeCell ref="GCL54:GCW54"/>
    <mergeCell ref="GCX54:GDI54"/>
    <mergeCell ref="GDJ54:GDU54"/>
    <mergeCell ref="GDV54:GEG54"/>
    <mergeCell ref="FYT54:FZE54"/>
    <mergeCell ref="FZF54:FZQ54"/>
    <mergeCell ref="FZR54:GAC54"/>
    <mergeCell ref="GAD54:GAO54"/>
    <mergeCell ref="GAP54:GBA54"/>
    <mergeCell ref="GBB54:GBM54"/>
    <mergeCell ref="FVZ54:FWK54"/>
    <mergeCell ref="FWL54:FWW54"/>
    <mergeCell ref="FWX54:FXI54"/>
    <mergeCell ref="FXJ54:FXU54"/>
    <mergeCell ref="FXV54:FYG54"/>
    <mergeCell ref="FYH54:FYS54"/>
    <mergeCell ref="FTF54:FTQ54"/>
    <mergeCell ref="FTR54:FUC54"/>
    <mergeCell ref="FUD54:FUO54"/>
    <mergeCell ref="FUP54:FVA54"/>
    <mergeCell ref="FVB54:FVM54"/>
    <mergeCell ref="FVN54:FVY54"/>
    <mergeCell ref="FQL54:FQW54"/>
    <mergeCell ref="FQX54:FRI54"/>
    <mergeCell ref="FRJ54:FRU54"/>
    <mergeCell ref="FRV54:FSG54"/>
    <mergeCell ref="FSH54:FSS54"/>
    <mergeCell ref="FST54:FTE54"/>
    <mergeCell ref="FNR54:FOC54"/>
    <mergeCell ref="FOD54:FOO54"/>
    <mergeCell ref="FOP54:FPA54"/>
    <mergeCell ref="FPB54:FPM54"/>
    <mergeCell ref="FPN54:FPY54"/>
    <mergeCell ref="FPZ54:FQK54"/>
    <mergeCell ref="FKX54:FLI54"/>
    <mergeCell ref="FLJ54:FLU54"/>
    <mergeCell ref="FLV54:FMG54"/>
    <mergeCell ref="FMH54:FMS54"/>
    <mergeCell ref="FMT54:FNE54"/>
    <mergeCell ref="FNF54:FNQ54"/>
    <mergeCell ref="FID54:FIO54"/>
    <mergeCell ref="FIP54:FJA54"/>
    <mergeCell ref="FJB54:FJM54"/>
    <mergeCell ref="FJN54:FJY54"/>
    <mergeCell ref="FJZ54:FKK54"/>
    <mergeCell ref="FKL54:FKW54"/>
    <mergeCell ref="FFJ54:FFU54"/>
    <mergeCell ref="FFV54:FGG54"/>
    <mergeCell ref="FGH54:FGS54"/>
    <mergeCell ref="FGT54:FHE54"/>
    <mergeCell ref="FHF54:FHQ54"/>
    <mergeCell ref="FHR54:FIC54"/>
    <mergeCell ref="FCP54:FDA54"/>
    <mergeCell ref="FDB54:FDM54"/>
    <mergeCell ref="FDN54:FDY54"/>
    <mergeCell ref="FDZ54:FEK54"/>
    <mergeCell ref="FEL54:FEW54"/>
    <mergeCell ref="FEX54:FFI54"/>
    <mergeCell ref="EZV54:FAG54"/>
    <mergeCell ref="FAH54:FAS54"/>
    <mergeCell ref="FAT54:FBE54"/>
    <mergeCell ref="FBF54:FBQ54"/>
    <mergeCell ref="FBR54:FCC54"/>
    <mergeCell ref="FCD54:FCO54"/>
    <mergeCell ref="EXB54:EXM54"/>
    <mergeCell ref="EXN54:EXY54"/>
    <mergeCell ref="EXZ54:EYK54"/>
    <mergeCell ref="EYL54:EYW54"/>
    <mergeCell ref="EYX54:EZI54"/>
    <mergeCell ref="EZJ54:EZU54"/>
    <mergeCell ref="EUH54:EUS54"/>
    <mergeCell ref="EUT54:EVE54"/>
    <mergeCell ref="EVF54:EVQ54"/>
    <mergeCell ref="EVR54:EWC54"/>
    <mergeCell ref="EWD54:EWO54"/>
    <mergeCell ref="EWP54:EXA54"/>
    <mergeCell ref="ERN54:ERY54"/>
    <mergeCell ref="ERZ54:ESK54"/>
    <mergeCell ref="ESL54:ESW54"/>
    <mergeCell ref="ESX54:ETI54"/>
    <mergeCell ref="ETJ54:ETU54"/>
    <mergeCell ref="ETV54:EUG54"/>
    <mergeCell ref="EOT54:EPE54"/>
    <mergeCell ref="EPF54:EPQ54"/>
    <mergeCell ref="EPR54:EQC54"/>
    <mergeCell ref="EQD54:EQO54"/>
    <mergeCell ref="EQP54:ERA54"/>
    <mergeCell ref="ERB54:ERM54"/>
    <mergeCell ref="ELZ54:EMK54"/>
    <mergeCell ref="EML54:EMW54"/>
    <mergeCell ref="EMX54:ENI54"/>
    <mergeCell ref="ENJ54:ENU54"/>
    <mergeCell ref="ENV54:EOG54"/>
    <mergeCell ref="EOH54:EOS54"/>
    <mergeCell ref="EJF54:EJQ54"/>
    <mergeCell ref="EJR54:EKC54"/>
    <mergeCell ref="EKD54:EKO54"/>
    <mergeCell ref="EKP54:ELA54"/>
    <mergeCell ref="ELB54:ELM54"/>
    <mergeCell ref="ELN54:ELY54"/>
    <mergeCell ref="EGL54:EGW54"/>
    <mergeCell ref="EGX54:EHI54"/>
    <mergeCell ref="EHJ54:EHU54"/>
    <mergeCell ref="EHV54:EIG54"/>
    <mergeCell ref="EIH54:EIS54"/>
    <mergeCell ref="EIT54:EJE54"/>
    <mergeCell ref="EDR54:EEC54"/>
    <mergeCell ref="EED54:EEO54"/>
    <mergeCell ref="EEP54:EFA54"/>
    <mergeCell ref="EFB54:EFM54"/>
    <mergeCell ref="EFN54:EFY54"/>
    <mergeCell ref="EFZ54:EGK54"/>
    <mergeCell ref="EAX54:EBI54"/>
    <mergeCell ref="EBJ54:EBU54"/>
    <mergeCell ref="EBV54:ECG54"/>
    <mergeCell ref="ECH54:ECS54"/>
    <mergeCell ref="ECT54:EDE54"/>
    <mergeCell ref="EDF54:EDQ54"/>
    <mergeCell ref="DYD54:DYO54"/>
    <mergeCell ref="DYP54:DZA54"/>
    <mergeCell ref="DZB54:DZM54"/>
    <mergeCell ref="DZN54:DZY54"/>
    <mergeCell ref="DZZ54:EAK54"/>
    <mergeCell ref="EAL54:EAW54"/>
    <mergeCell ref="DVJ54:DVU54"/>
    <mergeCell ref="DVV54:DWG54"/>
    <mergeCell ref="DWH54:DWS54"/>
    <mergeCell ref="DWT54:DXE54"/>
    <mergeCell ref="DXF54:DXQ54"/>
    <mergeCell ref="DXR54:DYC54"/>
    <mergeCell ref="DSP54:DTA54"/>
    <mergeCell ref="DTB54:DTM54"/>
    <mergeCell ref="DTN54:DTY54"/>
    <mergeCell ref="DTZ54:DUK54"/>
    <mergeCell ref="DUL54:DUW54"/>
    <mergeCell ref="DUX54:DVI54"/>
    <mergeCell ref="DPV54:DQG54"/>
    <mergeCell ref="DQH54:DQS54"/>
    <mergeCell ref="DQT54:DRE54"/>
    <mergeCell ref="DRF54:DRQ54"/>
    <mergeCell ref="DRR54:DSC54"/>
    <mergeCell ref="DSD54:DSO54"/>
    <mergeCell ref="DNB54:DNM54"/>
    <mergeCell ref="DNN54:DNY54"/>
    <mergeCell ref="DNZ54:DOK54"/>
    <mergeCell ref="DOL54:DOW54"/>
    <mergeCell ref="DOX54:DPI54"/>
    <mergeCell ref="DPJ54:DPU54"/>
    <mergeCell ref="DKH54:DKS54"/>
    <mergeCell ref="DKT54:DLE54"/>
    <mergeCell ref="DLF54:DLQ54"/>
    <mergeCell ref="DLR54:DMC54"/>
    <mergeCell ref="DMD54:DMO54"/>
    <mergeCell ref="DMP54:DNA54"/>
    <mergeCell ref="DHN54:DHY54"/>
    <mergeCell ref="DHZ54:DIK54"/>
    <mergeCell ref="DIL54:DIW54"/>
    <mergeCell ref="DIX54:DJI54"/>
    <mergeCell ref="DJJ54:DJU54"/>
    <mergeCell ref="DJV54:DKG54"/>
    <mergeCell ref="DET54:DFE54"/>
    <mergeCell ref="DFF54:DFQ54"/>
    <mergeCell ref="DFR54:DGC54"/>
    <mergeCell ref="DGD54:DGO54"/>
    <mergeCell ref="DGP54:DHA54"/>
    <mergeCell ref="DHB54:DHM54"/>
    <mergeCell ref="DBZ54:DCK54"/>
    <mergeCell ref="DCL54:DCW54"/>
    <mergeCell ref="DCX54:DDI54"/>
    <mergeCell ref="DDJ54:DDU54"/>
    <mergeCell ref="DDV54:DEG54"/>
    <mergeCell ref="DEH54:DES54"/>
    <mergeCell ref="CZF54:CZQ54"/>
    <mergeCell ref="CZR54:DAC54"/>
    <mergeCell ref="DAD54:DAO54"/>
    <mergeCell ref="DAP54:DBA54"/>
    <mergeCell ref="DBB54:DBM54"/>
    <mergeCell ref="DBN54:DBY54"/>
    <mergeCell ref="CWL54:CWW54"/>
    <mergeCell ref="CWX54:CXI54"/>
    <mergeCell ref="CXJ54:CXU54"/>
    <mergeCell ref="CXV54:CYG54"/>
    <mergeCell ref="CYH54:CYS54"/>
    <mergeCell ref="CYT54:CZE54"/>
    <mergeCell ref="CTR54:CUC54"/>
    <mergeCell ref="CUD54:CUO54"/>
    <mergeCell ref="CUP54:CVA54"/>
    <mergeCell ref="CVB54:CVM54"/>
    <mergeCell ref="CVN54:CVY54"/>
    <mergeCell ref="CVZ54:CWK54"/>
    <mergeCell ref="CQX54:CRI54"/>
    <mergeCell ref="CRJ54:CRU54"/>
    <mergeCell ref="CRV54:CSG54"/>
    <mergeCell ref="CSH54:CSS54"/>
    <mergeCell ref="CST54:CTE54"/>
    <mergeCell ref="CTF54:CTQ54"/>
    <mergeCell ref="COD54:COO54"/>
    <mergeCell ref="COP54:CPA54"/>
    <mergeCell ref="CPB54:CPM54"/>
    <mergeCell ref="CPN54:CPY54"/>
    <mergeCell ref="CPZ54:CQK54"/>
    <mergeCell ref="CQL54:CQW54"/>
    <mergeCell ref="CLJ54:CLU54"/>
    <mergeCell ref="CLV54:CMG54"/>
    <mergeCell ref="CMH54:CMS54"/>
    <mergeCell ref="CMT54:CNE54"/>
    <mergeCell ref="CNF54:CNQ54"/>
    <mergeCell ref="CNR54:COC54"/>
    <mergeCell ref="CIP54:CJA54"/>
    <mergeCell ref="CJB54:CJM54"/>
    <mergeCell ref="CJN54:CJY54"/>
    <mergeCell ref="CJZ54:CKK54"/>
    <mergeCell ref="CKL54:CKW54"/>
    <mergeCell ref="CKX54:CLI54"/>
    <mergeCell ref="CFV54:CGG54"/>
    <mergeCell ref="CGH54:CGS54"/>
    <mergeCell ref="CGT54:CHE54"/>
    <mergeCell ref="CHF54:CHQ54"/>
    <mergeCell ref="CHR54:CIC54"/>
    <mergeCell ref="CID54:CIO54"/>
    <mergeCell ref="CDB54:CDM54"/>
    <mergeCell ref="CDN54:CDY54"/>
    <mergeCell ref="CDZ54:CEK54"/>
    <mergeCell ref="CEL54:CEW54"/>
    <mergeCell ref="CEX54:CFI54"/>
    <mergeCell ref="CFJ54:CFU54"/>
    <mergeCell ref="CAH54:CAS54"/>
    <mergeCell ref="CAT54:CBE54"/>
    <mergeCell ref="CBF54:CBQ54"/>
    <mergeCell ref="CBR54:CCC54"/>
    <mergeCell ref="CCD54:CCO54"/>
    <mergeCell ref="CCP54:CDA54"/>
    <mergeCell ref="BXN54:BXY54"/>
    <mergeCell ref="BXZ54:BYK54"/>
    <mergeCell ref="BYL54:BYW54"/>
    <mergeCell ref="BYX54:BZI54"/>
    <mergeCell ref="BZJ54:BZU54"/>
    <mergeCell ref="BZV54:CAG54"/>
    <mergeCell ref="BUT54:BVE54"/>
    <mergeCell ref="BVF54:BVQ54"/>
    <mergeCell ref="BVR54:BWC54"/>
    <mergeCell ref="BWD54:BWO54"/>
    <mergeCell ref="BWP54:BXA54"/>
    <mergeCell ref="BXB54:BXM54"/>
    <mergeCell ref="BRZ54:BSK54"/>
    <mergeCell ref="BSL54:BSW54"/>
    <mergeCell ref="BSX54:BTI54"/>
    <mergeCell ref="BTJ54:BTU54"/>
    <mergeCell ref="BTV54:BUG54"/>
    <mergeCell ref="BUH54:BUS54"/>
    <mergeCell ref="BPF54:BPQ54"/>
    <mergeCell ref="BPR54:BQC54"/>
    <mergeCell ref="BQD54:BQO54"/>
    <mergeCell ref="BQP54:BRA54"/>
    <mergeCell ref="BRB54:BRM54"/>
    <mergeCell ref="BRN54:BRY54"/>
    <mergeCell ref="BML54:BMW54"/>
    <mergeCell ref="BMX54:BNI54"/>
    <mergeCell ref="BNJ54:BNU54"/>
    <mergeCell ref="BNV54:BOG54"/>
    <mergeCell ref="BOH54:BOS54"/>
    <mergeCell ref="BOT54:BPE54"/>
    <mergeCell ref="BJR54:BKC54"/>
    <mergeCell ref="BKD54:BKO54"/>
    <mergeCell ref="BKP54:BLA54"/>
    <mergeCell ref="BLB54:BLM54"/>
    <mergeCell ref="BLN54:BLY54"/>
    <mergeCell ref="BLZ54:BMK54"/>
    <mergeCell ref="BGX54:BHI54"/>
    <mergeCell ref="BHJ54:BHU54"/>
    <mergeCell ref="BHV54:BIG54"/>
    <mergeCell ref="BIH54:BIS54"/>
    <mergeCell ref="BIT54:BJE54"/>
    <mergeCell ref="BJF54:BJQ54"/>
    <mergeCell ref="BED54:BEO54"/>
    <mergeCell ref="BEP54:BFA54"/>
    <mergeCell ref="BFB54:BFM54"/>
    <mergeCell ref="BFN54:BFY54"/>
    <mergeCell ref="BFZ54:BGK54"/>
    <mergeCell ref="BGL54:BGW54"/>
    <mergeCell ref="BBJ54:BBU54"/>
    <mergeCell ref="BBV54:BCG54"/>
    <mergeCell ref="BCH54:BCS54"/>
    <mergeCell ref="BCT54:BDE54"/>
    <mergeCell ref="BDF54:BDQ54"/>
    <mergeCell ref="BDR54:BEC54"/>
    <mergeCell ref="AYP54:AZA54"/>
    <mergeCell ref="AZB54:AZM54"/>
    <mergeCell ref="AZN54:AZY54"/>
    <mergeCell ref="AZZ54:BAK54"/>
    <mergeCell ref="BAL54:BAW54"/>
    <mergeCell ref="BAX54:BBI54"/>
    <mergeCell ref="AVV54:AWG54"/>
    <mergeCell ref="AWH54:AWS54"/>
    <mergeCell ref="AWT54:AXE54"/>
    <mergeCell ref="AXF54:AXQ54"/>
    <mergeCell ref="AXR54:AYC54"/>
    <mergeCell ref="AYD54:AYO54"/>
    <mergeCell ref="ATB54:ATM54"/>
    <mergeCell ref="ATN54:ATY54"/>
    <mergeCell ref="ATZ54:AUK54"/>
    <mergeCell ref="AUL54:AUW54"/>
    <mergeCell ref="AUX54:AVI54"/>
    <mergeCell ref="AVJ54:AVU54"/>
    <mergeCell ref="AQH54:AQS54"/>
    <mergeCell ref="AQT54:ARE54"/>
    <mergeCell ref="ARF54:ARQ54"/>
    <mergeCell ref="ARR54:ASC54"/>
    <mergeCell ref="ASD54:ASO54"/>
    <mergeCell ref="ASP54:ATA54"/>
    <mergeCell ref="ANN54:ANY54"/>
    <mergeCell ref="ANZ54:AOK54"/>
    <mergeCell ref="AOL54:AOW54"/>
    <mergeCell ref="AOX54:API54"/>
    <mergeCell ref="APJ54:APU54"/>
    <mergeCell ref="APV54:AQG54"/>
    <mergeCell ref="AKT54:ALE54"/>
    <mergeCell ref="ALF54:ALQ54"/>
    <mergeCell ref="ALR54:AMC54"/>
    <mergeCell ref="AMD54:AMO54"/>
    <mergeCell ref="AMP54:ANA54"/>
    <mergeCell ref="ANB54:ANM54"/>
    <mergeCell ref="AHZ54:AIK54"/>
    <mergeCell ref="AIL54:AIW54"/>
    <mergeCell ref="AIX54:AJI54"/>
    <mergeCell ref="AJJ54:AJU54"/>
    <mergeCell ref="AJV54:AKG54"/>
    <mergeCell ref="AKH54:AKS54"/>
    <mergeCell ref="AFF54:AFQ54"/>
    <mergeCell ref="AFR54:AGC54"/>
    <mergeCell ref="AGD54:AGO54"/>
    <mergeCell ref="AGP54:AHA54"/>
    <mergeCell ref="AHB54:AHM54"/>
    <mergeCell ref="AHN54:AHY54"/>
    <mergeCell ref="ACL54:ACW54"/>
    <mergeCell ref="ACX54:ADI54"/>
    <mergeCell ref="ADJ54:ADU54"/>
    <mergeCell ref="ADV54:AEG54"/>
    <mergeCell ref="AEH54:AES54"/>
    <mergeCell ref="AET54:AFE54"/>
    <mergeCell ref="ZR54:AAC54"/>
    <mergeCell ref="AAD54:AAO54"/>
    <mergeCell ref="AAP54:ABA54"/>
    <mergeCell ref="ABB54:ABM54"/>
    <mergeCell ref="ABN54:ABY54"/>
    <mergeCell ref="ABZ54:ACK54"/>
    <mergeCell ref="WX54:XI54"/>
    <mergeCell ref="XJ54:XU54"/>
    <mergeCell ref="XV54:YG54"/>
    <mergeCell ref="YH54:YS54"/>
    <mergeCell ref="YT54:ZE54"/>
    <mergeCell ref="ZF54:ZQ54"/>
    <mergeCell ref="UD54:UO54"/>
    <mergeCell ref="UP54:VA54"/>
    <mergeCell ref="VB54:VM54"/>
    <mergeCell ref="VN54:VY54"/>
    <mergeCell ref="VZ54:WK54"/>
    <mergeCell ref="WL54:WW54"/>
    <mergeCell ref="RJ54:RU54"/>
    <mergeCell ref="RV54:SG54"/>
    <mergeCell ref="SH54:SS54"/>
    <mergeCell ref="ST54:TE54"/>
    <mergeCell ref="TF54:TQ54"/>
    <mergeCell ref="TR54:UC54"/>
    <mergeCell ref="PB54:PM54"/>
    <mergeCell ref="PN54:PY54"/>
    <mergeCell ref="PZ54:QK54"/>
    <mergeCell ref="QL54:QW54"/>
    <mergeCell ref="QX54:RI54"/>
    <mergeCell ref="LV54:MG54"/>
    <mergeCell ref="MH54:MS54"/>
    <mergeCell ref="MT54:NE54"/>
    <mergeCell ref="NF54:NQ54"/>
    <mergeCell ref="NR54:OC54"/>
    <mergeCell ref="OD54:OO54"/>
    <mergeCell ref="JB54:JM54"/>
    <mergeCell ref="JN54:JY54"/>
    <mergeCell ref="JZ54:KK54"/>
    <mergeCell ref="KL54:KW54"/>
    <mergeCell ref="KX54:LI54"/>
    <mergeCell ref="LJ54:LU54"/>
    <mergeCell ref="HF54:HQ54"/>
    <mergeCell ref="HR54:IC54"/>
    <mergeCell ref="ID54:IO54"/>
    <mergeCell ref="IP54:JA54"/>
    <mergeCell ref="DN54:DY54"/>
    <mergeCell ref="DZ54:EK54"/>
    <mergeCell ref="EL54:EW54"/>
    <mergeCell ref="EX54:FI54"/>
    <mergeCell ref="FJ54:FU54"/>
    <mergeCell ref="FV54:GG54"/>
    <mergeCell ref="AT54:BE54"/>
    <mergeCell ref="BF54:BQ54"/>
    <mergeCell ref="BR54:CC54"/>
    <mergeCell ref="CD54:CO54"/>
    <mergeCell ref="CP54:DA54"/>
    <mergeCell ref="DB54:DM54"/>
    <mergeCell ref="OP54:PA54"/>
    <mergeCell ref="B53:E53"/>
    <mergeCell ref="A54:I54"/>
    <mergeCell ref="J54:U54"/>
    <mergeCell ref="V54:AG54"/>
    <mergeCell ref="AH54:AS54"/>
    <mergeCell ref="XDZ48:XEK48"/>
    <mergeCell ref="XEL48:XEW48"/>
    <mergeCell ref="XEX48:XFA48"/>
    <mergeCell ref="B49:E49"/>
    <mergeCell ref="F49:I49"/>
    <mergeCell ref="B50:E50"/>
    <mergeCell ref="XBF48:XBQ48"/>
    <mergeCell ref="XBR48:XCC48"/>
    <mergeCell ref="XCD48:XCO48"/>
    <mergeCell ref="XCP48:XDA48"/>
    <mergeCell ref="XDB48:XDM48"/>
    <mergeCell ref="XDN48:XDY48"/>
    <mergeCell ref="WYL48:WYW48"/>
    <mergeCell ref="WYX48:WZI48"/>
    <mergeCell ref="WZJ48:WZU48"/>
    <mergeCell ref="WZV48:XAG48"/>
    <mergeCell ref="XAH48:XAS48"/>
    <mergeCell ref="XAT48:XBE48"/>
    <mergeCell ref="WVR48:WWC48"/>
    <mergeCell ref="WWD48:WWO48"/>
    <mergeCell ref="WWP48:WXA48"/>
    <mergeCell ref="WXB48:WXM48"/>
    <mergeCell ref="WXN48:WXY48"/>
    <mergeCell ref="WXZ48:WYK48"/>
    <mergeCell ref="WSX48:WTI48"/>
    <mergeCell ref="GH54:GS54"/>
    <mergeCell ref="GT54:HE54"/>
    <mergeCell ref="WTJ48:WTU48"/>
    <mergeCell ref="WTV48:WUG48"/>
    <mergeCell ref="WUH48:WUS48"/>
    <mergeCell ref="WUT48:WVE48"/>
    <mergeCell ref="WVF48:WVQ48"/>
    <mergeCell ref="WQD48:WQO48"/>
    <mergeCell ref="WQP48:WRA48"/>
    <mergeCell ref="WRB48:WRM48"/>
    <mergeCell ref="WRN48:WRY48"/>
    <mergeCell ref="WRZ48:WSK48"/>
    <mergeCell ref="WSL48:WSW48"/>
    <mergeCell ref="WNJ48:WNU48"/>
    <mergeCell ref="WNV48:WOG48"/>
    <mergeCell ref="WOH48:WOS48"/>
    <mergeCell ref="WOT48:WPE48"/>
    <mergeCell ref="WPF48:WPQ48"/>
    <mergeCell ref="WPR48:WQC48"/>
    <mergeCell ref="WKP48:WLA48"/>
    <mergeCell ref="WLB48:WLM48"/>
    <mergeCell ref="WLN48:WLY48"/>
    <mergeCell ref="WLZ48:WMK48"/>
    <mergeCell ref="WML48:WMW48"/>
    <mergeCell ref="WMX48:WNI48"/>
    <mergeCell ref="WHV48:WIG48"/>
    <mergeCell ref="WIH48:WIS48"/>
    <mergeCell ref="WIT48:WJE48"/>
    <mergeCell ref="WJF48:WJQ48"/>
    <mergeCell ref="WJR48:WKC48"/>
    <mergeCell ref="WKD48:WKO48"/>
    <mergeCell ref="WFB48:WFM48"/>
    <mergeCell ref="WFN48:WFY48"/>
    <mergeCell ref="WFZ48:WGK48"/>
    <mergeCell ref="WGL48:WGW48"/>
    <mergeCell ref="WGX48:WHI48"/>
    <mergeCell ref="WHJ48:WHU48"/>
    <mergeCell ref="WCH48:WCS48"/>
    <mergeCell ref="WCT48:WDE48"/>
    <mergeCell ref="WDF48:WDQ48"/>
    <mergeCell ref="WDR48:WEC48"/>
    <mergeCell ref="WED48:WEO48"/>
    <mergeCell ref="WEP48:WFA48"/>
    <mergeCell ref="VZN48:VZY48"/>
    <mergeCell ref="VZZ48:WAK48"/>
    <mergeCell ref="WAL48:WAW48"/>
    <mergeCell ref="WAX48:WBI48"/>
    <mergeCell ref="WBJ48:WBU48"/>
    <mergeCell ref="WBV48:WCG48"/>
    <mergeCell ref="VWT48:VXE48"/>
    <mergeCell ref="VXF48:VXQ48"/>
    <mergeCell ref="VXR48:VYC48"/>
    <mergeCell ref="VYD48:VYO48"/>
    <mergeCell ref="VYP48:VZA48"/>
    <mergeCell ref="VZB48:VZM48"/>
    <mergeCell ref="VTZ48:VUK48"/>
    <mergeCell ref="VUL48:VUW48"/>
    <mergeCell ref="VUX48:VVI48"/>
    <mergeCell ref="VVJ48:VVU48"/>
    <mergeCell ref="VVV48:VWG48"/>
    <mergeCell ref="VWH48:VWS48"/>
    <mergeCell ref="VRF48:VRQ48"/>
    <mergeCell ref="VRR48:VSC48"/>
    <mergeCell ref="VSD48:VSO48"/>
    <mergeCell ref="VSP48:VTA48"/>
    <mergeCell ref="VTB48:VTM48"/>
    <mergeCell ref="VTN48:VTY48"/>
    <mergeCell ref="VOL48:VOW48"/>
    <mergeCell ref="VOX48:VPI48"/>
    <mergeCell ref="VPJ48:VPU48"/>
    <mergeCell ref="VPV48:VQG48"/>
    <mergeCell ref="VQH48:VQS48"/>
    <mergeCell ref="VQT48:VRE48"/>
    <mergeCell ref="VLR48:VMC48"/>
    <mergeCell ref="VMD48:VMO48"/>
    <mergeCell ref="VMP48:VNA48"/>
    <mergeCell ref="VNB48:VNM48"/>
    <mergeCell ref="VNN48:VNY48"/>
    <mergeCell ref="VNZ48:VOK48"/>
    <mergeCell ref="VIX48:VJI48"/>
    <mergeCell ref="VJJ48:VJU48"/>
    <mergeCell ref="VJV48:VKG48"/>
    <mergeCell ref="VKH48:VKS48"/>
    <mergeCell ref="VKT48:VLE48"/>
    <mergeCell ref="VLF48:VLQ48"/>
    <mergeCell ref="VGD48:VGO48"/>
    <mergeCell ref="VGP48:VHA48"/>
    <mergeCell ref="VHB48:VHM48"/>
    <mergeCell ref="VHN48:VHY48"/>
    <mergeCell ref="VHZ48:VIK48"/>
    <mergeCell ref="VIL48:VIW48"/>
    <mergeCell ref="VDJ48:VDU48"/>
    <mergeCell ref="VDV48:VEG48"/>
    <mergeCell ref="VEH48:VES48"/>
    <mergeCell ref="VET48:VFE48"/>
    <mergeCell ref="VFF48:VFQ48"/>
    <mergeCell ref="VFR48:VGC48"/>
    <mergeCell ref="VAP48:VBA48"/>
    <mergeCell ref="VBB48:VBM48"/>
    <mergeCell ref="VBN48:VBY48"/>
    <mergeCell ref="VBZ48:VCK48"/>
    <mergeCell ref="VCL48:VCW48"/>
    <mergeCell ref="VCX48:VDI48"/>
    <mergeCell ref="UXV48:UYG48"/>
    <mergeCell ref="UYH48:UYS48"/>
    <mergeCell ref="UYT48:UZE48"/>
    <mergeCell ref="UZF48:UZQ48"/>
    <mergeCell ref="UZR48:VAC48"/>
    <mergeCell ref="VAD48:VAO48"/>
    <mergeCell ref="UVB48:UVM48"/>
    <mergeCell ref="UVN48:UVY48"/>
    <mergeCell ref="UVZ48:UWK48"/>
    <mergeCell ref="UWL48:UWW48"/>
    <mergeCell ref="UWX48:UXI48"/>
    <mergeCell ref="UXJ48:UXU48"/>
    <mergeCell ref="USH48:USS48"/>
    <mergeCell ref="UST48:UTE48"/>
    <mergeCell ref="UTF48:UTQ48"/>
    <mergeCell ref="UTR48:UUC48"/>
    <mergeCell ref="UUD48:UUO48"/>
    <mergeCell ref="UUP48:UVA48"/>
    <mergeCell ref="UPN48:UPY48"/>
    <mergeCell ref="UPZ48:UQK48"/>
    <mergeCell ref="UQL48:UQW48"/>
    <mergeCell ref="UQX48:URI48"/>
    <mergeCell ref="URJ48:URU48"/>
    <mergeCell ref="URV48:USG48"/>
    <mergeCell ref="UMT48:UNE48"/>
    <mergeCell ref="UNF48:UNQ48"/>
    <mergeCell ref="UNR48:UOC48"/>
    <mergeCell ref="UOD48:UOO48"/>
    <mergeCell ref="UOP48:UPA48"/>
    <mergeCell ref="UPB48:UPM48"/>
    <mergeCell ref="UJZ48:UKK48"/>
    <mergeCell ref="UKL48:UKW48"/>
    <mergeCell ref="UKX48:ULI48"/>
    <mergeCell ref="ULJ48:ULU48"/>
    <mergeCell ref="ULV48:UMG48"/>
    <mergeCell ref="UMH48:UMS48"/>
    <mergeCell ref="UHF48:UHQ48"/>
    <mergeCell ref="UHR48:UIC48"/>
    <mergeCell ref="UID48:UIO48"/>
    <mergeCell ref="UIP48:UJA48"/>
    <mergeCell ref="UJB48:UJM48"/>
    <mergeCell ref="UJN48:UJY48"/>
    <mergeCell ref="UEL48:UEW48"/>
    <mergeCell ref="UEX48:UFI48"/>
    <mergeCell ref="UFJ48:UFU48"/>
    <mergeCell ref="UFV48:UGG48"/>
    <mergeCell ref="UGH48:UGS48"/>
    <mergeCell ref="UGT48:UHE48"/>
    <mergeCell ref="UBR48:UCC48"/>
    <mergeCell ref="UCD48:UCO48"/>
    <mergeCell ref="UCP48:UDA48"/>
    <mergeCell ref="UDB48:UDM48"/>
    <mergeCell ref="UDN48:UDY48"/>
    <mergeCell ref="UDZ48:UEK48"/>
    <mergeCell ref="TYX48:TZI48"/>
    <mergeCell ref="TZJ48:TZU48"/>
    <mergeCell ref="TZV48:UAG48"/>
    <mergeCell ref="UAH48:UAS48"/>
    <mergeCell ref="UAT48:UBE48"/>
    <mergeCell ref="UBF48:UBQ48"/>
    <mergeCell ref="TWD48:TWO48"/>
    <mergeCell ref="TWP48:TXA48"/>
    <mergeCell ref="TXB48:TXM48"/>
    <mergeCell ref="TXN48:TXY48"/>
    <mergeCell ref="TXZ48:TYK48"/>
    <mergeCell ref="TYL48:TYW48"/>
    <mergeCell ref="TTJ48:TTU48"/>
    <mergeCell ref="TTV48:TUG48"/>
    <mergeCell ref="TUH48:TUS48"/>
    <mergeCell ref="TUT48:TVE48"/>
    <mergeCell ref="TVF48:TVQ48"/>
    <mergeCell ref="TVR48:TWC48"/>
    <mergeCell ref="TQP48:TRA48"/>
    <mergeCell ref="TRB48:TRM48"/>
    <mergeCell ref="TRN48:TRY48"/>
    <mergeCell ref="TRZ48:TSK48"/>
    <mergeCell ref="TSL48:TSW48"/>
    <mergeCell ref="TSX48:TTI48"/>
    <mergeCell ref="TNV48:TOG48"/>
    <mergeCell ref="TOH48:TOS48"/>
    <mergeCell ref="TOT48:TPE48"/>
    <mergeCell ref="TPF48:TPQ48"/>
    <mergeCell ref="TPR48:TQC48"/>
    <mergeCell ref="TQD48:TQO48"/>
    <mergeCell ref="TLB48:TLM48"/>
    <mergeCell ref="TLN48:TLY48"/>
    <mergeCell ref="TLZ48:TMK48"/>
    <mergeCell ref="TML48:TMW48"/>
    <mergeCell ref="TMX48:TNI48"/>
    <mergeCell ref="TNJ48:TNU48"/>
    <mergeCell ref="TIH48:TIS48"/>
    <mergeCell ref="TIT48:TJE48"/>
    <mergeCell ref="TJF48:TJQ48"/>
    <mergeCell ref="TJR48:TKC48"/>
    <mergeCell ref="TKD48:TKO48"/>
    <mergeCell ref="TKP48:TLA48"/>
    <mergeCell ref="TFN48:TFY48"/>
    <mergeCell ref="TFZ48:TGK48"/>
    <mergeCell ref="TGL48:TGW48"/>
    <mergeCell ref="TGX48:THI48"/>
    <mergeCell ref="THJ48:THU48"/>
    <mergeCell ref="THV48:TIG48"/>
    <mergeCell ref="TCT48:TDE48"/>
    <mergeCell ref="TDF48:TDQ48"/>
    <mergeCell ref="TDR48:TEC48"/>
    <mergeCell ref="TED48:TEO48"/>
    <mergeCell ref="TEP48:TFA48"/>
    <mergeCell ref="TFB48:TFM48"/>
    <mergeCell ref="SZZ48:TAK48"/>
    <mergeCell ref="TAL48:TAW48"/>
    <mergeCell ref="TAX48:TBI48"/>
    <mergeCell ref="TBJ48:TBU48"/>
    <mergeCell ref="TBV48:TCG48"/>
    <mergeCell ref="TCH48:TCS48"/>
    <mergeCell ref="SXF48:SXQ48"/>
    <mergeCell ref="SXR48:SYC48"/>
    <mergeCell ref="SYD48:SYO48"/>
    <mergeCell ref="SYP48:SZA48"/>
    <mergeCell ref="SZB48:SZM48"/>
    <mergeCell ref="SZN48:SZY48"/>
    <mergeCell ref="SUL48:SUW48"/>
    <mergeCell ref="SUX48:SVI48"/>
    <mergeCell ref="SVJ48:SVU48"/>
    <mergeCell ref="SVV48:SWG48"/>
    <mergeCell ref="SWH48:SWS48"/>
    <mergeCell ref="SWT48:SXE48"/>
    <mergeCell ref="SRR48:SSC48"/>
    <mergeCell ref="SSD48:SSO48"/>
    <mergeCell ref="SSP48:STA48"/>
    <mergeCell ref="STB48:STM48"/>
    <mergeCell ref="STN48:STY48"/>
    <mergeCell ref="STZ48:SUK48"/>
    <mergeCell ref="SOX48:SPI48"/>
    <mergeCell ref="SPJ48:SPU48"/>
    <mergeCell ref="SPV48:SQG48"/>
    <mergeCell ref="SQH48:SQS48"/>
    <mergeCell ref="SQT48:SRE48"/>
    <mergeCell ref="SRF48:SRQ48"/>
    <mergeCell ref="SMD48:SMO48"/>
    <mergeCell ref="SMP48:SNA48"/>
    <mergeCell ref="SNB48:SNM48"/>
    <mergeCell ref="SNN48:SNY48"/>
    <mergeCell ref="SNZ48:SOK48"/>
    <mergeCell ref="SOL48:SOW48"/>
    <mergeCell ref="SJJ48:SJU48"/>
    <mergeCell ref="SJV48:SKG48"/>
    <mergeCell ref="SKH48:SKS48"/>
    <mergeCell ref="SKT48:SLE48"/>
    <mergeCell ref="SLF48:SLQ48"/>
    <mergeCell ref="SLR48:SMC48"/>
    <mergeCell ref="SGP48:SHA48"/>
    <mergeCell ref="SHB48:SHM48"/>
    <mergeCell ref="SHN48:SHY48"/>
    <mergeCell ref="SHZ48:SIK48"/>
    <mergeCell ref="SIL48:SIW48"/>
    <mergeCell ref="SIX48:SJI48"/>
    <mergeCell ref="SDV48:SEG48"/>
    <mergeCell ref="SEH48:SES48"/>
    <mergeCell ref="SET48:SFE48"/>
    <mergeCell ref="SFF48:SFQ48"/>
    <mergeCell ref="SFR48:SGC48"/>
    <mergeCell ref="SGD48:SGO48"/>
    <mergeCell ref="SBB48:SBM48"/>
    <mergeCell ref="SBN48:SBY48"/>
    <mergeCell ref="SBZ48:SCK48"/>
    <mergeCell ref="SCL48:SCW48"/>
    <mergeCell ref="SCX48:SDI48"/>
    <mergeCell ref="SDJ48:SDU48"/>
    <mergeCell ref="RYH48:RYS48"/>
    <mergeCell ref="RYT48:RZE48"/>
    <mergeCell ref="RZF48:RZQ48"/>
    <mergeCell ref="RZR48:SAC48"/>
    <mergeCell ref="SAD48:SAO48"/>
    <mergeCell ref="SAP48:SBA48"/>
    <mergeCell ref="RVN48:RVY48"/>
    <mergeCell ref="RVZ48:RWK48"/>
    <mergeCell ref="RWL48:RWW48"/>
    <mergeCell ref="RWX48:RXI48"/>
    <mergeCell ref="RXJ48:RXU48"/>
    <mergeCell ref="RXV48:RYG48"/>
    <mergeCell ref="RST48:RTE48"/>
    <mergeCell ref="RTF48:RTQ48"/>
    <mergeCell ref="RTR48:RUC48"/>
    <mergeCell ref="RUD48:RUO48"/>
    <mergeCell ref="RUP48:RVA48"/>
    <mergeCell ref="RVB48:RVM48"/>
    <mergeCell ref="RPZ48:RQK48"/>
    <mergeCell ref="RQL48:RQW48"/>
    <mergeCell ref="RQX48:RRI48"/>
    <mergeCell ref="RRJ48:RRU48"/>
    <mergeCell ref="RRV48:RSG48"/>
    <mergeCell ref="RSH48:RSS48"/>
    <mergeCell ref="RNF48:RNQ48"/>
    <mergeCell ref="RNR48:ROC48"/>
    <mergeCell ref="ROD48:ROO48"/>
    <mergeCell ref="ROP48:RPA48"/>
    <mergeCell ref="RPB48:RPM48"/>
    <mergeCell ref="RPN48:RPY48"/>
    <mergeCell ref="RKL48:RKW48"/>
    <mergeCell ref="RKX48:RLI48"/>
    <mergeCell ref="RLJ48:RLU48"/>
    <mergeCell ref="RLV48:RMG48"/>
    <mergeCell ref="RMH48:RMS48"/>
    <mergeCell ref="RMT48:RNE48"/>
    <mergeCell ref="RHR48:RIC48"/>
    <mergeCell ref="RID48:RIO48"/>
    <mergeCell ref="RIP48:RJA48"/>
    <mergeCell ref="RJB48:RJM48"/>
    <mergeCell ref="RJN48:RJY48"/>
    <mergeCell ref="RJZ48:RKK48"/>
    <mergeCell ref="REX48:RFI48"/>
    <mergeCell ref="RFJ48:RFU48"/>
    <mergeCell ref="RFV48:RGG48"/>
    <mergeCell ref="RGH48:RGS48"/>
    <mergeCell ref="RGT48:RHE48"/>
    <mergeCell ref="RHF48:RHQ48"/>
    <mergeCell ref="RCD48:RCO48"/>
    <mergeCell ref="RCP48:RDA48"/>
    <mergeCell ref="RDB48:RDM48"/>
    <mergeCell ref="RDN48:RDY48"/>
    <mergeCell ref="RDZ48:REK48"/>
    <mergeCell ref="REL48:REW48"/>
    <mergeCell ref="QZJ48:QZU48"/>
    <mergeCell ref="QZV48:RAG48"/>
    <mergeCell ref="RAH48:RAS48"/>
    <mergeCell ref="RAT48:RBE48"/>
    <mergeCell ref="RBF48:RBQ48"/>
    <mergeCell ref="RBR48:RCC48"/>
    <mergeCell ref="QWP48:QXA48"/>
    <mergeCell ref="QXB48:QXM48"/>
    <mergeCell ref="QXN48:QXY48"/>
    <mergeCell ref="QXZ48:QYK48"/>
    <mergeCell ref="QYL48:QYW48"/>
    <mergeCell ref="QYX48:QZI48"/>
    <mergeCell ref="QTV48:QUG48"/>
    <mergeCell ref="QUH48:QUS48"/>
    <mergeCell ref="QUT48:QVE48"/>
    <mergeCell ref="QVF48:QVQ48"/>
    <mergeCell ref="QVR48:QWC48"/>
    <mergeCell ref="QWD48:QWO48"/>
    <mergeCell ref="QRB48:QRM48"/>
    <mergeCell ref="QRN48:QRY48"/>
    <mergeCell ref="QRZ48:QSK48"/>
    <mergeCell ref="QSL48:QSW48"/>
    <mergeCell ref="QSX48:QTI48"/>
    <mergeCell ref="QTJ48:QTU48"/>
    <mergeCell ref="QOH48:QOS48"/>
    <mergeCell ref="QOT48:QPE48"/>
    <mergeCell ref="QPF48:QPQ48"/>
    <mergeCell ref="QPR48:QQC48"/>
    <mergeCell ref="QQD48:QQO48"/>
    <mergeCell ref="QQP48:QRA48"/>
    <mergeCell ref="QLN48:QLY48"/>
    <mergeCell ref="QLZ48:QMK48"/>
    <mergeCell ref="QML48:QMW48"/>
    <mergeCell ref="QMX48:QNI48"/>
    <mergeCell ref="QNJ48:QNU48"/>
    <mergeCell ref="QNV48:QOG48"/>
    <mergeCell ref="QIT48:QJE48"/>
    <mergeCell ref="QJF48:QJQ48"/>
    <mergeCell ref="QJR48:QKC48"/>
    <mergeCell ref="QKD48:QKO48"/>
    <mergeCell ref="QKP48:QLA48"/>
    <mergeCell ref="QLB48:QLM48"/>
    <mergeCell ref="QFZ48:QGK48"/>
    <mergeCell ref="QGL48:QGW48"/>
    <mergeCell ref="QGX48:QHI48"/>
    <mergeCell ref="QHJ48:QHU48"/>
    <mergeCell ref="QHV48:QIG48"/>
    <mergeCell ref="QIH48:QIS48"/>
    <mergeCell ref="QDF48:QDQ48"/>
    <mergeCell ref="QDR48:QEC48"/>
    <mergeCell ref="QED48:QEO48"/>
    <mergeCell ref="QEP48:QFA48"/>
    <mergeCell ref="QFB48:QFM48"/>
    <mergeCell ref="QFN48:QFY48"/>
    <mergeCell ref="QAL48:QAW48"/>
    <mergeCell ref="QAX48:QBI48"/>
    <mergeCell ref="QBJ48:QBU48"/>
    <mergeCell ref="QBV48:QCG48"/>
    <mergeCell ref="QCH48:QCS48"/>
    <mergeCell ref="QCT48:QDE48"/>
    <mergeCell ref="PXR48:PYC48"/>
    <mergeCell ref="PYD48:PYO48"/>
    <mergeCell ref="PYP48:PZA48"/>
    <mergeCell ref="PZB48:PZM48"/>
    <mergeCell ref="PZN48:PZY48"/>
    <mergeCell ref="PZZ48:QAK48"/>
    <mergeCell ref="PUX48:PVI48"/>
    <mergeCell ref="PVJ48:PVU48"/>
    <mergeCell ref="PVV48:PWG48"/>
    <mergeCell ref="PWH48:PWS48"/>
    <mergeCell ref="PWT48:PXE48"/>
    <mergeCell ref="PXF48:PXQ48"/>
    <mergeCell ref="PSD48:PSO48"/>
    <mergeCell ref="PSP48:PTA48"/>
    <mergeCell ref="PTB48:PTM48"/>
    <mergeCell ref="PTN48:PTY48"/>
    <mergeCell ref="PTZ48:PUK48"/>
    <mergeCell ref="PUL48:PUW48"/>
    <mergeCell ref="PPJ48:PPU48"/>
    <mergeCell ref="PPV48:PQG48"/>
    <mergeCell ref="PQH48:PQS48"/>
    <mergeCell ref="PQT48:PRE48"/>
    <mergeCell ref="PRF48:PRQ48"/>
    <mergeCell ref="PRR48:PSC48"/>
    <mergeCell ref="PMP48:PNA48"/>
    <mergeCell ref="PNB48:PNM48"/>
    <mergeCell ref="PNN48:PNY48"/>
    <mergeCell ref="PNZ48:POK48"/>
    <mergeCell ref="POL48:POW48"/>
    <mergeCell ref="POX48:PPI48"/>
    <mergeCell ref="PJV48:PKG48"/>
    <mergeCell ref="PKH48:PKS48"/>
    <mergeCell ref="PKT48:PLE48"/>
    <mergeCell ref="PLF48:PLQ48"/>
    <mergeCell ref="PLR48:PMC48"/>
    <mergeCell ref="PMD48:PMO48"/>
    <mergeCell ref="PHB48:PHM48"/>
    <mergeCell ref="PHN48:PHY48"/>
    <mergeCell ref="PHZ48:PIK48"/>
    <mergeCell ref="PIL48:PIW48"/>
    <mergeCell ref="PIX48:PJI48"/>
    <mergeCell ref="PJJ48:PJU48"/>
    <mergeCell ref="PEH48:PES48"/>
    <mergeCell ref="PET48:PFE48"/>
    <mergeCell ref="PFF48:PFQ48"/>
    <mergeCell ref="PFR48:PGC48"/>
    <mergeCell ref="PGD48:PGO48"/>
    <mergeCell ref="PGP48:PHA48"/>
    <mergeCell ref="PBN48:PBY48"/>
    <mergeCell ref="PBZ48:PCK48"/>
    <mergeCell ref="PCL48:PCW48"/>
    <mergeCell ref="PCX48:PDI48"/>
    <mergeCell ref="PDJ48:PDU48"/>
    <mergeCell ref="PDV48:PEG48"/>
    <mergeCell ref="OYT48:OZE48"/>
    <mergeCell ref="OZF48:OZQ48"/>
    <mergeCell ref="OZR48:PAC48"/>
    <mergeCell ref="PAD48:PAO48"/>
    <mergeCell ref="PAP48:PBA48"/>
    <mergeCell ref="PBB48:PBM48"/>
    <mergeCell ref="OVZ48:OWK48"/>
    <mergeCell ref="OWL48:OWW48"/>
    <mergeCell ref="OWX48:OXI48"/>
    <mergeCell ref="OXJ48:OXU48"/>
    <mergeCell ref="OXV48:OYG48"/>
    <mergeCell ref="OYH48:OYS48"/>
    <mergeCell ref="OTF48:OTQ48"/>
    <mergeCell ref="OTR48:OUC48"/>
    <mergeCell ref="OUD48:OUO48"/>
    <mergeCell ref="OUP48:OVA48"/>
    <mergeCell ref="OVB48:OVM48"/>
    <mergeCell ref="OVN48:OVY48"/>
    <mergeCell ref="OQL48:OQW48"/>
    <mergeCell ref="OQX48:ORI48"/>
    <mergeCell ref="ORJ48:ORU48"/>
    <mergeCell ref="ORV48:OSG48"/>
    <mergeCell ref="OSH48:OSS48"/>
    <mergeCell ref="OST48:OTE48"/>
    <mergeCell ref="ONR48:OOC48"/>
    <mergeCell ref="OOD48:OOO48"/>
    <mergeCell ref="OOP48:OPA48"/>
    <mergeCell ref="OPB48:OPM48"/>
    <mergeCell ref="OPN48:OPY48"/>
    <mergeCell ref="OPZ48:OQK48"/>
    <mergeCell ref="OKX48:OLI48"/>
    <mergeCell ref="OLJ48:OLU48"/>
    <mergeCell ref="OLV48:OMG48"/>
    <mergeCell ref="OMH48:OMS48"/>
    <mergeCell ref="OMT48:ONE48"/>
    <mergeCell ref="ONF48:ONQ48"/>
    <mergeCell ref="OID48:OIO48"/>
    <mergeCell ref="OIP48:OJA48"/>
    <mergeCell ref="OJB48:OJM48"/>
    <mergeCell ref="OJN48:OJY48"/>
    <mergeCell ref="OJZ48:OKK48"/>
    <mergeCell ref="OKL48:OKW48"/>
    <mergeCell ref="OFJ48:OFU48"/>
    <mergeCell ref="OFV48:OGG48"/>
    <mergeCell ref="OGH48:OGS48"/>
    <mergeCell ref="OGT48:OHE48"/>
    <mergeCell ref="OHF48:OHQ48"/>
    <mergeCell ref="OHR48:OIC48"/>
    <mergeCell ref="OCP48:ODA48"/>
    <mergeCell ref="ODB48:ODM48"/>
    <mergeCell ref="ODN48:ODY48"/>
    <mergeCell ref="ODZ48:OEK48"/>
    <mergeCell ref="OEL48:OEW48"/>
    <mergeCell ref="OEX48:OFI48"/>
    <mergeCell ref="NZV48:OAG48"/>
    <mergeCell ref="OAH48:OAS48"/>
    <mergeCell ref="OAT48:OBE48"/>
    <mergeCell ref="OBF48:OBQ48"/>
    <mergeCell ref="OBR48:OCC48"/>
    <mergeCell ref="OCD48:OCO48"/>
    <mergeCell ref="NXB48:NXM48"/>
    <mergeCell ref="NXN48:NXY48"/>
    <mergeCell ref="NXZ48:NYK48"/>
    <mergeCell ref="NYL48:NYW48"/>
    <mergeCell ref="NYX48:NZI48"/>
    <mergeCell ref="NZJ48:NZU48"/>
    <mergeCell ref="NUH48:NUS48"/>
    <mergeCell ref="NUT48:NVE48"/>
    <mergeCell ref="NVF48:NVQ48"/>
    <mergeCell ref="NVR48:NWC48"/>
    <mergeCell ref="NWD48:NWO48"/>
    <mergeCell ref="NWP48:NXA48"/>
    <mergeCell ref="NRN48:NRY48"/>
    <mergeCell ref="NRZ48:NSK48"/>
    <mergeCell ref="NSL48:NSW48"/>
    <mergeCell ref="NSX48:NTI48"/>
    <mergeCell ref="NTJ48:NTU48"/>
    <mergeCell ref="NTV48:NUG48"/>
    <mergeCell ref="NOT48:NPE48"/>
    <mergeCell ref="NPF48:NPQ48"/>
    <mergeCell ref="NPR48:NQC48"/>
    <mergeCell ref="NQD48:NQO48"/>
    <mergeCell ref="NQP48:NRA48"/>
    <mergeCell ref="NRB48:NRM48"/>
    <mergeCell ref="NLZ48:NMK48"/>
    <mergeCell ref="NML48:NMW48"/>
    <mergeCell ref="NMX48:NNI48"/>
    <mergeCell ref="NNJ48:NNU48"/>
    <mergeCell ref="NNV48:NOG48"/>
    <mergeCell ref="NOH48:NOS48"/>
    <mergeCell ref="NJF48:NJQ48"/>
    <mergeCell ref="NJR48:NKC48"/>
    <mergeCell ref="NKD48:NKO48"/>
    <mergeCell ref="NKP48:NLA48"/>
    <mergeCell ref="NLB48:NLM48"/>
    <mergeCell ref="NLN48:NLY48"/>
    <mergeCell ref="NGL48:NGW48"/>
    <mergeCell ref="NGX48:NHI48"/>
    <mergeCell ref="NHJ48:NHU48"/>
    <mergeCell ref="NHV48:NIG48"/>
    <mergeCell ref="NIH48:NIS48"/>
    <mergeCell ref="NIT48:NJE48"/>
    <mergeCell ref="NDR48:NEC48"/>
    <mergeCell ref="NED48:NEO48"/>
    <mergeCell ref="NEP48:NFA48"/>
    <mergeCell ref="NFB48:NFM48"/>
    <mergeCell ref="NFN48:NFY48"/>
    <mergeCell ref="NFZ48:NGK48"/>
    <mergeCell ref="NAX48:NBI48"/>
    <mergeCell ref="NBJ48:NBU48"/>
    <mergeCell ref="NBV48:NCG48"/>
    <mergeCell ref="NCH48:NCS48"/>
    <mergeCell ref="NCT48:NDE48"/>
    <mergeCell ref="NDF48:NDQ48"/>
    <mergeCell ref="MYD48:MYO48"/>
    <mergeCell ref="MYP48:MZA48"/>
    <mergeCell ref="MZB48:MZM48"/>
    <mergeCell ref="MZN48:MZY48"/>
    <mergeCell ref="MZZ48:NAK48"/>
    <mergeCell ref="NAL48:NAW48"/>
    <mergeCell ref="MVJ48:MVU48"/>
    <mergeCell ref="MVV48:MWG48"/>
    <mergeCell ref="MWH48:MWS48"/>
    <mergeCell ref="MWT48:MXE48"/>
    <mergeCell ref="MXF48:MXQ48"/>
    <mergeCell ref="MXR48:MYC48"/>
    <mergeCell ref="MSP48:MTA48"/>
    <mergeCell ref="MTB48:MTM48"/>
    <mergeCell ref="MTN48:MTY48"/>
    <mergeCell ref="MTZ48:MUK48"/>
    <mergeCell ref="MUL48:MUW48"/>
    <mergeCell ref="MUX48:MVI48"/>
    <mergeCell ref="MPV48:MQG48"/>
    <mergeCell ref="MQH48:MQS48"/>
    <mergeCell ref="MQT48:MRE48"/>
    <mergeCell ref="MRF48:MRQ48"/>
    <mergeCell ref="MRR48:MSC48"/>
    <mergeCell ref="MSD48:MSO48"/>
    <mergeCell ref="MNB48:MNM48"/>
    <mergeCell ref="MNN48:MNY48"/>
    <mergeCell ref="MNZ48:MOK48"/>
    <mergeCell ref="MOL48:MOW48"/>
    <mergeCell ref="MOX48:MPI48"/>
    <mergeCell ref="MPJ48:MPU48"/>
    <mergeCell ref="MKH48:MKS48"/>
    <mergeCell ref="MKT48:MLE48"/>
    <mergeCell ref="MLF48:MLQ48"/>
    <mergeCell ref="MLR48:MMC48"/>
    <mergeCell ref="MMD48:MMO48"/>
    <mergeCell ref="MMP48:MNA48"/>
    <mergeCell ref="MHN48:MHY48"/>
    <mergeCell ref="MHZ48:MIK48"/>
    <mergeCell ref="MIL48:MIW48"/>
    <mergeCell ref="MIX48:MJI48"/>
    <mergeCell ref="MJJ48:MJU48"/>
    <mergeCell ref="MJV48:MKG48"/>
    <mergeCell ref="MET48:MFE48"/>
    <mergeCell ref="MFF48:MFQ48"/>
    <mergeCell ref="MFR48:MGC48"/>
    <mergeCell ref="MGD48:MGO48"/>
    <mergeCell ref="MGP48:MHA48"/>
    <mergeCell ref="MHB48:MHM48"/>
    <mergeCell ref="MBZ48:MCK48"/>
    <mergeCell ref="MCL48:MCW48"/>
    <mergeCell ref="MCX48:MDI48"/>
    <mergeCell ref="MDJ48:MDU48"/>
    <mergeCell ref="MDV48:MEG48"/>
    <mergeCell ref="MEH48:MES48"/>
    <mergeCell ref="LZF48:LZQ48"/>
    <mergeCell ref="LZR48:MAC48"/>
    <mergeCell ref="MAD48:MAO48"/>
    <mergeCell ref="MAP48:MBA48"/>
    <mergeCell ref="MBB48:MBM48"/>
    <mergeCell ref="MBN48:MBY48"/>
    <mergeCell ref="LWL48:LWW48"/>
    <mergeCell ref="LWX48:LXI48"/>
    <mergeCell ref="LXJ48:LXU48"/>
    <mergeCell ref="LXV48:LYG48"/>
    <mergeCell ref="LYH48:LYS48"/>
    <mergeCell ref="LYT48:LZE48"/>
    <mergeCell ref="LTR48:LUC48"/>
    <mergeCell ref="LUD48:LUO48"/>
    <mergeCell ref="LUP48:LVA48"/>
    <mergeCell ref="LVB48:LVM48"/>
    <mergeCell ref="LVN48:LVY48"/>
    <mergeCell ref="LVZ48:LWK48"/>
    <mergeCell ref="LQX48:LRI48"/>
    <mergeCell ref="LRJ48:LRU48"/>
    <mergeCell ref="LRV48:LSG48"/>
    <mergeCell ref="LSH48:LSS48"/>
    <mergeCell ref="LST48:LTE48"/>
    <mergeCell ref="LTF48:LTQ48"/>
    <mergeCell ref="LOD48:LOO48"/>
    <mergeCell ref="LOP48:LPA48"/>
    <mergeCell ref="LPB48:LPM48"/>
    <mergeCell ref="LPN48:LPY48"/>
    <mergeCell ref="LPZ48:LQK48"/>
    <mergeCell ref="LQL48:LQW48"/>
    <mergeCell ref="LLJ48:LLU48"/>
    <mergeCell ref="LLV48:LMG48"/>
    <mergeCell ref="LMH48:LMS48"/>
    <mergeCell ref="LMT48:LNE48"/>
    <mergeCell ref="LNF48:LNQ48"/>
    <mergeCell ref="LNR48:LOC48"/>
    <mergeCell ref="LIP48:LJA48"/>
    <mergeCell ref="LJB48:LJM48"/>
    <mergeCell ref="LJN48:LJY48"/>
    <mergeCell ref="LJZ48:LKK48"/>
    <mergeCell ref="LKL48:LKW48"/>
    <mergeCell ref="LKX48:LLI48"/>
    <mergeCell ref="LFV48:LGG48"/>
    <mergeCell ref="LGH48:LGS48"/>
    <mergeCell ref="LGT48:LHE48"/>
    <mergeCell ref="LHF48:LHQ48"/>
    <mergeCell ref="LHR48:LIC48"/>
    <mergeCell ref="LID48:LIO48"/>
    <mergeCell ref="LDB48:LDM48"/>
    <mergeCell ref="LDN48:LDY48"/>
    <mergeCell ref="LDZ48:LEK48"/>
    <mergeCell ref="LEL48:LEW48"/>
    <mergeCell ref="LEX48:LFI48"/>
    <mergeCell ref="LFJ48:LFU48"/>
    <mergeCell ref="LAH48:LAS48"/>
    <mergeCell ref="LAT48:LBE48"/>
    <mergeCell ref="LBF48:LBQ48"/>
    <mergeCell ref="LBR48:LCC48"/>
    <mergeCell ref="LCD48:LCO48"/>
    <mergeCell ref="LCP48:LDA48"/>
    <mergeCell ref="KXN48:KXY48"/>
    <mergeCell ref="KXZ48:KYK48"/>
    <mergeCell ref="KYL48:KYW48"/>
    <mergeCell ref="KYX48:KZI48"/>
    <mergeCell ref="KZJ48:KZU48"/>
    <mergeCell ref="KZV48:LAG48"/>
    <mergeCell ref="KUT48:KVE48"/>
    <mergeCell ref="KVF48:KVQ48"/>
    <mergeCell ref="KVR48:KWC48"/>
    <mergeCell ref="KWD48:KWO48"/>
    <mergeCell ref="KWP48:KXA48"/>
    <mergeCell ref="KXB48:KXM48"/>
    <mergeCell ref="KRZ48:KSK48"/>
    <mergeCell ref="KSL48:KSW48"/>
    <mergeCell ref="KSX48:KTI48"/>
    <mergeCell ref="KTJ48:KTU48"/>
    <mergeCell ref="KTV48:KUG48"/>
    <mergeCell ref="KUH48:KUS48"/>
    <mergeCell ref="KPF48:KPQ48"/>
    <mergeCell ref="KPR48:KQC48"/>
    <mergeCell ref="KQD48:KQO48"/>
    <mergeCell ref="KQP48:KRA48"/>
    <mergeCell ref="KRB48:KRM48"/>
    <mergeCell ref="KRN48:KRY48"/>
    <mergeCell ref="KML48:KMW48"/>
    <mergeCell ref="KMX48:KNI48"/>
    <mergeCell ref="KNJ48:KNU48"/>
    <mergeCell ref="KNV48:KOG48"/>
    <mergeCell ref="KOH48:KOS48"/>
    <mergeCell ref="KOT48:KPE48"/>
    <mergeCell ref="KJR48:KKC48"/>
    <mergeCell ref="KKD48:KKO48"/>
    <mergeCell ref="KKP48:KLA48"/>
    <mergeCell ref="KLB48:KLM48"/>
    <mergeCell ref="KLN48:KLY48"/>
    <mergeCell ref="KLZ48:KMK48"/>
    <mergeCell ref="KGX48:KHI48"/>
    <mergeCell ref="KHJ48:KHU48"/>
    <mergeCell ref="KHV48:KIG48"/>
    <mergeCell ref="KIH48:KIS48"/>
    <mergeCell ref="KIT48:KJE48"/>
    <mergeCell ref="KJF48:KJQ48"/>
    <mergeCell ref="KED48:KEO48"/>
    <mergeCell ref="KEP48:KFA48"/>
    <mergeCell ref="KFB48:KFM48"/>
    <mergeCell ref="KFN48:KFY48"/>
    <mergeCell ref="KFZ48:KGK48"/>
    <mergeCell ref="KGL48:KGW48"/>
    <mergeCell ref="KBJ48:KBU48"/>
    <mergeCell ref="KBV48:KCG48"/>
    <mergeCell ref="KCH48:KCS48"/>
    <mergeCell ref="KCT48:KDE48"/>
    <mergeCell ref="KDF48:KDQ48"/>
    <mergeCell ref="KDR48:KEC48"/>
    <mergeCell ref="JYP48:JZA48"/>
    <mergeCell ref="JZB48:JZM48"/>
    <mergeCell ref="JZN48:JZY48"/>
    <mergeCell ref="JZZ48:KAK48"/>
    <mergeCell ref="KAL48:KAW48"/>
    <mergeCell ref="KAX48:KBI48"/>
    <mergeCell ref="JVV48:JWG48"/>
    <mergeCell ref="JWH48:JWS48"/>
    <mergeCell ref="JWT48:JXE48"/>
    <mergeCell ref="JXF48:JXQ48"/>
    <mergeCell ref="JXR48:JYC48"/>
    <mergeCell ref="JYD48:JYO48"/>
    <mergeCell ref="JTB48:JTM48"/>
    <mergeCell ref="JTN48:JTY48"/>
    <mergeCell ref="JTZ48:JUK48"/>
    <mergeCell ref="JUL48:JUW48"/>
    <mergeCell ref="JUX48:JVI48"/>
    <mergeCell ref="JVJ48:JVU48"/>
    <mergeCell ref="JQH48:JQS48"/>
    <mergeCell ref="JQT48:JRE48"/>
    <mergeCell ref="JRF48:JRQ48"/>
    <mergeCell ref="JRR48:JSC48"/>
    <mergeCell ref="JSD48:JSO48"/>
    <mergeCell ref="JSP48:JTA48"/>
    <mergeCell ref="JNN48:JNY48"/>
    <mergeCell ref="JNZ48:JOK48"/>
    <mergeCell ref="JOL48:JOW48"/>
    <mergeCell ref="JOX48:JPI48"/>
    <mergeCell ref="JPJ48:JPU48"/>
    <mergeCell ref="JPV48:JQG48"/>
    <mergeCell ref="JKT48:JLE48"/>
    <mergeCell ref="JLF48:JLQ48"/>
    <mergeCell ref="JLR48:JMC48"/>
    <mergeCell ref="JMD48:JMO48"/>
    <mergeCell ref="JMP48:JNA48"/>
    <mergeCell ref="JNB48:JNM48"/>
    <mergeCell ref="JHZ48:JIK48"/>
    <mergeCell ref="JIL48:JIW48"/>
    <mergeCell ref="JIX48:JJI48"/>
    <mergeCell ref="JJJ48:JJU48"/>
    <mergeCell ref="JJV48:JKG48"/>
    <mergeCell ref="JKH48:JKS48"/>
    <mergeCell ref="JFF48:JFQ48"/>
    <mergeCell ref="JFR48:JGC48"/>
    <mergeCell ref="JGD48:JGO48"/>
    <mergeCell ref="JGP48:JHA48"/>
    <mergeCell ref="JHB48:JHM48"/>
    <mergeCell ref="JHN48:JHY48"/>
    <mergeCell ref="JCL48:JCW48"/>
    <mergeCell ref="JCX48:JDI48"/>
    <mergeCell ref="JDJ48:JDU48"/>
    <mergeCell ref="JDV48:JEG48"/>
    <mergeCell ref="JEH48:JES48"/>
    <mergeCell ref="JET48:JFE48"/>
    <mergeCell ref="IZR48:JAC48"/>
    <mergeCell ref="JAD48:JAO48"/>
    <mergeCell ref="JAP48:JBA48"/>
    <mergeCell ref="JBB48:JBM48"/>
    <mergeCell ref="JBN48:JBY48"/>
    <mergeCell ref="JBZ48:JCK48"/>
    <mergeCell ref="IWX48:IXI48"/>
    <mergeCell ref="IXJ48:IXU48"/>
    <mergeCell ref="IXV48:IYG48"/>
    <mergeCell ref="IYH48:IYS48"/>
    <mergeCell ref="IYT48:IZE48"/>
    <mergeCell ref="IZF48:IZQ48"/>
    <mergeCell ref="IUD48:IUO48"/>
    <mergeCell ref="IUP48:IVA48"/>
    <mergeCell ref="IVB48:IVM48"/>
    <mergeCell ref="IVN48:IVY48"/>
    <mergeCell ref="IVZ48:IWK48"/>
    <mergeCell ref="IWL48:IWW48"/>
    <mergeCell ref="IRJ48:IRU48"/>
    <mergeCell ref="IRV48:ISG48"/>
    <mergeCell ref="ISH48:ISS48"/>
    <mergeCell ref="IST48:ITE48"/>
    <mergeCell ref="ITF48:ITQ48"/>
    <mergeCell ref="ITR48:IUC48"/>
    <mergeCell ref="IOP48:IPA48"/>
    <mergeCell ref="IPB48:IPM48"/>
    <mergeCell ref="IPN48:IPY48"/>
    <mergeCell ref="IPZ48:IQK48"/>
    <mergeCell ref="IQL48:IQW48"/>
    <mergeCell ref="IQX48:IRI48"/>
    <mergeCell ref="ILV48:IMG48"/>
    <mergeCell ref="IMH48:IMS48"/>
    <mergeCell ref="IMT48:INE48"/>
    <mergeCell ref="INF48:INQ48"/>
    <mergeCell ref="INR48:IOC48"/>
    <mergeCell ref="IOD48:IOO48"/>
    <mergeCell ref="IJB48:IJM48"/>
    <mergeCell ref="IJN48:IJY48"/>
    <mergeCell ref="IJZ48:IKK48"/>
    <mergeCell ref="IKL48:IKW48"/>
    <mergeCell ref="IKX48:ILI48"/>
    <mergeCell ref="ILJ48:ILU48"/>
    <mergeCell ref="IGH48:IGS48"/>
    <mergeCell ref="IGT48:IHE48"/>
    <mergeCell ref="IHF48:IHQ48"/>
    <mergeCell ref="IHR48:IIC48"/>
    <mergeCell ref="IID48:IIO48"/>
    <mergeCell ref="IIP48:IJA48"/>
    <mergeCell ref="IDN48:IDY48"/>
    <mergeCell ref="IDZ48:IEK48"/>
    <mergeCell ref="IEL48:IEW48"/>
    <mergeCell ref="IEX48:IFI48"/>
    <mergeCell ref="IFJ48:IFU48"/>
    <mergeCell ref="IFV48:IGG48"/>
    <mergeCell ref="IAT48:IBE48"/>
    <mergeCell ref="IBF48:IBQ48"/>
    <mergeCell ref="IBR48:ICC48"/>
    <mergeCell ref="ICD48:ICO48"/>
    <mergeCell ref="ICP48:IDA48"/>
    <mergeCell ref="IDB48:IDM48"/>
    <mergeCell ref="HXZ48:HYK48"/>
    <mergeCell ref="HYL48:HYW48"/>
    <mergeCell ref="HYX48:HZI48"/>
    <mergeCell ref="HZJ48:HZU48"/>
    <mergeCell ref="HZV48:IAG48"/>
    <mergeCell ref="IAH48:IAS48"/>
    <mergeCell ref="HVF48:HVQ48"/>
    <mergeCell ref="HVR48:HWC48"/>
    <mergeCell ref="HWD48:HWO48"/>
    <mergeCell ref="HWP48:HXA48"/>
    <mergeCell ref="HXB48:HXM48"/>
    <mergeCell ref="HXN48:HXY48"/>
    <mergeCell ref="HSL48:HSW48"/>
    <mergeCell ref="HSX48:HTI48"/>
    <mergeCell ref="HTJ48:HTU48"/>
    <mergeCell ref="HTV48:HUG48"/>
    <mergeCell ref="HUH48:HUS48"/>
    <mergeCell ref="HUT48:HVE48"/>
    <mergeCell ref="HPR48:HQC48"/>
    <mergeCell ref="HQD48:HQO48"/>
    <mergeCell ref="HQP48:HRA48"/>
    <mergeCell ref="HRB48:HRM48"/>
    <mergeCell ref="HRN48:HRY48"/>
    <mergeCell ref="HRZ48:HSK48"/>
    <mergeCell ref="HMX48:HNI48"/>
    <mergeCell ref="HNJ48:HNU48"/>
    <mergeCell ref="HNV48:HOG48"/>
    <mergeCell ref="HOH48:HOS48"/>
    <mergeCell ref="HOT48:HPE48"/>
    <mergeCell ref="HPF48:HPQ48"/>
    <mergeCell ref="HKD48:HKO48"/>
    <mergeCell ref="HKP48:HLA48"/>
    <mergeCell ref="HLB48:HLM48"/>
    <mergeCell ref="HLN48:HLY48"/>
    <mergeCell ref="HLZ48:HMK48"/>
    <mergeCell ref="HML48:HMW48"/>
    <mergeCell ref="HHJ48:HHU48"/>
    <mergeCell ref="HHV48:HIG48"/>
    <mergeCell ref="HIH48:HIS48"/>
    <mergeCell ref="HIT48:HJE48"/>
    <mergeCell ref="HJF48:HJQ48"/>
    <mergeCell ref="HJR48:HKC48"/>
    <mergeCell ref="HEP48:HFA48"/>
    <mergeCell ref="HFB48:HFM48"/>
    <mergeCell ref="HFN48:HFY48"/>
    <mergeCell ref="HFZ48:HGK48"/>
    <mergeCell ref="HGL48:HGW48"/>
    <mergeCell ref="HGX48:HHI48"/>
    <mergeCell ref="HBV48:HCG48"/>
    <mergeCell ref="HCH48:HCS48"/>
    <mergeCell ref="HCT48:HDE48"/>
    <mergeCell ref="HDF48:HDQ48"/>
    <mergeCell ref="HDR48:HEC48"/>
    <mergeCell ref="HED48:HEO48"/>
    <mergeCell ref="GZB48:GZM48"/>
    <mergeCell ref="GZN48:GZY48"/>
    <mergeCell ref="GZZ48:HAK48"/>
    <mergeCell ref="HAL48:HAW48"/>
    <mergeCell ref="HAX48:HBI48"/>
    <mergeCell ref="HBJ48:HBU48"/>
    <mergeCell ref="GWH48:GWS48"/>
    <mergeCell ref="GWT48:GXE48"/>
    <mergeCell ref="GXF48:GXQ48"/>
    <mergeCell ref="GXR48:GYC48"/>
    <mergeCell ref="GYD48:GYO48"/>
    <mergeCell ref="GYP48:GZA48"/>
    <mergeCell ref="GTN48:GTY48"/>
    <mergeCell ref="GTZ48:GUK48"/>
    <mergeCell ref="GUL48:GUW48"/>
    <mergeCell ref="GUX48:GVI48"/>
    <mergeCell ref="GVJ48:GVU48"/>
    <mergeCell ref="GVV48:GWG48"/>
    <mergeCell ref="GQT48:GRE48"/>
    <mergeCell ref="GRF48:GRQ48"/>
    <mergeCell ref="GRR48:GSC48"/>
    <mergeCell ref="GSD48:GSO48"/>
    <mergeCell ref="GSP48:GTA48"/>
    <mergeCell ref="GTB48:GTM48"/>
    <mergeCell ref="GNZ48:GOK48"/>
    <mergeCell ref="GOL48:GOW48"/>
    <mergeCell ref="GOX48:GPI48"/>
    <mergeCell ref="GPJ48:GPU48"/>
    <mergeCell ref="GPV48:GQG48"/>
    <mergeCell ref="GQH48:GQS48"/>
    <mergeCell ref="GLF48:GLQ48"/>
    <mergeCell ref="GLR48:GMC48"/>
    <mergeCell ref="GMD48:GMO48"/>
    <mergeCell ref="GMP48:GNA48"/>
    <mergeCell ref="GNB48:GNM48"/>
    <mergeCell ref="GNN48:GNY48"/>
    <mergeCell ref="GIL48:GIW48"/>
    <mergeCell ref="GIX48:GJI48"/>
    <mergeCell ref="GJJ48:GJU48"/>
    <mergeCell ref="GJV48:GKG48"/>
    <mergeCell ref="GKH48:GKS48"/>
    <mergeCell ref="GKT48:GLE48"/>
    <mergeCell ref="GFR48:GGC48"/>
    <mergeCell ref="GGD48:GGO48"/>
    <mergeCell ref="GGP48:GHA48"/>
    <mergeCell ref="GHB48:GHM48"/>
    <mergeCell ref="GHN48:GHY48"/>
    <mergeCell ref="GHZ48:GIK48"/>
    <mergeCell ref="GCX48:GDI48"/>
    <mergeCell ref="GDJ48:GDU48"/>
    <mergeCell ref="GDV48:GEG48"/>
    <mergeCell ref="GEH48:GES48"/>
    <mergeCell ref="GET48:GFE48"/>
    <mergeCell ref="GFF48:GFQ48"/>
    <mergeCell ref="GAD48:GAO48"/>
    <mergeCell ref="GAP48:GBA48"/>
    <mergeCell ref="GBB48:GBM48"/>
    <mergeCell ref="GBN48:GBY48"/>
    <mergeCell ref="GBZ48:GCK48"/>
    <mergeCell ref="GCL48:GCW48"/>
    <mergeCell ref="FXJ48:FXU48"/>
    <mergeCell ref="FXV48:FYG48"/>
    <mergeCell ref="FYH48:FYS48"/>
    <mergeCell ref="FYT48:FZE48"/>
    <mergeCell ref="FZF48:FZQ48"/>
    <mergeCell ref="FZR48:GAC48"/>
    <mergeCell ref="FUP48:FVA48"/>
    <mergeCell ref="FVB48:FVM48"/>
    <mergeCell ref="FVN48:FVY48"/>
    <mergeCell ref="FVZ48:FWK48"/>
    <mergeCell ref="FWL48:FWW48"/>
    <mergeCell ref="FWX48:FXI48"/>
    <mergeCell ref="FRV48:FSG48"/>
    <mergeCell ref="FSH48:FSS48"/>
    <mergeCell ref="FST48:FTE48"/>
    <mergeCell ref="FTF48:FTQ48"/>
    <mergeCell ref="FTR48:FUC48"/>
    <mergeCell ref="FUD48:FUO48"/>
    <mergeCell ref="FPB48:FPM48"/>
    <mergeCell ref="FPN48:FPY48"/>
    <mergeCell ref="FPZ48:FQK48"/>
    <mergeCell ref="FQL48:FQW48"/>
    <mergeCell ref="FQX48:FRI48"/>
    <mergeCell ref="FRJ48:FRU48"/>
    <mergeCell ref="FMH48:FMS48"/>
    <mergeCell ref="FMT48:FNE48"/>
    <mergeCell ref="FNF48:FNQ48"/>
    <mergeCell ref="FNR48:FOC48"/>
    <mergeCell ref="FOD48:FOO48"/>
    <mergeCell ref="FOP48:FPA48"/>
    <mergeCell ref="FJN48:FJY48"/>
    <mergeCell ref="FJZ48:FKK48"/>
    <mergeCell ref="FKL48:FKW48"/>
    <mergeCell ref="FKX48:FLI48"/>
    <mergeCell ref="FLJ48:FLU48"/>
    <mergeCell ref="FLV48:FMG48"/>
    <mergeCell ref="FGT48:FHE48"/>
    <mergeCell ref="FHF48:FHQ48"/>
    <mergeCell ref="FHR48:FIC48"/>
    <mergeCell ref="FID48:FIO48"/>
    <mergeCell ref="FIP48:FJA48"/>
    <mergeCell ref="FJB48:FJM48"/>
    <mergeCell ref="FDZ48:FEK48"/>
    <mergeCell ref="FEL48:FEW48"/>
    <mergeCell ref="FEX48:FFI48"/>
    <mergeCell ref="FFJ48:FFU48"/>
    <mergeCell ref="FFV48:FGG48"/>
    <mergeCell ref="FGH48:FGS48"/>
    <mergeCell ref="FBF48:FBQ48"/>
    <mergeCell ref="FBR48:FCC48"/>
    <mergeCell ref="FCD48:FCO48"/>
    <mergeCell ref="FCP48:FDA48"/>
    <mergeCell ref="FDB48:FDM48"/>
    <mergeCell ref="FDN48:FDY48"/>
    <mergeCell ref="EYL48:EYW48"/>
    <mergeCell ref="EYX48:EZI48"/>
    <mergeCell ref="EZJ48:EZU48"/>
    <mergeCell ref="EZV48:FAG48"/>
    <mergeCell ref="FAH48:FAS48"/>
    <mergeCell ref="FAT48:FBE48"/>
    <mergeCell ref="EVR48:EWC48"/>
    <mergeCell ref="EWD48:EWO48"/>
    <mergeCell ref="EWP48:EXA48"/>
    <mergeCell ref="EXB48:EXM48"/>
    <mergeCell ref="EXN48:EXY48"/>
    <mergeCell ref="EXZ48:EYK48"/>
    <mergeCell ref="ESX48:ETI48"/>
    <mergeCell ref="ETJ48:ETU48"/>
    <mergeCell ref="ETV48:EUG48"/>
    <mergeCell ref="EUH48:EUS48"/>
    <mergeCell ref="EUT48:EVE48"/>
    <mergeCell ref="EVF48:EVQ48"/>
    <mergeCell ref="EQD48:EQO48"/>
    <mergeCell ref="EQP48:ERA48"/>
    <mergeCell ref="ERB48:ERM48"/>
    <mergeCell ref="ERN48:ERY48"/>
    <mergeCell ref="ERZ48:ESK48"/>
    <mergeCell ref="ESL48:ESW48"/>
    <mergeCell ref="ENJ48:ENU48"/>
    <mergeCell ref="ENV48:EOG48"/>
    <mergeCell ref="EOH48:EOS48"/>
    <mergeCell ref="EOT48:EPE48"/>
    <mergeCell ref="EPF48:EPQ48"/>
    <mergeCell ref="EPR48:EQC48"/>
    <mergeCell ref="EKP48:ELA48"/>
    <mergeCell ref="ELB48:ELM48"/>
    <mergeCell ref="ELN48:ELY48"/>
    <mergeCell ref="ELZ48:EMK48"/>
    <mergeCell ref="EML48:EMW48"/>
    <mergeCell ref="EMX48:ENI48"/>
    <mergeCell ref="EHV48:EIG48"/>
    <mergeCell ref="EIH48:EIS48"/>
    <mergeCell ref="EIT48:EJE48"/>
    <mergeCell ref="EJF48:EJQ48"/>
    <mergeCell ref="EJR48:EKC48"/>
    <mergeCell ref="EKD48:EKO48"/>
    <mergeCell ref="EFB48:EFM48"/>
    <mergeCell ref="EFN48:EFY48"/>
    <mergeCell ref="EFZ48:EGK48"/>
    <mergeCell ref="EGL48:EGW48"/>
    <mergeCell ref="EGX48:EHI48"/>
    <mergeCell ref="EHJ48:EHU48"/>
    <mergeCell ref="ECH48:ECS48"/>
    <mergeCell ref="ECT48:EDE48"/>
    <mergeCell ref="EDF48:EDQ48"/>
    <mergeCell ref="EDR48:EEC48"/>
    <mergeCell ref="EED48:EEO48"/>
    <mergeCell ref="EEP48:EFA48"/>
    <mergeCell ref="DZN48:DZY48"/>
    <mergeCell ref="DZZ48:EAK48"/>
    <mergeCell ref="EAL48:EAW48"/>
    <mergeCell ref="EAX48:EBI48"/>
    <mergeCell ref="EBJ48:EBU48"/>
    <mergeCell ref="EBV48:ECG48"/>
    <mergeCell ref="DWT48:DXE48"/>
    <mergeCell ref="DXF48:DXQ48"/>
    <mergeCell ref="DXR48:DYC48"/>
    <mergeCell ref="DYD48:DYO48"/>
    <mergeCell ref="DYP48:DZA48"/>
    <mergeCell ref="DZB48:DZM48"/>
    <mergeCell ref="DTZ48:DUK48"/>
    <mergeCell ref="DUL48:DUW48"/>
    <mergeCell ref="DUX48:DVI48"/>
    <mergeCell ref="DVJ48:DVU48"/>
    <mergeCell ref="DVV48:DWG48"/>
    <mergeCell ref="DWH48:DWS48"/>
    <mergeCell ref="DRF48:DRQ48"/>
    <mergeCell ref="DRR48:DSC48"/>
    <mergeCell ref="DSD48:DSO48"/>
    <mergeCell ref="DSP48:DTA48"/>
    <mergeCell ref="DTB48:DTM48"/>
    <mergeCell ref="DTN48:DTY48"/>
    <mergeCell ref="DOL48:DOW48"/>
    <mergeCell ref="DOX48:DPI48"/>
    <mergeCell ref="DPJ48:DPU48"/>
    <mergeCell ref="DPV48:DQG48"/>
    <mergeCell ref="DQH48:DQS48"/>
    <mergeCell ref="DQT48:DRE48"/>
    <mergeCell ref="DLR48:DMC48"/>
    <mergeCell ref="DMD48:DMO48"/>
    <mergeCell ref="DMP48:DNA48"/>
    <mergeCell ref="DNB48:DNM48"/>
    <mergeCell ref="DNN48:DNY48"/>
    <mergeCell ref="DNZ48:DOK48"/>
    <mergeCell ref="DIX48:DJI48"/>
    <mergeCell ref="DJJ48:DJU48"/>
    <mergeCell ref="DJV48:DKG48"/>
    <mergeCell ref="DKH48:DKS48"/>
    <mergeCell ref="DKT48:DLE48"/>
    <mergeCell ref="DLF48:DLQ48"/>
    <mergeCell ref="DGD48:DGO48"/>
    <mergeCell ref="DGP48:DHA48"/>
    <mergeCell ref="DHB48:DHM48"/>
    <mergeCell ref="DHN48:DHY48"/>
    <mergeCell ref="DHZ48:DIK48"/>
    <mergeCell ref="DIL48:DIW48"/>
    <mergeCell ref="DDJ48:DDU48"/>
    <mergeCell ref="DDV48:DEG48"/>
    <mergeCell ref="DEH48:DES48"/>
    <mergeCell ref="DET48:DFE48"/>
    <mergeCell ref="DFF48:DFQ48"/>
    <mergeCell ref="DFR48:DGC48"/>
    <mergeCell ref="DAP48:DBA48"/>
    <mergeCell ref="DBB48:DBM48"/>
    <mergeCell ref="DBN48:DBY48"/>
    <mergeCell ref="DBZ48:DCK48"/>
    <mergeCell ref="DCL48:DCW48"/>
    <mergeCell ref="DCX48:DDI48"/>
    <mergeCell ref="CXV48:CYG48"/>
    <mergeCell ref="CYH48:CYS48"/>
    <mergeCell ref="CYT48:CZE48"/>
    <mergeCell ref="CZF48:CZQ48"/>
    <mergeCell ref="CZR48:DAC48"/>
    <mergeCell ref="DAD48:DAO48"/>
    <mergeCell ref="CVB48:CVM48"/>
    <mergeCell ref="CVN48:CVY48"/>
    <mergeCell ref="CVZ48:CWK48"/>
    <mergeCell ref="CWL48:CWW48"/>
    <mergeCell ref="CWX48:CXI48"/>
    <mergeCell ref="CXJ48:CXU48"/>
    <mergeCell ref="CSH48:CSS48"/>
    <mergeCell ref="CST48:CTE48"/>
    <mergeCell ref="CTF48:CTQ48"/>
    <mergeCell ref="CTR48:CUC48"/>
    <mergeCell ref="CUD48:CUO48"/>
    <mergeCell ref="CUP48:CVA48"/>
    <mergeCell ref="CPN48:CPY48"/>
    <mergeCell ref="CPZ48:CQK48"/>
    <mergeCell ref="CQL48:CQW48"/>
    <mergeCell ref="CQX48:CRI48"/>
    <mergeCell ref="CRJ48:CRU48"/>
    <mergeCell ref="CRV48:CSG48"/>
    <mergeCell ref="CMT48:CNE48"/>
    <mergeCell ref="CNF48:CNQ48"/>
    <mergeCell ref="CNR48:COC48"/>
    <mergeCell ref="COD48:COO48"/>
    <mergeCell ref="COP48:CPA48"/>
    <mergeCell ref="CPB48:CPM48"/>
    <mergeCell ref="CJZ48:CKK48"/>
    <mergeCell ref="CKL48:CKW48"/>
    <mergeCell ref="CKX48:CLI48"/>
    <mergeCell ref="CLJ48:CLU48"/>
    <mergeCell ref="CLV48:CMG48"/>
    <mergeCell ref="CMH48:CMS48"/>
    <mergeCell ref="CHF48:CHQ48"/>
    <mergeCell ref="CHR48:CIC48"/>
    <mergeCell ref="CID48:CIO48"/>
    <mergeCell ref="CIP48:CJA48"/>
    <mergeCell ref="CJB48:CJM48"/>
    <mergeCell ref="CJN48:CJY48"/>
    <mergeCell ref="CEL48:CEW48"/>
    <mergeCell ref="CEX48:CFI48"/>
    <mergeCell ref="CFJ48:CFU48"/>
    <mergeCell ref="CFV48:CGG48"/>
    <mergeCell ref="CGH48:CGS48"/>
    <mergeCell ref="CGT48:CHE48"/>
    <mergeCell ref="CBR48:CCC48"/>
    <mergeCell ref="CCD48:CCO48"/>
    <mergeCell ref="CCP48:CDA48"/>
    <mergeCell ref="CDB48:CDM48"/>
    <mergeCell ref="CDN48:CDY48"/>
    <mergeCell ref="CDZ48:CEK48"/>
    <mergeCell ref="BYX48:BZI48"/>
    <mergeCell ref="BZJ48:BZU48"/>
    <mergeCell ref="BZV48:CAG48"/>
    <mergeCell ref="CAH48:CAS48"/>
    <mergeCell ref="CAT48:CBE48"/>
    <mergeCell ref="CBF48:CBQ48"/>
    <mergeCell ref="BWD48:BWO48"/>
    <mergeCell ref="BWP48:BXA48"/>
    <mergeCell ref="BXB48:BXM48"/>
    <mergeCell ref="BXN48:BXY48"/>
    <mergeCell ref="BXZ48:BYK48"/>
    <mergeCell ref="BYL48:BYW48"/>
    <mergeCell ref="BTJ48:BTU48"/>
    <mergeCell ref="BTV48:BUG48"/>
    <mergeCell ref="BUH48:BUS48"/>
    <mergeCell ref="BUT48:BVE48"/>
    <mergeCell ref="BVF48:BVQ48"/>
    <mergeCell ref="BVR48:BWC48"/>
    <mergeCell ref="BQP48:BRA48"/>
    <mergeCell ref="BRB48:BRM48"/>
    <mergeCell ref="BRN48:BRY48"/>
    <mergeCell ref="BRZ48:BSK48"/>
    <mergeCell ref="BSL48:BSW48"/>
    <mergeCell ref="BSX48:BTI48"/>
    <mergeCell ref="BNV48:BOG48"/>
    <mergeCell ref="BOH48:BOS48"/>
    <mergeCell ref="BOT48:BPE48"/>
    <mergeCell ref="BPF48:BPQ48"/>
    <mergeCell ref="BPR48:BQC48"/>
    <mergeCell ref="BQD48:BQO48"/>
    <mergeCell ref="BLB48:BLM48"/>
    <mergeCell ref="BLN48:BLY48"/>
    <mergeCell ref="BLZ48:BMK48"/>
    <mergeCell ref="BML48:BMW48"/>
    <mergeCell ref="BMX48:BNI48"/>
    <mergeCell ref="BNJ48:BNU48"/>
    <mergeCell ref="BIH48:BIS48"/>
    <mergeCell ref="BIT48:BJE48"/>
    <mergeCell ref="BJF48:BJQ48"/>
    <mergeCell ref="BJR48:BKC48"/>
    <mergeCell ref="BKD48:BKO48"/>
    <mergeCell ref="BKP48:BLA48"/>
    <mergeCell ref="BFN48:BFY48"/>
    <mergeCell ref="BFZ48:BGK48"/>
    <mergeCell ref="BGL48:BGW48"/>
    <mergeCell ref="BGX48:BHI48"/>
    <mergeCell ref="BHJ48:BHU48"/>
    <mergeCell ref="BHV48:BIG48"/>
    <mergeCell ref="BCT48:BDE48"/>
    <mergeCell ref="BDF48:BDQ48"/>
    <mergeCell ref="BDR48:BEC48"/>
    <mergeCell ref="BED48:BEO48"/>
    <mergeCell ref="BEP48:BFA48"/>
    <mergeCell ref="BFB48:BFM48"/>
    <mergeCell ref="AZZ48:BAK48"/>
    <mergeCell ref="BAL48:BAW48"/>
    <mergeCell ref="BAX48:BBI48"/>
    <mergeCell ref="BBJ48:BBU48"/>
    <mergeCell ref="BBV48:BCG48"/>
    <mergeCell ref="BCH48:BCS48"/>
    <mergeCell ref="AXF48:AXQ48"/>
    <mergeCell ref="AXR48:AYC48"/>
    <mergeCell ref="AYD48:AYO48"/>
    <mergeCell ref="AYP48:AZA48"/>
    <mergeCell ref="AZB48:AZM48"/>
    <mergeCell ref="AZN48:AZY48"/>
    <mergeCell ref="AUL48:AUW48"/>
    <mergeCell ref="AUX48:AVI48"/>
    <mergeCell ref="AVJ48:AVU48"/>
    <mergeCell ref="AVV48:AWG48"/>
    <mergeCell ref="AWH48:AWS48"/>
    <mergeCell ref="AWT48:AXE48"/>
    <mergeCell ref="ARR48:ASC48"/>
    <mergeCell ref="ASD48:ASO48"/>
    <mergeCell ref="ASP48:ATA48"/>
    <mergeCell ref="ATB48:ATM48"/>
    <mergeCell ref="ATN48:ATY48"/>
    <mergeCell ref="ATZ48:AUK48"/>
    <mergeCell ref="AOX48:API48"/>
    <mergeCell ref="APJ48:APU48"/>
    <mergeCell ref="APV48:AQG48"/>
    <mergeCell ref="AQH48:AQS48"/>
    <mergeCell ref="AQT48:ARE48"/>
    <mergeCell ref="ARF48:ARQ48"/>
    <mergeCell ref="AMD48:AMO48"/>
    <mergeCell ref="AMP48:ANA48"/>
    <mergeCell ref="ANB48:ANM48"/>
    <mergeCell ref="ANN48:ANY48"/>
    <mergeCell ref="ANZ48:AOK48"/>
    <mergeCell ref="AOL48:AOW48"/>
    <mergeCell ref="AJJ48:AJU48"/>
    <mergeCell ref="AJV48:AKG48"/>
    <mergeCell ref="AKH48:AKS48"/>
    <mergeCell ref="AKT48:ALE48"/>
    <mergeCell ref="ALF48:ALQ48"/>
    <mergeCell ref="ALR48:AMC48"/>
    <mergeCell ref="AGP48:AHA48"/>
    <mergeCell ref="AHB48:AHM48"/>
    <mergeCell ref="AHN48:AHY48"/>
    <mergeCell ref="AHZ48:AIK48"/>
    <mergeCell ref="AIL48:AIW48"/>
    <mergeCell ref="AIX48:AJI48"/>
    <mergeCell ref="ADV48:AEG48"/>
    <mergeCell ref="AEH48:AES48"/>
    <mergeCell ref="AET48:AFE48"/>
    <mergeCell ref="AFF48:AFQ48"/>
    <mergeCell ref="AFR48:AGC48"/>
    <mergeCell ref="AGD48:AGO48"/>
    <mergeCell ref="ABB48:ABM48"/>
    <mergeCell ref="ABN48:ABY48"/>
    <mergeCell ref="ABZ48:ACK48"/>
    <mergeCell ref="ACL48:ACW48"/>
    <mergeCell ref="ACX48:ADI48"/>
    <mergeCell ref="ADJ48:ADU48"/>
    <mergeCell ref="YH48:YS48"/>
    <mergeCell ref="YT48:ZE48"/>
    <mergeCell ref="ZF48:ZQ48"/>
    <mergeCell ref="ZR48:AAC48"/>
    <mergeCell ref="AAD48:AAO48"/>
    <mergeCell ref="AAP48:ABA48"/>
    <mergeCell ref="VN48:VY48"/>
    <mergeCell ref="VZ48:WK48"/>
    <mergeCell ref="WL48:WW48"/>
    <mergeCell ref="WX48:XI48"/>
    <mergeCell ref="XJ48:XU48"/>
    <mergeCell ref="XV48:YG48"/>
    <mergeCell ref="ST48:TE48"/>
    <mergeCell ref="TF48:TQ48"/>
    <mergeCell ref="TR48:UC48"/>
    <mergeCell ref="UD48:UO48"/>
    <mergeCell ref="UP48:VA48"/>
    <mergeCell ref="VB48:VM48"/>
    <mergeCell ref="PZ48:QK48"/>
    <mergeCell ref="QL48:QW48"/>
    <mergeCell ref="QX48:RI48"/>
    <mergeCell ref="RJ48:RU48"/>
    <mergeCell ref="RV48:SG48"/>
    <mergeCell ref="SH48:SS48"/>
    <mergeCell ref="NF48:NQ48"/>
    <mergeCell ref="NR48:OC48"/>
    <mergeCell ref="OD48:OO48"/>
    <mergeCell ref="OP48:PA48"/>
    <mergeCell ref="PB48:PM48"/>
    <mergeCell ref="PN48:PY48"/>
    <mergeCell ref="KL48:KW48"/>
    <mergeCell ref="KX48:LI48"/>
    <mergeCell ref="LJ48:LU48"/>
    <mergeCell ref="LV48:MG48"/>
    <mergeCell ref="MH48:MS48"/>
    <mergeCell ref="MT48:NE48"/>
    <mergeCell ref="HR48:IC48"/>
    <mergeCell ref="ID48:IO48"/>
    <mergeCell ref="IP48:JA48"/>
    <mergeCell ref="JB48:JM48"/>
    <mergeCell ref="JN48:JY48"/>
    <mergeCell ref="JZ48:KK48"/>
    <mergeCell ref="EX48:FI48"/>
    <mergeCell ref="FJ48:FU48"/>
    <mergeCell ref="FV48:GG48"/>
    <mergeCell ref="GH48:GS48"/>
    <mergeCell ref="GT48:HE48"/>
    <mergeCell ref="HF48:HQ48"/>
    <mergeCell ref="CD48:CO48"/>
    <mergeCell ref="CP48:DA48"/>
    <mergeCell ref="DB48:DM48"/>
    <mergeCell ref="DN48:DY48"/>
    <mergeCell ref="DZ48:EK48"/>
    <mergeCell ref="EL48:EW48"/>
    <mergeCell ref="J48:U48"/>
    <mergeCell ref="V48:AG48"/>
    <mergeCell ref="AH48:AS48"/>
    <mergeCell ref="AT48:BE48"/>
    <mergeCell ref="BF48:BQ48"/>
    <mergeCell ref="BR48:CC48"/>
    <mergeCell ref="A46:B47"/>
    <mergeCell ref="C46:I46"/>
    <mergeCell ref="C47:D47"/>
    <mergeCell ref="F47:G47"/>
    <mergeCell ref="H47:I47"/>
    <mergeCell ref="A48:I48"/>
    <mergeCell ref="XDN44:XDY44"/>
    <mergeCell ref="XDZ44:XEK44"/>
    <mergeCell ref="XEL44:XEW44"/>
    <mergeCell ref="XEX44:XFA44"/>
    <mergeCell ref="A45:B45"/>
    <mergeCell ref="C45:I45"/>
    <mergeCell ref="XAT44:XBE44"/>
    <mergeCell ref="XBF44:XBQ44"/>
    <mergeCell ref="XBR44:XCC44"/>
    <mergeCell ref="XCD44:XCO44"/>
    <mergeCell ref="XCP44:XDA44"/>
    <mergeCell ref="XDB44:XDM44"/>
    <mergeCell ref="WXZ44:WYK44"/>
    <mergeCell ref="WYL44:WYW44"/>
    <mergeCell ref="WYX44:WZI44"/>
    <mergeCell ref="WZJ44:WZU44"/>
    <mergeCell ref="WZV44:XAG44"/>
    <mergeCell ref="XAH44:XAS44"/>
    <mergeCell ref="WVF44:WVQ44"/>
    <mergeCell ref="WVR44:WWC44"/>
    <mergeCell ref="WWD44:WWO44"/>
    <mergeCell ref="WWP44:WXA44"/>
    <mergeCell ref="WXB44:WXM44"/>
    <mergeCell ref="WXN44:WXY44"/>
    <mergeCell ref="WSL44:WSW44"/>
    <mergeCell ref="WSX44:WTI44"/>
    <mergeCell ref="WTJ44:WTU44"/>
    <mergeCell ref="WTV44:WUG44"/>
    <mergeCell ref="WUH44:WUS44"/>
    <mergeCell ref="WUT44:WVE44"/>
    <mergeCell ref="WPR44:WQC44"/>
    <mergeCell ref="WQD44:WQO44"/>
    <mergeCell ref="WQP44:WRA44"/>
    <mergeCell ref="WRB44:WRM44"/>
    <mergeCell ref="WRN44:WRY44"/>
    <mergeCell ref="WRZ44:WSK44"/>
    <mergeCell ref="WMX44:WNI44"/>
    <mergeCell ref="WNJ44:WNU44"/>
    <mergeCell ref="WNV44:WOG44"/>
    <mergeCell ref="WOH44:WOS44"/>
    <mergeCell ref="WOT44:WPE44"/>
    <mergeCell ref="WPF44:WPQ44"/>
    <mergeCell ref="WKD44:WKO44"/>
    <mergeCell ref="WKP44:WLA44"/>
    <mergeCell ref="WLB44:WLM44"/>
    <mergeCell ref="WLN44:WLY44"/>
    <mergeCell ref="WLZ44:WMK44"/>
    <mergeCell ref="WML44:WMW44"/>
    <mergeCell ref="WHJ44:WHU44"/>
    <mergeCell ref="WHV44:WIG44"/>
    <mergeCell ref="WIH44:WIS44"/>
    <mergeCell ref="WIT44:WJE44"/>
    <mergeCell ref="WJF44:WJQ44"/>
    <mergeCell ref="WJR44:WKC44"/>
    <mergeCell ref="WEP44:WFA44"/>
    <mergeCell ref="WFB44:WFM44"/>
    <mergeCell ref="WFN44:WFY44"/>
    <mergeCell ref="WFZ44:WGK44"/>
    <mergeCell ref="WGL44:WGW44"/>
    <mergeCell ref="WGX44:WHI44"/>
    <mergeCell ref="WBV44:WCG44"/>
    <mergeCell ref="WCH44:WCS44"/>
    <mergeCell ref="WCT44:WDE44"/>
    <mergeCell ref="WDF44:WDQ44"/>
    <mergeCell ref="WDR44:WEC44"/>
    <mergeCell ref="WED44:WEO44"/>
    <mergeCell ref="VZB44:VZM44"/>
    <mergeCell ref="VZN44:VZY44"/>
    <mergeCell ref="VZZ44:WAK44"/>
    <mergeCell ref="WAL44:WAW44"/>
    <mergeCell ref="WAX44:WBI44"/>
    <mergeCell ref="WBJ44:WBU44"/>
    <mergeCell ref="VWH44:VWS44"/>
    <mergeCell ref="VWT44:VXE44"/>
    <mergeCell ref="VXF44:VXQ44"/>
    <mergeCell ref="VXR44:VYC44"/>
    <mergeCell ref="VYD44:VYO44"/>
    <mergeCell ref="VYP44:VZA44"/>
    <mergeCell ref="VTN44:VTY44"/>
    <mergeCell ref="VTZ44:VUK44"/>
    <mergeCell ref="VUL44:VUW44"/>
    <mergeCell ref="VUX44:VVI44"/>
    <mergeCell ref="VVJ44:VVU44"/>
    <mergeCell ref="VVV44:VWG44"/>
    <mergeCell ref="VQT44:VRE44"/>
    <mergeCell ref="VRF44:VRQ44"/>
    <mergeCell ref="VRR44:VSC44"/>
    <mergeCell ref="VSD44:VSO44"/>
    <mergeCell ref="VSP44:VTA44"/>
    <mergeCell ref="VTB44:VTM44"/>
    <mergeCell ref="VNZ44:VOK44"/>
    <mergeCell ref="VOL44:VOW44"/>
    <mergeCell ref="VOX44:VPI44"/>
    <mergeCell ref="VPJ44:VPU44"/>
    <mergeCell ref="VPV44:VQG44"/>
    <mergeCell ref="VQH44:VQS44"/>
    <mergeCell ref="VLF44:VLQ44"/>
    <mergeCell ref="VLR44:VMC44"/>
    <mergeCell ref="VMD44:VMO44"/>
    <mergeCell ref="VMP44:VNA44"/>
    <mergeCell ref="VNB44:VNM44"/>
    <mergeCell ref="VNN44:VNY44"/>
    <mergeCell ref="VIL44:VIW44"/>
    <mergeCell ref="VIX44:VJI44"/>
    <mergeCell ref="VJJ44:VJU44"/>
    <mergeCell ref="VJV44:VKG44"/>
    <mergeCell ref="VKH44:VKS44"/>
    <mergeCell ref="VKT44:VLE44"/>
    <mergeCell ref="VFR44:VGC44"/>
    <mergeCell ref="VGD44:VGO44"/>
    <mergeCell ref="VGP44:VHA44"/>
    <mergeCell ref="VHB44:VHM44"/>
    <mergeCell ref="VHN44:VHY44"/>
    <mergeCell ref="VHZ44:VIK44"/>
    <mergeCell ref="VCX44:VDI44"/>
    <mergeCell ref="VDJ44:VDU44"/>
    <mergeCell ref="VDV44:VEG44"/>
    <mergeCell ref="VEH44:VES44"/>
    <mergeCell ref="VET44:VFE44"/>
    <mergeCell ref="VFF44:VFQ44"/>
    <mergeCell ref="VAD44:VAO44"/>
    <mergeCell ref="VAP44:VBA44"/>
    <mergeCell ref="VBB44:VBM44"/>
    <mergeCell ref="VBN44:VBY44"/>
    <mergeCell ref="VBZ44:VCK44"/>
    <mergeCell ref="VCL44:VCW44"/>
    <mergeCell ref="UXJ44:UXU44"/>
    <mergeCell ref="UXV44:UYG44"/>
    <mergeCell ref="UYH44:UYS44"/>
    <mergeCell ref="UYT44:UZE44"/>
    <mergeCell ref="UZF44:UZQ44"/>
    <mergeCell ref="UZR44:VAC44"/>
    <mergeCell ref="UUP44:UVA44"/>
    <mergeCell ref="UVB44:UVM44"/>
    <mergeCell ref="UVN44:UVY44"/>
    <mergeCell ref="UVZ44:UWK44"/>
    <mergeCell ref="UWL44:UWW44"/>
    <mergeCell ref="UWX44:UXI44"/>
    <mergeCell ref="URV44:USG44"/>
    <mergeCell ref="USH44:USS44"/>
    <mergeCell ref="UST44:UTE44"/>
    <mergeCell ref="UTF44:UTQ44"/>
    <mergeCell ref="UTR44:UUC44"/>
    <mergeCell ref="UUD44:UUO44"/>
    <mergeCell ref="UPB44:UPM44"/>
    <mergeCell ref="UPN44:UPY44"/>
    <mergeCell ref="UPZ44:UQK44"/>
    <mergeCell ref="UQL44:UQW44"/>
    <mergeCell ref="UQX44:URI44"/>
    <mergeCell ref="URJ44:URU44"/>
    <mergeCell ref="UMH44:UMS44"/>
    <mergeCell ref="UMT44:UNE44"/>
    <mergeCell ref="UNF44:UNQ44"/>
    <mergeCell ref="UNR44:UOC44"/>
    <mergeCell ref="UOD44:UOO44"/>
    <mergeCell ref="UOP44:UPA44"/>
    <mergeCell ref="UJN44:UJY44"/>
    <mergeCell ref="UJZ44:UKK44"/>
    <mergeCell ref="UKL44:UKW44"/>
    <mergeCell ref="UKX44:ULI44"/>
    <mergeCell ref="ULJ44:ULU44"/>
    <mergeCell ref="ULV44:UMG44"/>
    <mergeCell ref="UGT44:UHE44"/>
    <mergeCell ref="UHF44:UHQ44"/>
    <mergeCell ref="UHR44:UIC44"/>
    <mergeCell ref="UID44:UIO44"/>
    <mergeCell ref="UIP44:UJA44"/>
    <mergeCell ref="UJB44:UJM44"/>
    <mergeCell ref="UDZ44:UEK44"/>
    <mergeCell ref="UEL44:UEW44"/>
    <mergeCell ref="UEX44:UFI44"/>
    <mergeCell ref="UFJ44:UFU44"/>
    <mergeCell ref="UFV44:UGG44"/>
    <mergeCell ref="UGH44:UGS44"/>
    <mergeCell ref="UBF44:UBQ44"/>
    <mergeCell ref="UBR44:UCC44"/>
    <mergeCell ref="UCD44:UCO44"/>
    <mergeCell ref="UCP44:UDA44"/>
    <mergeCell ref="UDB44:UDM44"/>
    <mergeCell ref="UDN44:UDY44"/>
    <mergeCell ref="TYL44:TYW44"/>
    <mergeCell ref="TYX44:TZI44"/>
    <mergeCell ref="TZJ44:TZU44"/>
    <mergeCell ref="TZV44:UAG44"/>
    <mergeCell ref="UAH44:UAS44"/>
    <mergeCell ref="UAT44:UBE44"/>
    <mergeCell ref="TVR44:TWC44"/>
    <mergeCell ref="TWD44:TWO44"/>
    <mergeCell ref="TWP44:TXA44"/>
    <mergeCell ref="TXB44:TXM44"/>
    <mergeCell ref="TXN44:TXY44"/>
    <mergeCell ref="TXZ44:TYK44"/>
    <mergeCell ref="TSX44:TTI44"/>
    <mergeCell ref="TTJ44:TTU44"/>
    <mergeCell ref="TTV44:TUG44"/>
    <mergeCell ref="TUH44:TUS44"/>
    <mergeCell ref="TUT44:TVE44"/>
    <mergeCell ref="TVF44:TVQ44"/>
    <mergeCell ref="TQD44:TQO44"/>
    <mergeCell ref="TQP44:TRA44"/>
    <mergeCell ref="TRB44:TRM44"/>
    <mergeCell ref="TRN44:TRY44"/>
    <mergeCell ref="TRZ44:TSK44"/>
    <mergeCell ref="TSL44:TSW44"/>
    <mergeCell ref="TNJ44:TNU44"/>
    <mergeCell ref="TNV44:TOG44"/>
    <mergeCell ref="TOH44:TOS44"/>
    <mergeCell ref="TOT44:TPE44"/>
    <mergeCell ref="TPF44:TPQ44"/>
    <mergeCell ref="TPR44:TQC44"/>
    <mergeCell ref="TKP44:TLA44"/>
    <mergeCell ref="TLB44:TLM44"/>
    <mergeCell ref="TLN44:TLY44"/>
    <mergeCell ref="TLZ44:TMK44"/>
    <mergeCell ref="TML44:TMW44"/>
    <mergeCell ref="TMX44:TNI44"/>
    <mergeCell ref="THV44:TIG44"/>
    <mergeCell ref="TIH44:TIS44"/>
    <mergeCell ref="TIT44:TJE44"/>
    <mergeCell ref="TJF44:TJQ44"/>
    <mergeCell ref="TJR44:TKC44"/>
    <mergeCell ref="TKD44:TKO44"/>
    <mergeCell ref="TFB44:TFM44"/>
    <mergeCell ref="TFN44:TFY44"/>
    <mergeCell ref="TFZ44:TGK44"/>
    <mergeCell ref="TGL44:TGW44"/>
    <mergeCell ref="TGX44:THI44"/>
    <mergeCell ref="THJ44:THU44"/>
    <mergeCell ref="TCH44:TCS44"/>
    <mergeCell ref="TCT44:TDE44"/>
    <mergeCell ref="TDF44:TDQ44"/>
    <mergeCell ref="TDR44:TEC44"/>
    <mergeCell ref="TED44:TEO44"/>
    <mergeCell ref="TEP44:TFA44"/>
    <mergeCell ref="SZN44:SZY44"/>
    <mergeCell ref="SZZ44:TAK44"/>
    <mergeCell ref="TAL44:TAW44"/>
    <mergeCell ref="TAX44:TBI44"/>
    <mergeCell ref="TBJ44:TBU44"/>
    <mergeCell ref="TBV44:TCG44"/>
    <mergeCell ref="SWT44:SXE44"/>
    <mergeCell ref="SXF44:SXQ44"/>
    <mergeCell ref="SXR44:SYC44"/>
    <mergeCell ref="SYD44:SYO44"/>
    <mergeCell ref="SYP44:SZA44"/>
    <mergeCell ref="SZB44:SZM44"/>
    <mergeCell ref="STZ44:SUK44"/>
    <mergeCell ref="SUL44:SUW44"/>
    <mergeCell ref="SUX44:SVI44"/>
    <mergeCell ref="SVJ44:SVU44"/>
    <mergeCell ref="SVV44:SWG44"/>
    <mergeCell ref="SWH44:SWS44"/>
    <mergeCell ref="SRF44:SRQ44"/>
    <mergeCell ref="SRR44:SSC44"/>
    <mergeCell ref="SSD44:SSO44"/>
    <mergeCell ref="SSP44:STA44"/>
    <mergeCell ref="STB44:STM44"/>
    <mergeCell ref="STN44:STY44"/>
    <mergeCell ref="SOL44:SOW44"/>
    <mergeCell ref="SOX44:SPI44"/>
    <mergeCell ref="SPJ44:SPU44"/>
    <mergeCell ref="SPV44:SQG44"/>
    <mergeCell ref="SQH44:SQS44"/>
    <mergeCell ref="SQT44:SRE44"/>
    <mergeCell ref="SLR44:SMC44"/>
    <mergeCell ref="SMD44:SMO44"/>
    <mergeCell ref="SMP44:SNA44"/>
    <mergeCell ref="SNB44:SNM44"/>
    <mergeCell ref="SNN44:SNY44"/>
    <mergeCell ref="SNZ44:SOK44"/>
    <mergeCell ref="SIX44:SJI44"/>
    <mergeCell ref="SJJ44:SJU44"/>
    <mergeCell ref="SJV44:SKG44"/>
    <mergeCell ref="SKH44:SKS44"/>
    <mergeCell ref="SKT44:SLE44"/>
    <mergeCell ref="SLF44:SLQ44"/>
    <mergeCell ref="SGD44:SGO44"/>
    <mergeCell ref="SGP44:SHA44"/>
    <mergeCell ref="SHB44:SHM44"/>
    <mergeCell ref="SHN44:SHY44"/>
    <mergeCell ref="SHZ44:SIK44"/>
    <mergeCell ref="SIL44:SIW44"/>
    <mergeCell ref="SDJ44:SDU44"/>
    <mergeCell ref="SDV44:SEG44"/>
    <mergeCell ref="SEH44:SES44"/>
    <mergeCell ref="SET44:SFE44"/>
    <mergeCell ref="SFF44:SFQ44"/>
    <mergeCell ref="SFR44:SGC44"/>
    <mergeCell ref="SAP44:SBA44"/>
    <mergeCell ref="SBB44:SBM44"/>
    <mergeCell ref="SBN44:SBY44"/>
    <mergeCell ref="SBZ44:SCK44"/>
    <mergeCell ref="SCL44:SCW44"/>
    <mergeCell ref="SCX44:SDI44"/>
    <mergeCell ref="RXV44:RYG44"/>
    <mergeCell ref="RYH44:RYS44"/>
    <mergeCell ref="RYT44:RZE44"/>
    <mergeCell ref="RZF44:RZQ44"/>
    <mergeCell ref="RZR44:SAC44"/>
    <mergeCell ref="SAD44:SAO44"/>
    <mergeCell ref="RVB44:RVM44"/>
    <mergeCell ref="RVN44:RVY44"/>
    <mergeCell ref="RVZ44:RWK44"/>
    <mergeCell ref="RWL44:RWW44"/>
    <mergeCell ref="RWX44:RXI44"/>
    <mergeCell ref="RXJ44:RXU44"/>
    <mergeCell ref="RSH44:RSS44"/>
    <mergeCell ref="RST44:RTE44"/>
    <mergeCell ref="RTF44:RTQ44"/>
    <mergeCell ref="RTR44:RUC44"/>
    <mergeCell ref="RUD44:RUO44"/>
    <mergeCell ref="RUP44:RVA44"/>
    <mergeCell ref="RPN44:RPY44"/>
    <mergeCell ref="RPZ44:RQK44"/>
    <mergeCell ref="RQL44:RQW44"/>
    <mergeCell ref="RQX44:RRI44"/>
    <mergeCell ref="RRJ44:RRU44"/>
    <mergeCell ref="RRV44:RSG44"/>
    <mergeCell ref="RMT44:RNE44"/>
    <mergeCell ref="RNF44:RNQ44"/>
    <mergeCell ref="RNR44:ROC44"/>
    <mergeCell ref="ROD44:ROO44"/>
    <mergeCell ref="ROP44:RPA44"/>
    <mergeCell ref="RPB44:RPM44"/>
    <mergeCell ref="RJZ44:RKK44"/>
    <mergeCell ref="RKL44:RKW44"/>
    <mergeCell ref="RKX44:RLI44"/>
    <mergeCell ref="RLJ44:RLU44"/>
    <mergeCell ref="RLV44:RMG44"/>
    <mergeCell ref="RMH44:RMS44"/>
    <mergeCell ref="RHF44:RHQ44"/>
    <mergeCell ref="RHR44:RIC44"/>
    <mergeCell ref="RID44:RIO44"/>
    <mergeCell ref="RIP44:RJA44"/>
    <mergeCell ref="RJB44:RJM44"/>
    <mergeCell ref="RJN44:RJY44"/>
    <mergeCell ref="REL44:REW44"/>
    <mergeCell ref="REX44:RFI44"/>
    <mergeCell ref="RFJ44:RFU44"/>
    <mergeCell ref="RFV44:RGG44"/>
    <mergeCell ref="RGH44:RGS44"/>
    <mergeCell ref="RGT44:RHE44"/>
    <mergeCell ref="RBR44:RCC44"/>
    <mergeCell ref="RCD44:RCO44"/>
    <mergeCell ref="RCP44:RDA44"/>
    <mergeCell ref="RDB44:RDM44"/>
    <mergeCell ref="RDN44:RDY44"/>
    <mergeCell ref="RDZ44:REK44"/>
    <mergeCell ref="QYX44:QZI44"/>
    <mergeCell ref="QZJ44:QZU44"/>
    <mergeCell ref="QZV44:RAG44"/>
    <mergeCell ref="RAH44:RAS44"/>
    <mergeCell ref="RAT44:RBE44"/>
    <mergeCell ref="RBF44:RBQ44"/>
    <mergeCell ref="QWD44:QWO44"/>
    <mergeCell ref="QWP44:QXA44"/>
    <mergeCell ref="QXB44:QXM44"/>
    <mergeCell ref="QXN44:QXY44"/>
    <mergeCell ref="QXZ44:QYK44"/>
    <mergeCell ref="QYL44:QYW44"/>
    <mergeCell ref="QTJ44:QTU44"/>
    <mergeCell ref="QTV44:QUG44"/>
    <mergeCell ref="QUH44:QUS44"/>
    <mergeCell ref="QUT44:QVE44"/>
    <mergeCell ref="QVF44:QVQ44"/>
    <mergeCell ref="QVR44:QWC44"/>
    <mergeCell ref="QQP44:QRA44"/>
    <mergeCell ref="QRB44:QRM44"/>
    <mergeCell ref="QRN44:QRY44"/>
    <mergeCell ref="QRZ44:QSK44"/>
    <mergeCell ref="QSL44:QSW44"/>
    <mergeCell ref="QSX44:QTI44"/>
    <mergeCell ref="QNV44:QOG44"/>
    <mergeCell ref="QOH44:QOS44"/>
    <mergeCell ref="QOT44:QPE44"/>
    <mergeCell ref="QPF44:QPQ44"/>
    <mergeCell ref="QPR44:QQC44"/>
    <mergeCell ref="QQD44:QQO44"/>
    <mergeCell ref="QLB44:QLM44"/>
    <mergeCell ref="QLN44:QLY44"/>
    <mergeCell ref="QLZ44:QMK44"/>
    <mergeCell ref="QML44:QMW44"/>
    <mergeCell ref="QMX44:QNI44"/>
    <mergeCell ref="QNJ44:QNU44"/>
    <mergeCell ref="QIH44:QIS44"/>
    <mergeCell ref="QIT44:QJE44"/>
    <mergeCell ref="QJF44:QJQ44"/>
    <mergeCell ref="QJR44:QKC44"/>
    <mergeCell ref="QKD44:QKO44"/>
    <mergeCell ref="QKP44:QLA44"/>
    <mergeCell ref="QFN44:QFY44"/>
    <mergeCell ref="QFZ44:QGK44"/>
    <mergeCell ref="QGL44:QGW44"/>
    <mergeCell ref="QGX44:QHI44"/>
    <mergeCell ref="QHJ44:QHU44"/>
    <mergeCell ref="QHV44:QIG44"/>
    <mergeCell ref="QCT44:QDE44"/>
    <mergeCell ref="QDF44:QDQ44"/>
    <mergeCell ref="QDR44:QEC44"/>
    <mergeCell ref="QED44:QEO44"/>
    <mergeCell ref="QEP44:QFA44"/>
    <mergeCell ref="QFB44:QFM44"/>
    <mergeCell ref="PZZ44:QAK44"/>
    <mergeCell ref="QAL44:QAW44"/>
    <mergeCell ref="QAX44:QBI44"/>
    <mergeCell ref="QBJ44:QBU44"/>
    <mergeCell ref="QBV44:QCG44"/>
    <mergeCell ref="QCH44:QCS44"/>
    <mergeCell ref="PXF44:PXQ44"/>
    <mergeCell ref="PXR44:PYC44"/>
    <mergeCell ref="PYD44:PYO44"/>
    <mergeCell ref="PYP44:PZA44"/>
    <mergeCell ref="PZB44:PZM44"/>
    <mergeCell ref="PZN44:PZY44"/>
    <mergeCell ref="PUL44:PUW44"/>
    <mergeCell ref="PUX44:PVI44"/>
    <mergeCell ref="PVJ44:PVU44"/>
    <mergeCell ref="PVV44:PWG44"/>
    <mergeCell ref="PWH44:PWS44"/>
    <mergeCell ref="PWT44:PXE44"/>
    <mergeCell ref="PRR44:PSC44"/>
    <mergeCell ref="PSD44:PSO44"/>
    <mergeCell ref="PSP44:PTA44"/>
    <mergeCell ref="PTB44:PTM44"/>
    <mergeCell ref="PTN44:PTY44"/>
    <mergeCell ref="PTZ44:PUK44"/>
    <mergeCell ref="POX44:PPI44"/>
    <mergeCell ref="PPJ44:PPU44"/>
    <mergeCell ref="PPV44:PQG44"/>
    <mergeCell ref="PQH44:PQS44"/>
    <mergeCell ref="PQT44:PRE44"/>
    <mergeCell ref="PRF44:PRQ44"/>
    <mergeCell ref="PMD44:PMO44"/>
    <mergeCell ref="PMP44:PNA44"/>
    <mergeCell ref="PNB44:PNM44"/>
    <mergeCell ref="PNN44:PNY44"/>
    <mergeCell ref="PNZ44:POK44"/>
    <mergeCell ref="POL44:POW44"/>
    <mergeCell ref="PJJ44:PJU44"/>
    <mergeCell ref="PJV44:PKG44"/>
    <mergeCell ref="PKH44:PKS44"/>
    <mergeCell ref="PKT44:PLE44"/>
    <mergeCell ref="PLF44:PLQ44"/>
    <mergeCell ref="PLR44:PMC44"/>
    <mergeCell ref="PGP44:PHA44"/>
    <mergeCell ref="PHB44:PHM44"/>
    <mergeCell ref="PHN44:PHY44"/>
    <mergeCell ref="PHZ44:PIK44"/>
    <mergeCell ref="PIL44:PIW44"/>
    <mergeCell ref="PIX44:PJI44"/>
    <mergeCell ref="PDV44:PEG44"/>
    <mergeCell ref="PEH44:PES44"/>
    <mergeCell ref="PET44:PFE44"/>
    <mergeCell ref="PFF44:PFQ44"/>
    <mergeCell ref="PFR44:PGC44"/>
    <mergeCell ref="PGD44:PGO44"/>
    <mergeCell ref="PBB44:PBM44"/>
    <mergeCell ref="PBN44:PBY44"/>
    <mergeCell ref="PBZ44:PCK44"/>
    <mergeCell ref="PCL44:PCW44"/>
    <mergeCell ref="PCX44:PDI44"/>
    <mergeCell ref="PDJ44:PDU44"/>
    <mergeCell ref="OYH44:OYS44"/>
    <mergeCell ref="OYT44:OZE44"/>
    <mergeCell ref="OZF44:OZQ44"/>
    <mergeCell ref="OZR44:PAC44"/>
    <mergeCell ref="PAD44:PAO44"/>
    <mergeCell ref="PAP44:PBA44"/>
    <mergeCell ref="OVN44:OVY44"/>
    <mergeCell ref="OVZ44:OWK44"/>
    <mergeCell ref="OWL44:OWW44"/>
    <mergeCell ref="OWX44:OXI44"/>
    <mergeCell ref="OXJ44:OXU44"/>
    <mergeCell ref="OXV44:OYG44"/>
    <mergeCell ref="OST44:OTE44"/>
    <mergeCell ref="OTF44:OTQ44"/>
    <mergeCell ref="OTR44:OUC44"/>
    <mergeCell ref="OUD44:OUO44"/>
    <mergeCell ref="OUP44:OVA44"/>
    <mergeCell ref="OVB44:OVM44"/>
    <mergeCell ref="OPZ44:OQK44"/>
    <mergeCell ref="OQL44:OQW44"/>
    <mergeCell ref="OQX44:ORI44"/>
    <mergeCell ref="ORJ44:ORU44"/>
    <mergeCell ref="ORV44:OSG44"/>
    <mergeCell ref="OSH44:OSS44"/>
    <mergeCell ref="ONF44:ONQ44"/>
    <mergeCell ref="ONR44:OOC44"/>
    <mergeCell ref="OOD44:OOO44"/>
    <mergeCell ref="OOP44:OPA44"/>
    <mergeCell ref="OPB44:OPM44"/>
    <mergeCell ref="OPN44:OPY44"/>
    <mergeCell ref="OKL44:OKW44"/>
    <mergeCell ref="OKX44:OLI44"/>
    <mergeCell ref="OLJ44:OLU44"/>
    <mergeCell ref="OLV44:OMG44"/>
    <mergeCell ref="OMH44:OMS44"/>
    <mergeCell ref="OMT44:ONE44"/>
    <mergeCell ref="OHR44:OIC44"/>
    <mergeCell ref="OID44:OIO44"/>
    <mergeCell ref="OIP44:OJA44"/>
    <mergeCell ref="OJB44:OJM44"/>
    <mergeCell ref="OJN44:OJY44"/>
    <mergeCell ref="OJZ44:OKK44"/>
    <mergeCell ref="OEX44:OFI44"/>
    <mergeCell ref="OFJ44:OFU44"/>
    <mergeCell ref="OFV44:OGG44"/>
    <mergeCell ref="OGH44:OGS44"/>
    <mergeCell ref="OGT44:OHE44"/>
    <mergeCell ref="OHF44:OHQ44"/>
    <mergeCell ref="OCD44:OCO44"/>
    <mergeCell ref="OCP44:ODA44"/>
    <mergeCell ref="ODB44:ODM44"/>
    <mergeCell ref="ODN44:ODY44"/>
    <mergeCell ref="ODZ44:OEK44"/>
    <mergeCell ref="OEL44:OEW44"/>
    <mergeCell ref="NZJ44:NZU44"/>
    <mergeCell ref="NZV44:OAG44"/>
    <mergeCell ref="OAH44:OAS44"/>
    <mergeCell ref="OAT44:OBE44"/>
    <mergeCell ref="OBF44:OBQ44"/>
    <mergeCell ref="OBR44:OCC44"/>
    <mergeCell ref="NWP44:NXA44"/>
    <mergeCell ref="NXB44:NXM44"/>
    <mergeCell ref="NXN44:NXY44"/>
    <mergeCell ref="NXZ44:NYK44"/>
    <mergeCell ref="NYL44:NYW44"/>
    <mergeCell ref="NYX44:NZI44"/>
    <mergeCell ref="NTV44:NUG44"/>
    <mergeCell ref="NUH44:NUS44"/>
    <mergeCell ref="NUT44:NVE44"/>
    <mergeCell ref="NVF44:NVQ44"/>
    <mergeCell ref="NVR44:NWC44"/>
    <mergeCell ref="NWD44:NWO44"/>
    <mergeCell ref="NRB44:NRM44"/>
    <mergeCell ref="NRN44:NRY44"/>
    <mergeCell ref="NRZ44:NSK44"/>
    <mergeCell ref="NSL44:NSW44"/>
    <mergeCell ref="NSX44:NTI44"/>
    <mergeCell ref="NTJ44:NTU44"/>
    <mergeCell ref="NOH44:NOS44"/>
    <mergeCell ref="NOT44:NPE44"/>
    <mergeCell ref="NPF44:NPQ44"/>
    <mergeCell ref="NPR44:NQC44"/>
    <mergeCell ref="NQD44:NQO44"/>
    <mergeCell ref="NQP44:NRA44"/>
    <mergeCell ref="NLN44:NLY44"/>
    <mergeCell ref="NLZ44:NMK44"/>
    <mergeCell ref="NML44:NMW44"/>
    <mergeCell ref="NMX44:NNI44"/>
    <mergeCell ref="NNJ44:NNU44"/>
    <mergeCell ref="NNV44:NOG44"/>
    <mergeCell ref="NIT44:NJE44"/>
    <mergeCell ref="NJF44:NJQ44"/>
    <mergeCell ref="NJR44:NKC44"/>
    <mergeCell ref="NKD44:NKO44"/>
    <mergeCell ref="NKP44:NLA44"/>
    <mergeCell ref="NLB44:NLM44"/>
    <mergeCell ref="NFZ44:NGK44"/>
    <mergeCell ref="NGL44:NGW44"/>
    <mergeCell ref="NGX44:NHI44"/>
    <mergeCell ref="NHJ44:NHU44"/>
    <mergeCell ref="NHV44:NIG44"/>
    <mergeCell ref="NIH44:NIS44"/>
    <mergeCell ref="NDF44:NDQ44"/>
    <mergeCell ref="NDR44:NEC44"/>
    <mergeCell ref="NED44:NEO44"/>
    <mergeCell ref="NEP44:NFA44"/>
    <mergeCell ref="NFB44:NFM44"/>
    <mergeCell ref="NFN44:NFY44"/>
    <mergeCell ref="NAL44:NAW44"/>
    <mergeCell ref="NAX44:NBI44"/>
    <mergeCell ref="NBJ44:NBU44"/>
    <mergeCell ref="NBV44:NCG44"/>
    <mergeCell ref="NCH44:NCS44"/>
    <mergeCell ref="NCT44:NDE44"/>
    <mergeCell ref="MXR44:MYC44"/>
    <mergeCell ref="MYD44:MYO44"/>
    <mergeCell ref="MYP44:MZA44"/>
    <mergeCell ref="MZB44:MZM44"/>
    <mergeCell ref="MZN44:MZY44"/>
    <mergeCell ref="MZZ44:NAK44"/>
    <mergeCell ref="MUX44:MVI44"/>
    <mergeCell ref="MVJ44:MVU44"/>
    <mergeCell ref="MVV44:MWG44"/>
    <mergeCell ref="MWH44:MWS44"/>
    <mergeCell ref="MWT44:MXE44"/>
    <mergeCell ref="MXF44:MXQ44"/>
    <mergeCell ref="MSD44:MSO44"/>
    <mergeCell ref="MSP44:MTA44"/>
    <mergeCell ref="MTB44:MTM44"/>
    <mergeCell ref="MTN44:MTY44"/>
    <mergeCell ref="MTZ44:MUK44"/>
    <mergeCell ref="MUL44:MUW44"/>
    <mergeCell ref="MPJ44:MPU44"/>
    <mergeCell ref="MPV44:MQG44"/>
    <mergeCell ref="MQH44:MQS44"/>
    <mergeCell ref="MQT44:MRE44"/>
    <mergeCell ref="MRF44:MRQ44"/>
    <mergeCell ref="MRR44:MSC44"/>
    <mergeCell ref="MMP44:MNA44"/>
    <mergeCell ref="MNB44:MNM44"/>
    <mergeCell ref="MNN44:MNY44"/>
    <mergeCell ref="MNZ44:MOK44"/>
    <mergeCell ref="MOL44:MOW44"/>
    <mergeCell ref="MOX44:MPI44"/>
    <mergeCell ref="MJV44:MKG44"/>
    <mergeCell ref="MKH44:MKS44"/>
    <mergeCell ref="MKT44:MLE44"/>
    <mergeCell ref="MLF44:MLQ44"/>
    <mergeCell ref="MLR44:MMC44"/>
    <mergeCell ref="MMD44:MMO44"/>
    <mergeCell ref="MHB44:MHM44"/>
    <mergeCell ref="MHN44:MHY44"/>
    <mergeCell ref="MHZ44:MIK44"/>
    <mergeCell ref="MIL44:MIW44"/>
    <mergeCell ref="MIX44:MJI44"/>
    <mergeCell ref="MJJ44:MJU44"/>
    <mergeCell ref="MEH44:MES44"/>
    <mergeCell ref="MET44:MFE44"/>
    <mergeCell ref="MFF44:MFQ44"/>
    <mergeCell ref="MFR44:MGC44"/>
    <mergeCell ref="MGD44:MGO44"/>
    <mergeCell ref="MGP44:MHA44"/>
    <mergeCell ref="MBN44:MBY44"/>
    <mergeCell ref="MBZ44:MCK44"/>
    <mergeCell ref="MCL44:MCW44"/>
    <mergeCell ref="MCX44:MDI44"/>
    <mergeCell ref="MDJ44:MDU44"/>
    <mergeCell ref="MDV44:MEG44"/>
    <mergeCell ref="LYT44:LZE44"/>
    <mergeCell ref="LZF44:LZQ44"/>
    <mergeCell ref="LZR44:MAC44"/>
    <mergeCell ref="MAD44:MAO44"/>
    <mergeCell ref="MAP44:MBA44"/>
    <mergeCell ref="MBB44:MBM44"/>
    <mergeCell ref="LVZ44:LWK44"/>
    <mergeCell ref="LWL44:LWW44"/>
    <mergeCell ref="LWX44:LXI44"/>
    <mergeCell ref="LXJ44:LXU44"/>
    <mergeCell ref="LXV44:LYG44"/>
    <mergeCell ref="LYH44:LYS44"/>
    <mergeCell ref="LTF44:LTQ44"/>
    <mergeCell ref="LTR44:LUC44"/>
    <mergeCell ref="LUD44:LUO44"/>
    <mergeCell ref="LUP44:LVA44"/>
    <mergeCell ref="LVB44:LVM44"/>
    <mergeCell ref="LVN44:LVY44"/>
    <mergeCell ref="LQL44:LQW44"/>
    <mergeCell ref="LQX44:LRI44"/>
    <mergeCell ref="LRJ44:LRU44"/>
    <mergeCell ref="LRV44:LSG44"/>
    <mergeCell ref="LSH44:LSS44"/>
    <mergeCell ref="LST44:LTE44"/>
    <mergeCell ref="LNR44:LOC44"/>
    <mergeCell ref="LOD44:LOO44"/>
    <mergeCell ref="LOP44:LPA44"/>
    <mergeCell ref="LPB44:LPM44"/>
    <mergeCell ref="LPN44:LPY44"/>
    <mergeCell ref="LPZ44:LQK44"/>
    <mergeCell ref="LKX44:LLI44"/>
    <mergeCell ref="LLJ44:LLU44"/>
    <mergeCell ref="LLV44:LMG44"/>
    <mergeCell ref="LMH44:LMS44"/>
    <mergeCell ref="LMT44:LNE44"/>
    <mergeCell ref="LNF44:LNQ44"/>
    <mergeCell ref="LID44:LIO44"/>
    <mergeCell ref="LIP44:LJA44"/>
    <mergeCell ref="LJB44:LJM44"/>
    <mergeCell ref="LJN44:LJY44"/>
    <mergeCell ref="LJZ44:LKK44"/>
    <mergeCell ref="LKL44:LKW44"/>
    <mergeCell ref="LFJ44:LFU44"/>
    <mergeCell ref="LFV44:LGG44"/>
    <mergeCell ref="LGH44:LGS44"/>
    <mergeCell ref="LGT44:LHE44"/>
    <mergeCell ref="LHF44:LHQ44"/>
    <mergeCell ref="LHR44:LIC44"/>
    <mergeCell ref="LCP44:LDA44"/>
    <mergeCell ref="LDB44:LDM44"/>
    <mergeCell ref="LDN44:LDY44"/>
    <mergeCell ref="LDZ44:LEK44"/>
    <mergeCell ref="LEL44:LEW44"/>
    <mergeCell ref="LEX44:LFI44"/>
    <mergeCell ref="KZV44:LAG44"/>
    <mergeCell ref="LAH44:LAS44"/>
    <mergeCell ref="LAT44:LBE44"/>
    <mergeCell ref="LBF44:LBQ44"/>
    <mergeCell ref="LBR44:LCC44"/>
    <mergeCell ref="LCD44:LCO44"/>
    <mergeCell ref="KXB44:KXM44"/>
    <mergeCell ref="KXN44:KXY44"/>
    <mergeCell ref="KXZ44:KYK44"/>
    <mergeCell ref="KYL44:KYW44"/>
    <mergeCell ref="KYX44:KZI44"/>
    <mergeCell ref="KZJ44:KZU44"/>
    <mergeCell ref="KUH44:KUS44"/>
    <mergeCell ref="KUT44:KVE44"/>
    <mergeCell ref="KVF44:KVQ44"/>
    <mergeCell ref="KVR44:KWC44"/>
    <mergeCell ref="KWD44:KWO44"/>
    <mergeCell ref="KWP44:KXA44"/>
    <mergeCell ref="KRN44:KRY44"/>
    <mergeCell ref="KRZ44:KSK44"/>
    <mergeCell ref="KSL44:KSW44"/>
    <mergeCell ref="KSX44:KTI44"/>
    <mergeCell ref="KTJ44:KTU44"/>
    <mergeCell ref="KTV44:KUG44"/>
    <mergeCell ref="KOT44:KPE44"/>
    <mergeCell ref="KPF44:KPQ44"/>
    <mergeCell ref="KPR44:KQC44"/>
    <mergeCell ref="KQD44:KQO44"/>
    <mergeCell ref="KQP44:KRA44"/>
    <mergeCell ref="KRB44:KRM44"/>
    <mergeCell ref="KLZ44:KMK44"/>
    <mergeCell ref="KML44:KMW44"/>
    <mergeCell ref="KMX44:KNI44"/>
    <mergeCell ref="KNJ44:KNU44"/>
    <mergeCell ref="KNV44:KOG44"/>
    <mergeCell ref="KOH44:KOS44"/>
    <mergeCell ref="KJF44:KJQ44"/>
    <mergeCell ref="KJR44:KKC44"/>
    <mergeCell ref="KKD44:KKO44"/>
    <mergeCell ref="KKP44:KLA44"/>
    <mergeCell ref="KLB44:KLM44"/>
    <mergeCell ref="KLN44:KLY44"/>
    <mergeCell ref="KGL44:KGW44"/>
    <mergeCell ref="KGX44:KHI44"/>
    <mergeCell ref="KHJ44:KHU44"/>
    <mergeCell ref="KHV44:KIG44"/>
    <mergeCell ref="KIH44:KIS44"/>
    <mergeCell ref="KIT44:KJE44"/>
    <mergeCell ref="KDR44:KEC44"/>
    <mergeCell ref="KED44:KEO44"/>
    <mergeCell ref="KEP44:KFA44"/>
    <mergeCell ref="KFB44:KFM44"/>
    <mergeCell ref="KFN44:KFY44"/>
    <mergeCell ref="KFZ44:KGK44"/>
    <mergeCell ref="KAX44:KBI44"/>
    <mergeCell ref="KBJ44:KBU44"/>
    <mergeCell ref="KBV44:KCG44"/>
    <mergeCell ref="KCH44:KCS44"/>
    <mergeCell ref="KCT44:KDE44"/>
    <mergeCell ref="KDF44:KDQ44"/>
    <mergeCell ref="JYD44:JYO44"/>
    <mergeCell ref="JYP44:JZA44"/>
    <mergeCell ref="JZB44:JZM44"/>
    <mergeCell ref="JZN44:JZY44"/>
    <mergeCell ref="JZZ44:KAK44"/>
    <mergeCell ref="KAL44:KAW44"/>
    <mergeCell ref="JVJ44:JVU44"/>
    <mergeCell ref="JVV44:JWG44"/>
    <mergeCell ref="JWH44:JWS44"/>
    <mergeCell ref="JWT44:JXE44"/>
    <mergeCell ref="JXF44:JXQ44"/>
    <mergeCell ref="JXR44:JYC44"/>
    <mergeCell ref="JSP44:JTA44"/>
    <mergeCell ref="JTB44:JTM44"/>
    <mergeCell ref="JTN44:JTY44"/>
    <mergeCell ref="JTZ44:JUK44"/>
    <mergeCell ref="JUL44:JUW44"/>
    <mergeCell ref="JUX44:JVI44"/>
    <mergeCell ref="JPV44:JQG44"/>
    <mergeCell ref="JQH44:JQS44"/>
    <mergeCell ref="JQT44:JRE44"/>
    <mergeCell ref="JRF44:JRQ44"/>
    <mergeCell ref="JRR44:JSC44"/>
    <mergeCell ref="JSD44:JSO44"/>
    <mergeCell ref="JNB44:JNM44"/>
    <mergeCell ref="JNN44:JNY44"/>
    <mergeCell ref="JNZ44:JOK44"/>
    <mergeCell ref="JOL44:JOW44"/>
    <mergeCell ref="JOX44:JPI44"/>
    <mergeCell ref="JPJ44:JPU44"/>
    <mergeCell ref="JKH44:JKS44"/>
    <mergeCell ref="JKT44:JLE44"/>
    <mergeCell ref="JLF44:JLQ44"/>
    <mergeCell ref="JLR44:JMC44"/>
    <mergeCell ref="JMD44:JMO44"/>
    <mergeCell ref="JMP44:JNA44"/>
    <mergeCell ref="JHN44:JHY44"/>
    <mergeCell ref="JHZ44:JIK44"/>
    <mergeCell ref="JIL44:JIW44"/>
    <mergeCell ref="JIX44:JJI44"/>
    <mergeCell ref="JJJ44:JJU44"/>
    <mergeCell ref="JJV44:JKG44"/>
    <mergeCell ref="JET44:JFE44"/>
    <mergeCell ref="JFF44:JFQ44"/>
    <mergeCell ref="JFR44:JGC44"/>
    <mergeCell ref="JGD44:JGO44"/>
    <mergeCell ref="JGP44:JHA44"/>
    <mergeCell ref="JHB44:JHM44"/>
    <mergeCell ref="JBZ44:JCK44"/>
    <mergeCell ref="JCL44:JCW44"/>
    <mergeCell ref="JCX44:JDI44"/>
    <mergeCell ref="JDJ44:JDU44"/>
    <mergeCell ref="JDV44:JEG44"/>
    <mergeCell ref="JEH44:JES44"/>
    <mergeCell ref="IZF44:IZQ44"/>
    <mergeCell ref="IZR44:JAC44"/>
    <mergeCell ref="JAD44:JAO44"/>
    <mergeCell ref="JAP44:JBA44"/>
    <mergeCell ref="JBB44:JBM44"/>
    <mergeCell ref="JBN44:JBY44"/>
    <mergeCell ref="IWL44:IWW44"/>
    <mergeCell ref="IWX44:IXI44"/>
    <mergeCell ref="IXJ44:IXU44"/>
    <mergeCell ref="IXV44:IYG44"/>
    <mergeCell ref="IYH44:IYS44"/>
    <mergeCell ref="IYT44:IZE44"/>
    <mergeCell ref="ITR44:IUC44"/>
    <mergeCell ref="IUD44:IUO44"/>
    <mergeCell ref="IUP44:IVA44"/>
    <mergeCell ref="IVB44:IVM44"/>
    <mergeCell ref="IVN44:IVY44"/>
    <mergeCell ref="IVZ44:IWK44"/>
    <mergeCell ref="IQX44:IRI44"/>
    <mergeCell ref="IRJ44:IRU44"/>
    <mergeCell ref="IRV44:ISG44"/>
    <mergeCell ref="ISH44:ISS44"/>
    <mergeCell ref="IST44:ITE44"/>
    <mergeCell ref="ITF44:ITQ44"/>
    <mergeCell ref="IOD44:IOO44"/>
    <mergeCell ref="IOP44:IPA44"/>
    <mergeCell ref="IPB44:IPM44"/>
    <mergeCell ref="IPN44:IPY44"/>
    <mergeCell ref="IPZ44:IQK44"/>
    <mergeCell ref="IQL44:IQW44"/>
    <mergeCell ref="ILJ44:ILU44"/>
    <mergeCell ref="ILV44:IMG44"/>
    <mergeCell ref="IMH44:IMS44"/>
    <mergeCell ref="IMT44:INE44"/>
    <mergeCell ref="INF44:INQ44"/>
    <mergeCell ref="INR44:IOC44"/>
    <mergeCell ref="IIP44:IJA44"/>
    <mergeCell ref="IJB44:IJM44"/>
    <mergeCell ref="IJN44:IJY44"/>
    <mergeCell ref="IJZ44:IKK44"/>
    <mergeCell ref="IKL44:IKW44"/>
    <mergeCell ref="IKX44:ILI44"/>
    <mergeCell ref="IFV44:IGG44"/>
    <mergeCell ref="IGH44:IGS44"/>
    <mergeCell ref="IGT44:IHE44"/>
    <mergeCell ref="IHF44:IHQ44"/>
    <mergeCell ref="IHR44:IIC44"/>
    <mergeCell ref="IID44:IIO44"/>
    <mergeCell ref="IDB44:IDM44"/>
    <mergeCell ref="IDN44:IDY44"/>
    <mergeCell ref="IDZ44:IEK44"/>
    <mergeCell ref="IEL44:IEW44"/>
    <mergeCell ref="IEX44:IFI44"/>
    <mergeCell ref="IFJ44:IFU44"/>
    <mergeCell ref="IAH44:IAS44"/>
    <mergeCell ref="IAT44:IBE44"/>
    <mergeCell ref="IBF44:IBQ44"/>
    <mergeCell ref="IBR44:ICC44"/>
    <mergeCell ref="ICD44:ICO44"/>
    <mergeCell ref="ICP44:IDA44"/>
    <mergeCell ref="HXN44:HXY44"/>
    <mergeCell ref="HXZ44:HYK44"/>
    <mergeCell ref="HYL44:HYW44"/>
    <mergeCell ref="HYX44:HZI44"/>
    <mergeCell ref="HZJ44:HZU44"/>
    <mergeCell ref="HZV44:IAG44"/>
    <mergeCell ref="HUT44:HVE44"/>
    <mergeCell ref="HVF44:HVQ44"/>
    <mergeCell ref="HVR44:HWC44"/>
    <mergeCell ref="HWD44:HWO44"/>
    <mergeCell ref="HWP44:HXA44"/>
    <mergeCell ref="HXB44:HXM44"/>
    <mergeCell ref="HRZ44:HSK44"/>
    <mergeCell ref="HSL44:HSW44"/>
    <mergeCell ref="HSX44:HTI44"/>
    <mergeCell ref="HTJ44:HTU44"/>
    <mergeCell ref="HTV44:HUG44"/>
    <mergeCell ref="HUH44:HUS44"/>
    <mergeCell ref="HPF44:HPQ44"/>
    <mergeCell ref="HPR44:HQC44"/>
    <mergeCell ref="HQD44:HQO44"/>
    <mergeCell ref="HQP44:HRA44"/>
    <mergeCell ref="HRB44:HRM44"/>
    <mergeCell ref="HRN44:HRY44"/>
    <mergeCell ref="HML44:HMW44"/>
    <mergeCell ref="HMX44:HNI44"/>
    <mergeCell ref="HNJ44:HNU44"/>
    <mergeCell ref="HNV44:HOG44"/>
    <mergeCell ref="HOH44:HOS44"/>
    <mergeCell ref="HOT44:HPE44"/>
    <mergeCell ref="HJR44:HKC44"/>
    <mergeCell ref="HKD44:HKO44"/>
    <mergeCell ref="HKP44:HLA44"/>
    <mergeCell ref="HLB44:HLM44"/>
    <mergeCell ref="HLN44:HLY44"/>
    <mergeCell ref="HLZ44:HMK44"/>
    <mergeCell ref="HGX44:HHI44"/>
    <mergeCell ref="HHJ44:HHU44"/>
    <mergeCell ref="HHV44:HIG44"/>
    <mergeCell ref="HIH44:HIS44"/>
    <mergeCell ref="HIT44:HJE44"/>
    <mergeCell ref="HJF44:HJQ44"/>
    <mergeCell ref="HED44:HEO44"/>
    <mergeCell ref="HEP44:HFA44"/>
    <mergeCell ref="HFB44:HFM44"/>
    <mergeCell ref="HFN44:HFY44"/>
    <mergeCell ref="HFZ44:HGK44"/>
    <mergeCell ref="HGL44:HGW44"/>
    <mergeCell ref="HBJ44:HBU44"/>
    <mergeCell ref="HBV44:HCG44"/>
    <mergeCell ref="HCH44:HCS44"/>
    <mergeCell ref="HCT44:HDE44"/>
    <mergeCell ref="HDF44:HDQ44"/>
    <mergeCell ref="HDR44:HEC44"/>
    <mergeCell ref="GYP44:GZA44"/>
    <mergeCell ref="GZB44:GZM44"/>
    <mergeCell ref="GZN44:GZY44"/>
    <mergeCell ref="GZZ44:HAK44"/>
    <mergeCell ref="HAL44:HAW44"/>
    <mergeCell ref="HAX44:HBI44"/>
    <mergeCell ref="GVV44:GWG44"/>
    <mergeCell ref="GWH44:GWS44"/>
    <mergeCell ref="GWT44:GXE44"/>
    <mergeCell ref="GXF44:GXQ44"/>
    <mergeCell ref="GXR44:GYC44"/>
    <mergeCell ref="GYD44:GYO44"/>
    <mergeCell ref="GTB44:GTM44"/>
    <mergeCell ref="GTN44:GTY44"/>
    <mergeCell ref="GTZ44:GUK44"/>
    <mergeCell ref="GUL44:GUW44"/>
    <mergeCell ref="GUX44:GVI44"/>
    <mergeCell ref="GVJ44:GVU44"/>
    <mergeCell ref="GQH44:GQS44"/>
    <mergeCell ref="GQT44:GRE44"/>
    <mergeCell ref="GRF44:GRQ44"/>
    <mergeCell ref="GRR44:GSC44"/>
    <mergeCell ref="GSD44:GSO44"/>
    <mergeCell ref="GSP44:GTA44"/>
    <mergeCell ref="GNN44:GNY44"/>
    <mergeCell ref="GNZ44:GOK44"/>
    <mergeCell ref="GOL44:GOW44"/>
    <mergeCell ref="GOX44:GPI44"/>
    <mergeCell ref="GPJ44:GPU44"/>
    <mergeCell ref="GPV44:GQG44"/>
    <mergeCell ref="GKT44:GLE44"/>
    <mergeCell ref="GLF44:GLQ44"/>
    <mergeCell ref="GLR44:GMC44"/>
    <mergeCell ref="GMD44:GMO44"/>
    <mergeCell ref="GMP44:GNA44"/>
    <mergeCell ref="GNB44:GNM44"/>
    <mergeCell ref="GHZ44:GIK44"/>
    <mergeCell ref="GIL44:GIW44"/>
    <mergeCell ref="GIX44:GJI44"/>
    <mergeCell ref="GJJ44:GJU44"/>
    <mergeCell ref="GJV44:GKG44"/>
    <mergeCell ref="GKH44:GKS44"/>
    <mergeCell ref="GFF44:GFQ44"/>
    <mergeCell ref="GFR44:GGC44"/>
    <mergeCell ref="GGD44:GGO44"/>
    <mergeCell ref="GGP44:GHA44"/>
    <mergeCell ref="GHB44:GHM44"/>
    <mergeCell ref="GHN44:GHY44"/>
    <mergeCell ref="GCL44:GCW44"/>
    <mergeCell ref="GCX44:GDI44"/>
    <mergeCell ref="GDJ44:GDU44"/>
    <mergeCell ref="GDV44:GEG44"/>
    <mergeCell ref="GEH44:GES44"/>
    <mergeCell ref="GET44:GFE44"/>
    <mergeCell ref="FZR44:GAC44"/>
    <mergeCell ref="GAD44:GAO44"/>
    <mergeCell ref="GAP44:GBA44"/>
    <mergeCell ref="GBB44:GBM44"/>
    <mergeCell ref="GBN44:GBY44"/>
    <mergeCell ref="GBZ44:GCK44"/>
    <mergeCell ref="FWX44:FXI44"/>
    <mergeCell ref="FXJ44:FXU44"/>
    <mergeCell ref="FXV44:FYG44"/>
    <mergeCell ref="FYH44:FYS44"/>
    <mergeCell ref="FYT44:FZE44"/>
    <mergeCell ref="FZF44:FZQ44"/>
    <mergeCell ref="FUD44:FUO44"/>
    <mergeCell ref="FUP44:FVA44"/>
    <mergeCell ref="FVB44:FVM44"/>
    <mergeCell ref="FVN44:FVY44"/>
    <mergeCell ref="FVZ44:FWK44"/>
    <mergeCell ref="FWL44:FWW44"/>
    <mergeCell ref="FRJ44:FRU44"/>
    <mergeCell ref="FRV44:FSG44"/>
    <mergeCell ref="FSH44:FSS44"/>
    <mergeCell ref="FST44:FTE44"/>
    <mergeCell ref="FTF44:FTQ44"/>
    <mergeCell ref="FTR44:FUC44"/>
    <mergeCell ref="FOP44:FPA44"/>
    <mergeCell ref="FPB44:FPM44"/>
    <mergeCell ref="FPN44:FPY44"/>
    <mergeCell ref="FPZ44:FQK44"/>
    <mergeCell ref="FQL44:FQW44"/>
    <mergeCell ref="FQX44:FRI44"/>
    <mergeCell ref="FLV44:FMG44"/>
    <mergeCell ref="FMH44:FMS44"/>
    <mergeCell ref="FMT44:FNE44"/>
    <mergeCell ref="FNF44:FNQ44"/>
    <mergeCell ref="FNR44:FOC44"/>
    <mergeCell ref="FOD44:FOO44"/>
    <mergeCell ref="FJB44:FJM44"/>
    <mergeCell ref="FJN44:FJY44"/>
    <mergeCell ref="FJZ44:FKK44"/>
    <mergeCell ref="FKL44:FKW44"/>
    <mergeCell ref="FKX44:FLI44"/>
    <mergeCell ref="FLJ44:FLU44"/>
    <mergeCell ref="FGH44:FGS44"/>
    <mergeCell ref="FGT44:FHE44"/>
    <mergeCell ref="FHF44:FHQ44"/>
    <mergeCell ref="FHR44:FIC44"/>
    <mergeCell ref="FID44:FIO44"/>
    <mergeCell ref="FIP44:FJA44"/>
    <mergeCell ref="FDN44:FDY44"/>
    <mergeCell ref="FDZ44:FEK44"/>
    <mergeCell ref="FEL44:FEW44"/>
    <mergeCell ref="FEX44:FFI44"/>
    <mergeCell ref="FFJ44:FFU44"/>
    <mergeCell ref="FFV44:FGG44"/>
    <mergeCell ref="FAT44:FBE44"/>
    <mergeCell ref="FBF44:FBQ44"/>
    <mergeCell ref="FBR44:FCC44"/>
    <mergeCell ref="FCD44:FCO44"/>
    <mergeCell ref="FCP44:FDA44"/>
    <mergeCell ref="FDB44:FDM44"/>
    <mergeCell ref="EXZ44:EYK44"/>
    <mergeCell ref="EYL44:EYW44"/>
    <mergeCell ref="EYX44:EZI44"/>
    <mergeCell ref="EZJ44:EZU44"/>
    <mergeCell ref="EZV44:FAG44"/>
    <mergeCell ref="FAH44:FAS44"/>
    <mergeCell ref="EVF44:EVQ44"/>
    <mergeCell ref="EVR44:EWC44"/>
    <mergeCell ref="EWD44:EWO44"/>
    <mergeCell ref="EWP44:EXA44"/>
    <mergeCell ref="EXB44:EXM44"/>
    <mergeCell ref="EXN44:EXY44"/>
    <mergeCell ref="ESL44:ESW44"/>
    <mergeCell ref="ESX44:ETI44"/>
    <mergeCell ref="ETJ44:ETU44"/>
    <mergeCell ref="ETV44:EUG44"/>
    <mergeCell ref="EUH44:EUS44"/>
    <mergeCell ref="EUT44:EVE44"/>
    <mergeCell ref="EPR44:EQC44"/>
    <mergeCell ref="EQD44:EQO44"/>
    <mergeCell ref="EQP44:ERA44"/>
    <mergeCell ref="ERB44:ERM44"/>
    <mergeCell ref="ERN44:ERY44"/>
    <mergeCell ref="ERZ44:ESK44"/>
    <mergeCell ref="EMX44:ENI44"/>
    <mergeCell ref="ENJ44:ENU44"/>
    <mergeCell ref="ENV44:EOG44"/>
    <mergeCell ref="EOH44:EOS44"/>
    <mergeCell ref="EOT44:EPE44"/>
    <mergeCell ref="EPF44:EPQ44"/>
    <mergeCell ref="EKD44:EKO44"/>
    <mergeCell ref="EKP44:ELA44"/>
    <mergeCell ref="ELB44:ELM44"/>
    <mergeCell ref="ELN44:ELY44"/>
    <mergeCell ref="ELZ44:EMK44"/>
    <mergeCell ref="EML44:EMW44"/>
    <mergeCell ref="EHJ44:EHU44"/>
    <mergeCell ref="EHV44:EIG44"/>
    <mergeCell ref="EIH44:EIS44"/>
    <mergeCell ref="EIT44:EJE44"/>
    <mergeCell ref="EJF44:EJQ44"/>
    <mergeCell ref="EJR44:EKC44"/>
    <mergeCell ref="EEP44:EFA44"/>
    <mergeCell ref="EFB44:EFM44"/>
    <mergeCell ref="EFN44:EFY44"/>
    <mergeCell ref="EFZ44:EGK44"/>
    <mergeCell ref="EGL44:EGW44"/>
    <mergeCell ref="EGX44:EHI44"/>
    <mergeCell ref="EBV44:ECG44"/>
    <mergeCell ref="ECH44:ECS44"/>
    <mergeCell ref="ECT44:EDE44"/>
    <mergeCell ref="EDF44:EDQ44"/>
    <mergeCell ref="EDR44:EEC44"/>
    <mergeCell ref="EED44:EEO44"/>
    <mergeCell ref="DZB44:DZM44"/>
    <mergeCell ref="DZN44:DZY44"/>
    <mergeCell ref="DZZ44:EAK44"/>
    <mergeCell ref="EAL44:EAW44"/>
    <mergeCell ref="EAX44:EBI44"/>
    <mergeCell ref="EBJ44:EBU44"/>
    <mergeCell ref="DWH44:DWS44"/>
    <mergeCell ref="DWT44:DXE44"/>
    <mergeCell ref="DXF44:DXQ44"/>
    <mergeCell ref="DXR44:DYC44"/>
    <mergeCell ref="DYD44:DYO44"/>
    <mergeCell ref="DYP44:DZA44"/>
    <mergeCell ref="DTN44:DTY44"/>
    <mergeCell ref="DTZ44:DUK44"/>
    <mergeCell ref="DUL44:DUW44"/>
    <mergeCell ref="DUX44:DVI44"/>
    <mergeCell ref="DVJ44:DVU44"/>
    <mergeCell ref="DVV44:DWG44"/>
    <mergeCell ref="DQT44:DRE44"/>
    <mergeCell ref="DRF44:DRQ44"/>
    <mergeCell ref="DRR44:DSC44"/>
    <mergeCell ref="DSD44:DSO44"/>
    <mergeCell ref="DSP44:DTA44"/>
    <mergeCell ref="DTB44:DTM44"/>
    <mergeCell ref="DNZ44:DOK44"/>
    <mergeCell ref="DOL44:DOW44"/>
    <mergeCell ref="DOX44:DPI44"/>
    <mergeCell ref="DPJ44:DPU44"/>
    <mergeCell ref="DPV44:DQG44"/>
    <mergeCell ref="DQH44:DQS44"/>
    <mergeCell ref="DLF44:DLQ44"/>
    <mergeCell ref="DLR44:DMC44"/>
    <mergeCell ref="DMD44:DMO44"/>
    <mergeCell ref="DMP44:DNA44"/>
    <mergeCell ref="DNB44:DNM44"/>
    <mergeCell ref="DNN44:DNY44"/>
    <mergeCell ref="DIL44:DIW44"/>
    <mergeCell ref="DIX44:DJI44"/>
    <mergeCell ref="DJJ44:DJU44"/>
    <mergeCell ref="DJV44:DKG44"/>
    <mergeCell ref="DKH44:DKS44"/>
    <mergeCell ref="DKT44:DLE44"/>
    <mergeCell ref="DFR44:DGC44"/>
    <mergeCell ref="DGD44:DGO44"/>
    <mergeCell ref="DGP44:DHA44"/>
    <mergeCell ref="DHB44:DHM44"/>
    <mergeCell ref="DHN44:DHY44"/>
    <mergeCell ref="DHZ44:DIK44"/>
    <mergeCell ref="DCX44:DDI44"/>
    <mergeCell ref="DDJ44:DDU44"/>
    <mergeCell ref="DDV44:DEG44"/>
    <mergeCell ref="DEH44:DES44"/>
    <mergeCell ref="DET44:DFE44"/>
    <mergeCell ref="DFF44:DFQ44"/>
    <mergeCell ref="DAD44:DAO44"/>
    <mergeCell ref="DAP44:DBA44"/>
    <mergeCell ref="DBB44:DBM44"/>
    <mergeCell ref="DBN44:DBY44"/>
    <mergeCell ref="DBZ44:DCK44"/>
    <mergeCell ref="DCL44:DCW44"/>
    <mergeCell ref="CXJ44:CXU44"/>
    <mergeCell ref="CXV44:CYG44"/>
    <mergeCell ref="CYH44:CYS44"/>
    <mergeCell ref="CYT44:CZE44"/>
    <mergeCell ref="CZF44:CZQ44"/>
    <mergeCell ref="CZR44:DAC44"/>
    <mergeCell ref="CUP44:CVA44"/>
    <mergeCell ref="CVB44:CVM44"/>
    <mergeCell ref="CVN44:CVY44"/>
    <mergeCell ref="CVZ44:CWK44"/>
    <mergeCell ref="CWL44:CWW44"/>
    <mergeCell ref="CWX44:CXI44"/>
    <mergeCell ref="CRV44:CSG44"/>
    <mergeCell ref="CSH44:CSS44"/>
    <mergeCell ref="CST44:CTE44"/>
    <mergeCell ref="CTF44:CTQ44"/>
    <mergeCell ref="CTR44:CUC44"/>
    <mergeCell ref="CUD44:CUO44"/>
    <mergeCell ref="CPB44:CPM44"/>
    <mergeCell ref="CPN44:CPY44"/>
    <mergeCell ref="CPZ44:CQK44"/>
    <mergeCell ref="CQL44:CQW44"/>
    <mergeCell ref="CQX44:CRI44"/>
    <mergeCell ref="CRJ44:CRU44"/>
    <mergeCell ref="CMH44:CMS44"/>
    <mergeCell ref="CMT44:CNE44"/>
    <mergeCell ref="CNF44:CNQ44"/>
    <mergeCell ref="CNR44:COC44"/>
    <mergeCell ref="COD44:COO44"/>
    <mergeCell ref="COP44:CPA44"/>
    <mergeCell ref="CJN44:CJY44"/>
    <mergeCell ref="CJZ44:CKK44"/>
    <mergeCell ref="CKL44:CKW44"/>
    <mergeCell ref="CKX44:CLI44"/>
    <mergeCell ref="CLJ44:CLU44"/>
    <mergeCell ref="CLV44:CMG44"/>
    <mergeCell ref="CGT44:CHE44"/>
    <mergeCell ref="CHF44:CHQ44"/>
    <mergeCell ref="CHR44:CIC44"/>
    <mergeCell ref="CID44:CIO44"/>
    <mergeCell ref="CIP44:CJA44"/>
    <mergeCell ref="CJB44:CJM44"/>
    <mergeCell ref="CDZ44:CEK44"/>
    <mergeCell ref="CEL44:CEW44"/>
    <mergeCell ref="CEX44:CFI44"/>
    <mergeCell ref="CFJ44:CFU44"/>
    <mergeCell ref="CFV44:CGG44"/>
    <mergeCell ref="CGH44:CGS44"/>
    <mergeCell ref="CBF44:CBQ44"/>
    <mergeCell ref="CBR44:CCC44"/>
    <mergeCell ref="CCD44:CCO44"/>
    <mergeCell ref="CCP44:CDA44"/>
    <mergeCell ref="CDB44:CDM44"/>
    <mergeCell ref="CDN44:CDY44"/>
    <mergeCell ref="BYL44:BYW44"/>
    <mergeCell ref="BYX44:BZI44"/>
    <mergeCell ref="BZJ44:BZU44"/>
    <mergeCell ref="BZV44:CAG44"/>
    <mergeCell ref="CAH44:CAS44"/>
    <mergeCell ref="CAT44:CBE44"/>
    <mergeCell ref="BVR44:BWC44"/>
    <mergeCell ref="BWD44:BWO44"/>
    <mergeCell ref="BWP44:BXA44"/>
    <mergeCell ref="BXB44:BXM44"/>
    <mergeCell ref="BXN44:BXY44"/>
    <mergeCell ref="BXZ44:BYK44"/>
    <mergeCell ref="BSX44:BTI44"/>
    <mergeCell ref="BTJ44:BTU44"/>
    <mergeCell ref="BTV44:BUG44"/>
    <mergeCell ref="BUH44:BUS44"/>
    <mergeCell ref="BUT44:BVE44"/>
    <mergeCell ref="BVF44:BVQ44"/>
    <mergeCell ref="BQD44:BQO44"/>
    <mergeCell ref="BQP44:BRA44"/>
    <mergeCell ref="BRB44:BRM44"/>
    <mergeCell ref="BRN44:BRY44"/>
    <mergeCell ref="BRZ44:BSK44"/>
    <mergeCell ref="BSL44:BSW44"/>
    <mergeCell ref="BNJ44:BNU44"/>
    <mergeCell ref="BNV44:BOG44"/>
    <mergeCell ref="BOH44:BOS44"/>
    <mergeCell ref="BOT44:BPE44"/>
    <mergeCell ref="BPF44:BPQ44"/>
    <mergeCell ref="BPR44:BQC44"/>
    <mergeCell ref="BKP44:BLA44"/>
    <mergeCell ref="BLB44:BLM44"/>
    <mergeCell ref="BLN44:BLY44"/>
    <mergeCell ref="BLZ44:BMK44"/>
    <mergeCell ref="BML44:BMW44"/>
    <mergeCell ref="BMX44:BNI44"/>
    <mergeCell ref="BHV44:BIG44"/>
    <mergeCell ref="BIH44:BIS44"/>
    <mergeCell ref="BIT44:BJE44"/>
    <mergeCell ref="BJF44:BJQ44"/>
    <mergeCell ref="BJR44:BKC44"/>
    <mergeCell ref="BKD44:BKO44"/>
    <mergeCell ref="BFB44:BFM44"/>
    <mergeCell ref="BFN44:BFY44"/>
    <mergeCell ref="BFZ44:BGK44"/>
    <mergeCell ref="BGL44:BGW44"/>
    <mergeCell ref="BGX44:BHI44"/>
    <mergeCell ref="BHJ44:BHU44"/>
    <mergeCell ref="BCH44:BCS44"/>
    <mergeCell ref="BCT44:BDE44"/>
    <mergeCell ref="BDF44:BDQ44"/>
    <mergeCell ref="BDR44:BEC44"/>
    <mergeCell ref="BED44:BEO44"/>
    <mergeCell ref="BEP44:BFA44"/>
    <mergeCell ref="AZN44:AZY44"/>
    <mergeCell ref="AZZ44:BAK44"/>
    <mergeCell ref="BAL44:BAW44"/>
    <mergeCell ref="BAX44:BBI44"/>
    <mergeCell ref="BBJ44:BBU44"/>
    <mergeCell ref="BBV44:BCG44"/>
    <mergeCell ref="AWT44:AXE44"/>
    <mergeCell ref="AXF44:AXQ44"/>
    <mergeCell ref="AXR44:AYC44"/>
    <mergeCell ref="AYD44:AYO44"/>
    <mergeCell ref="AYP44:AZA44"/>
    <mergeCell ref="AZB44:AZM44"/>
    <mergeCell ref="ATZ44:AUK44"/>
    <mergeCell ref="AUL44:AUW44"/>
    <mergeCell ref="AUX44:AVI44"/>
    <mergeCell ref="AVJ44:AVU44"/>
    <mergeCell ref="AVV44:AWG44"/>
    <mergeCell ref="AWH44:AWS44"/>
    <mergeCell ref="ARF44:ARQ44"/>
    <mergeCell ref="ARR44:ASC44"/>
    <mergeCell ref="ASD44:ASO44"/>
    <mergeCell ref="ASP44:ATA44"/>
    <mergeCell ref="ATB44:ATM44"/>
    <mergeCell ref="ATN44:ATY44"/>
    <mergeCell ref="AOL44:AOW44"/>
    <mergeCell ref="AOX44:API44"/>
    <mergeCell ref="APJ44:APU44"/>
    <mergeCell ref="APV44:AQG44"/>
    <mergeCell ref="AQH44:AQS44"/>
    <mergeCell ref="AQT44:ARE44"/>
    <mergeCell ref="ALR44:AMC44"/>
    <mergeCell ref="AMD44:AMO44"/>
    <mergeCell ref="AMP44:ANA44"/>
    <mergeCell ref="ANB44:ANM44"/>
    <mergeCell ref="ANN44:ANY44"/>
    <mergeCell ref="ANZ44:AOK44"/>
    <mergeCell ref="AIX44:AJI44"/>
    <mergeCell ref="AJJ44:AJU44"/>
    <mergeCell ref="AJV44:AKG44"/>
    <mergeCell ref="AKH44:AKS44"/>
    <mergeCell ref="AKT44:ALE44"/>
    <mergeCell ref="ALF44:ALQ44"/>
    <mergeCell ref="AGD44:AGO44"/>
    <mergeCell ref="AGP44:AHA44"/>
    <mergeCell ref="AHB44:AHM44"/>
    <mergeCell ref="AHN44:AHY44"/>
    <mergeCell ref="AHZ44:AIK44"/>
    <mergeCell ref="AIL44:AIW44"/>
    <mergeCell ref="ADJ44:ADU44"/>
    <mergeCell ref="ADV44:AEG44"/>
    <mergeCell ref="AEH44:AES44"/>
    <mergeCell ref="AET44:AFE44"/>
    <mergeCell ref="AFF44:AFQ44"/>
    <mergeCell ref="AFR44:AGC44"/>
    <mergeCell ref="AAP44:ABA44"/>
    <mergeCell ref="ABB44:ABM44"/>
    <mergeCell ref="ABN44:ABY44"/>
    <mergeCell ref="ABZ44:ACK44"/>
    <mergeCell ref="ACL44:ACW44"/>
    <mergeCell ref="ACX44:ADI44"/>
    <mergeCell ref="XV44:YG44"/>
    <mergeCell ref="YH44:YS44"/>
    <mergeCell ref="YT44:ZE44"/>
    <mergeCell ref="ZF44:ZQ44"/>
    <mergeCell ref="ZR44:AAC44"/>
    <mergeCell ref="AAD44:AAO44"/>
    <mergeCell ref="VB44:VM44"/>
    <mergeCell ref="VN44:VY44"/>
    <mergeCell ref="VZ44:WK44"/>
    <mergeCell ref="WL44:WW44"/>
    <mergeCell ref="WX44:XI44"/>
    <mergeCell ref="XJ44:XU44"/>
    <mergeCell ref="SH44:SS44"/>
    <mergeCell ref="ST44:TE44"/>
    <mergeCell ref="TF44:TQ44"/>
    <mergeCell ref="TR44:UC44"/>
    <mergeCell ref="UD44:UO44"/>
    <mergeCell ref="UP44:VA44"/>
    <mergeCell ref="PN44:PY44"/>
    <mergeCell ref="PZ44:QK44"/>
    <mergeCell ref="QL44:QW44"/>
    <mergeCell ref="QX44:RI44"/>
    <mergeCell ref="RJ44:RU44"/>
    <mergeCell ref="RV44:SG44"/>
    <mergeCell ref="MT44:NE44"/>
    <mergeCell ref="NF44:NQ44"/>
    <mergeCell ref="NR44:OC44"/>
    <mergeCell ref="OD44:OO44"/>
    <mergeCell ref="OP44:PA44"/>
    <mergeCell ref="PB44:PM44"/>
    <mergeCell ref="JZ44:KK44"/>
    <mergeCell ref="KL44:KW44"/>
    <mergeCell ref="KX44:LI44"/>
    <mergeCell ref="LJ44:LU44"/>
    <mergeCell ref="LV44:MG44"/>
    <mergeCell ref="MH44:MS44"/>
    <mergeCell ref="HF44:HQ44"/>
    <mergeCell ref="HR44:IC44"/>
    <mergeCell ref="ID44:IO44"/>
    <mergeCell ref="IP44:JA44"/>
    <mergeCell ref="JB44:JM44"/>
    <mergeCell ref="JN44:JY44"/>
    <mergeCell ref="EL44:EW44"/>
    <mergeCell ref="EX44:FI44"/>
    <mergeCell ref="FJ44:FU44"/>
    <mergeCell ref="FV44:GG44"/>
    <mergeCell ref="GH44:GS44"/>
    <mergeCell ref="GT44:HE44"/>
    <mergeCell ref="BR44:CC44"/>
    <mergeCell ref="CD44:CO44"/>
    <mergeCell ref="CP44:DA44"/>
    <mergeCell ref="DB44:DM44"/>
    <mergeCell ref="DN44:DY44"/>
    <mergeCell ref="DZ44:EK44"/>
    <mergeCell ref="A44:I44"/>
    <mergeCell ref="J44:U44"/>
    <mergeCell ref="V44:AG44"/>
    <mergeCell ref="AH44:AS44"/>
    <mergeCell ref="AT44:BE44"/>
    <mergeCell ref="BF44:BQ44"/>
    <mergeCell ref="B36:B43"/>
    <mergeCell ref="F36:I36"/>
    <mergeCell ref="C37:C41"/>
    <mergeCell ref="F37:I37"/>
    <mergeCell ref="F38:I38"/>
    <mergeCell ref="F41:I41"/>
    <mergeCell ref="C42:C43"/>
    <mergeCell ref="F42:I42"/>
    <mergeCell ref="F43:I43"/>
    <mergeCell ref="G32:I32"/>
    <mergeCell ref="B33:B35"/>
    <mergeCell ref="C33:D33"/>
    <mergeCell ref="G33:I33"/>
    <mergeCell ref="C34:I34"/>
    <mergeCell ref="F35:G35"/>
    <mergeCell ref="H35:I35"/>
    <mergeCell ref="XDB29:XDM29"/>
    <mergeCell ref="WUH29:WUS29"/>
    <mergeCell ref="WPF29:WPQ29"/>
    <mergeCell ref="WPR29:WQC29"/>
    <mergeCell ref="WQD29:WQO29"/>
    <mergeCell ref="WQP29:WRA29"/>
    <mergeCell ref="WRB29:WRM29"/>
    <mergeCell ref="WRN29:WRY29"/>
    <mergeCell ref="WML29:WMW29"/>
    <mergeCell ref="WMX29:WNI29"/>
    <mergeCell ref="WNJ29:WNU29"/>
    <mergeCell ref="WNV29:WOG29"/>
    <mergeCell ref="WOH29:WOS29"/>
    <mergeCell ref="WOT29:WPE29"/>
    <mergeCell ref="WJR29:WKC29"/>
    <mergeCell ref="WKD29:WKO29"/>
    <mergeCell ref="XDN29:XDY29"/>
    <mergeCell ref="XDZ29:XEK29"/>
    <mergeCell ref="XEL29:XEW29"/>
    <mergeCell ref="XEX29:XFA29"/>
    <mergeCell ref="A30:A43"/>
    <mergeCell ref="B30:B32"/>
    <mergeCell ref="C30:D30"/>
    <mergeCell ref="G30:I30"/>
    <mergeCell ref="C31:I31"/>
    <mergeCell ref="XAH29:XAS29"/>
    <mergeCell ref="XAT29:XBE29"/>
    <mergeCell ref="XBF29:XBQ29"/>
    <mergeCell ref="XBR29:XCC29"/>
    <mergeCell ref="XCD29:XCO29"/>
    <mergeCell ref="XCP29:XDA29"/>
    <mergeCell ref="WXN29:WXY29"/>
    <mergeCell ref="WXZ29:WYK29"/>
    <mergeCell ref="WYL29:WYW29"/>
    <mergeCell ref="WYX29:WZI29"/>
    <mergeCell ref="WZJ29:WZU29"/>
    <mergeCell ref="WZV29:XAG29"/>
    <mergeCell ref="WUT29:WVE29"/>
    <mergeCell ref="WVF29:WVQ29"/>
    <mergeCell ref="WVR29:WWC29"/>
    <mergeCell ref="WWD29:WWO29"/>
    <mergeCell ref="WWP29:WXA29"/>
    <mergeCell ref="WXB29:WXM29"/>
    <mergeCell ref="WRZ29:WSK29"/>
    <mergeCell ref="WSL29:WSW29"/>
    <mergeCell ref="WSX29:WTI29"/>
    <mergeCell ref="WTJ29:WTU29"/>
    <mergeCell ref="WTV29:WUG29"/>
    <mergeCell ref="WKP29:WLA29"/>
    <mergeCell ref="WLB29:WLM29"/>
    <mergeCell ref="WLN29:WLY29"/>
    <mergeCell ref="WLZ29:WMK29"/>
    <mergeCell ref="WGX29:WHI29"/>
    <mergeCell ref="WHJ29:WHU29"/>
    <mergeCell ref="WHV29:WIG29"/>
    <mergeCell ref="WIH29:WIS29"/>
    <mergeCell ref="WIT29:WJE29"/>
    <mergeCell ref="WJF29:WJQ29"/>
    <mergeCell ref="WED29:WEO29"/>
    <mergeCell ref="WEP29:WFA29"/>
    <mergeCell ref="WFB29:WFM29"/>
    <mergeCell ref="WFN29:WFY29"/>
    <mergeCell ref="WFZ29:WGK29"/>
    <mergeCell ref="WGL29:WGW29"/>
    <mergeCell ref="WBJ29:WBU29"/>
    <mergeCell ref="WBV29:WCG29"/>
    <mergeCell ref="WCH29:WCS29"/>
    <mergeCell ref="WCT29:WDE29"/>
    <mergeCell ref="WDF29:WDQ29"/>
    <mergeCell ref="WDR29:WEC29"/>
    <mergeCell ref="VYP29:VZA29"/>
    <mergeCell ref="VZB29:VZM29"/>
    <mergeCell ref="VZN29:VZY29"/>
    <mergeCell ref="VZZ29:WAK29"/>
    <mergeCell ref="WAL29:WAW29"/>
    <mergeCell ref="WAX29:WBI29"/>
    <mergeCell ref="VVV29:VWG29"/>
    <mergeCell ref="VWH29:VWS29"/>
    <mergeCell ref="VWT29:VXE29"/>
    <mergeCell ref="VXF29:VXQ29"/>
    <mergeCell ref="VXR29:VYC29"/>
    <mergeCell ref="VYD29:VYO29"/>
    <mergeCell ref="VTB29:VTM29"/>
    <mergeCell ref="VTN29:VTY29"/>
    <mergeCell ref="VTZ29:VUK29"/>
    <mergeCell ref="VUL29:VUW29"/>
    <mergeCell ref="VUX29:VVI29"/>
    <mergeCell ref="VVJ29:VVU29"/>
    <mergeCell ref="VQH29:VQS29"/>
    <mergeCell ref="VQT29:VRE29"/>
    <mergeCell ref="VRF29:VRQ29"/>
    <mergeCell ref="VRR29:VSC29"/>
    <mergeCell ref="VSD29:VSO29"/>
    <mergeCell ref="VSP29:VTA29"/>
    <mergeCell ref="VNN29:VNY29"/>
    <mergeCell ref="VNZ29:VOK29"/>
    <mergeCell ref="VOL29:VOW29"/>
    <mergeCell ref="VOX29:VPI29"/>
    <mergeCell ref="VPJ29:VPU29"/>
    <mergeCell ref="VPV29:VQG29"/>
    <mergeCell ref="VKT29:VLE29"/>
    <mergeCell ref="VLF29:VLQ29"/>
    <mergeCell ref="VLR29:VMC29"/>
    <mergeCell ref="VMD29:VMO29"/>
    <mergeCell ref="VMP29:VNA29"/>
    <mergeCell ref="VNB29:VNM29"/>
    <mergeCell ref="VHZ29:VIK29"/>
    <mergeCell ref="VIL29:VIW29"/>
    <mergeCell ref="VIX29:VJI29"/>
    <mergeCell ref="VJJ29:VJU29"/>
    <mergeCell ref="VJV29:VKG29"/>
    <mergeCell ref="VKH29:VKS29"/>
    <mergeCell ref="VFF29:VFQ29"/>
    <mergeCell ref="VFR29:VGC29"/>
    <mergeCell ref="VGD29:VGO29"/>
    <mergeCell ref="VGP29:VHA29"/>
    <mergeCell ref="VHB29:VHM29"/>
    <mergeCell ref="VHN29:VHY29"/>
    <mergeCell ref="VCL29:VCW29"/>
    <mergeCell ref="VCX29:VDI29"/>
    <mergeCell ref="VDJ29:VDU29"/>
    <mergeCell ref="VDV29:VEG29"/>
    <mergeCell ref="VEH29:VES29"/>
    <mergeCell ref="VET29:VFE29"/>
    <mergeCell ref="UZR29:VAC29"/>
    <mergeCell ref="VAD29:VAO29"/>
    <mergeCell ref="VAP29:VBA29"/>
    <mergeCell ref="VBB29:VBM29"/>
    <mergeCell ref="VBN29:VBY29"/>
    <mergeCell ref="VBZ29:VCK29"/>
    <mergeCell ref="UWX29:UXI29"/>
    <mergeCell ref="UXJ29:UXU29"/>
    <mergeCell ref="UXV29:UYG29"/>
    <mergeCell ref="UYH29:UYS29"/>
    <mergeCell ref="UYT29:UZE29"/>
    <mergeCell ref="UZF29:UZQ29"/>
    <mergeCell ref="UUD29:UUO29"/>
    <mergeCell ref="UUP29:UVA29"/>
    <mergeCell ref="UVB29:UVM29"/>
    <mergeCell ref="UVN29:UVY29"/>
    <mergeCell ref="UVZ29:UWK29"/>
    <mergeCell ref="UWL29:UWW29"/>
    <mergeCell ref="URJ29:URU29"/>
    <mergeCell ref="URV29:USG29"/>
    <mergeCell ref="USH29:USS29"/>
    <mergeCell ref="UST29:UTE29"/>
    <mergeCell ref="UTF29:UTQ29"/>
    <mergeCell ref="UTR29:UUC29"/>
    <mergeCell ref="UOP29:UPA29"/>
    <mergeCell ref="UPB29:UPM29"/>
    <mergeCell ref="UPN29:UPY29"/>
    <mergeCell ref="UPZ29:UQK29"/>
    <mergeCell ref="UQL29:UQW29"/>
    <mergeCell ref="UQX29:URI29"/>
    <mergeCell ref="ULV29:UMG29"/>
    <mergeCell ref="UMH29:UMS29"/>
    <mergeCell ref="UMT29:UNE29"/>
    <mergeCell ref="UNF29:UNQ29"/>
    <mergeCell ref="UNR29:UOC29"/>
    <mergeCell ref="UOD29:UOO29"/>
    <mergeCell ref="UJB29:UJM29"/>
    <mergeCell ref="UJN29:UJY29"/>
    <mergeCell ref="UJZ29:UKK29"/>
    <mergeCell ref="UKL29:UKW29"/>
    <mergeCell ref="UKX29:ULI29"/>
    <mergeCell ref="ULJ29:ULU29"/>
    <mergeCell ref="UGH29:UGS29"/>
    <mergeCell ref="UGT29:UHE29"/>
    <mergeCell ref="UHF29:UHQ29"/>
    <mergeCell ref="UHR29:UIC29"/>
    <mergeCell ref="UID29:UIO29"/>
    <mergeCell ref="UIP29:UJA29"/>
    <mergeCell ref="UDN29:UDY29"/>
    <mergeCell ref="UDZ29:UEK29"/>
    <mergeCell ref="UEL29:UEW29"/>
    <mergeCell ref="UEX29:UFI29"/>
    <mergeCell ref="UFJ29:UFU29"/>
    <mergeCell ref="UFV29:UGG29"/>
    <mergeCell ref="UAT29:UBE29"/>
    <mergeCell ref="UBF29:UBQ29"/>
    <mergeCell ref="UBR29:UCC29"/>
    <mergeCell ref="UCD29:UCO29"/>
    <mergeCell ref="UCP29:UDA29"/>
    <mergeCell ref="UDB29:UDM29"/>
    <mergeCell ref="TXZ29:TYK29"/>
    <mergeCell ref="TYL29:TYW29"/>
    <mergeCell ref="TYX29:TZI29"/>
    <mergeCell ref="TZJ29:TZU29"/>
    <mergeCell ref="TZV29:UAG29"/>
    <mergeCell ref="UAH29:UAS29"/>
    <mergeCell ref="TVF29:TVQ29"/>
    <mergeCell ref="TVR29:TWC29"/>
    <mergeCell ref="TWD29:TWO29"/>
    <mergeCell ref="TWP29:TXA29"/>
    <mergeCell ref="TXB29:TXM29"/>
    <mergeCell ref="TXN29:TXY29"/>
    <mergeCell ref="TSL29:TSW29"/>
    <mergeCell ref="TSX29:TTI29"/>
    <mergeCell ref="TTJ29:TTU29"/>
    <mergeCell ref="TTV29:TUG29"/>
    <mergeCell ref="TUH29:TUS29"/>
    <mergeCell ref="TUT29:TVE29"/>
    <mergeCell ref="TPR29:TQC29"/>
    <mergeCell ref="TQD29:TQO29"/>
    <mergeCell ref="TQP29:TRA29"/>
    <mergeCell ref="TRB29:TRM29"/>
    <mergeCell ref="TRN29:TRY29"/>
    <mergeCell ref="TRZ29:TSK29"/>
    <mergeCell ref="TMX29:TNI29"/>
    <mergeCell ref="TNJ29:TNU29"/>
    <mergeCell ref="TNV29:TOG29"/>
    <mergeCell ref="TOH29:TOS29"/>
    <mergeCell ref="TOT29:TPE29"/>
    <mergeCell ref="TPF29:TPQ29"/>
    <mergeCell ref="TKD29:TKO29"/>
    <mergeCell ref="TKP29:TLA29"/>
    <mergeCell ref="TLB29:TLM29"/>
    <mergeCell ref="TLN29:TLY29"/>
    <mergeCell ref="TLZ29:TMK29"/>
    <mergeCell ref="TML29:TMW29"/>
    <mergeCell ref="THJ29:THU29"/>
    <mergeCell ref="THV29:TIG29"/>
    <mergeCell ref="TIH29:TIS29"/>
    <mergeCell ref="TIT29:TJE29"/>
    <mergeCell ref="TJF29:TJQ29"/>
    <mergeCell ref="TJR29:TKC29"/>
    <mergeCell ref="TEP29:TFA29"/>
    <mergeCell ref="TFB29:TFM29"/>
    <mergeCell ref="TFN29:TFY29"/>
    <mergeCell ref="TFZ29:TGK29"/>
    <mergeCell ref="TGL29:TGW29"/>
    <mergeCell ref="TGX29:THI29"/>
    <mergeCell ref="TBV29:TCG29"/>
    <mergeCell ref="TCH29:TCS29"/>
    <mergeCell ref="TCT29:TDE29"/>
    <mergeCell ref="TDF29:TDQ29"/>
    <mergeCell ref="TDR29:TEC29"/>
    <mergeCell ref="TED29:TEO29"/>
    <mergeCell ref="SZB29:SZM29"/>
    <mergeCell ref="SZN29:SZY29"/>
    <mergeCell ref="SZZ29:TAK29"/>
    <mergeCell ref="TAL29:TAW29"/>
    <mergeCell ref="TAX29:TBI29"/>
    <mergeCell ref="TBJ29:TBU29"/>
    <mergeCell ref="SWH29:SWS29"/>
    <mergeCell ref="SWT29:SXE29"/>
    <mergeCell ref="SXF29:SXQ29"/>
    <mergeCell ref="SXR29:SYC29"/>
    <mergeCell ref="SYD29:SYO29"/>
    <mergeCell ref="SYP29:SZA29"/>
    <mergeCell ref="STN29:STY29"/>
    <mergeCell ref="STZ29:SUK29"/>
    <mergeCell ref="SUL29:SUW29"/>
    <mergeCell ref="SUX29:SVI29"/>
    <mergeCell ref="SVJ29:SVU29"/>
    <mergeCell ref="SVV29:SWG29"/>
    <mergeCell ref="SQT29:SRE29"/>
    <mergeCell ref="SRF29:SRQ29"/>
    <mergeCell ref="SRR29:SSC29"/>
    <mergeCell ref="SSD29:SSO29"/>
    <mergeCell ref="SSP29:STA29"/>
    <mergeCell ref="STB29:STM29"/>
    <mergeCell ref="SNZ29:SOK29"/>
    <mergeCell ref="SOL29:SOW29"/>
    <mergeCell ref="SOX29:SPI29"/>
    <mergeCell ref="SPJ29:SPU29"/>
    <mergeCell ref="SPV29:SQG29"/>
    <mergeCell ref="SQH29:SQS29"/>
    <mergeCell ref="SLF29:SLQ29"/>
    <mergeCell ref="SLR29:SMC29"/>
    <mergeCell ref="SMD29:SMO29"/>
    <mergeCell ref="SMP29:SNA29"/>
    <mergeCell ref="SNB29:SNM29"/>
    <mergeCell ref="SNN29:SNY29"/>
    <mergeCell ref="SIL29:SIW29"/>
    <mergeCell ref="SIX29:SJI29"/>
    <mergeCell ref="SJJ29:SJU29"/>
    <mergeCell ref="SJV29:SKG29"/>
    <mergeCell ref="SKH29:SKS29"/>
    <mergeCell ref="SKT29:SLE29"/>
    <mergeCell ref="SFR29:SGC29"/>
    <mergeCell ref="SGD29:SGO29"/>
    <mergeCell ref="SGP29:SHA29"/>
    <mergeCell ref="SHB29:SHM29"/>
    <mergeCell ref="SHN29:SHY29"/>
    <mergeCell ref="SHZ29:SIK29"/>
    <mergeCell ref="SCX29:SDI29"/>
    <mergeCell ref="SDJ29:SDU29"/>
    <mergeCell ref="SDV29:SEG29"/>
    <mergeCell ref="SEH29:SES29"/>
    <mergeCell ref="SET29:SFE29"/>
    <mergeCell ref="SFF29:SFQ29"/>
    <mergeCell ref="SAD29:SAO29"/>
    <mergeCell ref="SAP29:SBA29"/>
    <mergeCell ref="SBB29:SBM29"/>
    <mergeCell ref="SBN29:SBY29"/>
    <mergeCell ref="SBZ29:SCK29"/>
    <mergeCell ref="SCL29:SCW29"/>
    <mergeCell ref="RXJ29:RXU29"/>
    <mergeCell ref="RXV29:RYG29"/>
    <mergeCell ref="RYH29:RYS29"/>
    <mergeCell ref="RYT29:RZE29"/>
    <mergeCell ref="RZF29:RZQ29"/>
    <mergeCell ref="RZR29:SAC29"/>
    <mergeCell ref="RUP29:RVA29"/>
    <mergeCell ref="RVB29:RVM29"/>
    <mergeCell ref="RVN29:RVY29"/>
    <mergeCell ref="RVZ29:RWK29"/>
    <mergeCell ref="RWL29:RWW29"/>
    <mergeCell ref="RWX29:RXI29"/>
    <mergeCell ref="RRV29:RSG29"/>
    <mergeCell ref="RSH29:RSS29"/>
    <mergeCell ref="RST29:RTE29"/>
    <mergeCell ref="RTF29:RTQ29"/>
    <mergeCell ref="RTR29:RUC29"/>
    <mergeCell ref="RUD29:RUO29"/>
    <mergeCell ref="RPB29:RPM29"/>
    <mergeCell ref="RPN29:RPY29"/>
    <mergeCell ref="RPZ29:RQK29"/>
    <mergeCell ref="RQL29:RQW29"/>
    <mergeCell ref="RQX29:RRI29"/>
    <mergeCell ref="RRJ29:RRU29"/>
    <mergeCell ref="RMH29:RMS29"/>
    <mergeCell ref="RMT29:RNE29"/>
    <mergeCell ref="RNF29:RNQ29"/>
    <mergeCell ref="RNR29:ROC29"/>
    <mergeCell ref="ROD29:ROO29"/>
    <mergeCell ref="ROP29:RPA29"/>
    <mergeCell ref="RJN29:RJY29"/>
    <mergeCell ref="RJZ29:RKK29"/>
    <mergeCell ref="RKL29:RKW29"/>
    <mergeCell ref="RKX29:RLI29"/>
    <mergeCell ref="RLJ29:RLU29"/>
    <mergeCell ref="RLV29:RMG29"/>
    <mergeCell ref="RGT29:RHE29"/>
    <mergeCell ref="RHF29:RHQ29"/>
    <mergeCell ref="RHR29:RIC29"/>
    <mergeCell ref="RID29:RIO29"/>
    <mergeCell ref="RIP29:RJA29"/>
    <mergeCell ref="RJB29:RJM29"/>
    <mergeCell ref="RDZ29:REK29"/>
    <mergeCell ref="REL29:REW29"/>
    <mergeCell ref="REX29:RFI29"/>
    <mergeCell ref="RFJ29:RFU29"/>
    <mergeCell ref="RFV29:RGG29"/>
    <mergeCell ref="RGH29:RGS29"/>
    <mergeCell ref="RBF29:RBQ29"/>
    <mergeCell ref="RBR29:RCC29"/>
    <mergeCell ref="RCD29:RCO29"/>
    <mergeCell ref="RCP29:RDA29"/>
    <mergeCell ref="RDB29:RDM29"/>
    <mergeCell ref="RDN29:RDY29"/>
    <mergeCell ref="QYL29:QYW29"/>
    <mergeCell ref="QYX29:QZI29"/>
    <mergeCell ref="QZJ29:QZU29"/>
    <mergeCell ref="QZV29:RAG29"/>
    <mergeCell ref="RAH29:RAS29"/>
    <mergeCell ref="RAT29:RBE29"/>
    <mergeCell ref="QVR29:QWC29"/>
    <mergeCell ref="QWD29:QWO29"/>
    <mergeCell ref="QWP29:QXA29"/>
    <mergeCell ref="QXB29:QXM29"/>
    <mergeCell ref="QXN29:QXY29"/>
    <mergeCell ref="QXZ29:QYK29"/>
    <mergeCell ref="QSX29:QTI29"/>
    <mergeCell ref="QTJ29:QTU29"/>
    <mergeCell ref="QTV29:QUG29"/>
    <mergeCell ref="QUH29:QUS29"/>
    <mergeCell ref="QUT29:QVE29"/>
    <mergeCell ref="QVF29:QVQ29"/>
    <mergeCell ref="QQD29:QQO29"/>
    <mergeCell ref="QQP29:QRA29"/>
    <mergeCell ref="QRB29:QRM29"/>
    <mergeCell ref="QRN29:QRY29"/>
    <mergeCell ref="QRZ29:QSK29"/>
    <mergeCell ref="QSL29:QSW29"/>
    <mergeCell ref="QNJ29:QNU29"/>
    <mergeCell ref="QNV29:QOG29"/>
    <mergeCell ref="QOH29:QOS29"/>
    <mergeCell ref="QOT29:QPE29"/>
    <mergeCell ref="QPF29:QPQ29"/>
    <mergeCell ref="QPR29:QQC29"/>
    <mergeCell ref="QKP29:QLA29"/>
    <mergeCell ref="QLB29:QLM29"/>
    <mergeCell ref="QLN29:QLY29"/>
    <mergeCell ref="QLZ29:QMK29"/>
    <mergeCell ref="QML29:QMW29"/>
    <mergeCell ref="QMX29:QNI29"/>
    <mergeCell ref="QHV29:QIG29"/>
    <mergeCell ref="QIH29:QIS29"/>
    <mergeCell ref="QIT29:QJE29"/>
    <mergeCell ref="QJF29:QJQ29"/>
    <mergeCell ref="QJR29:QKC29"/>
    <mergeCell ref="QKD29:QKO29"/>
    <mergeCell ref="QFB29:QFM29"/>
    <mergeCell ref="QFN29:QFY29"/>
    <mergeCell ref="QFZ29:QGK29"/>
    <mergeCell ref="QGL29:QGW29"/>
    <mergeCell ref="QGX29:QHI29"/>
    <mergeCell ref="QHJ29:QHU29"/>
    <mergeCell ref="QCH29:QCS29"/>
    <mergeCell ref="QCT29:QDE29"/>
    <mergeCell ref="QDF29:QDQ29"/>
    <mergeCell ref="QDR29:QEC29"/>
    <mergeCell ref="QED29:QEO29"/>
    <mergeCell ref="QEP29:QFA29"/>
    <mergeCell ref="PZN29:PZY29"/>
    <mergeCell ref="PZZ29:QAK29"/>
    <mergeCell ref="QAL29:QAW29"/>
    <mergeCell ref="QAX29:QBI29"/>
    <mergeCell ref="QBJ29:QBU29"/>
    <mergeCell ref="QBV29:QCG29"/>
    <mergeCell ref="PWT29:PXE29"/>
    <mergeCell ref="PXF29:PXQ29"/>
    <mergeCell ref="PXR29:PYC29"/>
    <mergeCell ref="PYD29:PYO29"/>
    <mergeCell ref="PYP29:PZA29"/>
    <mergeCell ref="PZB29:PZM29"/>
    <mergeCell ref="PTZ29:PUK29"/>
    <mergeCell ref="PUL29:PUW29"/>
    <mergeCell ref="PUX29:PVI29"/>
    <mergeCell ref="PVJ29:PVU29"/>
    <mergeCell ref="PVV29:PWG29"/>
    <mergeCell ref="PWH29:PWS29"/>
    <mergeCell ref="PRF29:PRQ29"/>
    <mergeCell ref="PRR29:PSC29"/>
    <mergeCell ref="PSD29:PSO29"/>
    <mergeCell ref="PSP29:PTA29"/>
    <mergeCell ref="PTB29:PTM29"/>
    <mergeCell ref="PTN29:PTY29"/>
    <mergeCell ref="POL29:POW29"/>
    <mergeCell ref="POX29:PPI29"/>
    <mergeCell ref="PPJ29:PPU29"/>
    <mergeCell ref="PPV29:PQG29"/>
    <mergeCell ref="PQH29:PQS29"/>
    <mergeCell ref="PQT29:PRE29"/>
    <mergeCell ref="PLR29:PMC29"/>
    <mergeCell ref="PMD29:PMO29"/>
    <mergeCell ref="PMP29:PNA29"/>
    <mergeCell ref="PNB29:PNM29"/>
    <mergeCell ref="PNN29:PNY29"/>
    <mergeCell ref="PNZ29:POK29"/>
    <mergeCell ref="PIX29:PJI29"/>
    <mergeCell ref="PJJ29:PJU29"/>
    <mergeCell ref="PJV29:PKG29"/>
    <mergeCell ref="PKH29:PKS29"/>
    <mergeCell ref="PKT29:PLE29"/>
    <mergeCell ref="PLF29:PLQ29"/>
    <mergeCell ref="PGD29:PGO29"/>
    <mergeCell ref="PGP29:PHA29"/>
    <mergeCell ref="PHB29:PHM29"/>
    <mergeCell ref="PHN29:PHY29"/>
    <mergeCell ref="PHZ29:PIK29"/>
    <mergeCell ref="PIL29:PIW29"/>
    <mergeCell ref="PDJ29:PDU29"/>
    <mergeCell ref="PDV29:PEG29"/>
    <mergeCell ref="PEH29:PES29"/>
    <mergeCell ref="PET29:PFE29"/>
    <mergeCell ref="PFF29:PFQ29"/>
    <mergeCell ref="PFR29:PGC29"/>
    <mergeCell ref="PAP29:PBA29"/>
    <mergeCell ref="PBB29:PBM29"/>
    <mergeCell ref="PBN29:PBY29"/>
    <mergeCell ref="PBZ29:PCK29"/>
    <mergeCell ref="PCL29:PCW29"/>
    <mergeCell ref="PCX29:PDI29"/>
    <mergeCell ref="OXV29:OYG29"/>
    <mergeCell ref="OYH29:OYS29"/>
    <mergeCell ref="OYT29:OZE29"/>
    <mergeCell ref="OZF29:OZQ29"/>
    <mergeCell ref="OZR29:PAC29"/>
    <mergeCell ref="PAD29:PAO29"/>
    <mergeCell ref="OVB29:OVM29"/>
    <mergeCell ref="OVN29:OVY29"/>
    <mergeCell ref="OVZ29:OWK29"/>
    <mergeCell ref="OWL29:OWW29"/>
    <mergeCell ref="OWX29:OXI29"/>
    <mergeCell ref="OXJ29:OXU29"/>
    <mergeCell ref="OSH29:OSS29"/>
    <mergeCell ref="OST29:OTE29"/>
    <mergeCell ref="OTF29:OTQ29"/>
    <mergeCell ref="OTR29:OUC29"/>
    <mergeCell ref="OUD29:OUO29"/>
    <mergeCell ref="OUP29:OVA29"/>
    <mergeCell ref="OPN29:OPY29"/>
    <mergeCell ref="OPZ29:OQK29"/>
    <mergeCell ref="OQL29:OQW29"/>
    <mergeCell ref="OQX29:ORI29"/>
    <mergeCell ref="ORJ29:ORU29"/>
    <mergeCell ref="ORV29:OSG29"/>
    <mergeCell ref="OMT29:ONE29"/>
    <mergeCell ref="ONF29:ONQ29"/>
    <mergeCell ref="ONR29:OOC29"/>
    <mergeCell ref="OOD29:OOO29"/>
    <mergeCell ref="OOP29:OPA29"/>
    <mergeCell ref="OPB29:OPM29"/>
    <mergeCell ref="OJZ29:OKK29"/>
    <mergeCell ref="OKL29:OKW29"/>
    <mergeCell ref="OKX29:OLI29"/>
    <mergeCell ref="OLJ29:OLU29"/>
    <mergeCell ref="OLV29:OMG29"/>
    <mergeCell ref="OMH29:OMS29"/>
    <mergeCell ref="OHF29:OHQ29"/>
    <mergeCell ref="OHR29:OIC29"/>
    <mergeCell ref="OID29:OIO29"/>
    <mergeCell ref="OIP29:OJA29"/>
    <mergeCell ref="OJB29:OJM29"/>
    <mergeCell ref="OJN29:OJY29"/>
    <mergeCell ref="OEL29:OEW29"/>
    <mergeCell ref="OEX29:OFI29"/>
    <mergeCell ref="OFJ29:OFU29"/>
    <mergeCell ref="OFV29:OGG29"/>
    <mergeCell ref="OGH29:OGS29"/>
    <mergeCell ref="OGT29:OHE29"/>
    <mergeCell ref="OBR29:OCC29"/>
    <mergeCell ref="OCD29:OCO29"/>
    <mergeCell ref="OCP29:ODA29"/>
    <mergeCell ref="ODB29:ODM29"/>
    <mergeCell ref="ODN29:ODY29"/>
    <mergeCell ref="ODZ29:OEK29"/>
    <mergeCell ref="NYX29:NZI29"/>
    <mergeCell ref="NZJ29:NZU29"/>
    <mergeCell ref="NZV29:OAG29"/>
    <mergeCell ref="OAH29:OAS29"/>
    <mergeCell ref="OAT29:OBE29"/>
    <mergeCell ref="OBF29:OBQ29"/>
    <mergeCell ref="NWD29:NWO29"/>
    <mergeCell ref="NWP29:NXA29"/>
    <mergeCell ref="NXB29:NXM29"/>
    <mergeCell ref="NXN29:NXY29"/>
    <mergeCell ref="NXZ29:NYK29"/>
    <mergeCell ref="NYL29:NYW29"/>
    <mergeCell ref="NTJ29:NTU29"/>
    <mergeCell ref="NTV29:NUG29"/>
    <mergeCell ref="NUH29:NUS29"/>
    <mergeCell ref="NUT29:NVE29"/>
    <mergeCell ref="NVF29:NVQ29"/>
    <mergeCell ref="NVR29:NWC29"/>
    <mergeCell ref="NQP29:NRA29"/>
    <mergeCell ref="NRB29:NRM29"/>
    <mergeCell ref="NRN29:NRY29"/>
    <mergeCell ref="NRZ29:NSK29"/>
    <mergeCell ref="NSL29:NSW29"/>
    <mergeCell ref="NSX29:NTI29"/>
    <mergeCell ref="NNV29:NOG29"/>
    <mergeCell ref="NOH29:NOS29"/>
    <mergeCell ref="NOT29:NPE29"/>
    <mergeCell ref="NPF29:NPQ29"/>
    <mergeCell ref="NPR29:NQC29"/>
    <mergeCell ref="NQD29:NQO29"/>
    <mergeCell ref="NLB29:NLM29"/>
    <mergeCell ref="NLN29:NLY29"/>
    <mergeCell ref="NLZ29:NMK29"/>
    <mergeCell ref="NML29:NMW29"/>
    <mergeCell ref="NMX29:NNI29"/>
    <mergeCell ref="NNJ29:NNU29"/>
    <mergeCell ref="NIH29:NIS29"/>
    <mergeCell ref="NIT29:NJE29"/>
    <mergeCell ref="NJF29:NJQ29"/>
    <mergeCell ref="NJR29:NKC29"/>
    <mergeCell ref="NKD29:NKO29"/>
    <mergeCell ref="NKP29:NLA29"/>
    <mergeCell ref="NFN29:NFY29"/>
    <mergeCell ref="NFZ29:NGK29"/>
    <mergeCell ref="NGL29:NGW29"/>
    <mergeCell ref="NGX29:NHI29"/>
    <mergeCell ref="NHJ29:NHU29"/>
    <mergeCell ref="NHV29:NIG29"/>
    <mergeCell ref="NCT29:NDE29"/>
    <mergeCell ref="NDF29:NDQ29"/>
    <mergeCell ref="NDR29:NEC29"/>
    <mergeCell ref="NED29:NEO29"/>
    <mergeCell ref="NEP29:NFA29"/>
    <mergeCell ref="NFB29:NFM29"/>
    <mergeCell ref="MZZ29:NAK29"/>
    <mergeCell ref="NAL29:NAW29"/>
    <mergeCell ref="NAX29:NBI29"/>
    <mergeCell ref="NBJ29:NBU29"/>
    <mergeCell ref="NBV29:NCG29"/>
    <mergeCell ref="NCH29:NCS29"/>
    <mergeCell ref="MXF29:MXQ29"/>
    <mergeCell ref="MXR29:MYC29"/>
    <mergeCell ref="MYD29:MYO29"/>
    <mergeCell ref="MYP29:MZA29"/>
    <mergeCell ref="MZB29:MZM29"/>
    <mergeCell ref="MZN29:MZY29"/>
    <mergeCell ref="MUL29:MUW29"/>
    <mergeCell ref="MUX29:MVI29"/>
    <mergeCell ref="MVJ29:MVU29"/>
    <mergeCell ref="MVV29:MWG29"/>
    <mergeCell ref="MWH29:MWS29"/>
    <mergeCell ref="MWT29:MXE29"/>
    <mergeCell ref="MRR29:MSC29"/>
    <mergeCell ref="MSD29:MSO29"/>
    <mergeCell ref="MSP29:MTA29"/>
    <mergeCell ref="MTB29:MTM29"/>
    <mergeCell ref="MTN29:MTY29"/>
    <mergeCell ref="MTZ29:MUK29"/>
    <mergeCell ref="MOX29:MPI29"/>
    <mergeCell ref="MPJ29:MPU29"/>
    <mergeCell ref="MPV29:MQG29"/>
    <mergeCell ref="MQH29:MQS29"/>
    <mergeCell ref="MQT29:MRE29"/>
    <mergeCell ref="MRF29:MRQ29"/>
    <mergeCell ref="MMD29:MMO29"/>
    <mergeCell ref="MMP29:MNA29"/>
    <mergeCell ref="MNB29:MNM29"/>
    <mergeCell ref="MNN29:MNY29"/>
    <mergeCell ref="MNZ29:MOK29"/>
    <mergeCell ref="MOL29:MOW29"/>
    <mergeCell ref="MJJ29:MJU29"/>
    <mergeCell ref="MJV29:MKG29"/>
    <mergeCell ref="MKH29:MKS29"/>
    <mergeCell ref="MKT29:MLE29"/>
    <mergeCell ref="MLF29:MLQ29"/>
    <mergeCell ref="MLR29:MMC29"/>
    <mergeCell ref="MGP29:MHA29"/>
    <mergeCell ref="MHB29:MHM29"/>
    <mergeCell ref="MHN29:MHY29"/>
    <mergeCell ref="MHZ29:MIK29"/>
    <mergeCell ref="MIL29:MIW29"/>
    <mergeCell ref="MIX29:MJI29"/>
    <mergeCell ref="MDV29:MEG29"/>
    <mergeCell ref="MEH29:MES29"/>
    <mergeCell ref="MET29:MFE29"/>
    <mergeCell ref="MFF29:MFQ29"/>
    <mergeCell ref="MFR29:MGC29"/>
    <mergeCell ref="MGD29:MGO29"/>
    <mergeCell ref="MBB29:MBM29"/>
    <mergeCell ref="MBN29:MBY29"/>
    <mergeCell ref="MBZ29:MCK29"/>
    <mergeCell ref="MCL29:MCW29"/>
    <mergeCell ref="MCX29:MDI29"/>
    <mergeCell ref="MDJ29:MDU29"/>
    <mergeCell ref="LYH29:LYS29"/>
    <mergeCell ref="LYT29:LZE29"/>
    <mergeCell ref="LZF29:LZQ29"/>
    <mergeCell ref="LZR29:MAC29"/>
    <mergeCell ref="MAD29:MAO29"/>
    <mergeCell ref="MAP29:MBA29"/>
    <mergeCell ref="LVN29:LVY29"/>
    <mergeCell ref="LVZ29:LWK29"/>
    <mergeCell ref="LWL29:LWW29"/>
    <mergeCell ref="LWX29:LXI29"/>
    <mergeCell ref="LXJ29:LXU29"/>
    <mergeCell ref="LXV29:LYG29"/>
    <mergeCell ref="LST29:LTE29"/>
    <mergeCell ref="LTF29:LTQ29"/>
    <mergeCell ref="LTR29:LUC29"/>
    <mergeCell ref="LUD29:LUO29"/>
    <mergeCell ref="LUP29:LVA29"/>
    <mergeCell ref="LVB29:LVM29"/>
    <mergeCell ref="LPZ29:LQK29"/>
    <mergeCell ref="LQL29:LQW29"/>
    <mergeCell ref="LQX29:LRI29"/>
    <mergeCell ref="LRJ29:LRU29"/>
    <mergeCell ref="LRV29:LSG29"/>
    <mergeCell ref="LSH29:LSS29"/>
    <mergeCell ref="LNF29:LNQ29"/>
    <mergeCell ref="LNR29:LOC29"/>
    <mergeCell ref="LOD29:LOO29"/>
    <mergeCell ref="LOP29:LPA29"/>
    <mergeCell ref="LPB29:LPM29"/>
    <mergeCell ref="LPN29:LPY29"/>
    <mergeCell ref="LKL29:LKW29"/>
    <mergeCell ref="LKX29:LLI29"/>
    <mergeCell ref="LLJ29:LLU29"/>
    <mergeCell ref="LLV29:LMG29"/>
    <mergeCell ref="LMH29:LMS29"/>
    <mergeCell ref="LMT29:LNE29"/>
    <mergeCell ref="LHR29:LIC29"/>
    <mergeCell ref="LID29:LIO29"/>
    <mergeCell ref="LIP29:LJA29"/>
    <mergeCell ref="LJB29:LJM29"/>
    <mergeCell ref="LJN29:LJY29"/>
    <mergeCell ref="LJZ29:LKK29"/>
    <mergeCell ref="LEX29:LFI29"/>
    <mergeCell ref="LFJ29:LFU29"/>
    <mergeCell ref="LFV29:LGG29"/>
    <mergeCell ref="LGH29:LGS29"/>
    <mergeCell ref="LGT29:LHE29"/>
    <mergeCell ref="LHF29:LHQ29"/>
    <mergeCell ref="LCD29:LCO29"/>
    <mergeCell ref="LCP29:LDA29"/>
    <mergeCell ref="LDB29:LDM29"/>
    <mergeCell ref="LDN29:LDY29"/>
    <mergeCell ref="LDZ29:LEK29"/>
    <mergeCell ref="LEL29:LEW29"/>
    <mergeCell ref="KZJ29:KZU29"/>
    <mergeCell ref="KZV29:LAG29"/>
    <mergeCell ref="LAH29:LAS29"/>
    <mergeCell ref="LAT29:LBE29"/>
    <mergeCell ref="LBF29:LBQ29"/>
    <mergeCell ref="LBR29:LCC29"/>
    <mergeCell ref="KWP29:KXA29"/>
    <mergeCell ref="KXB29:KXM29"/>
    <mergeCell ref="KXN29:KXY29"/>
    <mergeCell ref="KXZ29:KYK29"/>
    <mergeCell ref="KYL29:KYW29"/>
    <mergeCell ref="KYX29:KZI29"/>
    <mergeCell ref="KTV29:KUG29"/>
    <mergeCell ref="KUH29:KUS29"/>
    <mergeCell ref="KUT29:KVE29"/>
    <mergeCell ref="KVF29:KVQ29"/>
    <mergeCell ref="KVR29:KWC29"/>
    <mergeCell ref="KWD29:KWO29"/>
    <mergeCell ref="KRB29:KRM29"/>
    <mergeCell ref="KRN29:KRY29"/>
    <mergeCell ref="KRZ29:KSK29"/>
    <mergeCell ref="KSL29:KSW29"/>
    <mergeCell ref="KSX29:KTI29"/>
    <mergeCell ref="KTJ29:KTU29"/>
    <mergeCell ref="KOH29:KOS29"/>
    <mergeCell ref="KOT29:KPE29"/>
    <mergeCell ref="KPF29:KPQ29"/>
    <mergeCell ref="KPR29:KQC29"/>
    <mergeCell ref="KQD29:KQO29"/>
    <mergeCell ref="KQP29:KRA29"/>
    <mergeCell ref="KLN29:KLY29"/>
    <mergeCell ref="KLZ29:KMK29"/>
    <mergeCell ref="KML29:KMW29"/>
    <mergeCell ref="KMX29:KNI29"/>
    <mergeCell ref="KNJ29:KNU29"/>
    <mergeCell ref="KNV29:KOG29"/>
    <mergeCell ref="KIT29:KJE29"/>
    <mergeCell ref="KJF29:KJQ29"/>
    <mergeCell ref="KJR29:KKC29"/>
    <mergeCell ref="KKD29:KKO29"/>
    <mergeCell ref="KKP29:KLA29"/>
    <mergeCell ref="KLB29:KLM29"/>
    <mergeCell ref="KFZ29:KGK29"/>
    <mergeCell ref="KGL29:KGW29"/>
    <mergeCell ref="KGX29:KHI29"/>
    <mergeCell ref="KHJ29:KHU29"/>
    <mergeCell ref="KHV29:KIG29"/>
    <mergeCell ref="KIH29:KIS29"/>
    <mergeCell ref="KDF29:KDQ29"/>
    <mergeCell ref="KDR29:KEC29"/>
    <mergeCell ref="KED29:KEO29"/>
    <mergeCell ref="KEP29:KFA29"/>
    <mergeCell ref="KFB29:KFM29"/>
    <mergeCell ref="KFN29:KFY29"/>
    <mergeCell ref="KAL29:KAW29"/>
    <mergeCell ref="KAX29:KBI29"/>
    <mergeCell ref="KBJ29:KBU29"/>
    <mergeCell ref="KBV29:KCG29"/>
    <mergeCell ref="KCH29:KCS29"/>
    <mergeCell ref="KCT29:KDE29"/>
    <mergeCell ref="JXR29:JYC29"/>
    <mergeCell ref="JYD29:JYO29"/>
    <mergeCell ref="JYP29:JZA29"/>
    <mergeCell ref="JZB29:JZM29"/>
    <mergeCell ref="JZN29:JZY29"/>
    <mergeCell ref="JZZ29:KAK29"/>
    <mergeCell ref="JUX29:JVI29"/>
    <mergeCell ref="JVJ29:JVU29"/>
    <mergeCell ref="JVV29:JWG29"/>
    <mergeCell ref="JWH29:JWS29"/>
    <mergeCell ref="JWT29:JXE29"/>
    <mergeCell ref="JXF29:JXQ29"/>
    <mergeCell ref="JSD29:JSO29"/>
    <mergeCell ref="JSP29:JTA29"/>
    <mergeCell ref="JTB29:JTM29"/>
    <mergeCell ref="JTN29:JTY29"/>
    <mergeCell ref="JTZ29:JUK29"/>
    <mergeCell ref="JUL29:JUW29"/>
    <mergeCell ref="JPJ29:JPU29"/>
    <mergeCell ref="JPV29:JQG29"/>
    <mergeCell ref="JQH29:JQS29"/>
    <mergeCell ref="JQT29:JRE29"/>
    <mergeCell ref="JRF29:JRQ29"/>
    <mergeCell ref="JRR29:JSC29"/>
    <mergeCell ref="JMP29:JNA29"/>
    <mergeCell ref="JNB29:JNM29"/>
    <mergeCell ref="JNN29:JNY29"/>
    <mergeCell ref="JNZ29:JOK29"/>
    <mergeCell ref="JOL29:JOW29"/>
    <mergeCell ref="JOX29:JPI29"/>
    <mergeCell ref="JJV29:JKG29"/>
    <mergeCell ref="JKH29:JKS29"/>
    <mergeCell ref="JKT29:JLE29"/>
    <mergeCell ref="JLF29:JLQ29"/>
    <mergeCell ref="JLR29:JMC29"/>
    <mergeCell ref="JMD29:JMO29"/>
    <mergeCell ref="JHB29:JHM29"/>
    <mergeCell ref="JHN29:JHY29"/>
    <mergeCell ref="JHZ29:JIK29"/>
    <mergeCell ref="JIL29:JIW29"/>
    <mergeCell ref="JIX29:JJI29"/>
    <mergeCell ref="JJJ29:JJU29"/>
    <mergeCell ref="JEH29:JES29"/>
    <mergeCell ref="JET29:JFE29"/>
    <mergeCell ref="JFF29:JFQ29"/>
    <mergeCell ref="JFR29:JGC29"/>
    <mergeCell ref="JGD29:JGO29"/>
    <mergeCell ref="JGP29:JHA29"/>
    <mergeCell ref="JBN29:JBY29"/>
    <mergeCell ref="JBZ29:JCK29"/>
    <mergeCell ref="JCL29:JCW29"/>
    <mergeCell ref="JCX29:JDI29"/>
    <mergeCell ref="JDJ29:JDU29"/>
    <mergeCell ref="JDV29:JEG29"/>
    <mergeCell ref="IYT29:IZE29"/>
    <mergeCell ref="IZF29:IZQ29"/>
    <mergeCell ref="IZR29:JAC29"/>
    <mergeCell ref="JAD29:JAO29"/>
    <mergeCell ref="JAP29:JBA29"/>
    <mergeCell ref="JBB29:JBM29"/>
    <mergeCell ref="IVZ29:IWK29"/>
    <mergeCell ref="IWL29:IWW29"/>
    <mergeCell ref="IWX29:IXI29"/>
    <mergeCell ref="IXJ29:IXU29"/>
    <mergeCell ref="IXV29:IYG29"/>
    <mergeCell ref="IYH29:IYS29"/>
    <mergeCell ref="ITF29:ITQ29"/>
    <mergeCell ref="ITR29:IUC29"/>
    <mergeCell ref="IUD29:IUO29"/>
    <mergeCell ref="IUP29:IVA29"/>
    <mergeCell ref="IVB29:IVM29"/>
    <mergeCell ref="IVN29:IVY29"/>
    <mergeCell ref="IQL29:IQW29"/>
    <mergeCell ref="IQX29:IRI29"/>
    <mergeCell ref="IRJ29:IRU29"/>
    <mergeCell ref="IRV29:ISG29"/>
    <mergeCell ref="ISH29:ISS29"/>
    <mergeCell ref="IST29:ITE29"/>
    <mergeCell ref="INR29:IOC29"/>
    <mergeCell ref="IOD29:IOO29"/>
    <mergeCell ref="IOP29:IPA29"/>
    <mergeCell ref="IPB29:IPM29"/>
    <mergeCell ref="IPN29:IPY29"/>
    <mergeCell ref="IPZ29:IQK29"/>
    <mergeCell ref="IKX29:ILI29"/>
    <mergeCell ref="ILJ29:ILU29"/>
    <mergeCell ref="ILV29:IMG29"/>
    <mergeCell ref="IMH29:IMS29"/>
    <mergeCell ref="IMT29:INE29"/>
    <mergeCell ref="INF29:INQ29"/>
    <mergeCell ref="IID29:IIO29"/>
    <mergeCell ref="IIP29:IJA29"/>
    <mergeCell ref="IJB29:IJM29"/>
    <mergeCell ref="IJN29:IJY29"/>
    <mergeCell ref="IJZ29:IKK29"/>
    <mergeCell ref="IKL29:IKW29"/>
    <mergeCell ref="IFJ29:IFU29"/>
    <mergeCell ref="IFV29:IGG29"/>
    <mergeCell ref="IGH29:IGS29"/>
    <mergeCell ref="IGT29:IHE29"/>
    <mergeCell ref="IHF29:IHQ29"/>
    <mergeCell ref="IHR29:IIC29"/>
    <mergeCell ref="ICP29:IDA29"/>
    <mergeCell ref="IDB29:IDM29"/>
    <mergeCell ref="IDN29:IDY29"/>
    <mergeCell ref="IDZ29:IEK29"/>
    <mergeCell ref="IEL29:IEW29"/>
    <mergeCell ref="IEX29:IFI29"/>
    <mergeCell ref="HZV29:IAG29"/>
    <mergeCell ref="IAH29:IAS29"/>
    <mergeCell ref="IAT29:IBE29"/>
    <mergeCell ref="IBF29:IBQ29"/>
    <mergeCell ref="IBR29:ICC29"/>
    <mergeCell ref="ICD29:ICO29"/>
    <mergeCell ref="HXB29:HXM29"/>
    <mergeCell ref="HXN29:HXY29"/>
    <mergeCell ref="HXZ29:HYK29"/>
    <mergeCell ref="HYL29:HYW29"/>
    <mergeCell ref="HYX29:HZI29"/>
    <mergeCell ref="HZJ29:HZU29"/>
    <mergeCell ref="HUH29:HUS29"/>
    <mergeCell ref="HUT29:HVE29"/>
    <mergeCell ref="HVF29:HVQ29"/>
    <mergeCell ref="HVR29:HWC29"/>
    <mergeCell ref="HWD29:HWO29"/>
    <mergeCell ref="HWP29:HXA29"/>
    <mergeCell ref="HRN29:HRY29"/>
    <mergeCell ref="HRZ29:HSK29"/>
    <mergeCell ref="HSL29:HSW29"/>
    <mergeCell ref="HSX29:HTI29"/>
    <mergeCell ref="HTJ29:HTU29"/>
    <mergeCell ref="HTV29:HUG29"/>
    <mergeCell ref="HOT29:HPE29"/>
    <mergeCell ref="HPF29:HPQ29"/>
    <mergeCell ref="HPR29:HQC29"/>
    <mergeCell ref="HQD29:HQO29"/>
    <mergeCell ref="HQP29:HRA29"/>
    <mergeCell ref="HRB29:HRM29"/>
    <mergeCell ref="HLZ29:HMK29"/>
    <mergeCell ref="HML29:HMW29"/>
    <mergeCell ref="HMX29:HNI29"/>
    <mergeCell ref="HNJ29:HNU29"/>
    <mergeCell ref="HNV29:HOG29"/>
    <mergeCell ref="HOH29:HOS29"/>
    <mergeCell ref="HJF29:HJQ29"/>
    <mergeCell ref="HJR29:HKC29"/>
    <mergeCell ref="HKD29:HKO29"/>
    <mergeCell ref="HKP29:HLA29"/>
    <mergeCell ref="HLB29:HLM29"/>
    <mergeCell ref="HLN29:HLY29"/>
    <mergeCell ref="HGL29:HGW29"/>
    <mergeCell ref="HGX29:HHI29"/>
    <mergeCell ref="HHJ29:HHU29"/>
    <mergeCell ref="HHV29:HIG29"/>
    <mergeCell ref="HIH29:HIS29"/>
    <mergeCell ref="HIT29:HJE29"/>
    <mergeCell ref="HDR29:HEC29"/>
    <mergeCell ref="HED29:HEO29"/>
    <mergeCell ref="HEP29:HFA29"/>
    <mergeCell ref="HFB29:HFM29"/>
    <mergeCell ref="HFN29:HFY29"/>
    <mergeCell ref="HFZ29:HGK29"/>
    <mergeCell ref="HAX29:HBI29"/>
    <mergeCell ref="HBJ29:HBU29"/>
    <mergeCell ref="HBV29:HCG29"/>
    <mergeCell ref="HCH29:HCS29"/>
    <mergeCell ref="HCT29:HDE29"/>
    <mergeCell ref="HDF29:HDQ29"/>
    <mergeCell ref="GYD29:GYO29"/>
    <mergeCell ref="GYP29:GZA29"/>
    <mergeCell ref="GZB29:GZM29"/>
    <mergeCell ref="GZN29:GZY29"/>
    <mergeCell ref="GZZ29:HAK29"/>
    <mergeCell ref="HAL29:HAW29"/>
    <mergeCell ref="GVJ29:GVU29"/>
    <mergeCell ref="GVV29:GWG29"/>
    <mergeCell ref="GWH29:GWS29"/>
    <mergeCell ref="GWT29:GXE29"/>
    <mergeCell ref="GXF29:GXQ29"/>
    <mergeCell ref="GXR29:GYC29"/>
    <mergeCell ref="GSP29:GTA29"/>
    <mergeCell ref="GTB29:GTM29"/>
    <mergeCell ref="GTN29:GTY29"/>
    <mergeCell ref="GTZ29:GUK29"/>
    <mergeCell ref="GUL29:GUW29"/>
    <mergeCell ref="GUX29:GVI29"/>
    <mergeCell ref="GPV29:GQG29"/>
    <mergeCell ref="GQH29:GQS29"/>
    <mergeCell ref="GQT29:GRE29"/>
    <mergeCell ref="GRF29:GRQ29"/>
    <mergeCell ref="GRR29:GSC29"/>
    <mergeCell ref="GSD29:GSO29"/>
    <mergeCell ref="GNB29:GNM29"/>
    <mergeCell ref="GNN29:GNY29"/>
    <mergeCell ref="GNZ29:GOK29"/>
    <mergeCell ref="GOL29:GOW29"/>
    <mergeCell ref="GOX29:GPI29"/>
    <mergeCell ref="GPJ29:GPU29"/>
    <mergeCell ref="GKH29:GKS29"/>
    <mergeCell ref="GKT29:GLE29"/>
    <mergeCell ref="GLF29:GLQ29"/>
    <mergeCell ref="GLR29:GMC29"/>
    <mergeCell ref="GMD29:GMO29"/>
    <mergeCell ref="GMP29:GNA29"/>
    <mergeCell ref="GHN29:GHY29"/>
    <mergeCell ref="GHZ29:GIK29"/>
    <mergeCell ref="GIL29:GIW29"/>
    <mergeCell ref="GIX29:GJI29"/>
    <mergeCell ref="GJJ29:GJU29"/>
    <mergeCell ref="GJV29:GKG29"/>
    <mergeCell ref="GET29:GFE29"/>
    <mergeCell ref="GFF29:GFQ29"/>
    <mergeCell ref="GFR29:GGC29"/>
    <mergeCell ref="GGD29:GGO29"/>
    <mergeCell ref="GGP29:GHA29"/>
    <mergeCell ref="GHB29:GHM29"/>
    <mergeCell ref="GBZ29:GCK29"/>
    <mergeCell ref="GCL29:GCW29"/>
    <mergeCell ref="GCX29:GDI29"/>
    <mergeCell ref="GDJ29:GDU29"/>
    <mergeCell ref="GDV29:GEG29"/>
    <mergeCell ref="GEH29:GES29"/>
    <mergeCell ref="FZF29:FZQ29"/>
    <mergeCell ref="FZR29:GAC29"/>
    <mergeCell ref="GAD29:GAO29"/>
    <mergeCell ref="GAP29:GBA29"/>
    <mergeCell ref="GBB29:GBM29"/>
    <mergeCell ref="GBN29:GBY29"/>
    <mergeCell ref="FWL29:FWW29"/>
    <mergeCell ref="FWX29:FXI29"/>
    <mergeCell ref="FXJ29:FXU29"/>
    <mergeCell ref="FXV29:FYG29"/>
    <mergeCell ref="FYH29:FYS29"/>
    <mergeCell ref="FYT29:FZE29"/>
    <mergeCell ref="FTR29:FUC29"/>
    <mergeCell ref="FUD29:FUO29"/>
    <mergeCell ref="FUP29:FVA29"/>
    <mergeCell ref="FVB29:FVM29"/>
    <mergeCell ref="FVN29:FVY29"/>
    <mergeCell ref="FVZ29:FWK29"/>
    <mergeCell ref="FQX29:FRI29"/>
    <mergeCell ref="FRJ29:FRU29"/>
    <mergeCell ref="FRV29:FSG29"/>
    <mergeCell ref="FSH29:FSS29"/>
    <mergeCell ref="FST29:FTE29"/>
    <mergeCell ref="FTF29:FTQ29"/>
    <mergeCell ref="FOD29:FOO29"/>
    <mergeCell ref="FOP29:FPA29"/>
    <mergeCell ref="FPB29:FPM29"/>
    <mergeCell ref="FPN29:FPY29"/>
    <mergeCell ref="FPZ29:FQK29"/>
    <mergeCell ref="FQL29:FQW29"/>
    <mergeCell ref="FLJ29:FLU29"/>
    <mergeCell ref="FLV29:FMG29"/>
    <mergeCell ref="FMH29:FMS29"/>
    <mergeCell ref="FMT29:FNE29"/>
    <mergeCell ref="FNF29:FNQ29"/>
    <mergeCell ref="FNR29:FOC29"/>
    <mergeCell ref="FIP29:FJA29"/>
    <mergeCell ref="FJB29:FJM29"/>
    <mergeCell ref="FJN29:FJY29"/>
    <mergeCell ref="FJZ29:FKK29"/>
    <mergeCell ref="FKL29:FKW29"/>
    <mergeCell ref="FKX29:FLI29"/>
    <mergeCell ref="FFV29:FGG29"/>
    <mergeCell ref="FGH29:FGS29"/>
    <mergeCell ref="FGT29:FHE29"/>
    <mergeCell ref="FHF29:FHQ29"/>
    <mergeCell ref="FHR29:FIC29"/>
    <mergeCell ref="FID29:FIO29"/>
    <mergeCell ref="FDB29:FDM29"/>
    <mergeCell ref="FDN29:FDY29"/>
    <mergeCell ref="FDZ29:FEK29"/>
    <mergeCell ref="FEL29:FEW29"/>
    <mergeCell ref="FEX29:FFI29"/>
    <mergeCell ref="FFJ29:FFU29"/>
    <mergeCell ref="FAH29:FAS29"/>
    <mergeCell ref="FAT29:FBE29"/>
    <mergeCell ref="FBF29:FBQ29"/>
    <mergeCell ref="FBR29:FCC29"/>
    <mergeCell ref="FCD29:FCO29"/>
    <mergeCell ref="FCP29:FDA29"/>
    <mergeCell ref="EXN29:EXY29"/>
    <mergeCell ref="EXZ29:EYK29"/>
    <mergeCell ref="EYL29:EYW29"/>
    <mergeCell ref="EYX29:EZI29"/>
    <mergeCell ref="EZJ29:EZU29"/>
    <mergeCell ref="EZV29:FAG29"/>
    <mergeCell ref="EUT29:EVE29"/>
    <mergeCell ref="EVF29:EVQ29"/>
    <mergeCell ref="EVR29:EWC29"/>
    <mergeCell ref="EWD29:EWO29"/>
    <mergeCell ref="EWP29:EXA29"/>
    <mergeCell ref="EXB29:EXM29"/>
    <mergeCell ref="ERZ29:ESK29"/>
    <mergeCell ref="ESL29:ESW29"/>
    <mergeCell ref="ESX29:ETI29"/>
    <mergeCell ref="ETJ29:ETU29"/>
    <mergeCell ref="ETV29:EUG29"/>
    <mergeCell ref="EUH29:EUS29"/>
    <mergeCell ref="EPF29:EPQ29"/>
    <mergeCell ref="EPR29:EQC29"/>
    <mergeCell ref="EQD29:EQO29"/>
    <mergeCell ref="EQP29:ERA29"/>
    <mergeCell ref="ERB29:ERM29"/>
    <mergeCell ref="ERN29:ERY29"/>
    <mergeCell ref="EML29:EMW29"/>
    <mergeCell ref="EMX29:ENI29"/>
    <mergeCell ref="ENJ29:ENU29"/>
    <mergeCell ref="ENV29:EOG29"/>
    <mergeCell ref="EOH29:EOS29"/>
    <mergeCell ref="EOT29:EPE29"/>
    <mergeCell ref="EJR29:EKC29"/>
    <mergeCell ref="EKD29:EKO29"/>
    <mergeCell ref="EKP29:ELA29"/>
    <mergeCell ref="ELB29:ELM29"/>
    <mergeCell ref="ELN29:ELY29"/>
    <mergeCell ref="ELZ29:EMK29"/>
    <mergeCell ref="EGX29:EHI29"/>
    <mergeCell ref="EHJ29:EHU29"/>
    <mergeCell ref="EHV29:EIG29"/>
    <mergeCell ref="EIH29:EIS29"/>
    <mergeCell ref="EIT29:EJE29"/>
    <mergeCell ref="EJF29:EJQ29"/>
    <mergeCell ref="EED29:EEO29"/>
    <mergeCell ref="EEP29:EFA29"/>
    <mergeCell ref="EFB29:EFM29"/>
    <mergeCell ref="EFN29:EFY29"/>
    <mergeCell ref="EFZ29:EGK29"/>
    <mergeCell ref="EGL29:EGW29"/>
    <mergeCell ref="EBJ29:EBU29"/>
    <mergeCell ref="EBV29:ECG29"/>
    <mergeCell ref="ECH29:ECS29"/>
    <mergeCell ref="ECT29:EDE29"/>
    <mergeCell ref="EDF29:EDQ29"/>
    <mergeCell ref="EDR29:EEC29"/>
    <mergeCell ref="DYP29:DZA29"/>
    <mergeCell ref="DZB29:DZM29"/>
    <mergeCell ref="DZN29:DZY29"/>
    <mergeCell ref="DZZ29:EAK29"/>
    <mergeCell ref="EAL29:EAW29"/>
    <mergeCell ref="EAX29:EBI29"/>
    <mergeCell ref="DVV29:DWG29"/>
    <mergeCell ref="DWH29:DWS29"/>
    <mergeCell ref="DWT29:DXE29"/>
    <mergeCell ref="DXF29:DXQ29"/>
    <mergeCell ref="DXR29:DYC29"/>
    <mergeCell ref="DYD29:DYO29"/>
    <mergeCell ref="DTB29:DTM29"/>
    <mergeCell ref="DTN29:DTY29"/>
    <mergeCell ref="DTZ29:DUK29"/>
    <mergeCell ref="DUL29:DUW29"/>
    <mergeCell ref="DUX29:DVI29"/>
    <mergeCell ref="DVJ29:DVU29"/>
    <mergeCell ref="DQH29:DQS29"/>
    <mergeCell ref="DQT29:DRE29"/>
    <mergeCell ref="DRF29:DRQ29"/>
    <mergeCell ref="DRR29:DSC29"/>
    <mergeCell ref="DSD29:DSO29"/>
    <mergeCell ref="DSP29:DTA29"/>
    <mergeCell ref="DNN29:DNY29"/>
    <mergeCell ref="DNZ29:DOK29"/>
    <mergeCell ref="DOL29:DOW29"/>
    <mergeCell ref="DOX29:DPI29"/>
    <mergeCell ref="DPJ29:DPU29"/>
    <mergeCell ref="DPV29:DQG29"/>
    <mergeCell ref="DKT29:DLE29"/>
    <mergeCell ref="DLF29:DLQ29"/>
    <mergeCell ref="DLR29:DMC29"/>
    <mergeCell ref="DMD29:DMO29"/>
    <mergeCell ref="DMP29:DNA29"/>
    <mergeCell ref="DNB29:DNM29"/>
    <mergeCell ref="DHZ29:DIK29"/>
    <mergeCell ref="DIL29:DIW29"/>
    <mergeCell ref="DIX29:DJI29"/>
    <mergeCell ref="DJJ29:DJU29"/>
    <mergeCell ref="DJV29:DKG29"/>
    <mergeCell ref="DKH29:DKS29"/>
    <mergeCell ref="DFF29:DFQ29"/>
    <mergeCell ref="DFR29:DGC29"/>
    <mergeCell ref="DGD29:DGO29"/>
    <mergeCell ref="DGP29:DHA29"/>
    <mergeCell ref="DHB29:DHM29"/>
    <mergeCell ref="DHN29:DHY29"/>
    <mergeCell ref="DCL29:DCW29"/>
    <mergeCell ref="DCX29:DDI29"/>
    <mergeCell ref="DDJ29:DDU29"/>
    <mergeCell ref="DDV29:DEG29"/>
    <mergeCell ref="DEH29:DES29"/>
    <mergeCell ref="DET29:DFE29"/>
    <mergeCell ref="CZR29:DAC29"/>
    <mergeCell ref="DAD29:DAO29"/>
    <mergeCell ref="DAP29:DBA29"/>
    <mergeCell ref="DBB29:DBM29"/>
    <mergeCell ref="DBN29:DBY29"/>
    <mergeCell ref="DBZ29:DCK29"/>
    <mergeCell ref="CWX29:CXI29"/>
    <mergeCell ref="CXJ29:CXU29"/>
    <mergeCell ref="CXV29:CYG29"/>
    <mergeCell ref="CYH29:CYS29"/>
    <mergeCell ref="CYT29:CZE29"/>
    <mergeCell ref="CZF29:CZQ29"/>
    <mergeCell ref="CUD29:CUO29"/>
    <mergeCell ref="CUP29:CVA29"/>
    <mergeCell ref="CVB29:CVM29"/>
    <mergeCell ref="CVN29:CVY29"/>
    <mergeCell ref="CVZ29:CWK29"/>
    <mergeCell ref="CWL29:CWW29"/>
    <mergeCell ref="CRJ29:CRU29"/>
    <mergeCell ref="CRV29:CSG29"/>
    <mergeCell ref="CSH29:CSS29"/>
    <mergeCell ref="CST29:CTE29"/>
    <mergeCell ref="CTF29:CTQ29"/>
    <mergeCell ref="CTR29:CUC29"/>
    <mergeCell ref="COP29:CPA29"/>
    <mergeCell ref="CPB29:CPM29"/>
    <mergeCell ref="CPN29:CPY29"/>
    <mergeCell ref="CPZ29:CQK29"/>
    <mergeCell ref="CQL29:CQW29"/>
    <mergeCell ref="CQX29:CRI29"/>
    <mergeCell ref="CLV29:CMG29"/>
    <mergeCell ref="CMH29:CMS29"/>
    <mergeCell ref="CMT29:CNE29"/>
    <mergeCell ref="CNF29:CNQ29"/>
    <mergeCell ref="CNR29:COC29"/>
    <mergeCell ref="COD29:COO29"/>
    <mergeCell ref="CJB29:CJM29"/>
    <mergeCell ref="CJN29:CJY29"/>
    <mergeCell ref="CJZ29:CKK29"/>
    <mergeCell ref="CKL29:CKW29"/>
    <mergeCell ref="CKX29:CLI29"/>
    <mergeCell ref="CLJ29:CLU29"/>
    <mergeCell ref="CGH29:CGS29"/>
    <mergeCell ref="CGT29:CHE29"/>
    <mergeCell ref="CHF29:CHQ29"/>
    <mergeCell ref="CHR29:CIC29"/>
    <mergeCell ref="CID29:CIO29"/>
    <mergeCell ref="CIP29:CJA29"/>
    <mergeCell ref="CDN29:CDY29"/>
    <mergeCell ref="CDZ29:CEK29"/>
    <mergeCell ref="CEL29:CEW29"/>
    <mergeCell ref="CEX29:CFI29"/>
    <mergeCell ref="CFJ29:CFU29"/>
    <mergeCell ref="CFV29:CGG29"/>
    <mergeCell ref="CAT29:CBE29"/>
    <mergeCell ref="CBF29:CBQ29"/>
    <mergeCell ref="CBR29:CCC29"/>
    <mergeCell ref="CCD29:CCO29"/>
    <mergeCell ref="CCP29:CDA29"/>
    <mergeCell ref="CDB29:CDM29"/>
    <mergeCell ref="BXZ29:BYK29"/>
    <mergeCell ref="BYL29:BYW29"/>
    <mergeCell ref="BYX29:BZI29"/>
    <mergeCell ref="BZJ29:BZU29"/>
    <mergeCell ref="BZV29:CAG29"/>
    <mergeCell ref="CAH29:CAS29"/>
    <mergeCell ref="BVF29:BVQ29"/>
    <mergeCell ref="BVR29:BWC29"/>
    <mergeCell ref="BWD29:BWO29"/>
    <mergeCell ref="BWP29:BXA29"/>
    <mergeCell ref="BXB29:BXM29"/>
    <mergeCell ref="BXN29:BXY29"/>
    <mergeCell ref="BSL29:BSW29"/>
    <mergeCell ref="BSX29:BTI29"/>
    <mergeCell ref="BTJ29:BTU29"/>
    <mergeCell ref="BTV29:BUG29"/>
    <mergeCell ref="BUH29:BUS29"/>
    <mergeCell ref="BUT29:BVE29"/>
    <mergeCell ref="BPR29:BQC29"/>
    <mergeCell ref="BQD29:BQO29"/>
    <mergeCell ref="BQP29:BRA29"/>
    <mergeCell ref="BRB29:BRM29"/>
    <mergeCell ref="BRN29:BRY29"/>
    <mergeCell ref="BRZ29:BSK29"/>
    <mergeCell ref="BMX29:BNI29"/>
    <mergeCell ref="BNJ29:BNU29"/>
    <mergeCell ref="BNV29:BOG29"/>
    <mergeCell ref="BOH29:BOS29"/>
    <mergeCell ref="BOT29:BPE29"/>
    <mergeCell ref="BPF29:BPQ29"/>
    <mergeCell ref="BKD29:BKO29"/>
    <mergeCell ref="BKP29:BLA29"/>
    <mergeCell ref="BLB29:BLM29"/>
    <mergeCell ref="BLN29:BLY29"/>
    <mergeCell ref="BLZ29:BMK29"/>
    <mergeCell ref="BML29:BMW29"/>
    <mergeCell ref="BHJ29:BHU29"/>
    <mergeCell ref="BHV29:BIG29"/>
    <mergeCell ref="BIH29:BIS29"/>
    <mergeCell ref="BIT29:BJE29"/>
    <mergeCell ref="BJF29:BJQ29"/>
    <mergeCell ref="BJR29:BKC29"/>
    <mergeCell ref="BEP29:BFA29"/>
    <mergeCell ref="BFB29:BFM29"/>
    <mergeCell ref="BFN29:BFY29"/>
    <mergeCell ref="BFZ29:BGK29"/>
    <mergeCell ref="BGL29:BGW29"/>
    <mergeCell ref="BGX29:BHI29"/>
    <mergeCell ref="BBV29:BCG29"/>
    <mergeCell ref="BCH29:BCS29"/>
    <mergeCell ref="BCT29:BDE29"/>
    <mergeCell ref="BDF29:BDQ29"/>
    <mergeCell ref="BDR29:BEC29"/>
    <mergeCell ref="BED29:BEO29"/>
    <mergeCell ref="AZB29:AZM29"/>
    <mergeCell ref="AZN29:AZY29"/>
    <mergeCell ref="AZZ29:BAK29"/>
    <mergeCell ref="BAL29:BAW29"/>
    <mergeCell ref="BAX29:BBI29"/>
    <mergeCell ref="BBJ29:BBU29"/>
    <mergeCell ref="AWH29:AWS29"/>
    <mergeCell ref="AWT29:AXE29"/>
    <mergeCell ref="AXF29:AXQ29"/>
    <mergeCell ref="AXR29:AYC29"/>
    <mergeCell ref="AYD29:AYO29"/>
    <mergeCell ref="AYP29:AZA29"/>
    <mergeCell ref="ATN29:ATY29"/>
    <mergeCell ref="ATZ29:AUK29"/>
    <mergeCell ref="AUL29:AUW29"/>
    <mergeCell ref="AUX29:AVI29"/>
    <mergeCell ref="AVJ29:AVU29"/>
    <mergeCell ref="AVV29:AWG29"/>
    <mergeCell ref="AQT29:ARE29"/>
    <mergeCell ref="ARF29:ARQ29"/>
    <mergeCell ref="ARR29:ASC29"/>
    <mergeCell ref="ASD29:ASO29"/>
    <mergeCell ref="ASP29:ATA29"/>
    <mergeCell ref="ATB29:ATM29"/>
    <mergeCell ref="ANZ29:AOK29"/>
    <mergeCell ref="AOL29:AOW29"/>
    <mergeCell ref="AOX29:API29"/>
    <mergeCell ref="APJ29:APU29"/>
    <mergeCell ref="APV29:AQG29"/>
    <mergeCell ref="AQH29:AQS29"/>
    <mergeCell ref="ALF29:ALQ29"/>
    <mergeCell ref="ALR29:AMC29"/>
    <mergeCell ref="AMD29:AMO29"/>
    <mergeCell ref="AMP29:ANA29"/>
    <mergeCell ref="ANB29:ANM29"/>
    <mergeCell ref="ANN29:ANY29"/>
    <mergeCell ref="AIL29:AIW29"/>
    <mergeCell ref="AIX29:AJI29"/>
    <mergeCell ref="AJJ29:AJU29"/>
    <mergeCell ref="AJV29:AKG29"/>
    <mergeCell ref="AKH29:AKS29"/>
    <mergeCell ref="AKT29:ALE29"/>
    <mergeCell ref="AFR29:AGC29"/>
    <mergeCell ref="AGD29:AGO29"/>
    <mergeCell ref="AGP29:AHA29"/>
    <mergeCell ref="AHB29:AHM29"/>
    <mergeCell ref="AHN29:AHY29"/>
    <mergeCell ref="AHZ29:AIK29"/>
    <mergeCell ref="ACX29:ADI29"/>
    <mergeCell ref="ADJ29:ADU29"/>
    <mergeCell ref="ADV29:AEG29"/>
    <mergeCell ref="AEH29:AES29"/>
    <mergeCell ref="AET29:AFE29"/>
    <mergeCell ref="AFF29:AFQ29"/>
    <mergeCell ref="AAD29:AAO29"/>
    <mergeCell ref="AAP29:ABA29"/>
    <mergeCell ref="ABB29:ABM29"/>
    <mergeCell ref="ABN29:ABY29"/>
    <mergeCell ref="ABZ29:ACK29"/>
    <mergeCell ref="ACL29:ACW29"/>
    <mergeCell ref="XJ29:XU29"/>
    <mergeCell ref="XV29:YG29"/>
    <mergeCell ref="YH29:YS29"/>
    <mergeCell ref="YT29:ZE29"/>
    <mergeCell ref="ZF29:ZQ29"/>
    <mergeCell ref="ZR29:AAC29"/>
    <mergeCell ref="UP29:VA29"/>
    <mergeCell ref="VB29:VM29"/>
    <mergeCell ref="VN29:VY29"/>
    <mergeCell ref="VZ29:WK29"/>
    <mergeCell ref="WL29:WW29"/>
    <mergeCell ref="WX29:XI29"/>
    <mergeCell ref="RV29:SG29"/>
    <mergeCell ref="SH29:SS29"/>
    <mergeCell ref="ST29:TE29"/>
    <mergeCell ref="TF29:TQ29"/>
    <mergeCell ref="TR29:UC29"/>
    <mergeCell ref="UD29:UO29"/>
    <mergeCell ref="PB29:PM29"/>
    <mergeCell ref="PN29:PY29"/>
    <mergeCell ref="PZ29:QK29"/>
    <mergeCell ref="QL29:QW29"/>
    <mergeCell ref="QX29:RI29"/>
    <mergeCell ref="RJ29:RU29"/>
    <mergeCell ref="MH29:MS29"/>
    <mergeCell ref="MT29:NE29"/>
    <mergeCell ref="NF29:NQ29"/>
    <mergeCell ref="NR29:OC29"/>
    <mergeCell ref="OD29:OO29"/>
    <mergeCell ref="OP29:PA29"/>
    <mergeCell ref="JN29:JY29"/>
    <mergeCell ref="JZ29:KK29"/>
    <mergeCell ref="KL29:KW29"/>
    <mergeCell ref="KX29:LI29"/>
    <mergeCell ref="LJ29:LU29"/>
    <mergeCell ref="LV29:MG29"/>
    <mergeCell ref="GT29:HE29"/>
    <mergeCell ref="HF29:HQ29"/>
    <mergeCell ref="HR29:IC29"/>
    <mergeCell ref="ID29:IO29"/>
    <mergeCell ref="IP29:JA29"/>
    <mergeCell ref="JB29:JM29"/>
    <mergeCell ref="DZ29:EK29"/>
    <mergeCell ref="EL29:EW29"/>
    <mergeCell ref="EX29:FI29"/>
    <mergeCell ref="FJ29:FU29"/>
    <mergeCell ref="FV29:GG29"/>
    <mergeCell ref="GH29:GS29"/>
    <mergeCell ref="BF29:BQ29"/>
    <mergeCell ref="BR29:CC29"/>
    <mergeCell ref="CD29:CO29"/>
    <mergeCell ref="CP29:DA29"/>
    <mergeCell ref="DB29:DM29"/>
    <mergeCell ref="DN29:DY29"/>
    <mergeCell ref="J29:U29"/>
    <mergeCell ref="V29:AG29"/>
    <mergeCell ref="AH29:AS29"/>
    <mergeCell ref="AT29:BE29"/>
    <mergeCell ref="A25:I25"/>
    <mergeCell ref="A26:A27"/>
    <mergeCell ref="E26:G26"/>
    <mergeCell ref="H26:I26"/>
    <mergeCell ref="E27:G27"/>
    <mergeCell ref="H27:I27"/>
    <mergeCell ref="C22:E22"/>
    <mergeCell ref="G22:I22"/>
    <mergeCell ref="A23:B23"/>
    <mergeCell ref="C23:I23"/>
    <mergeCell ref="A24:B24"/>
    <mergeCell ref="C24:I24"/>
    <mergeCell ref="A19:A22"/>
    <mergeCell ref="B19:B22"/>
    <mergeCell ref="IN9:IS9"/>
    <mergeCell ref="A10:B10"/>
    <mergeCell ref="C10:I10"/>
    <mergeCell ref="A11:B11"/>
    <mergeCell ref="C11:I11"/>
    <mergeCell ref="A12:B12"/>
    <mergeCell ref="C12:I12"/>
    <mergeCell ref="GF9:GO9"/>
    <mergeCell ref="GP9:GY9"/>
    <mergeCell ref="GZ9:HI9"/>
    <mergeCell ref="HJ9:HS9"/>
    <mergeCell ref="HT9:IC9"/>
    <mergeCell ref="ID9:IM9"/>
    <mergeCell ref="DX9:EG9"/>
    <mergeCell ref="EH9:EQ9"/>
    <mergeCell ref="ER9:FA9"/>
    <mergeCell ref="FB9:FK9"/>
    <mergeCell ref="FL9:FU9"/>
    <mergeCell ref="FV9:GE9"/>
    <mergeCell ref="BP9:BY9"/>
    <mergeCell ref="BZ9:CI9"/>
    <mergeCell ref="CJ9:CS9"/>
    <mergeCell ref="CT9:DC9"/>
    <mergeCell ref="DD9:DM9"/>
    <mergeCell ref="GP8:GY8"/>
    <mergeCell ref="GZ8:HI8"/>
    <mergeCell ref="HJ8:HS8"/>
    <mergeCell ref="HT8:IC8"/>
    <mergeCell ref="ID8:IM8"/>
    <mergeCell ref="IN8:IS8"/>
    <mergeCell ref="EH8:EQ8"/>
    <mergeCell ref="ER8:FA8"/>
    <mergeCell ref="FB8:FK8"/>
    <mergeCell ref="FL8:FU8"/>
    <mergeCell ref="FV8:GE8"/>
    <mergeCell ref="GF8:GO8"/>
    <mergeCell ref="BZ8:CI8"/>
    <mergeCell ref="CJ8:CS8"/>
    <mergeCell ref="CT8:DC8"/>
    <mergeCell ref="DD8:DM8"/>
    <mergeCell ref="DN8:DW8"/>
    <mergeCell ref="DX8:EG8"/>
    <mergeCell ref="A1:B1"/>
    <mergeCell ref="C1:I1"/>
    <mergeCell ref="A2:I2"/>
    <mergeCell ref="A3:I3"/>
    <mergeCell ref="A4:B4"/>
    <mergeCell ref="C4:I4"/>
    <mergeCell ref="DN9:DW9"/>
    <mergeCell ref="A9:I9"/>
    <mergeCell ref="R9:AA9"/>
    <mergeCell ref="AB9:AK9"/>
    <mergeCell ref="AL9:AU9"/>
    <mergeCell ref="AV9:BE9"/>
    <mergeCell ref="BF9:BO9"/>
    <mergeCell ref="R8:AA8"/>
    <mergeCell ref="AB8:AK8"/>
    <mergeCell ref="AL8:AU8"/>
    <mergeCell ref="AV8:BE8"/>
    <mergeCell ref="BF8:BO8"/>
    <mergeCell ref="BP8:BY8"/>
    <mergeCell ref="B15:B18"/>
    <mergeCell ref="C16:E16"/>
    <mergeCell ref="C17:E17"/>
    <mergeCell ref="G16:I16"/>
    <mergeCell ref="G17:I17"/>
    <mergeCell ref="C19:E19"/>
    <mergeCell ref="C20:E20"/>
    <mergeCell ref="C21:E21"/>
    <mergeCell ref="G19:I19"/>
    <mergeCell ref="G20:I20"/>
    <mergeCell ref="G21:I21"/>
    <mergeCell ref="F19:F22"/>
    <mergeCell ref="F39:I39"/>
    <mergeCell ref="F40:I40"/>
    <mergeCell ref="B51:E51"/>
    <mergeCell ref="B52:E52"/>
    <mergeCell ref="A5:I5"/>
    <mergeCell ref="G6:I6"/>
    <mergeCell ref="A7:B7"/>
    <mergeCell ref="D7:E7"/>
    <mergeCell ref="H7:I7"/>
    <mergeCell ref="A8:I8"/>
    <mergeCell ref="A13:I13"/>
    <mergeCell ref="B14:I14"/>
    <mergeCell ref="A15:A18"/>
    <mergeCell ref="C15:E15"/>
    <mergeCell ref="F15:F18"/>
    <mergeCell ref="C18:E18"/>
    <mergeCell ref="G15:I15"/>
    <mergeCell ref="G18:I18"/>
    <mergeCell ref="B28:I28"/>
    <mergeCell ref="A29:I29"/>
  </mergeCells>
  <phoneticPr fontId="19" type="noConversion"/>
  <pageMargins left="0.7" right="0.7" top="0.75" bottom="0.75" header="0.3" footer="0.3"/>
  <pageSetup paperSize="9" orientation="portrait"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2"/>
  <sheetViews>
    <sheetView topLeftCell="AA16" workbookViewId="0">
      <selection activeCell="AI40" sqref="AI40"/>
    </sheetView>
  </sheetViews>
  <sheetFormatPr baseColWidth="10" defaultRowHeight="15" x14ac:dyDescent="0.25"/>
  <cols>
    <col min="1" max="1" width="23.5703125" customWidth="1"/>
    <col min="29" max="29" width="12.7109375" customWidth="1"/>
    <col min="33" max="33" width="26.42578125" customWidth="1"/>
    <col min="37" max="37" width="14.85546875" customWidth="1"/>
  </cols>
  <sheetData>
    <row r="1" spans="1:39" ht="49.5" customHeight="1" x14ac:dyDescent="0.25">
      <c r="A1" s="91"/>
      <c r="B1" s="91"/>
      <c r="C1" s="524" t="s">
        <v>222</v>
      </c>
      <c r="D1" s="525"/>
      <c r="E1" s="525"/>
      <c r="F1" s="525"/>
      <c r="G1" s="525"/>
      <c r="H1" s="525"/>
      <c r="I1" s="525"/>
      <c r="J1" s="92"/>
      <c r="K1" s="93"/>
      <c r="L1" s="94"/>
      <c r="M1" s="95"/>
      <c r="N1" s="95"/>
      <c r="O1" s="91"/>
      <c r="P1" s="91"/>
      <c r="Q1" s="91"/>
      <c r="R1" s="91"/>
      <c r="S1" s="91"/>
      <c r="T1" s="91"/>
      <c r="U1" s="91"/>
      <c r="V1" s="91"/>
    </row>
    <row r="2" spans="1:39" hidden="1" x14ac:dyDescent="0.25">
      <c r="A2" s="91"/>
      <c r="B2" s="91"/>
      <c r="C2" s="96" t="s">
        <v>223</v>
      </c>
      <c r="D2" s="526"/>
      <c r="E2" s="527"/>
      <c r="F2" s="527"/>
      <c r="G2" s="527"/>
      <c r="H2" s="527"/>
      <c r="I2" s="527"/>
      <c r="J2" s="527"/>
      <c r="K2" s="528"/>
      <c r="L2" s="97"/>
      <c r="M2" s="98"/>
      <c r="N2" s="98"/>
      <c r="O2" s="91"/>
      <c r="P2" s="91"/>
      <c r="Q2" s="91"/>
      <c r="R2" s="91"/>
      <c r="S2" s="91"/>
      <c r="T2" s="91"/>
      <c r="U2" s="91"/>
      <c r="V2" s="91"/>
    </row>
    <row r="3" spans="1:39" hidden="1" x14ac:dyDescent="0.25">
      <c r="A3" s="91"/>
      <c r="B3" s="91"/>
      <c r="C3" s="99" t="s">
        <v>224</v>
      </c>
      <c r="D3" s="529"/>
      <c r="E3" s="530"/>
      <c r="F3" s="530"/>
      <c r="G3" s="530"/>
      <c r="H3" s="530"/>
      <c r="I3" s="530"/>
      <c r="J3" s="530"/>
      <c r="K3" s="531"/>
      <c r="L3" s="97"/>
      <c r="M3" s="98"/>
      <c r="N3" s="98"/>
      <c r="O3" s="91"/>
      <c r="P3" s="91"/>
      <c r="Q3" s="91"/>
      <c r="R3" s="91"/>
      <c r="S3" s="91"/>
      <c r="T3" s="91"/>
      <c r="U3" s="91"/>
      <c r="V3" s="91"/>
    </row>
    <row r="4" spans="1:39" ht="30" customHeight="1" thickBot="1" x14ac:dyDescent="0.3">
      <c r="A4" s="210"/>
      <c r="B4" s="100" t="s">
        <v>224</v>
      </c>
      <c r="D4" s="533" t="s">
        <v>226</v>
      </c>
      <c r="E4" s="533"/>
      <c r="F4" s="533"/>
      <c r="G4" s="533"/>
      <c r="I4" s="168" t="s">
        <v>228</v>
      </c>
      <c r="J4" s="211" t="s">
        <v>229</v>
      </c>
      <c r="K4" s="532" t="s">
        <v>230</v>
      </c>
      <c r="L4" s="101"/>
      <c r="M4" s="102"/>
      <c r="N4" s="516" t="s">
        <v>231</v>
      </c>
      <c r="O4" s="517"/>
      <c r="P4" s="103" t="s">
        <v>232</v>
      </c>
      <c r="Q4" s="103" t="s">
        <v>233</v>
      </c>
      <c r="R4" s="104" t="s">
        <v>234</v>
      </c>
      <c r="S4" s="103" t="s">
        <v>235</v>
      </c>
      <c r="T4" s="105" t="s">
        <v>236</v>
      </c>
      <c r="U4" s="106" t="s">
        <v>237</v>
      </c>
      <c r="V4" s="107" t="s">
        <v>238</v>
      </c>
      <c r="X4">
        <v>1.65</v>
      </c>
      <c r="Y4">
        <v>7.2</v>
      </c>
    </row>
    <row r="5" spans="1:39" ht="30" customHeight="1" x14ac:dyDescent="0.25">
      <c r="A5" s="210" t="s">
        <v>223</v>
      </c>
      <c r="B5" s="100" t="s">
        <v>224</v>
      </c>
      <c r="C5" s="209" t="s">
        <v>225</v>
      </c>
      <c r="D5" s="108" t="s">
        <v>239</v>
      </c>
      <c r="E5" s="108" t="s">
        <v>240</v>
      </c>
      <c r="F5" s="108" t="s">
        <v>241</v>
      </c>
      <c r="G5" s="109" t="s">
        <v>242</v>
      </c>
      <c r="H5" s="209" t="s">
        <v>227</v>
      </c>
      <c r="I5" s="168" t="s">
        <v>228</v>
      </c>
      <c r="J5" s="211" t="s">
        <v>229</v>
      </c>
      <c r="K5" s="532"/>
      <c r="L5" s="101" t="s">
        <v>243</v>
      </c>
      <c r="M5" s="102" t="s">
        <v>244</v>
      </c>
      <c r="N5" s="104" t="s">
        <v>245</v>
      </c>
      <c r="O5" s="104" t="s">
        <v>246</v>
      </c>
      <c r="P5" s="103" t="s">
        <v>247</v>
      </c>
      <c r="Q5" s="103"/>
      <c r="R5" s="104" t="s">
        <v>245</v>
      </c>
      <c r="S5" s="103" t="s">
        <v>248</v>
      </c>
      <c r="T5" s="105" t="s">
        <v>248</v>
      </c>
      <c r="U5" s="106"/>
      <c r="V5" s="107"/>
      <c r="W5" s="110" t="s">
        <v>249</v>
      </c>
      <c r="X5" s="110" t="s">
        <v>250</v>
      </c>
      <c r="Y5" s="110" t="s">
        <v>251</v>
      </c>
      <c r="Z5" s="110" t="s">
        <v>252</v>
      </c>
      <c r="AA5" s="111" t="s">
        <v>253</v>
      </c>
      <c r="AB5" s="111" t="s">
        <v>254</v>
      </c>
      <c r="AC5" s="111" t="s">
        <v>255</v>
      </c>
      <c r="AF5" s="518" t="s">
        <v>256</v>
      </c>
      <c r="AG5" s="520" t="s">
        <v>257</v>
      </c>
      <c r="AH5" s="521"/>
    </row>
    <row r="6" spans="1:39" ht="15.75" thickBot="1" x14ac:dyDescent="0.3">
      <c r="A6" s="112" t="s">
        <v>258</v>
      </c>
      <c r="B6" s="112" t="s">
        <v>259</v>
      </c>
      <c r="C6" s="113">
        <v>1</v>
      </c>
      <c r="D6" s="114">
        <v>6.78</v>
      </c>
      <c r="E6" s="114">
        <v>5.71</v>
      </c>
      <c r="F6" s="115">
        <f t="shared" ref="F6:F37" si="0">D6*E6</f>
        <v>38.713799999999999</v>
      </c>
      <c r="G6" s="116">
        <f>F6-12</f>
        <v>26.713799999999999</v>
      </c>
      <c r="H6" s="113">
        <v>42</v>
      </c>
      <c r="I6" s="117" t="s">
        <v>260</v>
      </c>
      <c r="J6" s="118">
        <v>703</v>
      </c>
      <c r="K6" s="119"/>
      <c r="L6" s="120">
        <v>0</v>
      </c>
      <c r="M6" s="120">
        <f>F6-L6</f>
        <v>38.713799999999999</v>
      </c>
      <c r="N6" s="120">
        <f>(F6-L6)/1.65</f>
        <v>23.462909090909093</v>
      </c>
      <c r="O6" s="116">
        <f>(G6-L6)/1.65</f>
        <v>16.19018181818182</v>
      </c>
      <c r="P6" s="115">
        <f>M6/5</f>
        <v>7.7427599999999996</v>
      </c>
      <c r="Q6" s="115">
        <f>P6-1</f>
        <v>6.7427599999999996</v>
      </c>
      <c r="R6" s="121">
        <f>H6-N6</f>
        <v>18.537090909090907</v>
      </c>
      <c r="S6" s="116">
        <f>H6-P6+1</f>
        <v>35.257240000000003</v>
      </c>
      <c r="T6" s="116">
        <f>G6/(M6+12)</f>
        <v>0.52675603090283118</v>
      </c>
      <c r="U6" s="115">
        <f t="shared" ref="U6:U69" si="1">($X$4*100/T6)-(100)</f>
        <v>213.23798935381711</v>
      </c>
      <c r="V6" s="115">
        <f>($Y$4*100/T6)-100</f>
        <v>1266.8566808166565</v>
      </c>
      <c r="W6">
        <f t="shared" ref="W6:W69" si="2">+IF(D6&gt;E6,1,0)</f>
        <v>1</v>
      </c>
      <c r="X6">
        <f t="shared" ref="X6:X69" si="3">+IF(E6&gt;D6,1,0)</f>
        <v>0</v>
      </c>
      <c r="Y6">
        <f t="shared" ref="Y6:Y22" si="4">+D6*1.65</f>
        <v>11.186999999999999</v>
      </c>
      <c r="AA6" s="122">
        <f t="shared" ref="AA6:AA22" si="5">+F6-Y6</f>
        <v>27.526800000000001</v>
      </c>
      <c r="AB6" s="123">
        <f>+AA6/6</f>
        <v>4.5878000000000005</v>
      </c>
      <c r="AC6" s="123">
        <f>+ROUNDDOWN(AB6,0)</f>
        <v>4</v>
      </c>
      <c r="AF6" s="519"/>
      <c r="AG6" s="522"/>
      <c r="AH6" s="523"/>
    </row>
    <row r="7" spans="1:39" x14ac:dyDescent="0.25">
      <c r="A7" s="112" t="s">
        <v>258</v>
      </c>
      <c r="B7" s="112" t="s">
        <v>259</v>
      </c>
      <c r="C7" s="113">
        <v>1</v>
      </c>
      <c r="D7" s="114">
        <v>6.78</v>
      </c>
      <c r="E7" s="114">
        <v>5.71</v>
      </c>
      <c r="F7" s="115">
        <f t="shared" si="0"/>
        <v>38.713799999999999</v>
      </c>
      <c r="G7" s="116">
        <f t="shared" ref="G7:G70" si="6">F7-12</f>
        <v>26.713799999999999</v>
      </c>
      <c r="H7" s="113">
        <v>48</v>
      </c>
      <c r="I7" s="117" t="s">
        <v>261</v>
      </c>
      <c r="J7" s="118">
        <v>403</v>
      </c>
      <c r="K7" s="119"/>
      <c r="L7" s="120">
        <v>0</v>
      </c>
      <c r="M7" s="120">
        <f>F7-L7</f>
        <v>38.713799999999999</v>
      </c>
      <c r="N7" s="120">
        <f t="shared" ref="N7:N70" si="7">(F7-L7)/1.65</f>
        <v>23.462909090909093</v>
      </c>
      <c r="O7" s="116">
        <f t="shared" ref="O7:O70" si="8">(G7-L7)/1.65</f>
        <v>16.19018181818182</v>
      </c>
      <c r="P7" s="115">
        <f t="shared" ref="P7:P70" si="9">M7/7.2</f>
        <v>5.3769166666666663</v>
      </c>
      <c r="Q7" s="115">
        <f t="shared" ref="Q7:Q70" si="10">P7-1</f>
        <v>4.3769166666666663</v>
      </c>
      <c r="R7" s="121">
        <f t="shared" ref="R7:R70" si="11">H7-N7</f>
        <v>24.537090909090907</v>
      </c>
      <c r="S7" s="116">
        <f t="shared" ref="S7:S70" si="12">H7-P7+1</f>
        <v>43.623083333333334</v>
      </c>
      <c r="T7" s="116">
        <f t="shared" ref="T7:T70" si="13">G7/(M7+12)</f>
        <v>0.52675603090283118</v>
      </c>
      <c r="U7" s="115">
        <f t="shared" si="1"/>
        <v>213.23798935381711</v>
      </c>
      <c r="V7" s="115">
        <f t="shared" ref="V7:V70" si="14">($Y$4*100/T7)-(100)</f>
        <v>1266.8566808166565</v>
      </c>
      <c r="W7">
        <f t="shared" si="2"/>
        <v>1</v>
      </c>
      <c r="X7">
        <f t="shared" si="3"/>
        <v>0</v>
      </c>
      <c r="Y7">
        <f t="shared" si="4"/>
        <v>11.186999999999999</v>
      </c>
      <c r="AA7" s="122">
        <f t="shared" si="5"/>
        <v>27.526800000000001</v>
      </c>
      <c r="AB7" s="123">
        <f t="shared" ref="AB7:AB70" si="15">+AA7/6</f>
        <v>4.5878000000000005</v>
      </c>
      <c r="AC7" s="123">
        <f t="shared" ref="AC7:AC70" si="16">+ROUNDDOWN(AB7,0)</f>
        <v>4</v>
      </c>
    </row>
    <row r="8" spans="1:39" x14ac:dyDescent="0.25">
      <c r="A8" s="112" t="s">
        <v>258</v>
      </c>
      <c r="B8" s="112" t="s">
        <v>259</v>
      </c>
      <c r="C8" s="113">
        <v>2</v>
      </c>
      <c r="D8" s="114">
        <v>6.78</v>
      </c>
      <c r="E8" s="114">
        <v>5.78</v>
      </c>
      <c r="F8" s="115">
        <f t="shared" si="0"/>
        <v>39.188400000000001</v>
      </c>
      <c r="G8" s="116">
        <f t="shared" si="6"/>
        <v>27.188400000000001</v>
      </c>
      <c r="H8" s="113">
        <v>40</v>
      </c>
      <c r="I8" s="117" t="s">
        <v>260</v>
      </c>
      <c r="J8" s="118">
        <v>602</v>
      </c>
      <c r="K8" s="119"/>
      <c r="L8" s="120">
        <v>0</v>
      </c>
      <c r="M8" s="120">
        <f t="shared" ref="M8:M71" si="17">F8-L8</f>
        <v>39.188400000000001</v>
      </c>
      <c r="N8" s="120">
        <f t="shared" si="7"/>
        <v>23.750545454545456</v>
      </c>
      <c r="O8" s="116">
        <f t="shared" si="8"/>
        <v>16.477818181818183</v>
      </c>
      <c r="P8" s="115">
        <f t="shared" si="9"/>
        <v>5.4428333333333336</v>
      </c>
      <c r="Q8" s="115">
        <f t="shared" si="10"/>
        <v>4.4428333333333336</v>
      </c>
      <c r="R8" s="121">
        <f t="shared" si="11"/>
        <v>16.249454545454544</v>
      </c>
      <c r="S8" s="116">
        <f t="shared" si="12"/>
        <v>35.557166666666667</v>
      </c>
      <c r="T8" s="116">
        <f t="shared" si="13"/>
        <v>0.53114377476146946</v>
      </c>
      <c r="U8" s="115">
        <f t="shared" si="1"/>
        <v>210.65035088493619</v>
      </c>
      <c r="V8" s="115">
        <f t="shared" si="14"/>
        <v>1255.5651674979033</v>
      </c>
      <c r="W8">
        <f t="shared" si="2"/>
        <v>1</v>
      </c>
      <c r="X8">
        <f t="shared" si="3"/>
        <v>0</v>
      </c>
      <c r="Y8">
        <f t="shared" si="4"/>
        <v>11.186999999999999</v>
      </c>
      <c r="AA8" s="122">
        <f t="shared" si="5"/>
        <v>28.001400000000004</v>
      </c>
      <c r="AB8" s="123">
        <f t="shared" si="15"/>
        <v>4.6669000000000009</v>
      </c>
      <c r="AC8" s="123">
        <f t="shared" si="16"/>
        <v>4</v>
      </c>
    </row>
    <row r="9" spans="1:39" x14ac:dyDescent="0.25">
      <c r="A9" s="112" t="s">
        <v>258</v>
      </c>
      <c r="B9" s="112" t="s">
        <v>259</v>
      </c>
      <c r="C9" s="113">
        <v>2</v>
      </c>
      <c r="D9" s="114">
        <v>6.78</v>
      </c>
      <c r="E9" s="114">
        <v>5.78</v>
      </c>
      <c r="F9" s="115">
        <f t="shared" si="0"/>
        <v>39.188400000000001</v>
      </c>
      <c r="G9" s="116">
        <f t="shared" si="6"/>
        <v>27.188400000000001</v>
      </c>
      <c r="H9" s="113">
        <v>43</v>
      </c>
      <c r="I9" s="117" t="s">
        <v>261</v>
      </c>
      <c r="J9" s="118">
        <v>503</v>
      </c>
      <c r="K9" s="119"/>
      <c r="L9" s="120">
        <v>0</v>
      </c>
      <c r="M9" s="120">
        <f t="shared" si="17"/>
        <v>39.188400000000001</v>
      </c>
      <c r="N9" s="120">
        <f t="shared" si="7"/>
        <v>23.750545454545456</v>
      </c>
      <c r="O9" s="116">
        <f t="shared" si="8"/>
        <v>16.477818181818183</v>
      </c>
      <c r="P9" s="115">
        <f t="shared" si="9"/>
        <v>5.4428333333333336</v>
      </c>
      <c r="Q9" s="115">
        <f t="shared" si="10"/>
        <v>4.4428333333333336</v>
      </c>
      <c r="R9" s="121">
        <f t="shared" si="11"/>
        <v>19.249454545454544</v>
      </c>
      <c r="S9" s="116">
        <f t="shared" si="12"/>
        <v>38.557166666666667</v>
      </c>
      <c r="T9" s="116">
        <f t="shared" si="13"/>
        <v>0.53114377476146946</v>
      </c>
      <c r="U9" s="115">
        <f t="shared" si="1"/>
        <v>210.65035088493619</v>
      </c>
      <c r="V9" s="115">
        <f t="shared" si="14"/>
        <v>1255.5651674979033</v>
      </c>
      <c r="W9">
        <f t="shared" si="2"/>
        <v>1</v>
      </c>
      <c r="X9">
        <f t="shared" si="3"/>
        <v>0</v>
      </c>
      <c r="Y9">
        <f t="shared" si="4"/>
        <v>11.186999999999999</v>
      </c>
      <c r="AA9" s="122">
        <f t="shared" si="5"/>
        <v>28.001400000000004</v>
      </c>
      <c r="AB9" s="123">
        <f t="shared" si="15"/>
        <v>4.6669000000000009</v>
      </c>
      <c r="AC9" s="123">
        <f t="shared" si="16"/>
        <v>4</v>
      </c>
      <c r="AG9" s="165" t="s">
        <v>590</v>
      </c>
      <c r="AH9" t="s">
        <v>592</v>
      </c>
    </row>
    <row r="10" spans="1:39" x14ac:dyDescent="0.25">
      <c r="A10" s="112" t="s">
        <v>258</v>
      </c>
      <c r="B10" s="112" t="s">
        <v>259</v>
      </c>
      <c r="C10" s="113">
        <v>3</v>
      </c>
      <c r="D10" s="114">
        <v>6.79</v>
      </c>
      <c r="E10" s="114">
        <v>5.78</v>
      </c>
      <c r="F10" s="115">
        <f t="shared" si="0"/>
        <v>39.246200000000002</v>
      </c>
      <c r="G10" s="116">
        <f t="shared" si="6"/>
        <v>27.246200000000002</v>
      </c>
      <c r="H10" s="113">
        <v>40</v>
      </c>
      <c r="I10" s="117" t="s">
        <v>260</v>
      </c>
      <c r="J10" s="118">
        <v>603</v>
      </c>
      <c r="K10" s="119"/>
      <c r="L10" s="120">
        <v>0</v>
      </c>
      <c r="M10" s="120">
        <f t="shared" si="17"/>
        <v>39.246200000000002</v>
      </c>
      <c r="N10" s="120">
        <f t="shared" si="7"/>
        <v>23.78557575757576</v>
      </c>
      <c r="O10" s="116">
        <f t="shared" si="8"/>
        <v>16.512848484848487</v>
      </c>
      <c r="P10" s="115">
        <f t="shared" si="9"/>
        <v>5.4508611111111112</v>
      </c>
      <c r="Q10" s="115">
        <f t="shared" si="10"/>
        <v>4.4508611111111112</v>
      </c>
      <c r="R10" s="121">
        <f t="shared" si="11"/>
        <v>16.21442424242424</v>
      </c>
      <c r="S10" s="116">
        <f t="shared" si="12"/>
        <v>35.549138888888891</v>
      </c>
      <c r="T10" s="116">
        <f t="shared" si="13"/>
        <v>0.53167259230928343</v>
      </c>
      <c r="U10" s="115">
        <f t="shared" si="1"/>
        <v>210.34136870462669</v>
      </c>
      <c r="V10" s="115">
        <f t="shared" si="14"/>
        <v>1254.2168816201893</v>
      </c>
      <c r="W10">
        <f t="shared" si="2"/>
        <v>1</v>
      </c>
      <c r="X10">
        <f t="shared" si="3"/>
        <v>0</v>
      </c>
      <c r="Y10">
        <f t="shared" si="4"/>
        <v>11.2035</v>
      </c>
      <c r="AA10" s="122">
        <f t="shared" si="5"/>
        <v>28.042700000000004</v>
      </c>
      <c r="AB10" s="123">
        <f t="shared" si="15"/>
        <v>4.6737833333333336</v>
      </c>
      <c r="AC10" s="123">
        <f t="shared" si="16"/>
        <v>4</v>
      </c>
      <c r="AG10" s="165" t="s">
        <v>588</v>
      </c>
      <c r="AH10" s="165" t="s">
        <v>260</v>
      </c>
      <c r="AI10" s="165" t="s">
        <v>591</v>
      </c>
      <c r="AJ10" s="165" t="s">
        <v>261</v>
      </c>
      <c r="AK10" s="165" t="s">
        <v>299</v>
      </c>
      <c r="AL10" t="s">
        <v>323</v>
      </c>
      <c r="AM10" t="s">
        <v>589</v>
      </c>
    </row>
    <row r="11" spans="1:39" x14ac:dyDescent="0.25">
      <c r="A11" s="112" t="s">
        <v>258</v>
      </c>
      <c r="B11" s="112" t="s">
        <v>259</v>
      </c>
      <c r="C11" s="113">
        <v>3</v>
      </c>
      <c r="D11" s="114">
        <v>6.79</v>
      </c>
      <c r="E11" s="114">
        <v>5.78</v>
      </c>
      <c r="F11" s="115">
        <f t="shared" si="0"/>
        <v>39.246200000000002</v>
      </c>
      <c r="G11" s="116">
        <f t="shared" si="6"/>
        <v>27.246200000000002</v>
      </c>
      <c r="H11" s="113">
        <v>48</v>
      </c>
      <c r="I11" s="117" t="s">
        <v>261</v>
      </c>
      <c r="J11" s="118">
        <v>203</v>
      </c>
      <c r="K11" s="119"/>
      <c r="L11" s="120">
        <v>0</v>
      </c>
      <c r="M11" s="120">
        <f t="shared" si="17"/>
        <v>39.246200000000002</v>
      </c>
      <c r="N11" s="120">
        <f t="shared" si="7"/>
        <v>23.78557575757576</v>
      </c>
      <c r="O11" s="116">
        <f t="shared" si="8"/>
        <v>16.512848484848487</v>
      </c>
      <c r="P11" s="115">
        <f t="shared" si="9"/>
        <v>5.4508611111111112</v>
      </c>
      <c r="Q11" s="115">
        <f t="shared" si="10"/>
        <v>4.4508611111111112</v>
      </c>
      <c r="R11" s="121">
        <f t="shared" si="11"/>
        <v>24.21442424242424</v>
      </c>
      <c r="S11" s="116">
        <f t="shared" si="12"/>
        <v>43.549138888888891</v>
      </c>
      <c r="T11" s="116">
        <f t="shared" si="13"/>
        <v>0.53167259230928343</v>
      </c>
      <c r="U11" s="115">
        <f t="shared" si="1"/>
        <v>210.34136870462669</v>
      </c>
      <c r="V11" s="115">
        <f t="shared" si="14"/>
        <v>1254.2168816201893</v>
      </c>
      <c r="W11">
        <f t="shared" si="2"/>
        <v>1</v>
      </c>
      <c r="X11">
        <f t="shared" si="3"/>
        <v>0</v>
      </c>
      <c r="Y11">
        <f t="shared" si="4"/>
        <v>11.2035</v>
      </c>
      <c r="AA11" s="122">
        <f t="shared" si="5"/>
        <v>28.042700000000004</v>
      </c>
      <c r="AB11" s="123">
        <f t="shared" si="15"/>
        <v>4.6737833333333336</v>
      </c>
      <c r="AC11" s="123">
        <f t="shared" si="16"/>
        <v>4</v>
      </c>
      <c r="AG11" s="166" t="s">
        <v>267</v>
      </c>
      <c r="AH11" s="167">
        <v>25</v>
      </c>
      <c r="AI11" s="167"/>
      <c r="AJ11" s="167">
        <v>18</v>
      </c>
      <c r="AK11" s="167"/>
      <c r="AL11" s="167"/>
      <c r="AM11" s="167">
        <v>43</v>
      </c>
    </row>
    <row r="12" spans="1:39" x14ac:dyDescent="0.25">
      <c r="A12" s="112" t="s">
        <v>258</v>
      </c>
      <c r="B12" s="112" t="s">
        <v>259</v>
      </c>
      <c r="C12" s="113">
        <v>4</v>
      </c>
      <c r="D12" s="114">
        <v>6.75</v>
      </c>
      <c r="E12" s="114">
        <v>5.7</v>
      </c>
      <c r="F12" s="115">
        <f t="shared" si="0"/>
        <v>38.475000000000001</v>
      </c>
      <c r="G12" s="116">
        <f t="shared" si="6"/>
        <v>26.475000000000001</v>
      </c>
      <c r="H12" s="113">
        <v>34</v>
      </c>
      <c r="I12" s="117" t="s">
        <v>260</v>
      </c>
      <c r="J12" s="118">
        <v>902</v>
      </c>
      <c r="K12" s="124">
        <f>873+6600</f>
        <v>7473</v>
      </c>
      <c r="L12" s="120">
        <v>0</v>
      </c>
      <c r="M12" s="120">
        <f t="shared" si="17"/>
        <v>38.475000000000001</v>
      </c>
      <c r="N12" s="120">
        <f t="shared" si="7"/>
        <v>23.31818181818182</v>
      </c>
      <c r="O12" s="116">
        <f t="shared" si="8"/>
        <v>16.045454545454547</v>
      </c>
      <c r="P12" s="115">
        <f t="shared" si="9"/>
        <v>5.34375</v>
      </c>
      <c r="Q12" s="115">
        <f t="shared" si="10"/>
        <v>4.34375</v>
      </c>
      <c r="R12" s="121">
        <f t="shared" si="11"/>
        <v>10.68181818181818</v>
      </c>
      <c r="S12" s="116">
        <f t="shared" si="12"/>
        <v>29.65625</v>
      </c>
      <c r="T12" s="116">
        <f t="shared" si="13"/>
        <v>0.52451708766716199</v>
      </c>
      <c r="U12" s="115">
        <f t="shared" si="1"/>
        <v>214.57507082152972</v>
      </c>
      <c r="V12" s="115">
        <f t="shared" si="14"/>
        <v>1272.6912181303117</v>
      </c>
      <c r="W12">
        <f t="shared" si="2"/>
        <v>1</v>
      </c>
      <c r="X12">
        <f t="shared" si="3"/>
        <v>0</v>
      </c>
      <c r="Y12">
        <f t="shared" si="4"/>
        <v>11.137499999999999</v>
      </c>
      <c r="AA12" s="122">
        <f t="shared" si="5"/>
        <v>27.337500000000002</v>
      </c>
      <c r="AB12" s="123">
        <f t="shared" si="15"/>
        <v>4.5562500000000004</v>
      </c>
      <c r="AC12" s="123">
        <f t="shared" si="16"/>
        <v>4</v>
      </c>
      <c r="AG12" s="166" t="s">
        <v>296</v>
      </c>
      <c r="AH12" s="167">
        <v>31</v>
      </c>
      <c r="AI12" s="167">
        <v>2</v>
      </c>
      <c r="AJ12" s="167">
        <v>16</v>
      </c>
      <c r="AK12" s="167">
        <v>6</v>
      </c>
      <c r="AL12" s="167"/>
      <c r="AM12" s="167">
        <v>55</v>
      </c>
    </row>
    <row r="13" spans="1:39" x14ac:dyDescent="0.25">
      <c r="A13" s="112" t="s">
        <v>258</v>
      </c>
      <c r="B13" s="112" t="s">
        <v>259</v>
      </c>
      <c r="C13" s="113">
        <v>4</v>
      </c>
      <c r="D13" s="114">
        <v>6.75</v>
      </c>
      <c r="E13" s="114">
        <v>5.7</v>
      </c>
      <c r="F13" s="115">
        <f t="shared" si="0"/>
        <v>38.475000000000001</v>
      </c>
      <c r="G13" s="116">
        <f t="shared" si="6"/>
        <v>26.475000000000001</v>
      </c>
      <c r="H13" s="113">
        <v>44</v>
      </c>
      <c r="I13" s="117" t="s">
        <v>261</v>
      </c>
      <c r="J13" s="118">
        <v>102</v>
      </c>
      <c r="K13" s="119"/>
      <c r="L13" s="120">
        <v>0</v>
      </c>
      <c r="M13" s="120">
        <f t="shared" si="17"/>
        <v>38.475000000000001</v>
      </c>
      <c r="N13" s="120">
        <f t="shared" si="7"/>
        <v>23.31818181818182</v>
      </c>
      <c r="O13" s="116">
        <f t="shared" si="8"/>
        <v>16.045454545454547</v>
      </c>
      <c r="P13" s="115">
        <f t="shared" si="9"/>
        <v>5.34375</v>
      </c>
      <c r="Q13" s="115">
        <f t="shared" si="10"/>
        <v>4.34375</v>
      </c>
      <c r="R13" s="121">
        <f t="shared" si="11"/>
        <v>20.68181818181818</v>
      </c>
      <c r="S13" s="116">
        <f t="shared" si="12"/>
        <v>39.65625</v>
      </c>
      <c r="T13" s="116">
        <f t="shared" si="13"/>
        <v>0.52451708766716199</v>
      </c>
      <c r="U13" s="115">
        <f t="shared" si="1"/>
        <v>214.57507082152972</v>
      </c>
      <c r="V13" s="115">
        <f t="shared" si="14"/>
        <v>1272.6912181303117</v>
      </c>
      <c r="W13">
        <f t="shared" si="2"/>
        <v>1</v>
      </c>
      <c r="X13">
        <f t="shared" si="3"/>
        <v>0</v>
      </c>
      <c r="Y13">
        <f t="shared" si="4"/>
        <v>11.137499999999999</v>
      </c>
      <c r="AA13" s="122">
        <f t="shared" si="5"/>
        <v>27.337500000000002</v>
      </c>
      <c r="AB13" s="123">
        <f t="shared" si="15"/>
        <v>4.5562500000000004</v>
      </c>
      <c r="AC13" s="123">
        <f t="shared" si="16"/>
        <v>4</v>
      </c>
      <c r="AG13" s="166" t="s">
        <v>312</v>
      </c>
      <c r="AH13" s="167">
        <v>24</v>
      </c>
      <c r="AI13" s="167"/>
      <c r="AJ13" s="167">
        <v>16</v>
      </c>
      <c r="AK13" s="167">
        <v>3</v>
      </c>
      <c r="AL13" s="167"/>
      <c r="AM13" s="167">
        <v>43</v>
      </c>
    </row>
    <row r="14" spans="1:39" x14ac:dyDescent="0.25">
      <c r="A14" s="112" t="s">
        <v>258</v>
      </c>
      <c r="B14" s="112" t="s">
        <v>259</v>
      </c>
      <c r="C14" s="113">
        <v>5</v>
      </c>
      <c r="D14" s="114">
        <v>6.75</v>
      </c>
      <c r="E14" s="114">
        <v>5.7</v>
      </c>
      <c r="F14" s="115">
        <f t="shared" si="0"/>
        <v>38.475000000000001</v>
      </c>
      <c r="G14" s="116">
        <f t="shared" si="6"/>
        <v>26.475000000000001</v>
      </c>
      <c r="H14" s="113">
        <v>34</v>
      </c>
      <c r="I14" s="117" t="s">
        <v>260</v>
      </c>
      <c r="J14" s="118">
        <v>802</v>
      </c>
      <c r="K14" s="119"/>
      <c r="L14" s="120">
        <v>0</v>
      </c>
      <c r="M14" s="120">
        <f t="shared" si="17"/>
        <v>38.475000000000001</v>
      </c>
      <c r="N14" s="120">
        <f t="shared" si="7"/>
        <v>23.31818181818182</v>
      </c>
      <c r="O14" s="116">
        <f t="shared" si="8"/>
        <v>16.045454545454547</v>
      </c>
      <c r="P14" s="115">
        <f t="shared" si="9"/>
        <v>5.34375</v>
      </c>
      <c r="Q14" s="115">
        <f t="shared" si="10"/>
        <v>4.34375</v>
      </c>
      <c r="R14" s="121">
        <f t="shared" si="11"/>
        <v>10.68181818181818</v>
      </c>
      <c r="S14" s="116">
        <f t="shared" si="12"/>
        <v>29.65625</v>
      </c>
      <c r="T14" s="116">
        <f t="shared" si="13"/>
        <v>0.52451708766716199</v>
      </c>
      <c r="U14" s="115">
        <f t="shared" si="1"/>
        <v>214.57507082152972</v>
      </c>
      <c r="V14" s="115">
        <f t="shared" si="14"/>
        <v>1272.6912181303117</v>
      </c>
      <c r="W14">
        <f t="shared" si="2"/>
        <v>1</v>
      </c>
      <c r="X14">
        <f t="shared" si="3"/>
        <v>0</v>
      </c>
      <c r="Y14">
        <f t="shared" si="4"/>
        <v>11.137499999999999</v>
      </c>
      <c r="AA14" s="122">
        <f t="shared" si="5"/>
        <v>27.337500000000002</v>
      </c>
      <c r="AB14" s="123">
        <f t="shared" si="15"/>
        <v>4.5562500000000004</v>
      </c>
      <c r="AC14" s="123">
        <f t="shared" si="16"/>
        <v>4</v>
      </c>
      <c r="AG14" s="166" t="s">
        <v>318</v>
      </c>
      <c r="AH14" s="167">
        <v>6</v>
      </c>
      <c r="AI14" s="167">
        <v>1</v>
      </c>
      <c r="AJ14" s="167">
        <v>9</v>
      </c>
      <c r="AK14" s="167"/>
      <c r="AL14" s="167"/>
      <c r="AM14" s="167">
        <v>16</v>
      </c>
    </row>
    <row r="15" spans="1:39" x14ac:dyDescent="0.25">
      <c r="A15" s="112" t="s">
        <v>258</v>
      </c>
      <c r="B15" s="112" t="s">
        <v>259</v>
      </c>
      <c r="C15" s="113">
        <v>5</v>
      </c>
      <c r="D15" s="114">
        <v>6.75</v>
      </c>
      <c r="E15" s="114">
        <v>5.7</v>
      </c>
      <c r="F15" s="115">
        <f t="shared" si="0"/>
        <v>38.475000000000001</v>
      </c>
      <c r="G15" s="116">
        <f t="shared" si="6"/>
        <v>26.475000000000001</v>
      </c>
      <c r="H15" s="113">
        <v>41</v>
      </c>
      <c r="I15" s="117" t="s">
        <v>261</v>
      </c>
      <c r="J15" s="118">
        <v>103</v>
      </c>
      <c r="K15" s="119"/>
      <c r="L15" s="120">
        <v>0</v>
      </c>
      <c r="M15" s="120">
        <f t="shared" si="17"/>
        <v>38.475000000000001</v>
      </c>
      <c r="N15" s="120">
        <f t="shared" si="7"/>
        <v>23.31818181818182</v>
      </c>
      <c r="O15" s="116">
        <f t="shared" si="8"/>
        <v>16.045454545454547</v>
      </c>
      <c r="P15" s="115">
        <f t="shared" si="9"/>
        <v>5.34375</v>
      </c>
      <c r="Q15" s="115">
        <f t="shared" si="10"/>
        <v>4.34375</v>
      </c>
      <c r="R15" s="121">
        <f t="shared" si="11"/>
        <v>17.68181818181818</v>
      </c>
      <c r="S15" s="116">
        <f t="shared" si="12"/>
        <v>36.65625</v>
      </c>
      <c r="T15" s="116">
        <f t="shared" si="13"/>
        <v>0.52451708766716199</v>
      </c>
      <c r="U15" s="115">
        <f t="shared" si="1"/>
        <v>214.57507082152972</v>
      </c>
      <c r="V15" s="115">
        <f t="shared" si="14"/>
        <v>1272.6912181303117</v>
      </c>
      <c r="W15">
        <f t="shared" si="2"/>
        <v>1</v>
      </c>
      <c r="X15">
        <f t="shared" si="3"/>
        <v>0</v>
      </c>
      <c r="Y15">
        <f t="shared" si="4"/>
        <v>11.137499999999999</v>
      </c>
      <c r="AA15" s="122">
        <f t="shared" si="5"/>
        <v>27.337500000000002</v>
      </c>
      <c r="AB15" s="123">
        <f t="shared" si="15"/>
        <v>4.5562500000000004</v>
      </c>
      <c r="AC15" s="123">
        <f t="shared" si="16"/>
        <v>4</v>
      </c>
      <c r="AG15" s="166" t="s">
        <v>321</v>
      </c>
      <c r="AH15" s="167">
        <v>27</v>
      </c>
      <c r="AI15" s="167"/>
      <c r="AJ15" s="167">
        <v>7</v>
      </c>
      <c r="AK15" s="167">
        <v>3</v>
      </c>
      <c r="AL15" s="167"/>
      <c r="AM15" s="167">
        <v>37</v>
      </c>
    </row>
    <row r="16" spans="1:39" x14ac:dyDescent="0.25">
      <c r="A16" s="112" t="s">
        <v>258</v>
      </c>
      <c r="B16" s="112" t="s">
        <v>259</v>
      </c>
      <c r="C16" s="113">
        <v>6</v>
      </c>
      <c r="D16" s="114">
        <v>6.74</v>
      </c>
      <c r="E16" s="114">
        <v>4.95</v>
      </c>
      <c r="F16" s="115">
        <f t="shared" si="0"/>
        <v>33.363</v>
      </c>
      <c r="G16" s="116">
        <f t="shared" si="6"/>
        <v>21.363</v>
      </c>
      <c r="H16" s="113">
        <v>32</v>
      </c>
      <c r="I16" s="117" t="s">
        <v>260</v>
      </c>
      <c r="J16" s="118">
        <v>803</v>
      </c>
      <c r="K16" s="119"/>
      <c r="L16" s="120">
        <v>0</v>
      </c>
      <c r="M16" s="120">
        <f t="shared" si="17"/>
        <v>33.363</v>
      </c>
      <c r="N16" s="120">
        <f t="shared" si="7"/>
        <v>20.220000000000002</v>
      </c>
      <c r="O16" s="116">
        <f t="shared" si="8"/>
        <v>12.947272727272727</v>
      </c>
      <c r="P16" s="115">
        <f t="shared" si="9"/>
        <v>4.63375</v>
      </c>
      <c r="Q16" s="115">
        <f t="shared" si="10"/>
        <v>3.63375</v>
      </c>
      <c r="R16" s="121">
        <f t="shared" si="11"/>
        <v>11.779999999999998</v>
      </c>
      <c r="S16" s="116">
        <f t="shared" si="12"/>
        <v>28.366250000000001</v>
      </c>
      <c r="T16" s="116">
        <f t="shared" si="13"/>
        <v>0.47093446200648104</v>
      </c>
      <c r="U16" s="115">
        <f t="shared" si="1"/>
        <v>250.36722370453589</v>
      </c>
      <c r="V16" s="115">
        <f t="shared" si="14"/>
        <v>1428.8751579834293</v>
      </c>
      <c r="W16">
        <f t="shared" si="2"/>
        <v>1</v>
      </c>
      <c r="X16">
        <f t="shared" si="3"/>
        <v>0</v>
      </c>
      <c r="Y16">
        <f t="shared" si="4"/>
        <v>11.121</v>
      </c>
      <c r="AA16" s="122">
        <f t="shared" si="5"/>
        <v>22.241999999999997</v>
      </c>
      <c r="AB16" s="123">
        <f t="shared" si="15"/>
        <v>3.7069999999999994</v>
      </c>
      <c r="AC16" s="123">
        <f t="shared" si="16"/>
        <v>3</v>
      </c>
      <c r="AG16" s="166" t="s">
        <v>327</v>
      </c>
      <c r="AH16" s="167">
        <v>21</v>
      </c>
      <c r="AI16" s="167"/>
      <c r="AJ16" s="167">
        <v>9</v>
      </c>
      <c r="AK16" s="167">
        <v>10</v>
      </c>
      <c r="AL16" s="167"/>
      <c r="AM16" s="167">
        <v>40</v>
      </c>
    </row>
    <row r="17" spans="1:39" x14ac:dyDescent="0.25">
      <c r="A17" s="112" t="s">
        <v>258</v>
      </c>
      <c r="B17" s="112" t="s">
        <v>259</v>
      </c>
      <c r="C17" s="113">
        <v>6</v>
      </c>
      <c r="D17" s="114">
        <v>6.74</v>
      </c>
      <c r="E17" s="114">
        <v>4.95</v>
      </c>
      <c r="F17" s="115">
        <f t="shared" si="0"/>
        <v>33.363</v>
      </c>
      <c r="G17" s="116">
        <f t="shared" si="6"/>
        <v>21.363</v>
      </c>
      <c r="H17" s="113">
        <v>27</v>
      </c>
      <c r="I17" s="117" t="s">
        <v>261</v>
      </c>
      <c r="J17" s="118">
        <v>303</v>
      </c>
      <c r="K17" s="119"/>
      <c r="L17" s="120">
        <v>0</v>
      </c>
      <c r="M17" s="120">
        <f t="shared" si="17"/>
        <v>33.363</v>
      </c>
      <c r="N17" s="120">
        <f t="shared" si="7"/>
        <v>20.220000000000002</v>
      </c>
      <c r="O17" s="116">
        <f t="shared" si="8"/>
        <v>12.947272727272727</v>
      </c>
      <c r="P17" s="115">
        <f t="shared" si="9"/>
        <v>4.63375</v>
      </c>
      <c r="Q17" s="115">
        <f t="shared" si="10"/>
        <v>3.63375</v>
      </c>
      <c r="R17" s="121">
        <f t="shared" si="11"/>
        <v>6.7799999999999976</v>
      </c>
      <c r="S17" s="116">
        <f t="shared" si="12"/>
        <v>23.366250000000001</v>
      </c>
      <c r="T17" s="116">
        <f t="shared" si="13"/>
        <v>0.47093446200648104</v>
      </c>
      <c r="U17" s="115">
        <f t="shared" si="1"/>
        <v>250.36722370453589</v>
      </c>
      <c r="V17" s="115">
        <f t="shared" si="14"/>
        <v>1428.8751579834293</v>
      </c>
      <c r="W17">
        <f t="shared" si="2"/>
        <v>1</v>
      </c>
      <c r="X17">
        <f t="shared" si="3"/>
        <v>0</v>
      </c>
      <c r="Y17">
        <f t="shared" si="4"/>
        <v>11.121</v>
      </c>
      <c r="AA17" s="122">
        <f t="shared" si="5"/>
        <v>22.241999999999997</v>
      </c>
      <c r="AB17" s="123">
        <f t="shared" si="15"/>
        <v>3.7069999999999994</v>
      </c>
      <c r="AC17" s="123">
        <f t="shared" si="16"/>
        <v>3</v>
      </c>
      <c r="AG17" s="166" t="s">
        <v>483</v>
      </c>
      <c r="AH17" s="167">
        <v>9</v>
      </c>
      <c r="AI17" s="167"/>
      <c r="AJ17" s="167">
        <v>4</v>
      </c>
      <c r="AK17" s="167"/>
      <c r="AL17" s="167"/>
      <c r="AM17" s="167">
        <v>13</v>
      </c>
    </row>
    <row r="18" spans="1:39" x14ac:dyDescent="0.25">
      <c r="A18" s="112" t="s">
        <v>258</v>
      </c>
      <c r="B18" s="112" t="s">
        <v>259</v>
      </c>
      <c r="C18" s="113">
        <v>7</v>
      </c>
      <c r="D18" s="114">
        <v>6.75</v>
      </c>
      <c r="E18" s="114">
        <v>5.17</v>
      </c>
      <c r="F18" s="115">
        <f t="shared" si="0"/>
        <v>34.897500000000001</v>
      </c>
      <c r="G18" s="116">
        <f t="shared" si="6"/>
        <v>22.897500000000001</v>
      </c>
      <c r="H18" s="113">
        <v>27</v>
      </c>
      <c r="I18" s="117" t="s">
        <v>260</v>
      </c>
      <c r="J18" s="118" t="s">
        <v>262</v>
      </c>
      <c r="K18" s="119"/>
      <c r="L18" s="120">
        <v>0</v>
      </c>
      <c r="M18" s="120">
        <f t="shared" si="17"/>
        <v>34.897500000000001</v>
      </c>
      <c r="N18" s="120">
        <f t="shared" si="7"/>
        <v>21.150000000000002</v>
      </c>
      <c r="O18" s="116">
        <f t="shared" si="8"/>
        <v>13.877272727272729</v>
      </c>
      <c r="P18" s="115">
        <f t="shared" si="9"/>
        <v>4.8468749999999998</v>
      </c>
      <c r="Q18" s="115">
        <f t="shared" si="10"/>
        <v>3.8468749999999998</v>
      </c>
      <c r="R18" s="121">
        <f t="shared" si="11"/>
        <v>5.8499999999999979</v>
      </c>
      <c r="S18" s="116">
        <f t="shared" si="12"/>
        <v>23.153124999999999</v>
      </c>
      <c r="T18" s="116">
        <f t="shared" si="13"/>
        <v>0.48824564209179594</v>
      </c>
      <c r="U18" s="115">
        <f t="shared" si="1"/>
        <v>237.9446446118572</v>
      </c>
      <c r="V18" s="115">
        <f t="shared" si="14"/>
        <v>1374.6675401244677</v>
      </c>
      <c r="W18">
        <f t="shared" si="2"/>
        <v>1</v>
      </c>
      <c r="X18">
        <f t="shared" si="3"/>
        <v>0</v>
      </c>
      <c r="Y18">
        <f t="shared" si="4"/>
        <v>11.137499999999999</v>
      </c>
      <c r="AA18" s="122">
        <f t="shared" si="5"/>
        <v>23.76</v>
      </c>
      <c r="AB18" s="123">
        <f t="shared" si="15"/>
        <v>3.9600000000000004</v>
      </c>
      <c r="AC18" s="123">
        <f t="shared" si="16"/>
        <v>3</v>
      </c>
      <c r="AG18" s="166" t="s">
        <v>331</v>
      </c>
      <c r="AH18" s="167">
        <v>46</v>
      </c>
      <c r="AI18" s="167"/>
      <c r="AJ18" s="167"/>
      <c r="AK18" s="167"/>
      <c r="AL18" s="167"/>
      <c r="AM18" s="167">
        <v>46</v>
      </c>
    </row>
    <row r="19" spans="1:39" x14ac:dyDescent="0.25">
      <c r="A19" s="112" t="s">
        <v>258</v>
      </c>
      <c r="B19" s="112" t="s">
        <v>259</v>
      </c>
      <c r="C19" s="113">
        <v>7</v>
      </c>
      <c r="D19" s="114">
        <v>6.75</v>
      </c>
      <c r="E19" s="114">
        <v>5.17</v>
      </c>
      <c r="F19" s="115">
        <f t="shared" si="0"/>
        <v>34.897500000000001</v>
      </c>
      <c r="G19" s="116">
        <f t="shared" si="6"/>
        <v>22.897500000000001</v>
      </c>
      <c r="H19" s="113">
        <v>17</v>
      </c>
      <c r="I19" s="117" t="s">
        <v>261</v>
      </c>
      <c r="J19" s="118" t="s">
        <v>262</v>
      </c>
      <c r="K19" s="119"/>
      <c r="L19" s="120">
        <v>0</v>
      </c>
      <c r="M19" s="120">
        <f t="shared" si="17"/>
        <v>34.897500000000001</v>
      </c>
      <c r="N19" s="120">
        <f t="shared" si="7"/>
        <v>21.150000000000002</v>
      </c>
      <c r="O19" s="116">
        <f t="shared" si="8"/>
        <v>13.877272727272729</v>
      </c>
      <c r="P19" s="115">
        <f t="shared" si="9"/>
        <v>4.8468749999999998</v>
      </c>
      <c r="Q19" s="115">
        <f t="shared" si="10"/>
        <v>3.8468749999999998</v>
      </c>
      <c r="R19" s="121">
        <f t="shared" si="11"/>
        <v>-4.1500000000000021</v>
      </c>
      <c r="S19" s="116">
        <f t="shared" si="12"/>
        <v>13.153124999999999</v>
      </c>
      <c r="T19" s="116">
        <f t="shared" si="13"/>
        <v>0.48824564209179594</v>
      </c>
      <c r="U19" s="115">
        <f t="shared" si="1"/>
        <v>237.9446446118572</v>
      </c>
      <c r="V19" s="115">
        <f t="shared" si="14"/>
        <v>1374.6675401244677</v>
      </c>
      <c r="W19">
        <f t="shared" si="2"/>
        <v>1</v>
      </c>
      <c r="X19">
        <f t="shared" si="3"/>
        <v>0</v>
      </c>
      <c r="Y19">
        <f t="shared" si="4"/>
        <v>11.137499999999999</v>
      </c>
      <c r="AA19" s="122">
        <f t="shared" si="5"/>
        <v>23.76</v>
      </c>
      <c r="AB19" s="123">
        <f t="shared" si="15"/>
        <v>3.9600000000000004</v>
      </c>
      <c r="AC19" s="123">
        <f t="shared" si="16"/>
        <v>3</v>
      </c>
      <c r="AG19" s="166" t="s">
        <v>333</v>
      </c>
      <c r="AH19" s="167">
        <v>14</v>
      </c>
      <c r="AI19" s="167"/>
      <c r="AJ19" s="167">
        <v>13</v>
      </c>
      <c r="AK19" s="167">
        <v>4</v>
      </c>
      <c r="AL19" s="167"/>
      <c r="AM19" s="167">
        <v>31</v>
      </c>
    </row>
    <row r="20" spans="1:39" x14ac:dyDescent="0.25">
      <c r="A20" s="112" t="s">
        <v>258</v>
      </c>
      <c r="B20" s="112" t="s">
        <v>259</v>
      </c>
      <c r="C20" s="113">
        <v>8</v>
      </c>
      <c r="D20" s="114">
        <v>6.54</v>
      </c>
      <c r="E20" s="114">
        <v>5.26</v>
      </c>
      <c r="F20" s="115">
        <f t="shared" si="0"/>
        <v>34.400399999999998</v>
      </c>
      <c r="G20" s="116">
        <f t="shared" si="6"/>
        <v>22.400399999999998</v>
      </c>
      <c r="H20" s="113">
        <v>32</v>
      </c>
      <c r="I20" s="117" t="s">
        <v>261</v>
      </c>
      <c r="J20" s="118">
        <v>302</v>
      </c>
      <c r="K20" s="119"/>
      <c r="L20" s="120">
        <v>0</v>
      </c>
      <c r="M20" s="120">
        <f t="shared" si="17"/>
        <v>34.400399999999998</v>
      </c>
      <c r="N20" s="120">
        <f t="shared" si="7"/>
        <v>20.848727272727274</v>
      </c>
      <c r="O20" s="116">
        <f t="shared" si="8"/>
        <v>13.575999999999999</v>
      </c>
      <c r="P20" s="115">
        <f t="shared" si="9"/>
        <v>4.7778333333333327</v>
      </c>
      <c r="Q20" s="115">
        <f t="shared" si="10"/>
        <v>3.7778333333333327</v>
      </c>
      <c r="R20" s="121">
        <f t="shared" si="11"/>
        <v>11.151272727272726</v>
      </c>
      <c r="S20" s="116">
        <f t="shared" si="12"/>
        <v>28.222166666666666</v>
      </c>
      <c r="T20" s="116">
        <f t="shared" si="13"/>
        <v>0.48276307962862386</v>
      </c>
      <c r="U20" s="115">
        <f t="shared" si="1"/>
        <v>241.7825574543312</v>
      </c>
      <c r="V20" s="115">
        <f t="shared" si="14"/>
        <v>1391.4147961643544</v>
      </c>
      <c r="W20">
        <f t="shared" si="2"/>
        <v>1</v>
      </c>
      <c r="X20">
        <f t="shared" si="3"/>
        <v>0</v>
      </c>
      <c r="Y20">
        <f t="shared" si="4"/>
        <v>10.790999999999999</v>
      </c>
      <c r="AA20" s="122">
        <f t="shared" si="5"/>
        <v>23.609400000000001</v>
      </c>
      <c r="AB20" s="123">
        <f t="shared" si="15"/>
        <v>3.9349000000000003</v>
      </c>
      <c r="AC20" s="123">
        <f t="shared" si="16"/>
        <v>3</v>
      </c>
      <c r="AG20" s="166" t="s">
        <v>336</v>
      </c>
      <c r="AH20" s="167">
        <v>31</v>
      </c>
      <c r="AI20" s="167">
        <v>4</v>
      </c>
      <c r="AJ20" s="167"/>
      <c r="AK20" s="167"/>
      <c r="AL20" s="167"/>
      <c r="AM20" s="167">
        <v>35</v>
      </c>
    </row>
    <row r="21" spans="1:39" ht="16.5" customHeight="1" x14ac:dyDescent="0.25">
      <c r="A21" s="112" t="s">
        <v>258</v>
      </c>
      <c r="B21" s="112" t="s">
        <v>259</v>
      </c>
      <c r="C21" s="113">
        <v>9</v>
      </c>
      <c r="D21" s="114">
        <v>6.45</v>
      </c>
      <c r="E21" s="114">
        <v>6.27</v>
      </c>
      <c r="F21" s="115">
        <f t="shared" si="0"/>
        <v>40.441499999999998</v>
      </c>
      <c r="G21" s="116">
        <f t="shared" si="6"/>
        <v>28.441499999999998</v>
      </c>
      <c r="H21" s="113">
        <v>35</v>
      </c>
      <c r="I21" s="117" t="s">
        <v>260</v>
      </c>
      <c r="J21" s="118" t="s">
        <v>263</v>
      </c>
      <c r="K21" s="119" t="s">
        <v>264</v>
      </c>
      <c r="L21" s="120">
        <v>3.1</v>
      </c>
      <c r="M21" s="120">
        <f t="shared" si="17"/>
        <v>37.341499999999996</v>
      </c>
      <c r="N21" s="120">
        <f t="shared" si="7"/>
        <v>22.631212121212119</v>
      </c>
      <c r="O21" s="116">
        <f t="shared" si="8"/>
        <v>15.358484848484848</v>
      </c>
      <c r="P21" s="115">
        <f t="shared" si="9"/>
        <v>5.186319444444444</v>
      </c>
      <c r="Q21" s="115">
        <f t="shared" si="10"/>
        <v>4.186319444444444</v>
      </c>
      <c r="R21" s="121">
        <f t="shared" si="11"/>
        <v>12.368787878787881</v>
      </c>
      <c r="S21" s="116">
        <f t="shared" si="12"/>
        <v>30.813680555555557</v>
      </c>
      <c r="T21" s="116">
        <f t="shared" si="13"/>
        <v>0.57642147077004147</v>
      </c>
      <c r="U21" s="115">
        <f t="shared" si="1"/>
        <v>186.24887927851904</v>
      </c>
      <c r="V21" s="115">
        <f t="shared" si="14"/>
        <v>1149.0860186699013</v>
      </c>
      <c r="W21">
        <f t="shared" si="2"/>
        <v>1</v>
      </c>
      <c r="X21">
        <f t="shared" si="3"/>
        <v>0</v>
      </c>
      <c r="Y21">
        <f t="shared" si="4"/>
        <v>10.6425</v>
      </c>
      <c r="AA21" s="122">
        <f t="shared" si="5"/>
        <v>29.798999999999999</v>
      </c>
      <c r="AB21" s="123">
        <f t="shared" si="15"/>
        <v>4.9664999999999999</v>
      </c>
      <c r="AC21" s="123">
        <f t="shared" si="16"/>
        <v>4</v>
      </c>
      <c r="AG21" s="166" t="s">
        <v>343</v>
      </c>
      <c r="AH21" s="167">
        <v>24</v>
      </c>
      <c r="AI21" s="167">
        <v>2</v>
      </c>
      <c r="AJ21" s="167">
        <v>18</v>
      </c>
      <c r="AK21" s="167">
        <v>3</v>
      </c>
      <c r="AL21" s="167"/>
      <c r="AM21" s="167">
        <v>47</v>
      </c>
    </row>
    <row r="22" spans="1:39" ht="16.5" customHeight="1" x14ac:dyDescent="0.25">
      <c r="A22" s="112" t="s">
        <v>265</v>
      </c>
      <c r="B22" s="112" t="s">
        <v>259</v>
      </c>
      <c r="C22" s="113">
        <v>9</v>
      </c>
      <c r="D22" s="114">
        <v>6.45</v>
      </c>
      <c r="E22" s="114">
        <v>6.27</v>
      </c>
      <c r="F22" s="115">
        <f t="shared" si="0"/>
        <v>40.441499999999998</v>
      </c>
      <c r="G22" s="116">
        <f t="shared" si="6"/>
        <v>28.441499999999998</v>
      </c>
      <c r="H22" s="113">
        <v>35</v>
      </c>
      <c r="I22" s="117" t="s">
        <v>261</v>
      </c>
      <c r="J22" s="118" t="s">
        <v>266</v>
      </c>
      <c r="K22" s="119" t="s">
        <v>264</v>
      </c>
      <c r="L22" s="120">
        <v>3.1</v>
      </c>
      <c r="M22" s="120">
        <f t="shared" si="17"/>
        <v>37.341499999999996</v>
      </c>
      <c r="N22" s="120">
        <f t="shared" si="7"/>
        <v>22.631212121212119</v>
      </c>
      <c r="O22" s="116">
        <f t="shared" si="8"/>
        <v>15.358484848484848</v>
      </c>
      <c r="P22" s="115">
        <f t="shared" si="9"/>
        <v>5.186319444444444</v>
      </c>
      <c r="Q22" s="115">
        <f t="shared" si="10"/>
        <v>4.186319444444444</v>
      </c>
      <c r="R22" s="121">
        <f t="shared" si="11"/>
        <v>12.368787878787881</v>
      </c>
      <c r="S22" s="116">
        <f t="shared" si="12"/>
        <v>30.813680555555557</v>
      </c>
      <c r="T22" s="116">
        <f t="shared" si="13"/>
        <v>0.57642147077004147</v>
      </c>
      <c r="U22" s="115">
        <f t="shared" si="1"/>
        <v>186.24887927851904</v>
      </c>
      <c r="V22" s="115">
        <f t="shared" si="14"/>
        <v>1149.0860186699013</v>
      </c>
      <c r="W22">
        <f t="shared" si="2"/>
        <v>1</v>
      </c>
      <c r="X22">
        <f t="shared" si="3"/>
        <v>0</v>
      </c>
      <c r="Y22">
        <f t="shared" si="4"/>
        <v>10.6425</v>
      </c>
      <c r="AA22" s="122">
        <f t="shared" si="5"/>
        <v>29.798999999999999</v>
      </c>
      <c r="AB22" s="123">
        <f t="shared" si="15"/>
        <v>4.9664999999999999</v>
      </c>
      <c r="AC22" s="123">
        <f t="shared" si="16"/>
        <v>4</v>
      </c>
      <c r="AG22" s="166" t="s">
        <v>371</v>
      </c>
      <c r="AH22" s="167">
        <v>19</v>
      </c>
      <c r="AI22" s="167">
        <v>4</v>
      </c>
      <c r="AJ22" s="167">
        <v>10</v>
      </c>
      <c r="AK22" s="167"/>
      <c r="AL22" s="167"/>
      <c r="AM22" s="167">
        <v>33</v>
      </c>
    </row>
    <row r="23" spans="1:39" x14ac:dyDescent="0.25">
      <c r="A23" s="112" t="s">
        <v>267</v>
      </c>
      <c r="B23" s="112"/>
      <c r="C23" s="125">
        <v>1</v>
      </c>
      <c r="D23" s="126">
        <v>6.62</v>
      </c>
      <c r="E23" s="126">
        <v>8.1999999999999993</v>
      </c>
      <c r="F23" s="115">
        <f t="shared" si="0"/>
        <v>54.283999999999999</v>
      </c>
      <c r="G23" s="116">
        <f t="shared" si="6"/>
        <v>42.283999999999999</v>
      </c>
      <c r="H23" s="113">
        <v>30</v>
      </c>
      <c r="I23" s="117" t="s">
        <v>260</v>
      </c>
      <c r="J23" s="118" t="s">
        <v>268</v>
      </c>
      <c r="K23" s="118" t="s">
        <v>269</v>
      </c>
      <c r="L23" s="114">
        <f>3.2+5.2+4+3.3</f>
        <v>15.7</v>
      </c>
      <c r="M23" s="114">
        <f t="shared" si="17"/>
        <v>38.584000000000003</v>
      </c>
      <c r="N23" s="114">
        <f t="shared" si="7"/>
        <v>23.384242424242426</v>
      </c>
      <c r="O23" s="116">
        <f t="shared" si="8"/>
        <v>16.111515151515153</v>
      </c>
      <c r="P23" s="115">
        <f t="shared" si="9"/>
        <v>5.358888888888889</v>
      </c>
      <c r="Q23" s="115">
        <f t="shared" si="10"/>
        <v>4.358888888888889</v>
      </c>
      <c r="R23" s="121">
        <f t="shared" si="11"/>
        <v>6.6157575757575735</v>
      </c>
      <c r="S23" s="116">
        <f t="shared" si="12"/>
        <v>25.641111111111112</v>
      </c>
      <c r="T23" s="116">
        <f t="shared" si="13"/>
        <v>0.83591649533449308</v>
      </c>
      <c r="U23" s="115">
        <f t="shared" si="1"/>
        <v>97.388137356919884</v>
      </c>
      <c r="V23" s="115">
        <f t="shared" si="14"/>
        <v>761.33005392110499</v>
      </c>
      <c r="W23">
        <f t="shared" si="2"/>
        <v>0</v>
      </c>
      <c r="X23">
        <f t="shared" si="3"/>
        <v>1</v>
      </c>
      <c r="Y23">
        <v>0</v>
      </c>
      <c r="Z23">
        <f t="shared" ref="Z23:Z42" si="18">+E23*1.65</f>
        <v>13.529999999999998</v>
      </c>
      <c r="AA23" s="122">
        <f t="shared" ref="AA23:AA42" si="19">+F23-Z23</f>
        <v>40.754000000000005</v>
      </c>
      <c r="AB23" s="123">
        <f t="shared" si="15"/>
        <v>6.7923333333333344</v>
      </c>
      <c r="AC23" s="123">
        <f t="shared" si="16"/>
        <v>6</v>
      </c>
      <c r="AG23" s="166" t="s">
        <v>378</v>
      </c>
      <c r="AH23" s="167">
        <v>12</v>
      </c>
      <c r="AI23" s="167"/>
      <c r="AJ23" s="167">
        <v>12</v>
      </c>
      <c r="AK23" s="167"/>
      <c r="AL23" s="167"/>
      <c r="AM23" s="167">
        <v>24</v>
      </c>
    </row>
    <row r="24" spans="1:39" x14ac:dyDescent="0.25">
      <c r="A24" s="112" t="s">
        <v>267</v>
      </c>
      <c r="B24" s="112"/>
      <c r="C24" s="125">
        <v>1</v>
      </c>
      <c r="D24" s="126">
        <v>6.62</v>
      </c>
      <c r="E24" s="126">
        <v>8.1999999999999993</v>
      </c>
      <c r="F24" s="115">
        <f t="shared" si="0"/>
        <v>54.283999999999999</v>
      </c>
      <c r="G24" s="116">
        <f t="shared" si="6"/>
        <v>42.283999999999999</v>
      </c>
      <c r="H24" s="113">
        <v>33</v>
      </c>
      <c r="I24" s="117" t="s">
        <v>261</v>
      </c>
      <c r="J24" s="118" t="s">
        <v>266</v>
      </c>
      <c r="K24" s="118" t="s">
        <v>269</v>
      </c>
      <c r="L24" s="114">
        <f>3.2+5.2+4+3.3</f>
        <v>15.7</v>
      </c>
      <c r="M24" s="114">
        <f t="shared" si="17"/>
        <v>38.584000000000003</v>
      </c>
      <c r="N24" s="114">
        <f t="shared" si="7"/>
        <v>23.384242424242426</v>
      </c>
      <c r="O24" s="116">
        <f t="shared" si="8"/>
        <v>16.111515151515153</v>
      </c>
      <c r="P24" s="115">
        <f t="shared" si="9"/>
        <v>5.358888888888889</v>
      </c>
      <c r="Q24" s="115">
        <f t="shared" si="10"/>
        <v>4.358888888888889</v>
      </c>
      <c r="R24" s="121">
        <f t="shared" si="11"/>
        <v>9.6157575757575735</v>
      </c>
      <c r="S24" s="116">
        <f t="shared" si="12"/>
        <v>28.641111111111112</v>
      </c>
      <c r="T24" s="116">
        <f t="shared" si="13"/>
        <v>0.83591649533449308</v>
      </c>
      <c r="U24" s="115">
        <f t="shared" si="1"/>
        <v>97.388137356919884</v>
      </c>
      <c r="V24" s="115">
        <f t="shared" si="14"/>
        <v>761.33005392110499</v>
      </c>
      <c r="W24">
        <f t="shared" si="2"/>
        <v>0</v>
      </c>
      <c r="X24">
        <f t="shared" si="3"/>
        <v>1</v>
      </c>
      <c r="Y24">
        <v>0</v>
      </c>
      <c r="Z24">
        <f t="shared" si="18"/>
        <v>13.529999999999998</v>
      </c>
      <c r="AA24" s="122">
        <f t="shared" si="19"/>
        <v>40.754000000000005</v>
      </c>
      <c r="AB24" s="123">
        <f t="shared" si="15"/>
        <v>6.7923333333333344</v>
      </c>
      <c r="AC24" s="123">
        <f t="shared" si="16"/>
        <v>6</v>
      </c>
      <c r="AG24" s="166" t="s">
        <v>380</v>
      </c>
      <c r="AH24" s="167">
        <v>4</v>
      </c>
      <c r="AI24" s="167"/>
      <c r="AJ24" s="167"/>
      <c r="AK24" s="167">
        <v>5</v>
      </c>
      <c r="AL24" s="167">
        <v>24</v>
      </c>
      <c r="AM24" s="167">
        <v>33</v>
      </c>
    </row>
    <row r="25" spans="1:39" x14ac:dyDescent="0.25">
      <c r="A25" s="112" t="s">
        <v>267</v>
      </c>
      <c r="B25" s="112"/>
      <c r="C25" s="125">
        <v>2</v>
      </c>
      <c r="D25" s="126">
        <v>6.65</v>
      </c>
      <c r="E25" s="126">
        <v>8.15</v>
      </c>
      <c r="F25" s="115">
        <f t="shared" si="0"/>
        <v>54.197500000000005</v>
      </c>
      <c r="G25" s="116">
        <f t="shared" si="6"/>
        <v>42.197500000000005</v>
      </c>
      <c r="H25" s="113">
        <v>30</v>
      </c>
      <c r="I25" s="117" t="s">
        <v>261</v>
      </c>
      <c r="J25" s="118" t="s">
        <v>270</v>
      </c>
      <c r="K25" s="118" t="s">
        <v>271</v>
      </c>
      <c r="L25" s="114">
        <f>2.6+3.9+2.4+10.2</f>
        <v>19.100000000000001</v>
      </c>
      <c r="M25" s="114">
        <f t="shared" si="17"/>
        <v>35.097500000000004</v>
      </c>
      <c r="N25" s="114">
        <f t="shared" si="7"/>
        <v>21.271212121212123</v>
      </c>
      <c r="O25" s="116">
        <f t="shared" si="8"/>
        <v>13.998484848484852</v>
      </c>
      <c r="P25" s="115">
        <f t="shared" si="9"/>
        <v>4.8746527777777784</v>
      </c>
      <c r="Q25" s="115">
        <f t="shared" si="10"/>
        <v>3.8746527777777784</v>
      </c>
      <c r="R25" s="121">
        <f t="shared" si="11"/>
        <v>8.7287878787878768</v>
      </c>
      <c r="S25" s="116">
        <f t="shared" si="12"/>
        <v>26.125347222222221</v>
      </c>
      <c r="T25" s="116">
        <f t="shared" si="13"/>
        <v>0.8959605074579331</v>
      </c>
      <c r="U25" s="115">
        <f t="shared" si="1"/>
        <v>84.159902837845834</v>
      </c>
      <c r="V25" s="115">
        <f t="shared" si="14"/>
        <v>703.60684874696358</v>
      </c>
      <c r="W25">
        <f t="shared" si="2"/>
        <v>0</v>
      </c>
      <c r="X25">
        <f t="shared" si="3"/>
        <v>1</v>
      </c>
      <c r="Y25">
        <v>0</v>
      </c>
      <c r="Z25">
        <f t="shared" si="18"/>
        <v>13.4475</v>
      </c>
      <c r="AA25" s="122">
        <f t="shared" si="19"/>
        <v>40.750000000000007</v>
      </c>
      <c r="AB25" s="123">
        <f t="shared" si="15"/>
        <v>6.7916666666666679</v>
      </c>
      <c r="AC25" s="123">
        <f t="shared" si="16"/>
        <v>6</v>
      </c>
      <c r="AG25" s="166" t="s">
        <v>416</v>
      </c>
      <c r="AH25" s="167">
        <v>23</v>
      </c>
      <c r="AI25" s="167">
        <v>1</v>
      </c>
      <c r="AJ25" s="167">
        <v>20</v>
      </c>
      <c r="AK25" s="167">
        <v>7</v>
      </c>
      <c r="AL25" s="167"/>
      <c r="AM25" s="167">
        <v>51</v>
      </c>
    </row>
    <row r="26" spans="1:39" x14ac:dyDescent="0.25">
      <c r="A26" s="112" t="s">
        <v>267</v>
      </c>
      <c r="B26" s="112"/>
      <c r="C26" s="125">
        <v>2</v>
      </c>
      <c r="D26" s="126">
        <v>6.65</v>
      </c>
      <c r="E26" s="126">
        <v>8.15</v>
      </c>
      <c r="F26" s="115">
        <f t="shared" si="0"/>
        <v>54.197500000000005</v>
      </c>
      <c r="G26" s="116">
        <f t="shared" si="6"/>
        <v>42.197500000000005</v>
      </c>
      <c r="H26" s="113">
        <v>37</v>
      </c>
      <c r="I26" s="117" t="s">
        <v>260</v>
      </c>
      <c r="J26" s="118" t="s">
        <v>263</v>
      </c>
      <c r="K26" s="118" t="s">
        <v>271</v>
      </c>
      <c r="L26" s="114">
        <f>2.6+3.9+2.4+10.2</f>
        <v>19.100000000000001</v>
      </c>
      <c r="M26" s="114">
        <f t="shared" si="17"/>
        <v>35.097500000000004</v>
      </c>
      <c r="N26" s="114">
        <f t="shared" si="7"/>
        <v>21.271212121212123</v>
      </c>
      <c r="O26" s="116">
        <f t="shared" si="8"/>
        <v>13.998484848484852</v>
      </c>
      <c r="P26" s="115">
        <f t="shared" si="9"/>
        <v>4.8746527777777784</v>
      </c>
      <c r="Q26" s="115">
        <f t="shared" si="10"/>
        <v>3.8746527777777784</v>
      </c>
      <c r="R26" s="121">
        <f t="shared" si="11"/>
        <v>15.728787878787877</v>
      </c>
      <c r="S26" s="116">
        <f t="shared" si="12"/>
        <v>33.125347222222224</v>
      </c>
      <c r="T26" s="116">
        <f t="shared" si="13"/>
        <v>0.8959605074579331</v>
      </c>
      <c r="U26" s="115">
        <f t="shared" si="1"/>
        <v>84.159902837845834</v>
      </c>
      <c r="V26" s="115">
        <f t="shared" si="14"/>
        <v>703.60684874696358</v>
      </c>
      <c r="W26">
        <f t="shared" si="2"/>
        <v>0</v>
      </c>
      <c r="X26">
        <f t="shared" si="3"/>
        <v>1</v>
      </c>
      <c r="Y26">
        <v>0</v>
      </c>
      <c r="Z26">
        <f t="shared" si="18"/>
        <v>13.4475</v>
      </c>
      <c r="AA26" s="122">
        <f t="shared" si="19"/>
        <v>40.750000000000007</v>
      </c>
      <c r="AB26" s="123">
        <f t="shared" si="15"/>
        <v>6.7916666666666679</v>
      </c>
      <c r="AC26" s="123">
        <f t="shared" si="16"/>
        <v>6</v>
      </c>
      <c r="AG26" s="166" t="s">
        <v>421</v>
      </c>
      <c r="AH26" s="167">
        <v>19</v>
      </c>
      <c r="AI26" s="167"/>
      <c r="AJ26" s="167">
        <v>16</v>
      </c>
      <c r="AK26" s="167"/>
      <c r="AL26" s="167"/>
      <c r="AM26" s="167">
        <v>35</v>
      </c>
    </row>
    <row r="27" spans="1:39" x14ac:dyDescent="0.25">
      <c r="A27" s="112" t="s">
        <v>267</v>
      </c>
      <c r="B27" s="112"/>
      <c r="C27" s="125">
        <v>3</v>
      </c>
      <c r="D27" s="126">
        <v>5.36</v>
      </c>
      <c r="E27" s="126">
        <v>7.93</v>
      </c>
      <c r="F27" s="115">
        <f t="shared" si="0"/>
        <v>42.504800000000003</v>
      </c>
      <c r="G27" s="116">
        <f t="shared" si="6"/>
        <v>30.504800000000003</v>
      </c>
      <c r="H27" s="113">
        <v>41</v>
      </c>
      <c r="I27" s="117" t="s">
        <v>260</v>
      </c>
      <c r="J27" s="118">
        <v>903</v>
      </c>
      <c r="K27" s="118" t="s">
        <v>272</v>
      </c>
      <c r="L27" s="114">
        <f>3.95+3+0.4</f>
        <v>7.3500000000000005</v>
      </c>
      <c r="M27" s="114">
        <f t="shared" si="17"/>
        <v>35.154800000000002</v>
      </c>
      <c r="N27" s="114">
        <f t="shared" si="7"/>
        <v>21.305939393939397</v>
      </c>
      <c r="O27" s="116">
        <f t="shared" si="8"/>
        <v>14.033212121212124</v>
      </c>
      <c r="P27" s="115">
        <f t="shared" si="9"/>
        <v>4.8826111111111112</v>
      </c>
      <c r="Q27" s="115">
        <f t="shared" si="10"/>
        <v>3.8826111111111112</v>
      </c>
      <c r="R27" s="121">
        <f t="shared" si="11"/>
        <v>19.694060606060603</v>
      </c>
      <c r="S27" s="116">
        <f t="shared" si="12"/>
        <v>37.11738888888889</v>
      </c>
      <c r="T27" s="116">
        <f t="shared" si="13"/>
        <v>0.64690763188477107</v>
      </c>
      <c r="U27" s="115">
        <f t="shared" si="1"/>
        <v>155.05959717814898</v>
      </c>
      <c r="V27" s="115">
        <f t="shared" si="14"/>
        <v>1012.9873331410138</v>
      </c>
      <c r="W27">
        <f t="shared" si="2"/>
        <v>0</v>
      </c>
      <c r="X27">
        <f t="shared" si="3"/>
        <v>1</v>
      </c>
      <c r="Y27">
        <v>0</v>
      </c>
      <c r="Z27">
        <f t="shared" si="18"/>
        <v>13.084499999999998</v>
      </c>
      <c r="AA27" s="122">
        <f t="shared" si="19"/>
        <v>29.420300000000005</v>
      </c>
      <c r="AB27" s="123">
        <f t="shared" si="15"/>
        <v>4.9033833333333341</v>
      </c>
      <c r="AC27" s="123">
        <f t="shared" si="16"/>
        <v>4</v>
      </c>
      <c r="AG27" s="166" t="s">
        <v>265</v>
      </c>
      <c r="AH27" s="167">
        <v>9</v>
      </c>
      <c r="AI27" s="167"/>
      <c r="AJ27" s="167">
        <v>10</v>
      </c>
      <c r="AK27" s="167"/>
      <c r="AL27" s="167"/>
      <c r="AM27" s="167">
        <v>19</v>
      </c>
    </row>
    <row r="28" spans="1:39" x14ac:dyDescent="0.25">
      <c r="A28" s="112" t="s">
        <v>267</v>
      </c>
      <c r="B28" s="112"/>
      <c r="C28" s="125">
        <v>3</v>
      </c>
      <c r="D28" s="126">
        <v>5.36</v>
      </c>
      <c r="E28" s="126">
        <v>7.93</v>
      </c>
      <c r="F28" s="115">
        <f t="shared" si="0"/>
        <v>42.504800000000003</v>
      </c>
      <c r="G28" s="116">
        <f t="shared" si="6"/>
        <v>30.504800000000003</v>
      </c>
      <c r="H28" s="113">
        <v>33</v>
      </c>
      <c r="I28" s="117" t="s">
        <v>261</v>
      </c>
      <c r="J28" s="118">
        <v>404</v>
      </c>
      <c r="K28" s="118" t="s">
        <v>272</v>
      </c>
      <c r="L28" s="114">
        <f>3.95+3+0.4</f>
        <v>7.3500000000000005</v>
      </c>
      <c r="M28" s="114">
        <f t="shared" si="17"/>
        <v>35.154800000000002</v>
      </c>
      <c r="N28" s="114">
        <f t="shared" si="7"/>
        <v>21.305939393939397</v>
      </c>
      <c r="O28" s="116">
        <f t="shared" si="8"/>
        <v>14.033212121212124</v>
      </c>
      <c r="P28" s="115">
        <f t="shared" si="9"/>
        <v>4.8826111111111112</v>
      </c>
      <c r="Q28" s="115">
        <f t="shared" si="10"/>
        <v>3.8826111111111112</v>
      </c>
      <c r="R28" s="121">
        <f t="shared" si="11"/>
        <v>11.694060606060603</v>
      </c>
      <c r="S28" s="116">
        <f t="shared" si="12"/>
        <v>29.11738888888889</v>
      </c>
      <c r="T28" s="116">
        <f t="shared" si="13"/>
        <v>0.64690763188477107</v>
      </c>
      <c r="U28" s="115">
        <f t="shared" si="1"/>
        <v>155.05959717814898</v>
      </c>
      <c r="V28" s="115">
        <f t="shared" si="14"/>
        <v>1012.9873331410138</v>
      </c>
      <c r="W28">
        <f t="shared" si="2"/>
        <v>0</v>
      </c>
      <c r="X28">
        <f t="shared" si="3"/>
        <v>1</v>
      </c>
      <c r="Y28">
        <v>0</v>
      </c>
      <c r="Z28">
        <f t="shared" si="18"/>
        <v>13.084499999999998</v>
      </c>
      <c r="AA28" s="122">
        <f t="shared" si="19"/>
        <v>29.420300000000005</v>
      </c>
      <c r="AB28" s="123">
        <f t="shared" si="15"/>
        <v>4.9033833333333341</v>
      </c>
      <c r="AC28" s="123">
        <f t="shared" si="16"/>
        <v>4</v>
      </c>
      <c r="AG28" s="166" t="s">
        <v>258</v>
      </c>
      <c r="AH28" s="167">
        <v>8</v>
      </c>
      <c r="AI28" s="167"/>
      <c r="AJ28" s="167">
        <v>8</v>
      </c>
      <c r="AK28" s="167"/>
      <c r="AL28" s="167"/>
      <c r="AM28" s="167">
        <v>16</v>
      </c>
    </row>
    <row r="29" spans="1:39" x14ac:dyDescent="0.25">
      <c r="A29" s="112" t="s">
        <v>267</v>
      </c>
      <c r="B29" s="112"/>
      <c r="C29" s="125">
        <v>4</v>
      </c>
      <c r="D29" s="126">
        <v>5.33</v>
      </c>
      <c r="E29" s="126">
        <v>7.96</v>
      </c>
      <c r="F29" s="115">
        <f t="shared" si="0"/>
        <v>42.4268</v>
      </c>
      <c r="G29" s="116">
        <f t="shared" si="6"/>
        <v>30.4268</v>
      </c>
      <c r="H29" s="113">
        <v>49</v>
      </c>
      <c r="I29" s="117" t="s">
        <v>260</v>
      </c>
      <c r="J29" s="118">
        <v>702</v>
      </c>
      <c r="K29" s="118" t="s">
        <v>273</v>
      </c>
      <c r="L29" s="114">
        <f>(5.1*0.6)+6*0.2</f>
        <v>4.26</v>
      </c>
      <c r="M29" s="114">
        <f t="shared" si="17"/>
        <v>38.166800000000002</v>
      </c>
      <c r="N29" s="114">
        <f t="shared" si="7"/>
        <v>23.131393939393941</v>
      </c>
      <c r="O29" s="116">
        <f t="shared" si="8"/>
        <v>15.858666666666668</v>
      </c>
      <c r="P29" s="115">
        <f t="shared" si="9"/>
        <v>5.3009444444444442</v>
      </c>
      <c r="Q29" s="115">
        <f t="shared" si="10"/>
        <v>4.3009444444444442</v>
      </c>
      <c r="R29" s="121">
        <f t="shared" si="11"/>
        <v>25.868606060606059</v>
      </c>
      <c r="S29" s="116">
        <f t="shared" si="12"/>
        <v>44.699055555555553</v>
      </c>
      <c r="T29" s="116">
        <f t="shared" si="13"/>
        <v>0.60651267372046846</v>
      </c>
      <c r="U29" s="115">
        <f t="shared" si="1"/>
        <v>172.04707691903195</v>
      </c>
      <c r="V29" s="115">
        <f t="shared" si="14"/>
        <v>1087.1145174648666</v>
      </c>
      <c r="W29">
        <f t="shared" si="2"/>
        <v>0</v>
      </c>
      <c r="X29">
        <f t="shared" si="3"/>
        <v>1</v>
      </c>
      <c r="Y29">
        <v>0</v>
      </c>
      <c r="Z29">
        <f t="shared" si="18"/>
        <v>13.133999999999999</v>
      </c>
      <c r="AA29" s="122">
        <f t="shared" si="19"/>
        <v>29.2928</v>
      </c>
      <c r="AB29" s="123">
        <f t="shared" si="15"/>
        <v>4.882133333333333</v>
      </c>
      <c r="AC29" s="123">
        <f t="shared" si="16"/>
        <v>4</v>
      </c>
      <c r="AG29" s="166" t="s">
        <v>424</v>
      </c>
      <c r="AH29" s="167">
        <v>18</v>
      </c>
      <c r="AI29" s="167"/>
      <c r="AJ29" s="167">
        <v>13</v>
      </c>
      <c r="AK29" s="167">
        <v>7</v>
      </c>
      <c r="AL29" s="167"/>
      <c r="AM29" s="167">
        <v>38</v>
      </c>
    </row>
    <row r="30" spans="1:39" x14ac:dyDescent="0.25">
      <c r="A30" s="112" t="s">
        <v>267</v>
      </c>
      <c r="B30" s="112"/>
      <c r="C30" s="125">
        <v>4</v>
      </c>
      <c r="D30" s="126">
        <v>5.33</v>
      </c>
      <c r="E30" s="126">
        <v>7.96</v>
      </c>
      <c r="F30" s="115">
        <f t="shared" si="0"/>
        <v>42.4268</v>
      </c>
      <c r="G30" s="116">
        <f t="shared" si="6"/>
        <v>30.4268</v>
      </c>
      <c r="H30" s="113">
        <v>42</v>
      </c>
      <c r="I30" s="117" t="s">
        <v>261</v>
      </c>
      <c r="J30" s="118">
        <v>202</v>
      </c>
      <c r="K30" s="118" t="s">
        <v>273</v>
      </c>
      <c r="L30" s="114">
        <f>(5.1*0.6)+6*0.2</f>
        <v>4.26</v>
      </c>
      <c r="M30" s="114">
        <f t="shared" si="17"/>
        <v>38.166800000000002</v>
      </c>
      <c r="N30" s="114">
        <f t="shared" si="7"/>
        <v>23.131393939393941</v>
      </c>
      <c r="O30" s="116">
        <f t="shared" si="8"/>
        <v>15.858666666666668</v>
      </c>
      <c r="P30" s="115">
        <f t="shared" si="9"/>
        <v>5.3009444444444442</v>
      </c>
      <c r="Q30" s="115">
        <f t="shared" si="10"/>
        <v>4.3009444444444442</v>
      </c>
      <c r="R30" s="121">
        <f t="shared" si="11"/>
        <v>18.868606060606059</v>
      </c>
      <c r="S30" s="116">
        <f t="shared" si="12"/>
        <v>37.699055555555553</v>
      </c>
      <c r="T30" s="116">
        <f t="shared" si="13"/>
        <v>0.60651267372046846</v>
      </c>
      <c r="U30" s="115">
        <f t="shared" si="1"/>
        <v>172.04707691903195</v>
      </c>
      <c r="V30" s="115">
        <f t="shared" si="14"/>
        <v>1087.1145174648666</v>
      </c>
      <c r="W30">
        <f t="shared" si="2"/>
        <v>0</v>
      </c>
      <c r="X30">
        <f t="shared" si="3"/>
        <v>1</v>
      </c>
      <c r="Y30">
        <v>0</v>
      </c>
      <c r="Z30">
        <f t="shared" si="18"/>
        <v>13.133999999999999</v>
      </c>
      <c r="AA30" s="122">
        <f t="shared" si="19"/>
        <v>29.2928</v>
      </c>
      <c r="AB30" s="123">
        <f t="shared" si="15"/>
        <v>4.882133333333333</v>
      </c>
      <c r="AC30" s="123">
        <f t="shared" si="16"/>
        <v>4</v>
      </c>
      <c r="AG30" s="166" t="s">
        <v>426</v>
      </c>
      <c r="AH30" s="167">
        <v>27</v>
      </c>
      <c r="AI30" s="167"/>
      <c r="AJ30" s="167">
        <v>23</v>
      </c>
      <c r="AK30" s="167">
        <v>4</v>
      </c>
      <c r="AL30" s="167"/>
      <c r="AM30" s="167">
        <v>54</v>
      </c>
    </row>
    <row r="31" spans="1:39" x14ac:dyDescent="0.25">
      <c r="A31" s="112" t="s">
        <v>267</v>
      </c>
      <c r="B31" s="112"/>
      <c r="C31" s="125">
        <v>5</v>
      </c>
      <c r="D31" s="126">
        <v>6.66</v>
      </c>
      <c r="E31" s="126">
        <v>8.15</v>
      </c>
      <c r="F31" s="115">
        <f t="shared" si="0"/>
        <v>54.279000000000003</v>
      </c>
      <c r="G31" s="116">
        <f t="shared" si="6"/>
        <v>42.279000000000003</v>
      </c>
      <c r="H31" s="113">
        <v>42</v>
      </c>
      <c r="I31" s="117" t="s">
        <v>260</v>
      </c>
      <c r="J31" s="118">
        <v>902</v>
      </c>
      <c r="K31" s="118" t="s">
        <v>274</v>
      </c>
      <c r="L31" s="114">
        <f>(5.52*0.6)+(6.4*0.45)+(1.2*0.5)</f>
        <v>6.7919999999999998</v>
      </c>
      <c r="M31" s="114">
        <f t="shared" si="17"/>
        <v>47.487000000000002</v>
      </c>
      <c r="N31" s="114">
        <f t="shared" si="7"/>
        <v>28.78</v>
      </c>
      <c r="O31" s="116">
        <f t="shared" si="8"/>
        <v>21.507272727272731</v>
      </c>
      <c r="P31" s="115">
        <f t="shared" si="9"/>
        <v>6.5954166666666669</v>
      </c>
      <c r="Q31" s="115">
        <f t="shared" si="10"/>
        <v>5.5954166666666669</v>
      </c>
      <c r="R31" s="121">
        <f t="shared" si="11"/>
        <v>13.219999999999999</v>
      </c>
      <c r="S31" s="116">
        <f t="shared" si="12"/>
        <v>36.404583333333335</v>
      </c>
      <c r="T31" s="116">
        <f t="shared" si="13"/>
        <v>0.71072671339956628</v>
      </c>
      <c r="U31" s="115">
        <f t="shared" si="1"/>
        <v>132.15674448307672</v>
      </c>
      <c r="V31" s="115">
        <f t="shared" si="14"/>
        <v>913.0476122897893</v>
      </c>
      <c r="W31">
        <f t="shared" si="2"/>
        <v>0</v>
      </c>
      <c r="X31">
        <f t="shared" si="3"/>
        <v>1</v>
      </c>
      <c r="Y31">
        <v>0</v>
      </c>
      <c r="Z31">
        <f t="shared" si="18"/>
        <v>13.4475</v>
      </c>
      <c r="AA31" s="122">
        <f t="shared" si="19"/>
        <v>40.831500000000005</v>
      </c>
      <c r="AB31" s="123">
        <f t="shared" si="15"/>
        <v>6.8052500000000009</v>
      </c>
      <c r="AC31" s="123">
        <f t="shared" si="16"/>
        <v>6</v>
      </c>
      <c r="AG31" s="166" t="s">
        <v>484</v>
      </c>
      <c r="AH31" s="167">
        <v>23</v>
      </c>
      <c r="AI31" s="167"/>
      <c r="AJ31" s="167">
        <v>4</v>
      </c>
      <c r="AK31" s="167"/>
      <c r="AL31" s="167"/>
      <c r="AM31" s="167">
        <v>27</v>
      </c>
    </row>
    <row r="32" spans="1:39" x14ac:dyDescent="0.25">
      <c r="A32" s="112" t="s">
        <v>267</v>
      </c>
      <c r="B32" s="112"/>
      <c r="C32" s="125">
        <v>5</v>
      </c>
      <c r="D32" s="126">
        <v>6.66</v>
      </c>
      <c r="E32" s="126">
        <v>8.15</v>
      </c>
      <c r="F32" s="115">
        <f t="shared" si="0"/>
        <v>54.279000000000003</v>
      </c>
      <c r="G32" s="116">
        <f t="shared" si="6"/>
        <v>42.279000000000003</v>
      </c>
      <c r="H32" s="113">
        <v>39</v>
      </c>
      <c r="I32" s="117" t="s">
        <v>261</v>
      </c>
      <c r="J32" s="118">
        <v>303</v>
      </c>
      <c r="K32" s="118" t="s">
        <v>275</v>
      </c>
      <c r="L32" s="114">
        <f>(5.52*0.6)+(6.4*0.45)+(1.2*0.5)</f>
        <v>6.7919999999999998</v>
      </c>
      <c r="M32" s="114">
        <f t="shared" si="17"/>
        <v>47.487000000000002</v>
      </c>
      <c r="N32" s="114">
        <f t="shared" si="7"/>
        <v>28.78</v>
      </c>
      <c r="O32" s="116">
        <f t="shared" si="8"/>
        <v>21.507272727272731</v>
      </c>
      <c r="P32" s="115">
        <f t="shared" si="9"/>
        <v>6.5954166666666669</v>
      </c>
      <c r="Q32" s="115">
        <f t="shared" si="10"/>
        <v>5.5954166666666669</v>
      </c>
      <c r="R32" s="121">
        <f t="shared" si="11"/>
        <v>10.219999999999999</v>
      </c>
      <c r="S32" s="116">
        <f t="shared" si="12"/>
        <v>33.404583333333335</v>
      </c>
      <c r="T32" s="116">
        <f t="shared" si="13"/>
        <v>0.71072671339956628</v>
      </c>
      <c r="U32" s="115">
        <f t="shared" si="1"/>
        <v>132.15674448307672</v>
      </c>
      <c r="V32" s="115">
        <f t="shared" si="14"/>
        <v>913.0476122897893</v>
      </c>
      <c r="W32">
        <f t="shared" si="2"/>
        <v>0</v>
      </c>
      <c r="X32">
        <f t="shared" si="3"/>
        <v>1</v>
      </c>
      <c r="Y32">
        <v>0</v>
      </c>
      <c r="Z32">
        <f t="shared" si="18"/>
        <v>13.4475</v>
      </c>
      <c r="AA32" s="122">
        <f t="shared" si="19"/>
        <v>40.831500000000005</v>
      </c>
      <c r="AB32" s="123">
        <f t="shared" si="15"/>
        <v>6.8052500000000009</v>
      </c>
      <c r="AC32" s="123">
        <f t="shared" si="16"/>
        <v>6</v>
      </c>
      <c r="AG32" s="166" t="s">
        <v>457</v>
      </c>
      <c r="AH32" s="167">
        <v>70</v>
      </c>
      <c r="AI32" s="167">
        <v>15</v>
      </c>
      <c r="AJ32" s="167">
        <v>4</v>
      </c>
      <c r="AK32" s="167">
        <v>3</v>
      </c>
      <c r="AL32" s="167"/>
      <c r="AM32" s="167">
        <v>92</v>
      </c>
    </row>
    <row r="33" spans="1:39" x14ac:dyDescent="0.25">
      <c r="A33" s="112" t="s">
        <v>267</v>
      </c>
      <c r="B33" s="112"/>
      <c r="C33" s="125">
        <v>6</v>
      </c>
      <c r="D33" s="126">
        <v>6.65</v>
      </c>
      <c r="E33" s="126">
        <v>8.1</v>
      </c>
      <c r="F33" s="115">
        <f t="shared" si="0"/>
        <v>53.865000000000002</v>
      </c>
      <c r="G33" s="116">
        <f t="shared" si="6"/>
        <v>41.865000000000002</v>
      </c>
      <c r="H33" s="113">
        <v>42</v>
      </c>
      <c r="I33" s="117" t="s">
        <v>260</v>
      </c>
      <c r="J33" s="118">
        <v>901</v>
      </c>
      <c r="K33" s="118" t="s">
        <v>276</v>
      </c>
      <c r="L33" s="114">
        <f>(5.56*0.6)+(6.25*0.42)+(8.1*0.2)+0.3*0.85</f>
        <v>7.8360000000000003</v>
      </c>
      <c r="M33" s="114">
        <f t="shared" si="17"/>
        <v>46.029000000000003</v>
      </c>
      <c r="N33" s="114">
        <f t="shared" si="7"/>
        <v>27.896363636363638</v>
      </c>
      <c r="O33" s="116">
        <f t="shared" si="8"/>
        <v>20.623636363636368</v>
      </c>
      <c r="P33" s="115">
        <f t="shared" si="9"/>
        <v>6.3929166666666672</v>
      </c>
      <c r="Q33" s="115">
        <f t="shared" si="10"/>
        <v>5.3929166666666672</v>
      </c>
      <c r="R33" s="121">
        <f t="shared" si="11"/>
        <v>14.103636363636362</v>
      </c>
      <c r="S33" s="116">
        <f t="shared" si="12"/>
        <v>36.607083333333335</v>
      </c>
      <c r="T33" s="116">
        <f t="shared" si="13"/>
        <v>0.7214496200175774</v>
      </c>
      <c r="U33" s="115">
        <f t="shared" si="1"/>
        <v>128.70619849516302</v>
      </c>
      <c r="V33" s="115">
        <f t="shared" si="14"/>
        <v>897.99068434252956</v>
      </c>
      <c r="W33">
        <f t="shared" si="2"/>
        <v>0</v>
      </c>
      <c r="X33">
        <f t="shared" si="3"/>
        <v>1</v>
      </c>
      <c r="Y33">
        <v>0</v>
      </c>
      <c r="Z33">
        <f t="shared" si="18"/>
        <v>13.364999999999998</v>
      </c>
      <c r="AA33" s="122">
        <f t="shared" si="19"/>
        <v>40.5</v>
      </c>
      <c r="AB33" s="123">
        <f t="shared" si="15"/>
        <v>6.75</v>
      </c>
      <c r="AC33" s="123">
        <f t="shared" si="16"/>
        <v>6</v>
      </c>
      <c r="AG33" s="166" t="s">
        <v>500</v>
      </c>
      <c r="AH33" s="167">
        <v>25</v>
      </c>
      <c r="AI33" s="167"/>
      <c r="AJ33" s="167">
        <v>27</v>
      </c>
      <c r="AK33" s="167">
        <v>4</v>
      </c>
      <c r="AL33" s="167"/>
      <c r="AM33" s="167">
        <v>56</v>
      </c>
    </row>
    <row r="34" spans="1:39" x14ac:dyDescent="0.25">
      <c r="A34" s="112" t="s">
        <v>267</v>
      </c>
      <c r="B34" s="112"/>
      <c r="C34" s="125">
        <v>6</v>
      </c>
      <c r="D34" s="126">
        <v>6.65</v>
      </c>
      <c r="E34" s="126">
        <v>8.1</v>
      </c>
      <c r="F34" s="115">
        <f t="shared" si="0"/>
        <v>53.865000000000002</v>
      </c>
      <c r="G34" s="116">
        <f t="shared" si="6"/>
        <v>41.865000000000002</v>
      </c>
      <c r="H34" s="113">
        <v>38</v>
      </c>
      <c r="I34" s="117" t="s">
        <v>261</v>
      </c>
      <c r="J34" s="118">
        <v>302</v>
      </c>
      <c r="K34" s="118" t="s">
        <v>276</v>
      </c>
      <c r="L34" s="114">
        <f>(5.56*0.6)+(6.25*0.42)+(8.1*0.2)+(0.3*0.85)</f>
        <v>7.8360000000000003</v>
      </c>
      <c r="M34" s="114">
        <f t="shared" si="17"/>
        <v>46.029000000000003</v>
      </c>
      <c r="N34" s="114">
        <f t="shared" si="7"/>
        <v>27.896363636363638</v>
      </c>
      <c r="O34" s="116">
        <f t="shared" si="8"/>
        <v>20.623636363636368</v>
      </c>
      <c r="P34" s="115">
        <f t="shared" si="9"/>
        <v>6.3929166666666672</v>
      </c>
      <c r="Q34" s="115">
        <f t="shared" si="10"/>
        <v>5.3929166666666672</v>
      </c>
      <c r="R34" s="121">
        <f t="shared" si="11"/>
        <v>10.103636363636362</v>
      </c>
      <c r="S34" s="116">
        <f t="shared" si="12"/>
        <v>32.607083333333335</v>
      </c>
      <c r="T34" s="116">
        <f t="shared" si="13"/>
        <v>0.7214496200175774</v>
      </c>
      <c r="U34" s="115">
        <f t="shared" si="1"/>
        <v>128.70619849516302</v>
      </c>
      <c r="V34" s="115">
        <f t="shared" si="14"/>
        <v>897.99068434252956</v>
      </c>
      <c r="W34">
        <f t="shared" si="2"/>
        <v>0</v>
      </c>
      <c r="X34">
        <f t="shared" si="3"/>
        <v>1</v>
      </c>
      <c r="Y34">
        <v>0</v>
      </c>
      <c r="Z34">
        <f t="shared" si="18"/>
        <v>13.364999999999998</v>
      </c>
      <c r="AA34" s="122">
        <f t="shared" si="19"/>
        <v>40.5</v>
      </c>
      <c r="AB34" s="123">
        <f t="shared" si="15"/>
        <v>6.75</v>
      </c>
      <c r="AC34" s="123">
        <f t="shared" si="16"/>
        <v>6</v>
      </c>
      <c r="AG34" s="166" t="s">
        <v>508</v>
      </c>
      <c r="AH34" s="167">
        <v>34</v>
      </c>
      <c r="AI34" s="167"/>
      <c r="AJ34" s="167"/>
      <c r="AK34" s="167">
        <v>3</v>
      </c>
      <c r="AL34" s="167"/>
      <c r="AM34" s="167">
        <v>37</v>
      </c>
    </row>
    <row r="35" spans="1:39" x14ac:dyDescent="0.25">
      <c r="A35" s="112" t="s">
        <v>267</v>
      </c>
      <c r="B35" s="112"/>
      <c r="C35" s="125">
        <v>7</v>
      </c>
      <c r="D35" s="126">
        <v>5.4</v>
      </c>
      <c r="E35" s="126">
        <v>7.92</v>
      </c>
      <c r="F35" s="115">
        <f t="shared" si="0"/>
        <v>42.768000000000001</v>
      </c>
      <c r="G35" s="116">
        <f t="shared" si="6"/>
        <v>30.768000000000001</v>
      </c>
      <c r="H35" s="113">
        <v>48</v>
      </c>
      <c r="I35" s="117" t="s">
        <v>260</v>
      </c>
      <c r="J35" s="118">
        <v>703</v>
      </c>
      <c r="K35" s="127" t="s">
        <v>277</v>
      </c>
      <c r="L35" s="126">
        <f>(5.1*0.58)+(6*0.2)+(0.65*0.65)</f>
        <v>4.5804999999999998</v>
      </c>
      <c r="M35" s="114">
        <f t="shared" si="17"/>
        <v>38.1875</v>
      </c>
      <c r="N35" s="114">
        <f t="shared" si="7"/>
        <v>23.143939393939394</v>
      </c>
      <c r="O35" s="116">
        <f t="shared" si="8"/>
        <v>15.871212121212123</v>
      </c>
      <c r="P35" s="115">
        <f t="shared" si="9"/>
        <v>5.3038194444444446</v>
      </c>
      <c r="Q35" s="115">
        <f t="shared" si="10"/>
        <v>4.3038194444444446</v>
      </c>
      <c r="R35" s="121">
        <f t="shared" si="11"/>
        <v>24.856060606060606</v>
      </c>
      <c r="S35" s="116">
        <f t="shared" si="12"/>
        <v>43.696180555555557</v>
      </c>
      <c r="T35" s="116">
        <f t="shared" si="13"/>
        <v>0.61306102117061023</v>
      </c>
      <c r="U35" s="115">
        <f t="shared" si="1"/>
        <v>169.14123439937595</v>
      </c>
      <c r="V35" s="115">
        <f t="shared" si="14"/>
        <v>1074.4344773790951</v>
      </c>
      <c r="W35">
        <f t="shared" si="2"/>
        <v>0</v>
      </c>
      <c r="X35">
        <f t="shared" si="3"/>
        <v>1</v>
      </c>
      <c r="Y35">
        <v>0</v>
      </c>
      <c r="Z35">
        <f t="shared" si="18"/>
        <v>13.068</v>
      </c>
      <c r="AA35" s="122">
        <f t="shared" si="19"/>
        <v>29.700000000000003</v>
      </c>
      <c r="AB35" s="123">
        <f t="shared" si="15"/>
        <v>4.95</v>
      </c>
      <c r="AC35" s="123">
        <f t="shared" si="16"/>
        <v>4</v>
      </c>
      <c r="AG35" s="166" t="s">
        <v>513</v>
      </c>
      <c r="AH35" s="167">
        <v>21</v>
      </c>
      <c r="AI35" s="167">
        <v>2</v>
      </c>
      <c r="AJ35" s="167">
        <v>28</v>
      </c>
      <c r="AK35" s="167"/>
      <c r="AL35" s="167"/>
      <c r="AM35" s="167">
        <v>51</v>
      </c>
    </row>
    <row r="36" spans="1:39" x14ac:dyDescent="0.25">
      <c r="A36" s="112" t="s">
        <v>267</v>
      </c>
      <c r="B36" s="112"/>
      <c r="C36" s="125">
        <v>7</v>
      </c>
      <c r="D36" s="126">
        <v>5.4</v>
      </c>
      <c r="E36" s="126">
        <v>7.92</v>
      </c>
      <c r="F36" s="115">
        <f t="shared" si="0"/>
        <v>42.768000000000001</v>
      </c>
      <c r="G36" s="116">
        <f t="shared" si="6"/>
        <v>30.768000000000001</v>
      </c>
      <c r="H36" s="113">
        <v>42</v>
      </c>
      <c r="I36" s="117" t="s">
        <v>261</v>
      </c>
      <c r="J36" s="118">
        <v>201</v>
      </c>
      <c r="K36" s="118" t="s">
        <v>277</v>
      </c>
      <c r="L36" s="126">
        <f>(5.1*0.58)+(6*0.2)+(0.65*0.65)</f>
        <v>4.5804999999999998</v>
      </c>
      <c r="M36" s="114">
        <f t="shared" si="17"/>
        <v>38.1875</v>
      </c>
      <c r="N36" s="114">
        <f t="shared" si="7"/>
        <v>23.143939393939394</v>
      </c>
      <c r="O36" s="116">
        <f t="shared" si="8"/>
        <v>15.871212121212123</v>
      </c>
      <c r="P36" s="115">
        <f t="shared" si="9"/>
        <v>5.3038194444444446</v>
      </c>
      <c r="Q36" s="115">
        <f t="shared" si="10"/>
        <v>4.3038194444444446</v>
      </c>
      <c r="R36" s="121">
        <f t="shared" si="11"/>
        <v>18.856060606060606</v>
      </c>
      <c r="S36" s="116">
        <f t="shared" si="12"/>
        <v>37.696180555555557</v>
      </c>
      <c r="T36" s="116">
        <f t="shared" si="13"/>
        <v>0.61306102117061023</v>
      </c>
      <c r="U36" s="115">
        <f t="shared" si="1"/>
        <v>169.14123439937595</v>
      </c>
      <c r="V36" s="115">
        <f t="shared" si="14"/>
        <v>1074.4344773790951</v>
      </c>
      <c r="W36">
        <f t="shared" si="2"/>
        <v>0</v>
      </c>
      <c r="X36">
        <f t="shared" si="3"/>
        <v>1</v>
      </c>
      <c r="Y36">
        <v>0</v>
      </c>
      <c r="Z36">
        <f t="shared" si="18"/>
        <v>13.068</v>
      </c>
      <c r="AA36" s="122">
        <f t="shared" si="19"/>
        <v>29.700000000000003</v>
      </c>
      <c r="AB36" s="123">
        <f t="shared" si="15"/>
        <v>4.95</v>
      </c>
      <c r="AC36" s="123">
        <f t="shared" si="16"/>
        <v>4</v>
      </c>
      <c r="AG36" s="166" t="s">
        <v>521</v>
      </c>
      <c r="AH36" s="167">
        <v>25</v>
      </c>
      <c r="AI36" s="167"/>
      <c r="AJ36" s="167"/>
      <c r="AK36" s="167"/>
      <c r="AL36" s="167"/>
      <c r="AM36" s="167">
        <v>25</v>
      </c>
    </row>
    <row r="37" spans="1:39" x14ac:dyDescent="0.25">
      <c r="A37" s="112" t="s">
        <v>267</v>
      </c>
      <c r="B37" s="112"/>
      <c r="C37" s="125">
        <v>8</v>
      </c>
      <c r="D37" s="126">
        <v>5.3</v>
      </c>
      <c r="E37" s="126">
        <v>7.9</v>
      </c>
      <c r="F37" s="115">
        <f t="shared" si="0"/>
        <v>41.87</v>
      </c>
      <c r="G37" s="116">
        <f t="shared" si="6"/>
        <v>29.869999999999997</v>
      </c>
      <c r="H37" s="113">
        <v>45</v>
      </c>
      <c r="I37" s="117" t="s">
        <v>260</v>
      </c>
      <c r="J37" s="118">
        <v>801</v>
      </c>
      <c r="K37" s="118" t="s">
        <v>278</v>
      </c>
      <c r="L37" s="114"/>
      <c r="M37" s="114">
        <f t="shared" si="17"/>
        <v>41.87</v>
      </c>
      <c r="N37" s="114">
        <f t="shared" si="7"/>
        <v>25.375757575757575</v>
      </c>
      <c r="O37" s="116">
        <f t="shared" si="8"/>
        <v>18.103030303030302</v>
      </c>
      <c r="P37" s="115">
        <f t="shared" si="9"/>
        <v>5.8152777777777773</v>
      </c>
      <c r="Q37" s="115">
        <f t="shared" si="10"/>
        <v>4.8152777777777773</v>
      </c>
      <c r="R37" s="121">
        <f t="shared" si="11"/>
        <v>19.624242424242425</v>
      </c>
      <c r="S37" s="116">
        <f t="shared" si="12"/>
        <v>40.18472222222222</v>
      </c>
      <c r="T37" s="116">
        <f t="shared" si="13"/>
        <v>0.5544830146649341</v>
      </c>
      <c r="U37" s="115">
        <f t="shared" si="1"/>
        <v>197.57448945430195</v>
      </c>
      <c r="V37" s="115">
        <f t="shared" si="14"/>
        <v>1198.5068630733176</v>
      </c>
      <c r="W37">
        <f t="shared" si="2"/>
        <v>0</v>
      </c>
      <c r="X37">
        <f t="shared" si="3"/>
        <v>1</v>
      </c>
      <c r="Y37">
        <v>0</v>
      </c>
      <c r="Z37">
        <f t="shared" si="18"/>
        <v>13.035</v>
      </c>
      <c r="AA37" s="122">
        <f t="shared" si="19"/>
        <v>28.834999999999997</v>
      </c>
      <c r="AB37" s="123">
        <f t="shared" si="15"/>
        <v>4.8058333333333332</v>
      </c>
      <c r="AC37" s="123">
        <f t="shared" si="16"/>
        <v>4</v>
      </c>
      <c r="AG37" s="166" t="s">
        <v>589</v>
      </c>
      <c r="AH37" s="167">
        <v>595</v>
      </c>
      <c r="AI37" s="167">
        <v>31</v>
      </c>
      <c r="AJ37" s="167">
        <v>285</v>
      </c>
      <c r="AK37" s="167">
        <v>62</v>
      </c>
      <c r="AL37" s="167">
        <v>24</v>
      </c>
      <c r="AM37" s="167">
        <v>997</v>
      </c>
    </row>
    <row r="38" spans="1:39" x14ac:dyDescent="0.25">
      <c r="A38" s="112" t="s">
        <v>267</v>
      </c>
      <c r="B38" s="112"/>
      <c r="C38" s="125">
        <v>8</v>
      </c>
      <c r="D38" s="126">
        <v>5.3</v>
      </c>
      <c r="E38" s="126">
        <v>7.9</v>
      </c>
      <c r="F38" s="115">
        <f t="shared" ref="F38:F69" si="20">D38*E38</f>
        <v>41.87</v>
      </c>
      <c r="G38" s="116">
        <f t="shared" si="6"/>
        <v>29.869999999999997</v>
      </c>
      <c r="H38" s="113">
        <v>47</v>
      </c>
      <c r="I38" s="117" t="s">
        <v>261</v>
      </c>
      <c r="J38" s="118">
        <v>501</v>
      </c>
      <c r="K38" s="118" t="s">
        <v>278</v>
      </c>
      <c r="L38" s="114"/>
      <c r="M38" s="114">
        <f t="shared" si="17"/>
        <v>41.87</v>
      </c>
      <c r="N38" s="114">
        <f t="shared" si="7"/>
        <v>25.375757575757575</v>
      </c>
      <c r="O38" s="116">
        <f t="shared" si="8"/>
        <v>18.103030303030302</v>
      </c>
      <c r="P38" s="115">
        <f t="shared" si="9"/>
        <v>5.8152777777777773</v>
      </c>
      <c r="Q38" s="115">
        <f t="shared" si="10"/>
        <v>4.8152777777777773</v>
      </c>
      <c r="R38" s="121">
        <f t="shared" si="11"/>
        <v>21.624242424242425</v>
      </c>
      <c r="S38" s="116">
        <f t="shared" si="12"/>
        <v>42.18472222222222</v>
      </c>
      <c r="T38" s="116">
        <f t="shared" si="13"/>
        <v>0.5544830146649341</v>
      </c>
      <c r="U38" s="115">
        <f t="shared" si="1"/>
        <v>197.57448945430195</v>
      </c>
      <c r="V38" s="115">
        <f t="shared" si="14"/>
        <v>1198.5068630733176</v>
      </c>
      <c r="W38">
        <f t="shared" si="2"/>
        <v>0</v>
      </c>
      <c r="X38">
        <f t="shared" si="3"/>
        <v>1</v>
      </c>
      <c r="Y38">
        <v>0</v>
      </c>
      <c r="Z38">
        <f t="shared" si="18"/>
        <v>13.035</v>
      </c>
      <c r="AA38" s="122">
        <f t="shared" si="19"/>
        <v>28.834999999999997</v>
      </c>
      <c r="AB38" s="123">
        <f t="shared" si="15"/>
        <v>4.8058333333333332</v>
      </c>
      <c r="AC38" s="123">
        <f t="shared" si="16"/>
        <v>4</v>
      </c>
    </row>
    <row r="39" spans="1:39" x14ac:dyDescent="0.25">
      <c r="A39" s="112" t="s">
        <v>267</v>
      </c>
      <c r="B39" s="112"/>
      <c r="C39" s="125">
        <v>9</v>
      </c>
      <c r="D39" s="126">
        <v>6.6</v>
      </c>
      <c r="E39" s="126">
        <v>8.15</v>
      </c>
      <c r="F39" s="115">
        <f t="shared" si="20"/>
        <v>53.79</v>
      </c>
      <c r="G39" s="116">
        <f t="shared" si="6"/>
        <v>41.79</v>
      </c>
      <c r="H39" s="113">
        <v>46</v>
      </c>
      <c r="I39" s="117" t="s">
        <v>260</v>
      </c>
      <c r="J39" s="118">
        <v>802</v>
      </c>
      <c r="K39" s="118" t="s">
        <v>279</v>
      </c>
      <c r="L39" s="114">
        <f>(5.1*0.65)+(6.3*0.45)+(6*0.2)</f>
        <v>7.3500000000000005</v>
      </c>
      <c r="M39" s="114">
        <f t="shared" si="17"/>
        <v>46.44</v>
      </c>
      <c r="N39" s="114">
        <f t="shared" si="7"/>
        <v>28.145454545454545</v>
      </c>
      <c r="O39" s="116">
        <f t="shared" si="8"/>
        <v>20.872727272727271</v>
      </c>
      <c r="P39" s="115">
        <f t="shared" si="9"/>
        <v>6.4499999999999993</v>
      </c>
      <c r="Q39" s="115">
        <f t="shared" si="10"/>
        <v>5.4499999999999993</v>
      </c>
      <c r="R39" s="121">
        <f t="shared" si="11"/>
        <v>17.854545454545455</v>
      </c>
      <c r="S39" s="116">
        <f t="shared" si="12"/>
        <v>40.549999999999997</v>
      </c>
      <c r="T39" s="116">
        <f t="shared" si="13"/>
        <v>0.71509240246406569</v>
      </c>
      <c r="U39" s="115">
        <f t="shared" si="1"/>
        <v>130.73941134242642</v>
      </c>
      <c r="V39" s="115">
        <f t="shared" si="14"/>
        <v>906.86288585786076</v>
      </c>
      <c r="W39">
        <f t="shared" si="2"/>
        <v>0</v>
      </c>
      <c r="X39">
        <f t="shared" si="3"/>
        <v>1</v>
      </c>
      <c r="Y39">
        <v>0</v>
      </c>
      <c r="Z39">
        <f t="shared" si="18"/>
        <v>13.4475</v>
      </c>
      <c r="AA39" s="122">
        <f t="shared" si="19"/>
        <v>40.342500000000001</v>
      </c>
      <c r="AB39" s="123">
        <f t="shared" si="15"/>
        <v>6.7237499999999999</v>
      </c>
      <c r="AC39" s="123">
        <f t="shared" si="16"/>
        <v>6</v>
      </c>
      <c r="AI39">
        <f>+GETPIVOTDATA("Total metros",$AG$9,"JORNADA","Mañana")+GETPIVOTDATA("Total metros",$AG$9,"JORNADA","unica")</f>
        <v>619</v>
      </c>
    </row>
    <row r="40" spans="1:39" x14ac:dyDescent="0.25">
      <c r="A40" s="112" t="s">
        <v>267</v>
      </c>
      <c r="B40" s="112"/>
      <c r="C40" s="125">
        <v>9</v>
      </c>
      <c r="D40" s="126">
        <v>6.6</v>
      </c>
      <c r="E40" s="126">
        <v>8.15</v>
      </c>
      <c r="F40" s="115">
        <f t="shared" si="20"/>
        <v>53.79</v>
      </c>
      <c r="G40" s="116">
        <f t="shared" si="6"/>
        <v>41.79</v>
      </c>
      <c r="H40" s="113">
        <v>49</v>
      </c>
      <c r="I40" s="117" t="s">
        <v>261</v>
      </c>
      <c r="J40" s="118">
        <v>502</v>
      </c>
      <c r="K40" s="118" t="s">
        <v>280</v>
      </c>
      <c r="L40" s="114">
        <f>(5.1*0.65)+(6.3*0.45)+(6*0.2)</f>
        <v>7.3500000000000005</v>
      </c>
      <c r="M40" s="114">
        <f t="shared" si="17"/>
        <v>46.44</v>
      </c>
      <c r="N40" s="114">
        <f t="shared" si="7"/>
        <v>28.145454545454545</v>
      </c>
      <c r="O40" s="116">
        <f t="shared" si="8"/>
        <v>20.872727272727271</v>
      </c>
      <c r="P40" s="115">
        <f t="shared" si="9"/>
        <v>6.4499999999999993</v>
      </c>
      <c r="Q40" s="115">
        <f t="shared" si="10"/>
        <v>5.4499999999999993</v>
      </c>
      <c r="R40" s="121">
        <f t="shared" si="11"/>
        <v>20.854545454545455</v>
      </c>
      <c r="S40" s="116">
        <f t="shared" si="12"/>
        <v>43.55</v>
      </c>
      <c r="T40" s="116">
        <f t="shared" si="13"/>
        <v>0.71509240246406569</v>
      </c>
      <c r="U40" s="115">
        <f t="shared" si="1"/>
        <v>130.73941134242642</v>
      </c>
      <c r="V40" s="115">
        <f t="shared" si="14"/>
        <v>906.86288585786076</v>
      </c>
      <c r="W40">
        <f t="shared" si="2"/>
        <v>0</v>
      </c>
      <c r="X40">
        <f t="shared" si="3"/>
        <v>1</v>
      </c>
      <c r="Y40">
        <v>0</v>
      </c>
      <c r="Z40">
        <f t="shared" si="18"/>
        <v>13.4475</v>
      </c>
      <c r="AA40" s="122">
        <f t="shared" si="19"/>
        <v>40.342500000000001</v>
      </c>
      <c r="AB40" s="123">
        <f t="shared" si="15"/>
        <v>6.7237499999999999</v>
      </c>
      <c r="AC40" s="123">
        <f t="shared" si="16"/>
        <v>6</v>
      </c>
    </row>
    <row r="41" spans="1:39" x14ac:dyDescent="0.25">
      <c r="A41" s="112" t="s">
        <v>267</v>
      </c>
      <c r="B41" s="112"/>
      <c r="C41" s="125">
        <v>10</v>
      </c>
      <c r="D41" s="126">
        <v>6.6</v>
      </c>
      <c r="E41" s="126">
        <v>8.1999999999999993</v>
      </c>
      <c r="F41" s="115">
        <f t="shared" si="20"/>
        <v>54.11999999999999</v>
      </c>
      <c r="G41" s="116">
        <f t="shared" si="6"/>
        <v>42.11999999999999</v>
      </c>
      <c r="H41" s="113">
        <v>47</v>
      </c>
      <c r="I41" s="117" t="s">
        <v>260</v>
      </c>
      <c r="J41" s="118">
        <v>803</v>
      </c>
      <c r="K41" s="118" t="s">
        <v>281</v>
      </c>
      <c r="L41" s="114">
        <f>(5.5*0.6)+(6.5*0.55)+(7.8*0.2)</f>
        <v>8.4350000000000005</v>
      </c>
      <c r="M41" s="114">
        <f t="shared" si="17"/>
        <v>45.684999999999988</v>
      </c>
      <c r="N41" s="114">
        <f t="shared" si="7"/>
        <v>27.68787878787878</v>
      </c>
      <c r="O41" s="116">
        <f t="shared" si="8"/>
        <v>20.415151515151511</v>
      </c>
      <c r="P41" s="115">
        <f t="shared" si="9"/>
        <v>6.3451388888888873</v>
      </c>
      <c r="Q41" s="115">
        <f t="shared" si="10"/>
        <v>5.3451388888888873</v>
      </c>
      <c r="R41" s="121">
        <f t="shared" si="11"/>
        <v>19.31212121212122</v>
      </c>
      <c r="S41" s="116">
        <f t="shared" si="12"/>
        <v>41.65486111111111</v>
      </c>
      <c r="T41" s="116">
        <f t="shared" si="13"/>
        <v>0.73017248851521188</v>
      </c>
      <c r="U41" s="115">
        <f t="shared" si="1"/>
        <v>125.97400284900286</v>
      </c>
      <c r="V41" s="115">
        <f t="shared" si="14"/>
        <v>886.0683760683761</v>
      </c>
      <c r="W41">
        <f t="shared" si="2"/>
        <v>0</v>
      </c>
      <c r="X41">
        <f t="shared" si="3"/>
        <v>1</v>
      </c>
      <c r="Y41">
        <v>0</v>
      </c>
      <c r="Z41">
        <f t="shared" si="18"/>
        <v>13.529999999999998</v>
      </c>
      <c r="AA41" s="122">
        <f t="shared" si="19"/>
        <v>40.589999999999989</v>
      </c>
      <c r="AB41" s="123">
        <f t="shared" si="15"/>
        <v>6.7649999999999979</v>
      </c>
      <c r="AC41" s="123">
        <f t="shared" si="16"/>
        <v>6</v>
      </c>
    </row>
    <row r="42" spans="1:39" x14ac:dyDescent="0.25">
      <c r="A42" s="112" t="s">
        <v>267</v>
      </c>
      <c r="B42" s="112"/>
      <c r="C42" s="125">
        <v>10</v>
      </c>
      <c r="D42" s="126">
        <v>6.6</v>
      </c>
      <c r="E42" s="126">
        <v>8.1999999999999993</v>
      </c>
      <c r="F42" s="115">
        <f t="shared" si="20"/>
        <v>54.11999999999999</v>
      </c>
      <c r="G42" s="116">
        <f t="shared" si="6"/>
        <v>42.11999999999999</v>
      </c>
      <c r="H42" s="113">
        <v>39</v>
      </c>
      <c r="I42" s="117" t="s">
        <v>261</v>
      </c>
      <c r="J42" s="118">
        <v>301</v>
      </c>
      <c r="K42" s="118" t="s">
        <v>281</v>
      </c>
      <c r="L42" s="114">
        <f>(5.5*0.6)+(6.5*0.55)+(7.8*0.2)</f>
        <v>8.4350000000000005</v>
      </c>
      <c r="M42" s="114">
        <f t="shared" si="17"/>
        <v>45.684999999999988</v>
      </c>
      <c r="N42" s="114">
        <f t="shared" si="7"/>
        <v>27.68787878787878</v>
      </c>
      <c r="O42" s="116">
        <f t="shared" si="8"/>
        <v>20.415151515151511</v>
      </c>
      <c r="P42" s="115">
        <f t="shared" si="9"/>
        <v>6.3451388888888873</v>
      </c>
      <c r="Q42" s="115">
        <f t="shared" si="10"/>
        <v>5.3451388888888873</v>
      </c>
      <c r="R42" s="121">
        <f t="shared" si="11"/>
        <v>11.31212121212122</v>
      </c>
      <c r="S42" s="116">
        <f t="shared" si="12"/>
        <v>33.65486111111111</v>
      </c>
      <c r="T42" s="116">
        <f t="shared" si="13"/>
        <v>0.73017248851521188</v>
      </c>
      <c r="U42" s="115">
        <f t="shared" si="1"/>
        <v>125.97400284900286</v>
      </c>
      <c r="V42" s="115">
        <f t="shared" si="14"/>
        <v>886.0683760683761</v>
      </c>
      <c r="W42">
        <f t="shared" si="2"/>
        <v>0</v>
      </c>
      <c r="X42">
        <f t="shared" si="3"/>
        <v>1</v>
      </c>
      <c r="Y42">
        <v>0</v>
      </c>
      <c r="Z42">
        <f t="shared" si="18"/>
        <v>13.529999999999998</v>
      </c>
      <c r="AA42" s="122">
        <f t="shared" si="19"/>
        <v>40.589999999999989</v>
      </c>
      <c r="AB42" s="123">
        <f t="shared" si="15"/>
        <v>6.7649999999999979</v>
      </c>
      <c r="AC42" s="123">
        <f t="shared" si="16"/>
        <v>6</v>
      </c>
    </row>
    <row r="43" spans="1:39" x14ac:dyDescent="0.25">
      <c r="A43" s="112" t="s">
        <v>267</v>
      </c>
      <c r="B43" s="112"/>
      <c r="C43" s="125">
        <v>11</v>
      </c>
      <c r="D43" s="126">
        <v>12.2</v>
      </c>
      <c r="E43" s="126">
        <v>5.9</v>
      </c>
      <c r="F43" s="115">
        <f t="shared" si="20"/>
        <v>71.98</v>
      </c>
      <c r="G43" s="116">
        <f t="shared" si="6"/>
        <v>59.980000000000004</v>
      </c>
      <c r="H43" s="113">
        <v>43</v>
      </c>
      <c r="I43" s="117" t="s">
        <v>260</v>
      </c>
      <c r="J43" s="118">
        <v>402</v>
      </c>
      <c r="K43" s="118" t="s">
        <v>282</v>
      </c>
      <c r="L43" s="114">
        <f>(4.6*0.5)+(0.6*0.3)+(0.6*1.2)+(3.35*0.75)</f>
        <v>5.7125000000000004</v>
      </c>
      <c r="M43" s="114">
        <f t="shared" si="17"/>
        <v>66.267499999999998</v>
      </c>
      <c r="N43" s="114">
        <f t="shared" si="7"/>
        <v>40.162121212121214</v>
      </c>
      <c r="O43" s="116">
        <f t="shared" si="8"/>
        <v>32.889393939393948</v>
      </c>
      <c r="P43" s="115">
        <f t="shared" si="9"/>
        <v>9.2038194444444432</v>
      </c>
      <c r="Q43" s="115">
        <f t="shared" si="10"/>
        <v>8.2038194444444432</v>
      </c>
      <c r="R43" s="121">
        <f t="shared" si="11"/>
        <v>2.8378787878787861</v>
      </c>
      <c r="S43" s="116">
        <f t="shared" si="12"/>
        <v>34.796180555555559</v>
      </c>
      <c r="T43" s="116">
        <f t="shared" si="13"/>
        <v>0.76634618455936376</v>
      </c>
      <c r="U43" s="115">
        <f t="shared" si="1"/>
        <v>115.30739413137712</v>
      </c>
      <c r="V43" s="115">
        <f t="shared" si="14"/>
        <v>839.52317439146373</v>
      </c>
      <c r="W43">
        <f t="shared" si="2"/>
        <v>1</v>
      </c>
      <c r="X43">
        <f t="shared" si="3"/>
        <v>0</v>
      </c>
      <c r="Y43">
        <f>+D43*1.65</f>
        <v>20.13</v>
      </c>
      <c r="AA43" s="122">
        <f>+F43-Y43</f>
        <v>51.850000000000009</v>
      </c>
      <c r="AB43" s="123">
        <f t="shared" si="15"/>
        <v>8.6416666666666675</v>
      </c>
      <c r="AC43" s="123">
        <f t="shared" si="16"/>
        <v>8</v>
      </c>
    </row>
    <row r="44" spans="1:39" x14ac:dyDescent="0.25">
      <c r="A44" s="112" t="s">
        <v>267</v>
      </c>
      <c r="B44" s="112"/>
      <c r="C44" s="125">
        <v>11</v>
      </c>
      <c r="D44" s="126">
        <v>12.2</v>
      </c>
      <c r="E44" s="126">
        <v>5.9</v>
      </c>
      <c r="F44" s="115">
        <f t="shared" si="20"/>
        <v>71.98</v>
      </c>
      <c r="G44" s="116">
        <f t="shared" si="6"/>
        <v>59.980000000000004</v>
      </c>
      <c r="H44" s="113">
        <v>49</v>
      </c>
      <c r="I44" s="117" t="s">
        <v>261</v>
      </c>
      <c r="J44" s="118">
        <v>503</v>
      </c>
      <c r="K44" s="118" t="s">
        <v>282</v>
      </c>
      <c r="L44" s="114">
        <f>(4.6*0.5)+(0.6*0.3)+(0.6*1.2)+(3.35*0.75)</f>
        <v>5.7125000000000004</v>
      </c>
      <c r="M44" s="114">
        <f t="shared" si="17"/>
        <v>66.267499999999998</v>
      </c>
      <c r="N44" s="114">
        <f t="shared" si="7"/>
        <v>40.162121212121214</v>
      </c>
      <c r="O44" s="116">
        <f t="shared" si="8"/>
        <v>32.889393939393948</v>
      </c>
      <c r="P44" s="115">
        <f t="shared" si="9"/>
        <v>9.2038194444444432</v>
      </c>
      <c r="Q44" s="115">
        <f t="shared" si="10"/>
        <v>8.2038194444444432</v>
      </c>
      <c r="R44" s="121">
        <f t="shared" si="11"/>
        <v>8.8378787878787861</v>
      </c>
      <c r="S44" s="116">
        <f t="shared" si="12"/>
        <v>40.796180555555559</v>
      </c>
      <c r="T44" s="116">
        <f t="shared" si="13"/>
        <v>0.76634618455936376</v>
      </c>
      <c r="U44" s="115">
        <f t="shared" si="1"/>
        <v>115.30739413137712</v>
      </c>
      <c r="V44" s="115">
        <f t="shared" si="14"/>
        <v>839.52317439146373</v>
      </c>
      <c r="W44">
        <f t="shared" si="2"/>
        <v>1</v>
      </c>
      <c r="X44">
        <f t="shared" si="3"/>
        <v>0</v>
      </c>
      <c r="Y44">
        <f>+D44*1.65</f>
        <v>20.13</v>
      </c>
      <c r="AA44" s="122">
        <f>+F44-Y44</f>
        <v>51.850000000000009</v>
      </c>
      <c r="AB44" s="123">
        <f t="shared" si="15"/>
        <v>8.6416666666666675</v>
      </c>
      <c r="AC44" s="123">
        <f t="shared" si="16"/>
        <v>8</v>
      </c>
    </row>
    <row r="45" spans="1:39" x14ac:dyDescent="0.25">
      <c r="A45" s="112" t="s">
        <v>267</v>
      </c>
      <c r="B45" s="112"/>
      <c r="C45" s="125">
        <v>12</v>
      </c>
      <c r="D45" s="126">
        <v>6.62</v>
      </c>
      <c r="E45" s="126">
        <v>8.15</v>
      </c>
      <c r="F45" s="115">
        <f t="shared" si="20"/>
        <v>53.953000000000003</v>
      </c>
      <c r="G45" s="116">
        <f t="shared" si="6"/>
        <v>41.953000000000003</v>
      </c>
      <c r="H45" s="113">
        <v>40</v>
      </c>
      <c r="I45" s="117" t="s">
        <v>260</v>
      </c>
      <c r="J45" s="118">
        <v>1001</v>
      </c>
      <c r="K45" s="118" t="s">
        <v>283</v>
      </c>
      <c r="L45" s="114">
        <f>(5.54*0.6)+(6.3*0.45)+(7.9*0.2)</f>
        <v>7.7389999999999999</v>
      </c>
      <c r="M45" s="114">
        <f t="shared" si="17"/>
        <v>46.214000000000006</v>
      </c>
      <c r="N45" s="114">
        <f t="shared" si="7"/>
        <v>28.008484848484855</v>
      </c>
      <c r="O45" s="116">
        <f t="shared" si="8"/>
        <v>20.735757575757582</v>
      </c>
      <c r="P45" s="115">
        <f t="shared" si="9"/>
        <v>6.4186111111111117</v>
      </c>
      <c r="Q45" s="115">
        <f t="shared" si="10"/>
        <v>5.4186111111111117</v>
      </c>
      <c r="R45" s="121">
        <f t="shared" si="11"/>
        <v>11.991515151515145</v>
      </c>
      <c r="S45" s="116">
        <f t="shared" si="12"/>
        <v>34.581388888888888</v>
      </c>
      <c r="T45" s="116">
        <f t="shared" si="13"/>
        <v>0.72066856769849175</v>
      </c>
      <c r="U45" s="115">
        <f t="shared" si="1"/>
        <v>128.95406764712894</v>
      </c>
      <c r="V45" s="115">
        <f t="shared" si="14"/>
        <v>899.0722951874717</v>
      </c>
      <c r="W45">
        <f t="shared" si="2"/>
        <v>0</v>
      </c>
      <c r="X45">
        <f t="shared" si="3"/>
        <v>1</v>
      </c>
      <c r="Y45">
        <v>0</v>
      </c>
      <c r="Z45">
        <f t="shared" ref="Z45:Z60" si="21">+E45*1.65</f>
        <v>13.4475</v>
      </c>
      <c r="AA45" s="122">
        <f t="shared" ref="AA45:AA60" si="22">+F45-Z45</f>
        <v>40.505500000000005</v>
      </c>
      <c r="AB45" s="123">
        <f t="shared" si="15"/>
        <v>6.7509166666666678</v>
      </c>
      <c r="AC45" s="123">
        <f t="shared" si="16"/>
        <v>6</v>
      </c>
    </row>
    <row r="46" spans="1:39" x14ac:dyDescent="0.25">
      <c r="A46" s="112" t="s">
        <v>267</v>
      </c>
      <c r="B46" s="112"/>
      <c r="C46" s="125">
        <v>13</v>
      </c>
      <c r="D46" s="126">
        <v>6.6</v>
      </c>
      <c r="E46" s="126">
        <v>8.1</v>
      </c>
      <c r="F46" s="115">
        <f t="shared" si="20"/>
        <v>53.459999999999994</v>
      </c>
      <c r="G46" s="116">
        <f t="shared" si="6"/>
        <v>41.459999999999994</v>
      </c>
      <c r="H46" s="113">
        <v>40</v>
      </c>
      <c r="I46" s="117" t="s">
        <v>260</v>
      </c>
      <c r="J46" s="118">
        <v>1002</v>
      </c>
      <c r="K46" s="118" t="s">
        <v>284</v>
      </c>
      <c r="L46" s="114">
        <f>(5*0.6)+(7*0.4)+(7.8*0.2)</f>
        <v>7.3600000000000012</v>
      </c>
      <c r="M46" s="114">
        <f t="shared" si="17"/>
        <v>46.099999999999994</v>
      </c>
      <c r="N46" s="114">
        <f t="shared" si="7"/>
        <v>27.939393939393938</v>
      </c>
      <c r="O46" s="116">
        <f t="shared" si="8"/>
        <v>20.666666666666664</v>
      </c>
      <c r="P46" s="115">
        <f t="shared" si="9"/>
        <v>6.4027777777777768</v>
      </c>
      <c r="Q46" s="115">
        <f t="shared" si="10"/>
        <v>5.4027777777777768</v>
      </c>
      <c r="R46" s="121">
        <f t="shared" si="11"/>
        <v>12.060606060606062</v>
      </c>
      <c r="S46" s="116">
        <f t="shared" si="12"/>
        <v>34.597222222222221</v>
      </c>
      <c r="T46" s="116">
        <f t="shared" si="13"/>
        <v>0.71359724612736652</v>
      </c>
      <c r="U46" s="115">
        <f t="shared" si="1"/>
        <v>131.22286541244577</v>
      </c>
      <c r="V46" s="115">
        <f t="shared" si="14"/>
        <v>908.97250361794511</v>
      </c>
      <c r="W46">
        <f t="shared" si="2"/>
        <v>0</v>
      </c>
      <c r="X46">
        <f t="shared" si="3"/>
        <v>1</v>
      </c>
      <c r="Y46">
        <v>0</v>
      </c>
      <c r="Z46">
        <f t="shared" si="21"/>
        <v>13.364999999999998</v>
      </c>
      <c r="AA46" s="122">
        <f t="shared" si="22"/>
        <v>40.094999999999999</v>
      </c>
      <c r="AB46" s="123">
        <f t="shared" si="15"/>
        <v>6.6825000000000001</v>
      </c>
      <c r="AC46" s="123">
        <f t="shared" si="16"/>
        <v>6</v>
      </c>
    </row>
    <row r="47" spans="1:39" x14ac:dyDescent="0.25">
      <c r="A47" s="112" t="s">
        <v>267</v>
      </c>
      <c r="B47" s="112"/>
      <c r="C47" s="125">
        <v>14</v>
      </c>
      <c r="D47" s="126">
        <v>5.4</v>
      </c>
      <c r="E47" s="126">
        <v>7.9</v>
      </c>
      <c r="F47" s="115">
        <f t="shared" si="20"/>
        <v>42.660000000000004</v>
      </c>
      <c r="G47" s="116">
        <f t="shared" si="6"/>
        <v>30.660000000000004</v>
      </c>
      <c r="H47" s="113">
        <v>42</v>
      </c>
      <c r="I47" s="117" t="s">
        <v>260</v>
      </c>
      <c r="J47" s="118">
        <v>401</v>
      </c>
      <c r="K47" s="118" t="s">
        <v>285</v>
      </c>
      <c r="L47" s="114">
        <f>(5.1*0.6)+(6*0.2)+(1.2*0.5)</f>
        <v>4.8599999999999994</v>
      </c>
      <c r="M47" s="114">
        <f t="shared" si="17"/>
        <v>37.800000000000004</v>
      </c>
      <c r="N47" s="114">
        <f t="shared" si="7"/>
        <v>22.909090909090914</v>
      </c>
      <c r="O47" s="116">
        <f t="shared" si="8"/>
        <v>15.63636363636364</v>
      </c>
      <c r="P47" s="115">
        <f t="shared" si="9"/>
        <v>5.2500000000000009</v>
      </c>
      <c r="Q47" s="115">
        <f t="shared" si="10"/>
        <v>4.2500000000000009</v>
      </c>
      <c r="R47" s="121">
        <f t="shared" si="11"/>
        <v>19.090909090909086</v>
      </c>
      <c r="S47" s="116">
        <f t="shared" si="12"/>
        <v>37.75</v>
      </c>
      <c r="T47" s="116">
        <f t="shared" si="13"/>
        <v>0.61566265060240966</v>
      </c>
      <c r="U47" s="115">
        <f t="shared" si="1"/>
        <v>168.00391389432485</v>
      </c>
      <c r="V47" s="115">
        <f t="shared" si="14"/>
        <v>1069.4716242661448</v>
      </c>
      <c r="W47">
        <f t="shared" si="2"/>
        <v>0</v>
      </c>
      <c r="X47">
        <f t="shared" si="3"/>
        <v>1</v>
      </c>
      <c r="Y47">
        <v>0</v>
      </c>
      <c r="Z47">
        <f t="shared" si="21"/>
        <v>13.035</v>
      </c>
      <c r="AA47" s="122">
        <f t="shared" si="22"/>
        <v>29.625000000000004</v>
      </c>
      <c r="AB47" s="123">
        <f t="shared" si="15"/>
        <v>4.9375000000000009</v>
      </c>
      <c r="AC47" s="123">
        <f t="shared" si="16"/>
        <v>4</v>
      </c>
    </row>
    <row r="48" spans="1:39" x14ac:dyDescent="0.25">
      <c r="A48" s="112" t="s">
        <v>267</v>
      </c>
      <c r="B48" s="112"/>
      <c r="C48" s="125">
        <v>15</v>
      </c>
      <c r="D48" s="126">
        <v>5.4</v>
      </c>
      <c r="E48" s="126">
        <v>7.9</v>
      </c>
      <c r="F48" s="115">
        <f t="shared" si="20"/>
        <v>42.660000000000004</v>
      </c>
      <c r="G48" s="116">
        <f t="shared" si="6"/>
        <v>30.660000000000004</v>
      </c>
      <c r="H48" s="113">
        <v>36</v>
      </c>
      <c r="I48" s="117" t="s">
        <v>261</v>
      </c>
      <c r="J48" s="118">
        <v>403</v>
      </c>
      <c r="K48" s="118" t="s">
        <v>285</v>
      </c>
      <c r="L48" s="114">
        <f>(5.1*0.6)+(6*0.2)+(1.2*0.5)</f>
        <v>4.8599999999999994</v>
      </c>
      <c r="M48" s="114">
        <f t="shared" si="17"/>
        <v>37.800000000000004</v>
      </c>
      <c r="N48" s="114">
        <f t="shared" si="7"/>
        <v>22.909090909090914</v>
      </c>
      <c r="O48" s="116">
        <f t="shared" si="8"/>
        <v>15.63636363636364</v>
      </c>
      <c r="P48" s="115">
        <f t="shared" si="9"/>
        <v>5.2500000000000009</v>
      </c>
      <c r="Q48" s="115">
        <f t="shared" si="10"/>
        <v>4.2500000000000009</v>
      </c>
      <c r="R48" s="121">
        <f t="shared" si="11"/>
        <v>13.090909090909086</v>
      </c>
      <c r="S48" s="116">
        <f t="shared" si="12"/>
        <v>31.75</v>
      </c>
      <c r="T48" s="116">
        <f t="shared" si="13"/>
        <v>0.61566265060240966</v>
      </c>
      <c r="U48" s="115">
        <f t="shared" si="1"/>
        <v>168.00391389432485</v>
      </c>
      <c r="V48" s="115">
        <f t="shared" si="14"/>
        <v>1069.4716242661448</v>
      </c>
      <c r="W48">
        <f t="shared" si="2"/>
        <v>0</v>
      </c>
      <c r="X48">
        <f t="shared" si="3"/>
        <v>1</v>
      </c>
      <c r="Y48">
        <v>0</v>
      </c>
      <c r="Z48">
        <f t="shared" si="21"/>
        <v>13.035</v>
      </c>
      <c r="AA48" s="122">
        <f t="shared" si="22"/>
        <v>29.625000000000004</v>
      </c>
      <c r="AB48" s="123">
        <f t="shared" si="15"/>
        <v>4.9375000000000009</v>
      </c>
      <c r="AC48" s="123">
        <f t="shared" si="16"/>
        <v>4</v>
      </c>
    </row>
    <row r="49" spans="1:29" x14ac:dyDescent="0.25">
      <c r="A49" s="112" t="s">
        <v>267</v>
      </c>
      <c r="B49" s="112"/>
      <c r="C49" s="125">
        <v>16</v>
      </c>
      <c r="D49" s="126">
        <v>6.6</v>
      </c>
      <c r="E49" s="126">
        <v>8.1999999999999993</v>
      </c>
      <c r="F49" s="115">
        <f t="shared" si="20"/>
        <v>54.11999999999999</v>
      </c>
      <c r="G49" s="116">
        <f t="shared" si="6"/>
        <v>42.11999999999999</v>
      </c>
      <c r="H49" s="113">
        <v>38</v>
      </c>
      <c r="I49" s="117" t="s">
        <v>260</v>
      </c>
      <c r="J49" s="118">
        <v>1003</v>
      </c>
      <c r="K49" s="118" t="s">
        <v>286</v>
      </c>
      <c r="L49" s="114">
        <f>(5.7*0.6)+(7.05*0.45)+(7.9*0.2)</f>
        <v>8.1724999999999994</v>
      </c>
      <c r="M49" s="114">
        <f t="shared" si="17"/>
        <v>45.947499999999991</v>
      </c>
      <c r="N49" s="114">
        <f t="shared" si="7"/>
        <v>27.846969696969694</v>
      </c>
      <c r="O49" s="116">
        <f t="shared" si="8"/>
        <v>20.574242424242421</v>
      </c>
      <c r="P49" s="115">
        <f t="shared" si="9"/>
        <v>6.3815972222222204</v>
      </c>
      <c r="Q49" s="115">
        <f t="shared" si="10"/>
        <v>5.3815972222222204</v>
      </c>
      <c r="R49" s="121">
        <f t="shared" si="11"/>
        <v>10.153030303030306</v>
      </c>
      <c r="S49" s="116">
        <f t="shared" si="12"/>
        <v>32.618402777777781</v>
      </c>
      <c r="T49" s="116">
        <f t="shared" si="13"/>
        <v>0.72686483454851369</v>
      </c>
      <c r="U49" s="115">
        <f t="shared" si="1"/>
        <v>127.00231481481484</v>
      </c>
      <c r="V49" s="115">
        <f t="shared" si="14"/>
        <v>890.55555555555566</v>
      </c>
      <c r="W49">
        <f t="shared" si="2"/>
        <v>0</v>
      </c>
      <c r="X49">
        <f t="shared" si="3"/>
        <v>1</v>
      </c>
      <c r="Y49">
        <v>0</v>
      </c>
      <c r="Z49">
        <f t="shared" si="21"/>
        <v>13.529999999999998</v>
      </c>
      <c r="AA49" s="122">
        <f t="shared" si="22"/>
        <v>40.589999999999989</v>
      </c>
      <c r="AB49" s="123">
        <f t="shared" si="15"/>
        <v>6.7649999999999979</v>
      </c>
      <c r="AC49" s="123">
        <f t="shared" si="16"/>
        <v>6</v>
      </c>
    </row>
    <row r="50" spans="1:29" x14ac:dyDescent="0.25">
      <c r="A50" s="112" t="s">
        <v>267</v>
      </c>
      <c r="B50" s="112"/>
      <c r="C50" s="125">
        <v>17</v>
      </c>
      <c r="D50" s="126">
        <v>6.6</v>
      </c>
      <c r="E50" s="126">
        <v>8.1999999999999993</v>
      </c>
      <c r="F50" s="115">
        <f t="shared" si="20"/>
        <v>54.11999999999999</v>
      </c>
      <c r="G50" s="116">
        <f t="shared" si="6"/>
        <v>42.11999999999999</v>
      </c>
      <c r="H50" s="113">
        <v>36</v>
      </c>
      <c r="I50" s="117" t="s">
        <v>260</v>
      </c>
      <c r="J50" s="118">
        <v>1102</v>
      </c>
      <c r="K50" s="118" t="s">
        <v>287</v>
      </c>
      <c r="L50" s="114">
        <f>(5.6*0.6)+(6.4*0.45)+(7.8*0.2)</f>
        <v>7.8000000000000007</v>
      </c>
      <c r="M50" s="114">
        <f t="shared" si="17"/>
        <v>46.319999999999993</v>
      </c>
      <c r="N50" s="114">
        <f t="shared" si="7"/>
        <v>28.072727272727271</v>
      </c>
      <c r="O50" s="116">
        <f t="shared" si="8"/>
        <v>20.799999999999997</v>
      </c>
      <c r="P50" s="115">
        <f t="shared" si="9"/>
        <v>6.4333333333333318</v>
      </c>
      <c r="Q50" s="115">
        <f t="shared" si="10"/>
        <v>5.4333333333333318</v>
      </c>
      <c r="R50" s="121">
        <f t="shared" si="11"/>
        <v>7.9272727272727295</v>
      </c>
      <c r="S50" s="116">
        <f t="shared" si="12"/>
        <v>30.56666666666667</v>
      </c>
      <c r="T50" s="116">
        <f t="shared" si="13"/>
        <v>0.7222222222222221</v>
      </c>
      <c r="U50" s="115">
        <f t="shared" si="1"/>
        <v>128.46153846153851</v>
      </c>
      <c r="V50" s="115">
        <f t="shared" si="14"/>
        <v>896.92307692307713</v>
      </c>
      <c r="W50">
        <f t="shared" si="2"/>
        <v>0</v>
      </c>
      <c r="X50">
        <f t="shared" si="3"/>
        <v>1</v>
      </c>
      <c r="Y50">
        <v>0</v>
      </c>
      <c r="Z50">
        <f t="shared" si="21"/>
        <v>13.529999999999998</v>
      </c>
      <c r="AA50" s="122">
        <f t="shared" si="22"/>
        <v>40.589999999999989</v>
      </c>
      <c r="AB50" s="123">
        <f t="shared" si="15"/>
        <v>6.7649999999999979</v>
      </c>
      <c r="AC50" s="123">
        <f t="shared" si="16"/>
        <v>6</v>
      </c>
    </row>
    <row r="51" spans="1:29" x14ac:dyDescent="0.25">
      <c r="A51" s="112" t="s">
        <v>267</v>
      </c>
      <c r="B51" s="112"/>
      <c r="C51" s="125">
        <v>18</v>
      </c>
      <c r="D51" s="126">
        <v>6.6</v>
      </c>
      <c r="E51" s="126">
        <v>8.1</v>
      </c>
      <c r="F51" s="115">
        <f t="shared" si="20"/>
        <v>53.459999999999994</v>
      </c>
      <c r="G51" s="116">
        <f t="shared" si="6"/>
        <v>41.459999999999994</v>
      </c>
      <c r="H51" s="113">
        <v>35</v>
      </c>
      <c r="I51" s="117" t="s">
        <v>260</v>
      </c>
      <c r="J51" s="118">
        <v>1101</v>
      </c>
      <c r="K51" s="118" t="s">
        <v>287</v>
      </c>
      <c r="L51" s="114">
        <f>(5.6*0.6)+(6.4*0.45)+(7.8*0.2)</f>
        <v>7.8000000000000007</v>
      </c>
      <c r="M51" s="114">
        <f t="shared" si="17"/>
        <v>45.66</v>
      </c>
      <c r="N51" s="114">
        <f t="shared" si="7"/>
        <v>27.672727272727272</v>
      </c>
      <c r="O51" s="116">
        <f t="shared" si="8"/>
        <v>20.399999999999999</v>
      </c>
      <c r="P51" s="115">
        <f t="shared" si="9"/>
        <v>6.3416666666666659</v>
      </c>
      <c r="Q51" s="115">
        <f t="shared" si="10"/>
        <v>5.3416666666666659</v>
      </c>
      <c r="R51" s="121">
        <f t="shared" si="11"/>
        <v>7.327272727272728</v>
      </c>
      <c r="S51" s="116">
        <f t="shared" si="12"/>
        <v>29.658333333333335</v>
      </c>
      <c r="T51" s="116">
        <f t="shared" si="13"/>
        <v>0.71904266389177929</v>
      </c>
      <c r="U51" s="115">
        <f t="shared" si="1"/>
        <v>129.47178002894358</v>
      </c>
      <c r="V51" s="115">
        <f t="shared" si="14"/>
        <v>901.33140376266294</v>
      </c>
      <c r="W51">
        <f t="shared" si="2"/>
        <v>0</v>
      </c>
      <c r="X51">
        <f t="shared" si="3"/>
        <v>1</v>
      </c>
      <c r="Y51">
        <v>0</v>
      </c>
      <c r="Z51">
        <f t="shared" si="21"/>
        <v>13.364999999999998</v>
      </c>
      <c r="AA51" s="122">
        <f t="shared" si="22"/>
        <v>40.094999999999999</v>
      </c>
      <c r="AB51" s="123">
        <f t="shared" si="15"/>
        <v>6.6825000000000001</v>
      </c>
      <c r="AC51" s="123">
        <f t="shared" si="16"/>
        <v>6</v>
      </c>
    </row>
    <row r="52" spans="1:29" x14ac:dyDescent="0.25">
      <c r="A52" s="112" t="s">
        <v>267</v>
      </c>
      <c r="B52" s="112"/>
      <c r="C52" s="125">
        <v>19</v>
      </c>
      <c r="D52" s="126">
        <v>5.7</v>
      </c>
      <c r="E52" s="126">
        <v>7.4</v>
      </c>
      <c r="F52" s="115">
        <f t="shared" si="20"/>
        <v>42.180000000000007</v>
      </c>
      <c r="G52" s="116">
        <f t="shared" si="6"/>
        <v>30.180000000000007</v>
      </c>
      <c r="H52" s="113">
        <v>51</v>
      </c>
      <c r="I52" s="117" t="s">
        <v>260</v>
      </c>
      <c r="J52" s="118">
        <v>602</v>
      </c>
      <c r="K52" s="128" t="s">
        <v>288</v>
      </c>
      <c r="L52" s="114"/>
      <c r="M52" s="114">
        <f t="shared" si="17"/>
        <v>42.180000000000007</v>
      </c>
      <c r="N52" s="114">
        <f t="shared" si="7"/>
        <v>25.56363636363637</v>
      </c>
      <c r="O52" s="116">
        <f t="shared" si="8"/>
        <v>18.290909090909096</v>
      </c>
      <c r="P52" s="115">
        <f t="shared" si="9"/>
        <v>5.8583333333333343</v>
      </c>
      <c r="Q52" s="115">
        <f t="shared" si="10"/>
        <v>4.8583333333333343</v>
      </c>
      <c r="R52" s="121">
        <f t="shared" si="11"/>
        <v>25.43636363636363</v>
      </c>
      <c r="S52" s="116">
        <f t="shared" si="12"/>
        <v>46.141666666666666</v>
      </c>
      <c r="T52" s="116">
        <f t="shared" si="13"/>
        <v>0.55703211517165008</v>
      </c>
      <c r="U52" s="115">
        <f t="shared" si="1"/>
        <v>196.21272365805169</v>
      </c>
      <c r="V52" s="115">
        <f t="shared" si="14"/>
        <v>1192.5646123260437</v>
      </c>
      <c r="W52">
        <f t="shared" si="2"/>
        <v>0</v>
      </c>
      <c r="X52">
        <f t="shared" si="3"/>
        <v>1</v>
      </c>
      <c r="Y52">
        <v>0</v>
      </c>
      <c r="Z52">
        <f t="shared" si="21"/>
        <v>12.209999999999999</v>
      </c>
      <c r="AA52" s="122">
        <f t="shared" si="22"/>
        <v>29.970000000000006</v>
      </c>
      <c r="AB52" s="123">
        <f t="shared" si="15"/>
        <v>4.995000000000001</v>
      </c>
      <c r="AC52" s="123">
        <f t="shared" si="16"/>
        <v>4</v>
      </c>
    </row>
    <row r="53" spans="1:29" x14ac:dyDescent="0.25">
      <c r="A53" s="112" t="s">
        <v>267</v>
      </c>
      <c r="B53" s="112"/>
      <c r="C53" s="125">
        <v>19</v>
      </c>
      <c r="D53" s="126">
        <v>5.7</v>
      </c>
      <c r="E53" s="126">
        <v>7.4</v>
      </c>
      <c r="F53" s="115">
        <f t="shared" si="20"/>
        <v>42.180000000000007</v>
      </c>
      <c r="G53" s="116">
        <f t="shared" si="6"/>
        <v>30.180000000000007</v>
      </c>
      <c r="H53" s="113">
        <v>47</v>
      </c>
      <c r="I53" s="117" t="s">
        <v>261</v>
      </c>
      <c r="J53" s="118">
        <v>102</v>
      </c>
      <c r="K53" s="128" t="s">
        <v>289</v>
      </c>
      <c r="L53" s="114"/>
      <c r="M53" s="114">
        <f t="shared" si="17"/>
        <v>42.180000000000007</v>
      </c>
      <c r="N53" s="114">
        <f t="shared" si="7"/>
        <v>25.56363636363637</v>
      </c>
      <c r="O53" s="116">
        <f t="shared" si="8"/>
        <v>18.290909090909096</v>
      </c>
      <c r="P53" s="115">
        <f t="shared" si="9"/>
        <v>5.8583333333333343</v>
      </c>
      <c r="Q53" s="115">
        <f t="shared" si="10"/>
        <v>4.8583333333333343</v>
      </c>
      <c r="R53" s="121">
        <f t="shared" si="11"/>
        <v>21.43636363636363</v>
      </c>
      <c r="S53" s="116">
        <f t="shared" si="12"/>
        <v>42.141666666666666</v>
      </c>
      <c r="T53" s="116">
        <f t="shared" si="13"/>
        <v>0.55703211517165008</v>
      </c>
      <c r="U53" s="115">
        <f t="shared" si="1"/>
        <v>196.21272365805169</v>
      </c>
      <c r="V53" s="115">
        <f t="shared" si="14"/>
        <v>1192.5646123260437</v>
      </c>
      <c r="W53">
        <f t="shared" si="2"/>
        <v>0</v>
      </c>
      <c r="X53">
        <f t="shared" si="3"/>
        <v>1</v>
      </c>
      <c r="Y53">
        <v>0</v>
      </c>
      <c r="Z53">
        <f t="shared" si="21"/>
        <v>12.209999999999999</v>
      </c>
      <c r="AA53" s="122">
        <f t="shared" si="22"/>
        <v>29.970000000000006</v>
      </c>
      <c r="AB53" s="123">
        <f t="shared" si="15"/>
        <v>4.995000000000001</v>
      </c>
      <c r="AC53" s="123">
        <f t="shared" si="16"/>
        <v>4</v>
      </c>
    </row>
    <row r="54" spans="1:29" x14ac:dyDescent="0.25">
      <c r="A54" s="112" t="s">
        <v>267</v>
      </c>
      <c r="B54" s="112"/>
      <c r="C54" s="125">
        <v>20</v>
      </c>
      <c r="D54" s="126">
        <v>5.6</v>
      </c>
      <c r="E54" s="126">
        <v>7.3</v>
      </c>
      <c r="F54" s="115">
        <f t="shared" si="20"/>
        <v>40.879999999999995</v>
      </c>
      <c r="G54" s="116">
        <f t="shared" si="6"/>
        <v>28.879999999999995</v>
      </c>
      <c r="H54" s="113">
        <v>50</v>
      </c>
      <c r="I54" s="117" t="s">
        <v>260</v>
      </c>
      <c r="J54" s="118">
        <v>603</v>
      </c>
      <c r="K54" s="128" t="s">
        <v>288</v>
      </c>
      <c r="L54" s="114"/>
      <c r="M54" s="114">
        <f t="shared" si="17"/>
        <v>40.879999999999995</v>
      </c>
      <c r="N54" s="114">
        <f t="shared" si="7"/>
        <v>24.775757575757574</v>
      </c>
      <c r="O54" s="116">
        <f t="shared" si="8"/>
        <v>17.5030303030303</v>
      </c>
      <c r="P54" s="115">
        <f t="shared" si="9"/>
        <v>5.6777777777777771</v>
      </c>
      <c r="Q54" s="115">
        <f t="shared" si="10"/>
        <v>4.6777777777777771</v>
      </c>
      <c r="R54" s="121">
        <f t="shared" si="11"/>
        <v>25.224242424242426</v>
      </c>
      <c r="S54" s="116">
        <f t="shared" si="12"/>
        <v>45.322222222222223</v>
      </c>
      <c r="T54" s="116">
        <f t="shared" si="13"/>
        <v>0.54614220877458397</v>
      </c>
      <c r="U54" s="115">
        <f t="shared" si="1"/>
        <v>202.11911357340722</v>
      </c>
      <c r="V54" s="115">
        <f t="shared" si="14"/>
        <v>1218.3379501385041</v>
      </c>
      <c r="W54">
        <f t="shared" si="2"/>
        <v>0</v>
      </c>
      <c r="X54">
        <f t="shared" si="3"/>
        <v>1</v>
      </c>
      <c r="Y54">
        <v>0</v>
      </c>
      <c r="Z54">
        <f t="shared" si="21"/>
        <v>12.045</v>
      </c>
      <c r="AA54" s="122">
        <f t="shared" si="22"/>
        <v>28.834999999999994</v>
      </c>
      <c r="AB54" s="123">
        <f t="shared" si="15"/>
        <v>4.8058333333333323</v>
      </c>
      <c r="AC54" s="123">
        <f t="shared" si="16"/>
        <v>4</v>
      </c>
    </row>
    <row r="55" spans="1:29" x14ac:dyDescent="0.25">
      <c r="A55" s="112" t="s">
        <v>267</v>
      </c>
      <c r="B55" s="112"/>
      <c r="C55" s="125">
        <v>20</v>
      </c>
      <c r="D55" s="126">
        <v>5.6</v>
      </c>
      <c r="E55" s="126">
        <v>7.3</v>
      </c>
      <c r="F55" s="115">
        <f t="shared" si="20"/>
        <v>40.879999999999995</v>
      </c>
      <c r="G55" s="116">
        <f t="shared" si="6"/>
        <v>28.879999999999995</v>
      </c>
      <c r="H55" s="113">
        <v>48</v>
      </c>
      <c r="I55" s="117" t="s">
        <v>261</v>
      </c>
      <c r="J55" s="118">
        <v>101</v>
      </c>
      <c r="K55" s="128" t="s">
        <v>289</v>
      </c>
      <c r="L55" s="114"/>
      <c r="M55" s="114">
        <f t="shared" si="17"/>
        <v>40.879999999999995</v>
      </c>
      <c r="N55" s="114">
        <f t="shared" si="7"/>
        <v>24.775757575757574</v>
      </c>
      <c r="O55" s="116">
        <f t="shared" si="8"/>
        <v>17.5030303030303</v>
      </c>
      <c r="P55" s="115">
        <f t="shared" si="9"/>
        <v>5.6777777777777771</v>
      </c>
      <c r="Q55" s="115">
        <f t="shared" si="10"/>
        <v>4.6777777777777771</v>
      </c>
      <c r="R55" s="121">
        <f t="shared" si="11"/>
        <v>23.224242424242426</v>
      </c>
      <c r="S55" s="116">
        <f t="shared" si="12"/>
        <v>43.322222222222223</v>
      </c>
      <c r="T55" s="116">
        <f t="shared" si="13"/>
        <v>0.54614220877458397</v>
      </c>
      <c r="U55" s="115">
        <f t="shared" si="1"/>
        <v>202.11911357340722</v>
      </c>
      <c r="V55" s="115">
        <f t="shared" si="14"/>
        <v>1218.3379501385041</v>
      </c>
      <c r="W55">
        <f t="shared" si="2"/>
        <v>0</v>
      </c>
      <c r="X55">
        <f t="shared" si="3"/>
        <v>1</v>
      </c>
      <c r="Y55">
        <v>0</v>
      </c>
      <c r="Z55">
        <f t="shared" si="21"/>
        <v>12.045</v>
      </c>
      <c r="AA55" s="122">
        <f t="shared" si="22"/>
        <v>28.834999999999994</v>
      </c>
      <c r="AB55" s="123">
        <f t="shared" si="15"/>
        <v>4.8058333333333323</v>
      </c>
      <c r="AC55" s="123">
        <f t="shared" si="16"/>
        <v>4</v>
      </c>
    </row>
    <row r="56" spans="1:29" x14ac:dyDescent="0.25">
      <c r="A56" s="112" t="s">
        <v>267</v>
      </c>
      <c r="B56" s="112"/>
      <c r="C56" s="125">
        <v>21</v>
      </c>
      <c r="D56" s="126">
        <v>6</v>
      </c>
      <c r="E56" s="126">
        <v>8.6999999999999993</v>
      </c>
      <c r="F56" s="115">
        <f t="shared" si="20"/>
        <v>52.199999999999996</v>
      </c>
      <c r="G56" s="116">
        <f t="shared" si="6"/>
        <v>40.199999999999996</v>
      </c>
      <c r="H56" s="113">
        <v>51</v>
      </c>
      <c r="I56" s="117" t="s">
        <v>260</v>
      </c>
      <c r="J56" s="118">
        <v>601</v>
      </c>
      <c r="K56" s="118" t="s">
        <v>290</v>
      </c>
      <c r="L56" s="114">
        <f>6*0.3*0.2</f>
        <v>0.36</v>
      </c>
      <c r="M56" s="114">
        <f t="shared" si="17"/>
        <v>51.839999999999996</v>
      </c>
      <c r="N56" s="114">
        <f t="shared" si="7"/>
        <v>31.418181818181818</v>
      </c>
      <c r="O56" s="116">
        <f t="shared" si="8"/>
        <v>24.145454545454545</v>
      </c>
      <c r="P56" s="115">
        <f t="shared" si="9"/>
        <v>7.1999999999999993</v>
      </c>
      <c r="Q56" s="115">
        <f t="shared" si="10"/>
        <v>6.1999999999999993</v>
      </c>
      <c r="R56" s="121">
        <f t="shared" si="11"/>
        <v>19.581818181818182</v>
      </c>
      <c r="S56" s="116">
        <f t="shared" si="12"/>
        <v>44.8</v>
      </c>
      <c r="T56" s="116">
        <f t="shared" si="13"/>
        <v>0.62969924812030076</v>
      </c>
      <c r="U56" s="115">
        <f t="shared" si="1"/>
        <v>162.02985074626866</v>
      </c>
      <c r="V56" s="115">
        <f t="shared" si="14"/>
        <v>1043.4029850746269</v>
      </c>
      <c r="W56">
        <f t="shared" si="2"/>
        <v>0</v>
      </c>
      <c r="X56">
        <f t="shared" si="3"/>
        <v>1</v>
      </c>
      <c r="Y56">
        <v>0</v>
      </c>
      <c r="Z56">
        <f t="shared" si="21"/>
        <v>14.354999999999999</v>
      </c>
      <c r="AA56" s="122">
        <f t="shared" si="22"/>
        <v>37.844999999999999</v>
      </c>
      <c r="AB56" s="123">
        <f t="shared" si="15"/>
        <v>6.3075000000000001</v>
      </c>
      <c r="AC56" s="123">
        <f t="shared" si="16"/>
        <v>6</v>
      </c>
    </row>
    <row r="57" spans="1:29" x14ac:dyDescent="0.25">
      <c r="A57" s="112" t="s">
        <v>267</v>
      </c>
      <c r="B57" s="112"/>
      <c r="C57" s="125">
        <v>21</v>
      </c>
      <c r="D57" s="126">
        <v>6</v>
      </c>
      <c r="E57" s="126">
        <v>8.6999999999999993</v>
      </c>
      <c r="F57" s="115">
        <f t="shared" si="20"/>
        <v>52.199999999999996</v>
      </c>
      <c r="G57" s="116">
        <f t="shared" si="6"/>
        <v>40.199999999999996</v>
      </c>
      <c r="H57" s="113">
        <v>42</v>
      </c>
      <c r="I57" s="117" t="s">
        <v>261</v>
      </c>
      <c r="J57" s="118">
        <v>203</v>
      </c>
      <c r="K57" s="118" t="s">
        <v>290</v>
      </c>
      <c r="L57" s="114">
        <f>6*0.3*0.2</f>
        <v>0.36</v>
      </c>
      <c r="M57" s="114">
        <f t="shared" si="17"/>
        <v>51.839999999999996</v>
      </c>
      <c r="N57" s="114">
        <f t="shared" si="7"/>
        <v>31.418181818181818</v>
      </c>
      <c r="O57" s="116">
        <f t="shared" si="8"/>
        <v>24.145454545454545</v>
      </c>
      <c r="P57" s="115">
        <f t="shared" si="9"/>
        <v>7.1999999999999993</v>
      </c>
      <c r="Q57" s="115">
        <f t="shared" si="10"/>
        <v>6.1999999999999993</v>
      </c>
      <c r="R57" s="121">
        <f t="shared" si="11"/>
        <v>10.581818181818182</v>
      </c>
      <c r="S57" s="116">
        <f t="shared" si="12"/>
        <v>35.799999999999997</v>
      </c>
      <c r="T57" s="116">
        <f t="shared" si="13"/>
        <v>0.62969924812030076</v>
      </c>
      <c r="U57" s="115">
        <f t="shared" si="1"/>
        <v>162.02985074626866</v>
      </c>
      <c r="V57" s="115">
        <f t="shared" si="14"/>
        <v>1043.4029850746269</v>
      </c>
      <c r="W57">
        <f t="shared" si="2"/>
        <v>0</v>
      </c>
      <c r="X57">
        <f t="shared" si="3"/>
        <v>1</v>
      </c>
      <c r="Y57">
        <v>0</v>
      </c>
      <c r="Z57">
        <f t="shared" si="21"/>
        <v>14.354999999999999</v>
      </c>
      <c r="AA57" s="122">
        <f t="shared" si="22"/>
        <v>37.844999999999999</v>
      </c>
      <c r="AB57" s="123">
        <f t="shared" si="15"/>
        <v>6.3075000000000001</v>
      </c>
      <c r="AC57" s="123">
        <f t="shared" si="16"/>
        <v>6</v>
      </c>
    </row>
    <row r="58" spans="1:29" x14ac:dyDescent="0.25">
      <c r="A58" s="112" t="s">
        <v>267</v>
      </c>
      <c r="B58" s="112"/>
      <c r="C58" s="125">
        <v>22</v>
      </c>
      <c r="D58" s="126">
        <v>6</v>
      </c>
      <c r="E58" s="126">
        <v>8.35</v>
      </c>
      <c r="F58" s="115">
        <f t="shared" si="20"/>
        <v>50.099999999999994</v>
      </c>
      <c r="G58" s="116">
        <f t="shared" si="6"/>
        <v>38.099999999999994</v>
      </c>
      <c r="H58" s="113">
        <v>48</v>
      </c>
      <c r="I58" s="117" t="s">
        <v>260</v>
      </c>
      <c r="J58" s="118">
        <v>703</v>
      </c>
      <c r="K58" s="118" t="s">
        <v>290</v>
      </c>
      <c r="L58" s="114">
        <f>6*0.3*0.2</f>
        <v>0.36</v>
      </c>
      <c r="M58" s="114">
        <f t="shared" si="17"/>
        <v>49.739999999999995</v>
      </c>
      <c r="N58" s="114">
        <f t="shared" si="7"/>
        <v>30.145454545454545</v>
      </c>
      <c r="O58" s="116">
        <f t="shared" si="8"/>
        <v>22.872727272727271</v>
      </c>
      <c r="P58" s="115">
        <f t="shared" si="9"/>
        <v>6.9083333333333323</v>
      </c>
      <c r="Q58" s="115">
        <f t="shared" si="10"/>
        <v>5.9083333333333323</v>
      </c>
      <c r="R58" s="121">
        <f t="shared" si="11"/>
        <v>17.854545454545455</v>
      </c>
      <c r="S58" s="116">
        <f t="shared" si="12"/>
        <v>42.091666666666669</v>
      </c>
      <c r="T58" s="116">
        <f t="shared" si="13"/>
        <v>0.61710398445092318</v>
      </c>
      <c r="U58" s="115">
        <f t="shared" si="1"/>
        <v>167.37795275590554</v>
      </c>
      <c r="V58" s="115">
        <f t="shared" si="14"/>
        <v>1066.740157480315</v>
      </c>
      <c r="W58">
        <f t="shared" si="2"/>
        <v>0</v>
      </c>
      <c r="X58">
        <f t="shared" si="3"/>
        <v>1</v>
      </c>
      <c r="Y58">
        <v>0</v>
      </c>
      <c r="Z58">
        <f t="shared" si="21"/>
        <v>13.777499999999998</v>
      </c>
      <c r="AA58" s="122">
        <f t="shared" si="22"/>
        <v>36.322499999999998</v>
      </c>
      <c r="AB58" s="123">
        <f t="shared" si="15"/>
        <v>6.05375</v>
      </c>
      <c r="AC58" s="123">
        <f t="shared" si="16"/>
        <v>6</v>
      </c>
    </row>
    <row r="59" spans="1:29" x14ac:dyDescent="0.25">
      <c r="A59" s="112" t="s">
        <v>267</v>
      </c>
      <c r="B59" s="112"/>
      <c r="C59" s="125">
        <v>22</v>
      </c>
      <c r="D59" s="126">
        <v>6</v>
      </c>
      <c r="E59" s="126">
        <v>8.35</v>
      </c>
      <c r="F59" s="115">
        <f t="shared" si="20"/>
        <v>50.099999999999994</v>
      </c>
      <c r="G59" s="116">
        <f t="shared" si="6"/>
        <v>38.099999999999994</v>
      </c>
      <c r="H59" s="113">
        <v>46</v>
      </c>
      <c r="I59" s="117" t="s">
        <v>261</v>
      </c>
      <c r="J59" s="118">
        <v>103</v>
      </c>
      <c r="K59" s="118" t="s">
        <v>290</v>
      </c>
      <c r="L59" s="114">
        <f>6*0.3*0.2</f>
        <v>0.36</v>
      </c>
      <c r="M59" s="114">
        <f t="shared" si="17"/>
        <v>49.739999999999995</v>
      </c>
      <c r="N59" s="114">
        <f t="shared" si="7"/>
        <v>30.145454545454545</v>
      </c>
      <c r="O59" s="116">
        <f t="shared" si="8"/>
        <v>22.872727272727271</v>
      </c>
      <c r="P59" s="115">
        <f t="shared" si="9"/>
        <v>6.9083333333333323</v>
      </c>
      <c r="Q59" s="115">
        <f t="shared" si="10"/>
        <v>5.9083333333333323</v>
      </c>
      <c r="R59" s="121">
        <f t="shared" si="11"/>
        <v>15.854545454545455</v>
      </c>
      <c r="S59" s="116">
        <f t="shared" si="12"/>
        <v>40.091666666666669</v>
      </c>
      <c r="T59" s="116">
        <f t="shared" si="13"/>
        <v>0.61710398445092318</v>
      </c>
      <c r="U59" s="115">
        <f t="shared" si="1"/>
        <v>167.37795275590554</v>
      </c>
      <c r="V59" s="115">
        <f t="shared" si="14"/>
        <v>1066.740157480315</v>
      </c>
      <c r="W59">
        <f t="shared" si="2"/>
        <v>0</v>
      </c>
      <c r="X59">
        <f t="shared" si="3"/>
        <v>1</v>
      </c>
      <c r="Y59">
        <v>0</v>
      </c>
      <c r="Z59">
        <f t="shared" si="21"/>
        <v>13.777499999999998</v>
      </c>
      <c r="AA59" s="122">
        <f t="shared" si="22"/>
        <v>36.322499999999998</v>
      </c>
      <c r="AB59" s="123">
        <f t="shared" si="15"/>
        <v>6.05375</v>
      </c>
      <c r="AC59" s="123">
        <f t="shared" si="16"/>
        <v>6</v>
      </c>
    </row>
    <row r="60" spans="1:29" x14ac:dyDescent="0.25">
      <c r="A60" s="112" t="s">
        <v>267</v>
      </c>
      <c r="B60" s="112"/>
      <c r="C60" s="125">
        <v>23</v>
      </c>
      <c r="D60" s="126">
        <v>6.6</v>
      </c>
      <c r="E60" s="126">
        <v>8</v>
      </c>
      <c r="F60" s="115">
        <f t="shared" si="20"/>
        <v>52.8</v>
      </c>
      <c r="G60" s="116">
        <f t="shared" si="6"/>
        <v>40.799999999999997</v>
      </c>
      <c r="H60" s="129">
        <f t="shared" ref="H60:H65" si="23">+G60/1.2</f>
        <v>34</v>
      </c>
      <c r="I60" s="117" t="s">
        <v>260</v>
      </c>
      <c r="J60" s="118"/>
      <c r="K60" s="118" t="s">
        <v>291</v>
      </c>
      <c r="L60" s="114">
        <f>(7.9*0.4)+(5*0.59)</f>
        <v>6.1099999999999994</v>
      </c>
      <c r="M60" s="114">
        <f t="shared" si="17"/>
        <v>46.69</v>
      </c>
      <c r="N60" s="114">
        <f t="shared" si="7"/>
        <v>28.296969696969697</v>
      </c>
      <c r="O60" s="116">
        <f t="shared" si="8"/>
        <v>21.024242424242424</v>
      </c>
      <c r="P60" s="115">
        <f t="shared" si="9"/>
        <v>6.4847222222222216</v>
      </c>
      <c r="Q60" s="115">
        <f t="shared" si="10"/>
        <v>5.4847222222222216</v>
      </c>
      <c r="R60" s="121">
        <f t="shared" si="11"/>
        <v>5.7030303030303031</v>
      </c>
      <c r="S60" s="116">
        <f t="shared" si="12"/>
        <v>28.515277777777779</v>
      </c>
      <c r="T60" s="116">
        <f t="shared" si="13"/>
        <v>0.69517805418299539</v>
      </c>
      <c r="U60" s="115">
        <f t="shared" si="1"/>
        <v>137.34926470588235</v>
      </c>
      <c r="V60" s="115">
        <f t="shared" si="14"/>
        <v>935.70588235294122</v>
      </c>
      <c r="W60">
        <f t="shared" si="2"/>
        <v>0</v>
      </c>
      <c r="X60">
        <f t="shared" si="3"/>
        <v>1</v>
      </c>
      <c r="Y60">
        <v>0</v>
      </c>
      <c r="Z60">
        <f t="shared" si="21"/>
        <v>13.2</v>
      </c>
      <c r="AA60" s="122">
        <f t="shared" si="22"/>
        <v>39.599999999999994</v>
      </c>
      <c r="AB60" s="123">
        <f t="shared" si="15"/>
        <v>6.5999999999999988</v>
      </c>
      <c r="AC60" s="123">
        <f t="shared" si="16"/>
        <v>6</v>
      </c>
    </row>
    <row r="61" spans="1:29" x14ac:dyDescent="0.25">
      <c r="A61" s="112" t="s">
        <v>267</v>
      </c>
      <c r="B61" s="112"/>
      <c r="C61" s="125">
        <v>24</v>
      </c>
      <c r="D61" s="126">
        <v>7.5</v>
      </c>
      <c r="E61" s="126">
        <v>6.6</v>
      </c>
      <c r="F61" s="115">
        <f t="shared" si="20"/>
        <v>49.5</v>
      </c>
      <c r="G61" s="116">
        <f t="shared" si="6"/>
        <v>37.5</v>
      </c>
      <c r="H61" s="129">
        <f t="shared" si="23"/>
        <v>31.25</v>
      </c>
      <c r="I61" s="117" t="s">
        <v>260</v>
      </c>
      <c r="J61" s="118"/>
      <c r="K61" s="118" t="s">
        <v>292</v>
      </c>
      <c r="L61" s="114">
        <f>(6*0.3)+(0.45*1.3)</f>
        <v>2.3849999999999998</v>
      </c>
      <c r="M61" s="114">
        <f t="shared" si="17"/>
        <v>47.115000000000002</v>
      </c>
      <c r="N61" s="114">
        <f t="shared" si="7"/>
        <v>28.554545454545458</v>
      </c>
      <c r="O61" s="116">
        <f t="shared" si="8"/>
        <v>21.281818181818185</v>
      </c>
      <c r="P61" s="115">
        <f t="shared" si="9"/>
        <v>6.5437500000000002</v>
      </c>
      <c r="Q61" s="115">
        <f t="shared" si="10"/>
        <v>5.5437500000000002</v>
      </c>
      <c r="R61" s="121">
        <f t="shared" si="11"/>
        <v>2.6954545454545418</v>
      </c>
      <c r="S61" s="116">
        <f t="shared" si="12"/>
        <v>25.706250000000001</v>
      </c>
      <c r="T61" s="116">
        <f t="shared" si="13"/>
        <v>0.63435676224308546</v>
      </c>
      <c r="U61" s="115">
        <f t="shared" si="1"/>
        <v>160.10599999999999</v>
      </c>
      <c r="V61" s="115">
        <f t="shared" si="14"/>
        <v>1035.008</v>
      </c>
      <c r="W61">
        <f t="shared" si="2"/>
        <v>1</v>
      </c>
      <c r="X61">
        <f t="shared" si="3"/>
        <v>0</v>
      </c>
      <c r="Y61">
        <f>+D61*1.65</f>
        <v>12.375</v>
      </c>
      <c r="AA61" s="122">
        <f>+F61-Y61</f>
        <v>37.125</v>
      </c>
      <c r="AB61" s="123">
        <f t="shared" si="15"/>
        <v>6.1875</v>
      </c>
      <c r="AC61" s="123">
        <f t="shared" si="16"/>
        <v>6</v>
      </c>
    </row>
    <row r="62" spans="1:29" x14ac:dyDescent="0.25">
      <c r="A62" s="112" t="s">
        <v>267</v>
      </c>
      <c r="B62" s="112"/>
      <c r="C62" s="125">
        <v>25</v>
      </c>
      <c r="D62" s="126">
        <v>6.5</v>
      </c>
      <c r="E62" s="126">
        <v>7.55</v>
      </c>
      <c r="F62" s="115">
        <f t="shared" si="20"/>
        <v>49.074999999999996</v>
      </c>
      <c r="G62" s="116">
        <f t="shared" si="6"/>
        <v>37.074999999999996</v>
      </c>
      <c r="H62" s="129">
        <f t="shared" si="23"/>
        <v>30.895833333333332</v>
      </c>
      <c r="I62" s="117" t="s">
        <v>260</v>
      </c>
      <c r="J62" s="118"/>
      <c r="K62" s="118" t="s">
        <v>293</v>
      </c>
      <c r="L62" s="114">
        <f>(3*1)+(0.3*0.9)+(6*1*0.4)+(0.6*0.3)+(2.6*0.5)</f>
        <v>7.1499999999999995</v>
      </c>
      <c r="M62" s="114">
        <f t="shared" si="17"/>
        <v>41.924999999999997</v>
      </c>
      <c r="N62" s="114">
        <f t="shared" si="7"/>
        <v>25.40909090909091</v>
      </c>
      <c r="O62" s="116">
        <f t="shared" si="8"/>
        <v>18.136363636363637</v>
      </c>
      <c r="P62" s="115">
        <f t="shared" si="9"/>
        <v>5.8229166666666661</v>
      </c>
      <c r="Q62" s="115">
        <f t="shared" si="10"/>
        <v>4.8229166666666661</v>
      </c>
      <c r="R62" s="121">
        <f t="shared" si="11"/>
        <v>5.4867424242424221</v>
      </c>
      <c r="S62" s="116">
        <f t="shared" si="12"/>
        <v>26.072916666666664</v>
      </c>
      <c r="T62" s="116">
        <f t="shared" si="13"/>
        <v>0.68752897542883629</v>
      </c>
      <c r="U62" s="115">
        <f t="shared" si="1"/>
        <v>139.98988536749835</v>
      </c>
      <c r="V62" s="115">
        <f t="shared" si="14"/>
        <v>947.2285906945383</v>
      </c>
      <c r="W62">
        <f t="shared" si="2"/>
        <v>0</v>
      </c>
      <c r="X62">
        <f t="shared" si="3"/>
        <v>1</v>
      </c>
      <c r="Y62">
        <v>0</v>
      </c>
      <c r="Z62">
        <f>+E62*1.65</f>
        <v>12.4575</v>
      </c>
      <c r="AA62" s="122">
        <f>+F62-Z62</f>
        <v>36.617499999999993</v>
      </c>
      <c r="AB62" s="123">
        <f t="shared" si="15"/>
        <v>6.1029166666666654</v>
      </c>
      <c r="AC62" s="123">
        <f t="shared" si="16"/>
        <v>6</v>
      </c>
    </row>
    <row r="63" spans="1:29" x14ac:dyDescent="0.25">
      <c r="A63" s="112" t="s">
        <v>267</v>
      </c>
      <c r="B63" s="112"/>
      <c r="C63" s="125">
        <v>25</v>
      </c>
      <c r="D63" s="126">
        <v>6.5</v>
      </c>
      <c r="E63" s="126">
        <v>7.55</v>
      </c>
      <c r="F63" s="115">
        <f t="shared" si="20"/>
        <v>49.074999999999996</v>
      </c>
      <c r="G63" s="116">
        <f t="shared" si="6"/>
        <v>37.074999999999996</v>
      </c>
      <c r="H63" s="129">
        <f t="shared" si="23"/>
        <v>30.895833333333332</v>
      </c>
      <c r="I63" s="117" t="s">
        <v>261</v>
      </c>
      <c r="J63" s="118"/>
      <c r="K63" s="118" t="s">
        <v>293</v>
      </c>
      <c r="L63" s="114">
        <f>(3*1)+(0.3*0.9)+(6*1*0.4)+(0.6*0.3)+(2.6*0.5)</f>
        <v>7.1499999999999995</v>
      </c>
      <c r="M63" s="114">
        <f t="shared" si="17"/>
        <v>41.924999999999997</v>
      </c>
      <c r="N63" s="114">
        <f t="shared" si="7"/>
        <v>25.40909090909091</v>
      </c>
      <c r="O63" s="116">
        <f t="shared" si="8"/>
        <v>18.136363636363637</v>
      </c>
      <c r="P63" s="115">
        <f t="shared" si="9"/>
        <v>5.8229166666666661</v>
      </c>
      <c r="Q63" s="115">
        <f t="shared" si="10"/>
        <v>4.8229166666666661</v>
      </c>
      <c r="R63" s="121">
        <f t="shared" si="11"/>
        <v>5.4867424242424221</v>
      </c>
      <c r="S63" s="116">
        <f t="shared" si="12"/>
        <v>26.072916666666664</v>
      </c>
      <c r="T63" s="116">
        <f t="shared" si="13"/>
        <v>0.68752897542883629</v>
      </c>
      <c r="U63" s="115">
        <f t="shared" si="1"/>
        <v>139.98988536749835</v>
      </c>
      <c r="V63" s="115">
        <f t="shared" si="14"/>
        <v>947.2285906945383</v>
      </c>
      <c r="W63">
        <f t="shared" si="2"/>
        <v>0</v>
      </c>
      <c r="X63">
        <f t="shared" si="3"/>
        <v>1</v>
      </c>
      <c r="Y63">
        <v>0</v>
      </c>
      <c r="Z63">
        <f>+E63*1.65</f>
        <v>12.4575</v>
      </c>
      <c r="AA63" s="122">
        <f>+F63-Z63</f>
        <v>36.617499999999993</v>
      </c>
      <c r="AB63" s="123">
        <f t="shared" si="15"/>
        <v>6.1029166666666654</v>
      </c>
      <c r="AC63" s="123">
        <f t="shared" si="16"/>
        <v>6</v>
      </c>
    </row>
    <row r="64" spans="1:29" x14ac:dyDescent="0.25">
      <c r="A64" s="112" t="s">
        <v>267</v>
      </c>
      <c r="B64" s="112"/>
      <c r="C64" s="125">
        <v>26</v>
      </c>
      <c r="D64" s="126">
        <v>8.1999999999999993</v>
      </c>
      <c r="E64" s="126">
        <v>6.6</v>
      </c>
      <c r="F64" s="115">
        <f t="shared" si="20"/>
        <v>54.11999999999999</v>
      </c>
      <c r="G64" s="116">
        <f t="shared" si="6"/>
        <v>42.11999999999999</v>
      </c>
      <c r="H64" s="129">
        <f t="shared" si="23"/>
        <v>35.099999999999994</v>
      </c>
      <c r="I64" s="117" t="s">
        <v>260</v>
      </c>
      <c r="J64" s="118"/>
      <c r="K64" s="118" t="s">
        <v>294</v>
      </c>
      <c r="L64" s="114">
        <f>(5.6*0.6)+(6.4*0.4)+(7.85*0.2)+(0.3*0.6)</f>
        <v>7.67</v>
      </c>
      <c r="M64" s="114">
        <f t="shared" si="17"/>
        <v>46.449999999999989</v>
      </c>
      <c r="N64" s="114">
        <f t="shared" si="7"/>
        <v>28.151515151515145</v>
      </c>
      <c r="O64" s="116">
        <f t="shared" si="8"/>
        <v>20.878787878787872</v>
      </c>
      <c r="P64" s="115">
        <f t="shared" si="9"/>
        <v>6.4513888888888875</v>
      </c>
      <c r="Q64" s="115">
        <f t="shared" si="10"/>
        <v>5.4513888888888875</v>
      </c>
      <c r="R64" s="121">
        <f t="shared" si="11"/>
        <v>6.9484848484848492</v>
      </c>
      <c r="S64" s="116">
        <f t="shared" si="12"/>
        <v>29.648611111111109</v>
      </c>
      <c r="T64" s="116">
        <f t="shared" si="13"/>
        <v>0.72061591103507272</v>
      </c>
      <c r="U64" s="115">
        <f t="shared" si="1"/>
        <v>128.97079772079772</v>
      </c>
      <c r="V64" s="115">
        <f t="shared" si="14"/>
        <v>899.14529914529908</v>
      </c>
      <c r="W64">
        <f t="shared" si="2"/>
        <v>1</v>
      </c>
      <c r="X64">
        <f t="shared" si="3"/>
        <v>0</v>
      </c>
      <c r="Y64">
        <f t="shared" ref="Y64:Y104" si="24">+D64*1.65</f>
        <v>13.529999999999998</v>
      </c>
      <c r="AA64" s="122">
        <f t="shared" ref="AA64:AA95" si="25">+F64-Y64</f>
        <v>40.589999999999989</v>
      </c>
      <c r="AB64" s="123">
        <f t="shared" si="15"/>
        <v>6.7649999999999979</v>
      </c>
      <c r="AC64" s="123">
        <f t="shared" si="16"/>
        <v>6</v>
      </c>
    </row>
    <row r="65" spans="1:29" x14ac:dyDescent="0.25">
      <c r="A65" s="112" t="s">
        <v>267</v>
      </c>
      <c r="B65" s="112"/>
      <c r="C65" s="125">
        <v>26</v>
      </c>
      <c r="D65" s="126">
        <v>8.1999999999999993</v>
      </c>
      <c r="E65" s="126">
        <v>6.6</v>
      </c>
      <c r="F65" s="115">
        <f t="shared" si="20"/>
        <v>54.11999999999999</v>
      </c>
      <c r="G65" s="116">
        <f t="shared" si="6"/>
        <v>42.11999999999999</v>
      </c>
      <c r="H65" s="129">
        <f t="shared" si="23"/>
        <v>35.099999999999994</v>
      </c>
      <c r="I65" s="117" t="s">
        <v>261</v>
      </c>
      <c r="J65" s="118"/>
      <c r="K65" s="118" t="s">
        <v>295</v>
      </c>
      <c r="L65" s="114">
        <f>(5.6*0.6)+(6.4*0.4)+(7.85*0.2)+(0.3*0.6)</f>
        <v>7.67</v>
      </c>
      <c r="M65" s="114">
        <f t="shared" si="17"/>
        <v>46.449999999999989</v>
      </c>
      <c r="N65" s="114">
        <f t="shared" si="7"/>
        <v>28.151515151515145</v>
      </c>
      <c r="O65" s="116">
        <f t="shared" si="8"/>
        <v>20.878787878787872</v>
      </c>
      <c r="P65" s="115">
        <f t="shared" si="9"/>
        <v>6.4513888888888875</v>
      </c>
      <c r="Q65" s="115">
        <f t="shared" si="10"/>
        <v>5.4513888888888875</v>
      </c>
      <c r="R65" s="121">
        <f t="shared" si="11"/>
        <v>6.9484848484848492</v>
      </c>
      <c r="S65" s="116">
        <f t="shared" si="12"/>
        <v>29.648611111111109</v>
      </c>
      <c r="T65" s="116">
        <f t="shared" si="13"/>
        <v>0.72061591103507272</v>
      </c>
      <c r="U65" s="115">
        <f t="shared" si="1"/>
        <v>128.97079772079772</v>
      </c>
      <c r="V65" s="115">
        <f t="shared" si="14"/>
        <v>899.14529914529908</v>
      </c>
      <c r="W65">
        <f t="shared" si="2"/>
        <v>1</v>
      </c>
      <c r="X65">
        <f t="shared" si="3"/>
        <v>0</v>
      </c>
      <c r="Y65">
        <f t="shared" si="24"/>
        <v>13.529999999999998</v>
      </c>
      <c r="AA65" s="122">
        <f t="shared" si="25"/>
        <v>40.589999999999989</v>
      </c>
      <c r="AB65" s="123">
        <f t="shared" si="15"/>
        <v>6.7649999999999979</v>
      </c>
      <c r="AC65" s="123">
        <f t="shared" si="16"/>
        <v>6</v>
      </c>
    </row>
    <row r="66" spans="1:29" x14ac:dyDescent="0.25">
      <c r="A66" s="112" t="s">
        <v>296</v>
      </c>
      <c r="B66" s="112" t="s">
        <v>297</v>
      </c>
      <c r="C66" s="113">
        <v>1</v>
      </c>
      <c r="D66" s="114">
        <v>7.87</v>
      </c>
      <c r="E66" s="114">
        <v>6</v>
      </c>
      <c r="F66" s="115">
        <f t="shared" si="20"/>
        <v>47.22</v>
      </c>
      <c r="G66" s="116">
        <f t="shared" si="6"/>
        <v>35.22</v>
      </c>
      <c r="H66" s="113">
        <v>29</v>
      </c>
      <c r="I66" s="117" t="s">
        <v>261</v>
      </c>
      <c r="J66" s="118" t="s">
        <v>268</v>
      </c>
      <c r="K66" s="118" t="s">
        <v>298</v>
      </c>
      <c r="L66" s="114">
        <v>0</v>
      </c>
      <c r="M66" s="114">
        <f t="shared" si="17"/>
        <v>47.22</v>
      </c>
      <c r="N66" s="114">
        <f t="shared" si="7"/>
        <v>28.618181818181817</v>
      </c>
      <c r="O66" s="116">
        <f t="shared" si="8"/>
        <v>21.345454545454547</v>
      </c>
      <c r="P66" s="115">
        <f t="shared" si="9"/>
        <v>6.5583333333333327</v>
      </c>
      <c r="Q66" s="115">
        <f t="shared" si="10"/>
        <v>5.5583333333333327</v>
      </c>
      <c r="R66" s="121">
        <f t="shared" si="11"/>
        <v>0.38181818181818272</v>
      </c>
      <c r="S66" s="116">
        <f t="shared" si="12"/>
        <v>23.441666666666666</v>
      </c>
      <c r="T66" s="116">
        <f t="shared" si="13"/>
        <v>0.59473150962512666</v>
      </c>
      <c r="U66" s="115">
        <f t="shared" si="1"/>
        <v>177.43611584327084</v>
      </c>
      <c r="V66" s="115">
        <f t="shared" si="14"/>
        <v>1110.6303236797273</v>
      </c>
      <c r="W66">
        <f t="shared" si="2"/>
        <v>1</v>
      </c>
      <c r="X66">
        <f t="shared" si="3"/>
        <v>0</v>
      </c>
      <c r="Y66">
        <f t="shared" si="24"/>
        <v>12.9855</v>
      </c>
      <c r="AA66" s="122">
        <f t="shared" si="25"/>
        <v>34.234499999999997</v>
      </c>
      <c r="AB66" s="123">
        <f t="shared" si="15"/>
        <v>5.7057499999999992</v>
      </c>
      <c r="AC66" s="123">
        <f t="shared" si="16"/>
        <v>5</v>
      </c>
    </row>
    <row r="67" spans="1:29" x14ac:dyDescent="0.25">
      <c r="A67" s="112" t="s">
        <v>296</v>
      </c>
      <c r="B67" s="112" t="s">
        <v>297</v>
      </c>
      <c r="C67" s="113">
        <v>2</v>
      </c>
      <c r="D67" s="114">
        <v>7.87</v>
      </c>
      <c r="E67" s="114">
        <v>6</v>
      </c>
      <c r="F67" s="115">
        <f t="shared" si="20"/>
        <v>47.22</v>
      </c>
      <c r="G67" s="116">
        <f t="shared" si="6"/>
        <v>35.22</v>
      </c>
      <c r="H67" s="113">
        <v>37</v>
      </c>
      <c r="I67" s="117" t="s">
        <v>260</v>
      </c>
      <c r="J67" s="118">
        <v>1103</v>
      </c>
      <c r="K67" s="118" t="s">
        <v>298</v>
      </c>
      <c r="L67" s="114">
        <v>0</v>
      </c>
      <c r="M67" s="114">
        <f t="shared" si="17"/>
        <v>47.22</v>
      </c>
      <c r="N67" s="114">
        <f t="shared" si="7"/>
        <v>28.618181818181817</v>
      </c>
      <c r="O67" s="116">
        <f t="shared" si="8"/>
        <v>21.345454545454547</v>
      </c>
      <c r="P67" s="115">
        <f t="shared" si="9"/>
        <v>6.5583333333333327</v>
      </c>
      <c r="Q67" s="115">
        <f t="shared" si="10"/>
        <v>5.5583333333333327</v>
      </c>
      <c r="R67" s="121">
        <f t="shared" si="11"/>
        <v>8.3818181818181827</v>
      </c>
      <c r="S67" s="116">
        <f t="shared" si="12"/>
        <v>31.441666666666666</v>
      </c>
      <c r="T67" s="116">
        <f t="shared" si="13"/>
        <v>0.59473150962512666</v>
      </c>
      <c r="U67" s="115">
        <f t="shared" si="1"/>
        <v>177.43611584327084</v>
      </c>
      <c r="V67" s="115">
        <f t="shared" si="14"/>
        <v>1110.6303236797273</v>
      </c>
      <c r="W67">
        <f t="shared" si="2"/>
        <v>1</v>
      </c>
      <c r="X67">
        <f t="shared" si="3"/>
        <v>0</v>
      </c>
      <c r="Y67">
        <f t="shared" si="24"/>
        <v>12.9855</v>
      </c>
      <c r="AA67" s="122">
        <f t="shared" si="25"/>
        <v>34.234499999999997</v>
      </c>
      <c r="AB67" s="123">
        <f t="shared" si="15"/>
        <v>5.7057499999999992</v>
      </c>
      <c r="AC67" s="123">
        <f t="shared" si="16"/>
        <v>5</v>
      </c>
    </row>
    <row r="68" spans="1:29" x14ac:dyDescent="0.25">
      <c r="A68" s="112" t="s">
        <v>296</v>
      </c>
      <c r="B68" s="112" t="s">
        <v>297</v>
      </c>
      <c r="C68" s="113">
        <v>2</v>
      </c>
      <c r="D68" s="114">
        <v>7.87</v>
      </c>
      <c r="E68" s="114">
        <v>6</v>
      </c>
      <c r="F68" s="115">
        <f t="shared" si="20"/>
        <v>47.22</v>
      </c>
      <c r="G68" s="116">
        <f t="shared" si="6"/>
        <v>35.22</v>
      </c>
      <c r="H68" s="113">
        <v>25</v>
      </c>
      <c r="I68" s="117" t="s">
        <v>299</v>
      </c>
      <c r="J68" s="118" t="s">
        <v>300</v>
      </c>
      <c r="K68" s="118" t="s">
        <v>298</v>
      </c>
      <c r="L68" s="114">
        <v>0</v>
      </c>
      <c r="M68" s="114">
        <f t="shared" si="17"/>
        <v>47.22</v>
      </c>
      <c r="N68" s="114">
        <f t="shared" si="7"/>
        <v>28.618181818181817</v>
      </c>
      <c r="O68" s="116">
        <f t="shared" si="8"/>
        <v>21.345454545454547</v>
      </c>
      <c r="P68" s="115">
        <f t="shared" si="9"/>
        <v>6.5583333333333327</v>
      </c>
      <c r="Q68" s="115">
        <f t="shared" si="10"/>
        <v>5.5583333333333327</v>
      </c>
      <c r="R68" s="121">
        <f t="shared" si="11"/>
        <v>-3.6181818181818173</v>
      </c>
      <c r="S68" s="116">
        <f t="shared" si="12"/>
        <v>19.441666666666666</v>
      </c>
      <c r="T68" s="116">
        <f t="shared" si="13"/>
        <v>0.59473150962512666</v>
      </c>
      <c r="U68" s="115">
        <f t="shared" si="1"/>
        <v>177.43611584327084</v>
      </c>
      <c r="V68" s="115">
        <f t="shared" si="14"/>
        <v>1110.6303236797273</v>
      </c>
      <c r="W68">
        <f t="shared" si="2"/>
        <v>1</v>
      </c>
      <c r="X68">
        <f t="shared" si="3"/>
        <v>0</v>
      </c>
      <c r="Y68">
        <f t="shared" si="24"/>
        <v>12.9855</v>
      </c>
      <c r="AA68" s="122">
        <f t="shared" si="25"/>
        <v>34.234499999999997</v>
      </c>
      <c r="AB68" s="123">
        <f t="shared" si="15"/>
        <v>5.7057499999999992</v>
      </c>
      <c r="AC68" s="123">
        <f t="shared" si="16"/>
        <v>5</v>
      </c>
    </row>
    <row r="69" spans="1:29" x14ac:dyDescent="0.25">
      <c r="A69" s="112" t="s">
        <v>296</v>
      </c>
      <c r="B69" s="112" t="s">
        <v>297</v>
      </c>
      <c r="C69" s="113">
        <v>3</v>
      </c>
      <c r="D69" s="114">
        <v>7.87</v>
      </c>
      <c r="E69" s="114">
        <v>6</v>
      </c>
      <c r="F69" s="115">
        <f t="shared" si="20"/>
        <v>47.22</v>
      </c>
      <c r="G69" s="116">
        <f t="shared" si="6"/>
        <v>35.22</v>
      </c>
      <c r="H69" s="113">
        <v>35</v>
      </c>
      <c r="I69" s="117" t="s">
        <v>260</v>
      </c>
      <c r="J69" s="118">
        <v>1102</v>
      </c>
      <c r="K69" s="118" t="s">
        <v>298</v>
      </c>
      <c r="L69" s="114">
        <v>0</v>
      </c>
      <c r="M69" s="114">
        <f t="shared" si="17"/>
        <v>47.22</v>
      </c>
      <c r="N69" s="114">
        <f t="shared" si="7"/>
        <v>28.618181818181817</v>
      </c>
      <c r="O69" s="116">
        <f t="shared" si="8"/>
        <v>21.345454545454547</v>
      </c>
      <c r="P69" s="115">
        <f t="shared" si="9"/>
        <v>6.5583333333333327</v>
      </c>
      <c r="Q69" s="115">
        <f t="shared" si="10"/>
        <v>5.5583333333333327</v>
      </c>
      <c r="R69" s="121">
        <f t="shared" si="11"/>
        <v>6.3818181818181827</v>
      </c>
      <c r="S69" s="116">
        <f t="shared" si="12"/>
        <v>29.441666666666666</v>
      </c>
      <c r="T69" s="116">
        <f t="shared" si="13"/>
        <v>0.59473150962512666</v>
      </c>
      <c r="U69" s="115">
        <f t="shared" si="1"/>
        <v>177.43611584327084</v>
      </c>
      <c r="V69" s="115">
        <f t="shared" si="14"/>
        <v>1110.6303236797273</v>
      </c>
      <c r="W69">
        <f t="shared" si="2"/>
        <v>1</v>
      </c>
      <c r="X69">
        <f t="shared" si="3"/>
        <v>0</v>
      </c>
      <c r="Y69">
        <f t="shared" si="24"/>
        <v>12.9855</v>
      </c>
      <c r="AA69" s="122">
        <f t="shared" si="25"/>
        <v>34.234499999999997</v>
      </c>
      <c r="AB69" s="123">
        <f t="shared" si="15"/>
        <v>5.7057499999999992</v>
      </c>
      <c r="AC69" s="123">
        <f t="shared" si="16"/>
        <v>5</v>
      </c>
    </row>
    <row r="70" spans="1:29" x14ac:dyDescent="0.25">
      <c r="A70" s="112" t="s">
        <v>296</v>
      </c>
      <c r="B70" s="112" t="s">
        <v>297</v>
      </c>
      <c r="C70" s="113">
        <v>3</v>
      </c>
      <c r="D70" s="114">
        <v>7.87</v>
      </c>
      <c r="E70" s="114">
        <v>6</v>
      </c>
      <c r="F70" s="115">
        <f t="shared" ref="F70:F101" si="26">D70*E70</f>
        <v>47.22</v>
      </c>
      <c r="G70" s="116">
        <f t="shared" si="6"/>
        <v>35.22</v>
      </c>
      <c r="H70" s="113">
        <v>22</v>
      </c>
      <c r="I70" s="117" t="s">
        <v>299</v>
      </c>
      <c r="J70" s="118" t="s">
        <v>301</v>
      </c>
      <c r="K70" s="118" t="s">
        <v>298</v>
      </c>
      <c r="L70" s="114">
        <v>0</v>
      </c>
      <c r="M70" s="114">
        <f t="shared" si="17"/>
        <v>47.22</v>
      </c>
      <c r="N70" s="114">
        <f t="shared" si="7"/>
        <v>28.618181818181817</v>
      </c>
      <c r="O70" s="116">
        <f t="shared" si="8"/>
        <v>21.345454545454547</v>
      </c>
      <c r="P70" s="115">
        <f t="shared" si="9"/>
        <v>6.5583333333333327</v>
      </c>
      <c r="Q70" s="115">
        <f t="shared" si="10"/>
        <v>5.5583333333333327</v>
      </c>
      <c r="R70" s="121">
        <f t="shared" si="11"/>
        <v>-6.6181818181818173</v>
      </c>
      <c r="S70" s="116">
        <f t="shared" si="12"/>
        <v>16.441666666666666</v>
      </c>
      <c r="T70" s="116">
        <f t="shared" si="13"/>
        <v>0.59473150962512666</v>
      </c>
      <c r="U70" s="115">
        <f t="shared" ref="U70:U133" si="27">($X$4*100/T70)-(100)</f>
        <v>177.43611584327084</v>
      </c>
      <c r="V70" s="115">
        <f t="shared" si="14"/>
        <v>1110.6303236797273</v>
      </c>
      <c r="W70">
        <f t="shared" ref="W70:W133" si="28">+IF(D70&gt;E70,1,0)</f>
        <v>1</v>
      </c>
      <c r="X70">
        <f t="shared" ref="X70:X133" si="29">+IF(E70&gt;D70,1,0)</f>
        <v>0</v>
      </c>
      <c r="Y70">
        <f t="shared" si="24"/>
        <v>12.9855</v>
      </c>
      <c r="AA70" s="122">
        <f t="shared" si="25"/>
        <v>34.234499999999997</v>
      </c>
      <c r="AB70" s="123">
        <f t="shared" si="15"/>
        <v>5.7057499999999992</v>
      </c>
      <c r="AC70" s="123">
        <f t="shared" si="16"/>
        <v>5</v>
      </c>
    </row>
    <row r="71" spans="1:29" x14ac:dyDescent="0.25">
      <c r="A71" s="112" t="s">
        <v>296</v>
      </c>
      <c r="B71" s="112" t="s">
        <v>297</v>
      </c>
      <c r="C71" s="113">
        <v>4</v>
      </c>
      <c r="D71" s="114">
        <v>7.48</v>
      </c>
      <c r="E71" s="114">
        <v>5.4</v>
      </c>
      <c r="F71" s="115">
        <f t="shared" si="26"/>
        <v>40.392000000000003</v>
      </c>
      <c r="G71" s="116">
        <f t="shared" ref="G71:G134" si="30">F71-12</f>
        <v>28.392000000000003</v>
      </c>
      <c r="H71" s="113">
        <v>36</v>
      </c>
      <c r="I71" s="117" t="s">
        <v>260</v>
      </c>
      <c r="J71" s="118">
        <v>1101</v>
      </c>
      <c r="K71" s="118" t="s">
        <v>298</v>
      </c>
      <c r="L71" s="114">
        <v>0</v>
      </c>
      <c r="M71" s="114">
        <f t="shared" si="17"/>
        <v>40.392000000000003</v>
      </c>
      <c r="N71" s="114">
        <f t="shared" ref="N71:N134" si="31">(F71-L71)/1.65</f>
        <v>24.480000000000004</v>
      </c>
      <c r="O71" s="116">
        <f t="shared" ref="O71:O134" si="32">(G71-L71)/1.65</f>
        <v>17.207272727272731</v>
      </c>
      <c r="P71" s="115">
        <f t="shared" ref="P71:P134" si="33">M71/7.2</f>
        <v>5.61</v>
      </c>
      <c r="Q71" s="115">
        <f t="shared" ref="Q71:Q134" si="34">P71-1</f>
        <v>4.6100000000000003</v>
      </c>
      <c r="R71" s="121">
        <f t="shared" ref="R71:R134" si="35">H71-N71</f>
        <v>11.519999999999996</v>
      </c>
      <c r="S71" s="116">
        <f t="shared" ref="S71:S134" si="36">H71-P71+1</f>
        <v>31.39</v>
      </c>
      <c r="T71" s="116">
        <f t="shared" ref="T71:T134" si="37">G71/(M71+12)</f>
        <v>0.54191479615208427</v>
      </c>
      <c r="U71" s="115">
        <f t="shared" si="27"/>
        <v>204.47590870667796</v>
      </c>
      <c r="V71" s="115">
        <f t="shared" ref="V71:V134" si="38">($Y$4*100/T71)-(100)</f>
        <v>1228.6221470836856</v>
      </c>
      <c r="W71">
        <f t="shared" si="28"/>
        <v>1</v>
      </c>
      <c r="X71">
        <f t="shared" si="29"/>
        <v>0</v>
      </c>
      <c r="Y71">
        <f t="shared" si="24"/>
        <v>12.342000000000001</v>
      </c>
      <c r="AA71" s="122">
        <f t="shared" si="25"/>
        <v>28.050000000000004</v>
      </c>
      <c r="AB71" s="123">
        <f t="shared" ref="AB71:AB134" si="39">+AA71/6</f>
        <v>4.6750000000000007</v>
      </c>
      <c r="AC71" s="123">
        <f t="shared" ref="AC71:AC134" si="40">+ROUNDDOWN(AB71,0)</f>
        <v>4</v>
      </c>
    </row>
    <row r="72" spans="1:29" x14ac:dyDescent="0.25">
      <c r="A72" s="112" t="s">
        <v>296</v>
      </c>
      <c r="B72" s="112" t="s">
        <v>297</v>
      </c>
      <c r="C72" s="113">
        <v>4</v>
      </c>
      <c r="D72" s="114">
        <v>7.48</v>
      </c>
      <c r="E72" s="114">
        <v>5.4</v>
      </c>
      <c r="F72" s="115">
        <f t="shared" si="26"/>
        <v>40.392000000000003</v>
      </c>
      <c r="G72" s="116">
        <f t="shared" si="30"/>
        <v>28.392000000000003</v>
      </c>
      <c r="H72" s="113">
        <v>10</v>
      </c>
      <c r="I72" s="117" t="s">
        <v>299</v>
      </c>
      <c r="J72" s="118" t="s">
        <v>302</v>
      </c>
      <c r="K72" s="118" t="s">
        <v>298</v>
      </c>
      <c r="L72" s="114">
        <v>0</v>
      </c>
      <c r="M72" s="114">
        <f t="shared" ref="M72:M135" si="41">F72-L72</f>
        <v>40.392000000000003</v>
      </c>
      <c r="N72" s="114">
        <f t="shared" si="31"/>
        <v>24.480000000000004</v>
      </c>
      <c r="O72" s="116">
        <f t="shared" si="32"/>
        <v>17.207272727272731</v>
      </c>
      <c r="P72" s="115">
        <f t="shared" si="33"/>
        <v>5.61</v>
      </c>
      <c r="Q72" s="115">
        <f t="shared" si="34"/>
        <v>4.6100000000000003</v>
      </c>
      <c r="R72" s="121">
        <f t="shared" si="35"/>
        <v>-14.480000000000004</v>
      </c>
      <c r="S72" s="116">
        <f t="shared" si="36"/>
        <v>5.39</v>
      </c>
      <c r="T72" s="116">
        <f t="shared" si="37"/>
        <v>0.54191479615208427</v>
      </c>
      <c r="U72" s="115">
        <f t="shared" si="27"/>
        <v>204.47590870667796</v>
      </c>
      <c r="V72" s="115">
        <f t="shared" si="38"/>
        <v>1228.6221470836856</v>
      </c>
      <c r="W72">
        <f t="shared" si="28"/>
        <v>1</v>
      </c>
      <c r="X72">
        <f t="shared" si="29"/>
        <v>0</v>
      </c>
      <c r="Y72">
        <f t="shared" si="24"/>
        <v>12.342000000000001</v>
      </c>
      <c r="AA72" s="122">
        <f t="shared" si="25"/>
        <v>28.050000000000004</v>
      </c>
      <c r="AB72" s="123">
        <f t="shared" si="39"/>
        <v>4.6750000000000007</v>
      </c>
      <c r="AC72" s="123">
        <f t="shared" si="40"/>
        <v>4</v>
      </c>
    </row>
    <row r="73" spans="1:29" x14ac:dyDescent="0.25">
      <c r="A73" s="112" t="s">
        <v>296</v>
      </c>
      <c r="B73" s="112" t="s">
        <v>297</v>
      </c>
      <c r="C73" s="113">
        <v>5</v>
      </c>
      <c r="D73" s="114">
        <v>7.48</v>
      </c>
      <c r="E73" s="114">
        <v>5.4</v>
      </c>
      <c r="F73" s="115">
        <f t="shared" si="26"/>
        <v>40.392000000000003</v>
      </c>
      <c r="G73" s="116">
        <f t="shared" si="30"/>
        <v>28.392000000000003</v>
      </c>
      <c r="H73" s="113">
        <v>39</v>
      </c>
      <c r="I73" s="117" t="s">
        <v>260</v>
      </c>
      <c r="J73" s="118">
        <v>1001</v>
      </c>
      <c r="K73" s="118" t="s">
        <v>298</v>
      </c>
      <c r="L73" s="114">
        <v>0</v>
      </c>
      <c r="M73" s="114">
        <f t="shared" si="41"/>
        <v>40.392000000000003</v>
      </c>
      <c r="N73" s="114">
        <f t="shared" si="31"/>
        <v>24.480000000000004</v>
      </c>
      <c r="O73" s="116">
        <f t="shared" si="32"/>
        <v>17.207272727272731</v>
      </c>
      <c r="P73" s="115">
        <f t="shared" si="33"/>
        <v>5.61</v>
      </c>
      <c r="Q73" s="115">
        <f t="shared" si="34"/>
        <v>4.6100000000000003</v>
      </c>
      <c r="R73" s="121">
        <f t="shared" si="35"/>
        <v>14.519999999999996</v>
      </c>
      <c r="S73" s="116">
        <f t="shared" si="36"/>
        <v>34.39</v>
      </c>
      <c r="T73" s="116">
        <f t="shared" si="37"/>
        <v>0.54191479615208427</v>
      </c>
      <c r="U73" s="115">
        <f t="shared" si="27"/>
        <v>204.47590870667796</v>
      </c>
      <c r="V73" s="115">
        <f t="shared" si="38"/>
        <v>1228.6221470836856</v>
      </c>
      <c r="W73">
        <f t="shared" si="28"/>
        <v>1</v>
      </c>
      <c r="X73">
        <f t="shared" si="29"/>
        <v>0</v>
      </c>
      <c r="Y73">
        <f t="shared" si="24"/>
        <v>12.342000000000001</v>
      </c>
      <c r="AA73" s="122">
        <f t="shared" si="25"/>
        <v>28.050000000000004</v>
      </c>
      <c r="AB73" s="123">
        <f t="shared" si="39"/>
        <v>4.6750000000000007</v>
      </c>
      <c r="AC73" s="123">
        <f t="shared" si="40"/>
        <v>4</v>
      </c>
    </row>
    <row r="74" spans="1:29" x14ac:dyDescent="0.25">
      <c r="A74" s="112" t="s">
        <v>296</v>
      </c>
      <c r="B74" s="112" t="s">
        <v>297</v>
      </c>
      <c r="C74" s="113">
        <v>6</v>
      </c>
      <c r="D74" s="114">
        <v>7.87</v>
      </c>
      <c r="E74" s="114">
        <v>6</v>
      </c>
      <c r="F74" s="115">
        <f t="shared" si="26"/>
        <v>47.22</v>
      </c>
      <c r="G74" s="116">
        <f t="shared" si="30"/>
        <v>35.22</v>
      </c>
      <c r="H74" s="129">
        <f>+G74/1.2</f>
        <v>29.35</v>
      </c>
      <c r="I74" s="117" t="s">
        <v>260</v>
      </c>
      <c r="J74" s="118"/>
      <c r="K74" s="118" t="s">
        <v>303</v>
      </c>
      <c r="L74" s="114">
        <v>0</v>
      </c>
      <c r="M74" s="114">
        <f t="shared" si="41"/>
        <v>47.22</v>
      </c>
      <c r="N74" s="114">
        <f t="shared" si="31"/>
        <v>28.618181818181817</v>
      </c>
      <c r="O74" s="116">
        <f t="shared" si="32"/>
        <v>21.345454545454547</v>
      </c>
      <c r="P74" s="115">
        <f t="shared" si="33"/>
        <v>6.5583333333333327</v>
      </c>
      <c r="Q74" s="115">
        <f t="shared" si="34"/>
        <v>5.5583333333333327</v>
      </c>
      <c r="R74" s="121">
        <f t="shared" si="35"/>
        <v>0.73181818181818414</v>
      </c>
      <c r="S74" s="116">
        <f t="shared" si="36"/>
        <v>23.791666666666668</v>
      </c>
      <c r="T74" s="116">
        <f t="shared" si="37"/>
        <v>0.59473150962512666</v>
      </c>
      <c r="U74" s="115">
        <f t="shared" si="27"/>
        <v>177.43611584327084</v>
      </c>
      <c r="V74" s="115">
        <f t="shared" si="38"/>
        <v>1110.6303236797273</v>
      </c>
      <c r="W74">
        <f t="shared" si="28"/>
        <v>1</v>
      </c>
      <c r="X74">
        <f t="shared" si="29"/>
        <v>0</v>
      </c>
      <c r="Y74">
        <f t="shared" si="24"/>
        <v>12.9855</v>
      </c>
      <c r="AA74" s="122">
        <f t="shared" si="25"/>
        <v>34.234499999999997</v>
      </c>
      <c r="AB74" s="123">
        <f t="shared" si="39"/>
        <v>5.7057499999999992</v>
      </c>
      <c r="AC74" s="123">
        <f t="shared" si="40"/>
        <v>5</v>
      </c>
    </row>
    <row r="75" spans="1:29" x14ac:dyDescent="0.25">
      <c r="A75" s="112" t="s">
        <v>296</v>
      </c>
      <c r="B75" s="112" t="s">
        <v>297</v>
      </c>
      <c r="C75" s="113">
        <v>7</v>
      </c>
      <c r="D75" s="114">
        <v>7.87</v>
      </c>
      <c r="E75" s="114">
        <v>6</v>
      </c>
      <c r="F75" s="115">
        <f t="shared" si="26"/>
        <v>47.22</v>
      </c>
      <c r="G75" s="116">
        <f t="shared" si="30"/>
        <v>35.22</v>
      </c>
      <c r="H75" s="113">
        <v>43</v>
      </c>
      <c r="I75" s="117" t="s">
        <v>260</v>
      </c>
      <c r="J75" s="118">
        <v>1003</v>
      </c>
      <c r="K75" s="118" t="s">
        <v>298</v>
      </c>
      <c r="L75" s="114">
        <v>0</v>
      </c>
      <c r="M75" s="114">
        <f t="shared" si="41"/>
        <v>47.22</v>
      </c>
      <c r="N75" s="114">
        <f t="shared" si="31"/>
        <v>28.618181818181817</v>
      </c>
      <c r="O75" s="116">
        <f t="shared" si="32"/>
        <v>21.345454545454547</v>
      </c>
      <c r="P75" s="115">
        <f t="shared" si="33"/>
        <v>6.5583333333333327</v>
      </c>
      <c r="Q75" s="115">
        <f t="shared" si="34"/>
        <v>5.5583333333333327</v>
      </c>
      <c r="R75" s="121">
        <f t="shared" si="35"/>
        <v>14.381818181818183</v>
      </c>
      <c r="S75" s="116">
        <f t="shared" si="36"/>
        <v>37.44166666666667</v>
      </c>
      <c r="T75" s="116">
        <f t="shared" si="37"/>
        <v>0.59473150962512666</v>
      </c>
      <c r="U75" s="115">
        <f t="shared" si="27"/>
        <v>177.43611584327084</v>
      </c>
      <c r="V75" s="115">
        <f t="shared" si="38"/>
        <v>1110.6303236797273</v>
      </c>
      <c r="W75">
        <f t="shared" si="28"/>
        <v>1</v>
      </c>
      <c r="X75">
        <f t="shared" si="29"/>
        <v>0</v>
      </c>
      <c r="Y75">
        <f t="shared" si="24"/>
        <v>12.9855</v>
      </c>
      <c r="AA75" s="122">
        <f t="shared" si="25"/>
        <v>34.234499999999997</v>
      </c>
      <c r="AB75" s="123">
        <f t="shared" si="39"/>
        <v>5.7057499999999992</v>
      </c>
      <c r="AC75" s="123">
        <f t="shared" si="40"/>
        <v>5</v>
      </c>
    </row>
    <row r="76" spans="1:29" x14ac:dyDescent="0.25">
      <c r="A76" s="112" t="s">
        <v>296</v>
      </c>
      <c r="B76" s="112" t="s">
        <v>297</v>
      </c>
      <c r="C76" s="113">
        <v>7</v>
      </c>
      <c r="D76" s="114">
        <v>7.87</v>
      </c>
      <c r="E76" s="114">
        <v>6</v>
      </c>
      <c r="F76" s="115">
        <f t="shared" si="26"/>
        <v>47.22</v>
      </c>
      <c r="G76" s="116">
        <f t="shared" si="30"/>
        <v>35.22</v>
      </c>
      <c r="H76" s="113">
        <v>32</v>
      </c>
      <c r="I76" s="117" t="s">
        <v>261</v>
      </c>
      <c r="J76" s="118">
        <v>101</v>
      </c>
      <c r="K76" s="118" t="s">
        <v>298</v>
      </c>
      <c r="L76" s="114">
        <v>0</v>
      </c>
      <c r="M76" s="114">
        <f t="shared" si="41"/>
        <v>47.22</v>
      </c>
      <c r="N76" s="114">
        <f t="shared" si="31"/>
        <v>28.618181818181817</v>
      </c>
      <c r="O76" s="116">
        <f t="shared" si="32"/>
        <v>21.345454545454547</v>
      </c>
      <c r="P76" s="115">
        <f t="shared" si="33"/>
        <v>6.5583333333333327</v>
      </c>
      <c r="Q76" s="115">
        <f t="shared" si="34"/>
        <v>5.5583333333333327</v>
      </c>
      <c r="R76" s="121">
        <f t="shared" si="35"/>
        <v>3.3818181818181827</v>
      </c>
      <c r="S76" s="116">
        <f t="shared" si="36"/>
        <v>26.441666666666666</v>
      </c>
      <c r="T76" s="116">
        <f t="shared" si="37"/>
        <v>0.59473150962512666</v>
      </c>
      <c r="U76" s="115">
        <f t="shared" si="27"/>
        <v>177.43611584327084</v>
      </c>
      <c r="V76" s="115">
        <f t="shared" si="38"/>
        <v>1110.6303236797273</v>
      </c>
      <c r="W76">
        <f t="shared" si="28"/>
        <v>1</v>
      </c>
      <c r="X76">
        <f t="shared" si="29"/>
        <v>0</v>
      </c>
      <c r="Y76">
        <f t="shared" si="24"/>
        <v>12.9855</v>
      </c>
      <c r="AA76" s="122">
        <f t="shared" si="25"/>
        <v>34.234499999999997</v>
      </c>
      <c r="AB76" s="123">
        <f t="shared" si="39"/>
        <v>5.7057499999999992</v>
      </c>
      <c r="AC76" s="123">
        <f t="shared" si="40"/>
        <v>5</v>
      </c>
    </row>
    <row r="77" spans="1:29" x14ac:dyDescent="0.25">
      <c r="A77" s="112" t="s">
        <v>296</v>
      </c>
      <c r="B77" s="112" t="s">
        <v>297</v>
      </c>
      <c r="C77" s="113">
        <v>8</v>
      </c>
      <c r="D77" s="114">
        <v>7.48</v>
      </c>
      <c r="E77" s="114">
        <v>5.4</v>
      </c>
      <c r="F77" s="115">
        <f t="shared" si="26"/>
        <v>40.392000000000003</v>
      </c>
      <c r="G77" s="116">
        <f t="shared" si="30"/>
        <v>28.392000000000003</v>
      </c>
      <c r="H77" s="113">
        <v>38</v>
      </c>
      <c r="I77" s="117" t="s">
        <v>260</v>
      </c>
      <c r="J77" s="118">
        <v>1002</v>
      </c>
      <c r="K77" s="118" t="s">
        <v>298</v>
      </c>
      <c r="L77" s="114">
        <v>0</v>
      </c>
      <c r="M77" s="114">
        <f t="shared" si="41"/>
        <v>40.392000000000003</v>
      </c>
      <c r="N77" s="114">
        <f t="shared" si="31"/>
        <v>24.480000000000004</v>
      </c>
      <c r="O77" s="116">
        <f t="shared" si="32"/>
        <v>17.207272727272731</v>
      </c>
      <c r="P77" s="115">
        <f t="shared" si="33"/>
        <v>5.61</v>
      </c>
      <c r="Q77" s="115">
        <f t="shared" si="34"/>
        <v>4.6100000000000003</v>
      </c>
      <c r="R77" s="121">
        <f t="shared" si="35"/>
        <v>13.519999999999996</v>
      </c>
      <c r="S77" s="116">
        <f t="shared" si="36"/>
        <v>33.39</v>
      </c>
      <c r="T77" s="116">
        <f t="shared" si="37"/>
        <v>0.54191479615208427</v>
      </c>
      <c r="U77" s="115">
        <f t="shared" si="27"/>
        <v>204.47590870667796</v>
      </c>
      <c r="V77" s="115">
        <f t="shared" si="38"/>
        <v>1228.6221470836856</v>
      </c>
      <c r="W77">
        <f t="shared" si="28"/>
        <v>1</v>
      </c>
      <c r="X77">
        <f t="shared" si="29"/>
        <v>0</v>
      </c>
      <c r="Y77">
        <f t="shared" si="24"/>
        <v>12.342000000000001</v>
      </c>
      <c r="AA77" s="122">
        <f t="shared" si="25"/>
        <v>28.050000000000004</v>
      </c>
      <c r="AB77" s="123">
        <f t="shared" si="39"/>
        <v>4.6750000000000007</v>
      </c>
      <c r="AC77" s="123">
        <f t="shared" si="40"/>
        <v>4</v>
      </c>
    </row>
    <row r="78" spans="1:29" x14ac:dyDescent="0.25">
      <c r="A78" s="112" t="s">
        <v>296</v>
      </c>
      <c r="B78" s="112" t="s">
        <v>297</v>
      </c>
      <c r="C78" s="113">
        <v>8</v>
      </c>
      <c r="D78" s="114">
        <v>7.48</v>
      </c>
      <c r="E78" s="114">
        <v>5.4</v>
      </c>
      <c r="F78" s="115">
        <f t="shared" si="26"/>
        <v>40.392000000000003</v>
      </c>
      <c r="G78" s="116">
        <f t="shared" si="30"/>
        <v>28.392000000000003</v>
      </c>
      <c r="H78" s="113">
        <v>32</v>
      </c>
      <c r="I78" s="117" t="s">
        <v>261</v>
      </c>
      <c r="J78" s="118">
        <v>201</v>
      </c>
      <c r="K78" s="118" t="s">
        <v>298</v>
      </c>
      <c r="L78" s="114">
        <v>0</v>
      </c>
      <c r="M78" s="114">
        <f t="shared" si="41"/>
        <v>40.392000000000003</v>
      </c>
      <c r="N78" s="114">
        <f t="shared" si="31"/>
        <v>24.480000000000004</v>
      </c>
      <c r="O78" s="116">
        <f t="shared" si="32"/>
        <v>17.207272727272731</v>
      </c>
      <c r="P78" s="115">
        <f t="shared" si="33"/>
        <v>5.61</v>
      </c>
      <c r="Q78" s="115">
        <f t="shared" si="34"/>
        <v>4.6100000000000003</v>
      </c>
      <c r="R78" s="121">
        <f t="shared" si="35"/>
        <v>7.519999999999996</v>
      </c>
      <c r="S78" s="116">
        <f t="shared" si="36"/>
        <v>27.39</v>
      </c>
      <c r="T78" s="116">
        <f t="shared" si="37"/>
        <v>0.54191479615208427</v>
      </c>
      <c r="U78" s="115">
        <f t="shared" si="27"/>
        <v>204.47590870667796</v>
      </c>
      <c r="V78" s="115">
        <f t="shared" si="38"/>
        <v>1228.6221470836856</v>
      </c>
      <c r="W78">
        <f t="shared" si="28"/>
        <v>1</v>
      </c>
      <c r="X78">
        <f t="shared" si="29"/>
        <v>0</v>
      </c>
      <c r="Y78">
        <f t="shared" si="24"/>
        <v>12.342000000000001</v>
      </c>
      <c r="AA78" s="122">
        <f t="shared" si="25"/>
        <v>28.050000000000004</v>
      </c>
      <c r="AB78" s="123">
        <f t="shared" si="39"/>
        <v>4.6750000000000007</v>
      </c>
      <c r="AC78" s="123">
        <f t="shared" si="40"/>
        <v>4</v>
      </c>
    </row>
    <row r="79" spans="1:29" x14ac:dyDescent="0.25">
      <c r="A79" s="112" t="s">
        <v>296</v>
      </c>
      <c r="B79" s="112" t="s">
        <v>297</v>
      </c>
      <c r="C79" s="113">
        <v>9</v>
      </c>
      <c r="D79" s="114">
        <v>7.48</v>
      </c>
      <c r="E79" s="114">
        <v>5.4</v>
      </c>
      <c r="F79" s="115">
        <f t="shared" si="26"/>
        <v>40.392000000000003</v>
      </c>
      <c r="G79" s="116">
        <f t="shared" si="30"/>
        <v>28.392000000000003</v>
      </c>
      <c r="H79" s="113">
        <v>34</v>
      </c>
      <c r="I79" s="117" t="s">
        <v>260</v>
      </c>
      <c r="J79" s="118">
        <v>903</v>
      </c>
      <c r="K79" s="118" t="s">
        <v>298</v>
      </c>
      <c r="L79" s="114">
        <v>0</v>
      </c>
      <c r="M79" s="114">
        <f t="shared" si="41"/>
        <v>40.392000000000003</v>
      </c>
      <c r="N79" s="114">
        <f t="shared" si="31"/>
        <v>24.480000000000004</v>
      </c>
      <c r="O79" s="116">
        <f t="shared" si="32"/>
        <v>17.207272727272731</v>
      </c>
      <c r="P79" s="115">
        <f t="shared" si="33"/>
        <v>5.61</v>
      </c>
      <c r="Q79" s="115">
        <f t="shared" si="34"/>
        <v>4.6100000000000003</v>
      </c>
      <c r="R79" s="121">
        <f t="shared" si="35"/>
        <v>9.519999999999996</v>
      </c>
      <c r="S79" s="116">
        <f t="shared" si="36"/>
        <v>29.39</v>
      </c>
      <c r="T79" s="116">
        <f t="shared" si="37"/>
        <v>0.54191479615208427</v>
      </c>
      <c r="U79" s="115">
        <f t="shared" si="27"/>
        <v>204.47590870667796</v>
      </c>
      <c r="V79" s="115">
        <f t="shared" si="38"/>
        <v>1228.6221470836856</v>
      </c>
      <c r="W79">
        <f t="shared" si="28"/>
        <v>1</v>
      </c>
      <c r="X79">
        <f t="shared" si="29"/>
        <v>0</v>
      </c>
      <c r="Y79">
        <f t="shared" si="24"/>
        <v>12.342000000000001</v>
      </c>
      <c r="AA79" s="122">
        <f t="shared" si="25"/>
        <v>28.050000000000004</v>
      </c>
      <c r="AB79" s="123">
        <f t="shared" si="39"/>
        <v>4.6750000000000007</v>
      </c>
      <c r="AC79" s="123">
        <f t="shared" si="40"/>
        <v>4</v>
      </c>
    </row>
    <row r="80" spans="1:29" x14ac:dyDescent="0.25">
      <c r="A80" s="112" t="s">
        <v>296</v>
      </c>
      <c r="B80" s="112" t="s">
        <v>297</v>
      </c>
      <c r="C80" s="113">
        <v>9</v>
      </c>
      <c r="D80" s="114">
        <v>7</v>
      </c>
      <c r="E80" s="114">
        <v>5.4</v>
      </c>
      <c r="F80" s="115">
        <f t="shared" si="26"/>
        <v>37.800000000000004</v>
      </c>
      <c r="G80" s="116">
        <f t="shared" si="30"/>
        <v>25.800000000000004</v>
      </c>
      <c r="H80" s="113">
        <v>35</v>
      </c>
      <c r="I80" s="117" t="s">
        <v>261</v>
      </c>
      <c r="J80" s="118">
        <v>301</v>
      </c>
      <c r="K80" s="118" t="s">
        <v>298</v>
      </c>
      <c r="L80" s="114">
        <v>0</v>
      </c>
      <c r="M80" s="114">
        <f t="shared" si="41"/>
        <v>37.800000000000004</v>
      </c>
      <c r="N80" s="114">
        <f t="shared" si="31"/>
        <v>22.909090909090914</v>
      </c>
      <c r="O80" s="116">
        <f t="shared" si="32"/>
        <v>15.63636363636364</v>
      </c>
      <c r="P80" s="115">
        <f t="shared" si="33"/>
        <v>5.2500000000000009</v>
      </c>
      <c r="Q80" s="115">
        <f t="shared" si="34"/>
        <v>4.2500000000000009</v>
      </c>
      <c r="R80" s="121">
        <f t="shared" si="35"/>
        <v>12.090909090909086</v>
      </c>
      <c r="S80" s="116">
        <f t="shared" si="36"/>
        <v>30.75</v>
      </c>
      <c r="T80" s="116">
        <f t="shared" si="37"/>
        <v>0.51807228915662651</v>
      </c>
      <c r="U80" s="115">
        <f t="shared" si="27"/>
        <v>218.48837209302326</v>
      </c>
      <c r="V80" s="115">
        <f t="shared" si="38"/>
        <v>1289.7674418604652</v>
      </c>
      <c r="W80">
        <f t="shared" si="28"/>
        <v>1</v>
      </c>
      <c r="X80">
        <f t="shared" si="29"/>
        <v>0</v>
      </c>
      <c r="Y80">
        <f t="shared" si="24"/>
        <v>11.549999999999999</v>
      </c>
      <c r="AA80" s="122">
        <f t="shared" si="25"/>
        <v>26.250000000000007</v>
      </c>
      <c r="AB80" s="123">
        <f t="shared" si="39"/>
        <v>4.3750000000000009</v>
      </c>
      <c r="AC80" s="123">
        <f t="shared" si="40"/>
        <v>4</v>
      </c>
    </row>
    <row r="81" spans="1:29" x14ac:dyDescent="0.25">
      <c r="A81" s="112" t="s">
        <v>296</v>
      </c>
      <c r="B81" s="112" t="s">
        <v>297</v>
      </c>
      <c r="C81" s="113">
        <v>10</v>
      </c>
      <c r="D81" s="114">
        <v>7.87</v>
      </c>
      <c r="E81" s="114">
        <v>6</v>
      </c>
      <c r="F81" s="115">
        <f t="shared" si="26"/>
        <v>47.22</v>
      </c>
      <c r="G81" s="116">
        <f t="shared" si="30"/>
        <v>35.22</v>
      </c>
      <c r="H81" s="113">
        <v>34</v>
      </c>
      <c r="I81" s="117" t="s">
        <v>260</v>
      </c>
      <c r="J81" s="118">
        <v>902</v>
      </c>
      <c r="K81" s="118" t="s">
        <v>298</v>
      </c>
      <c r="L81" s="114">
        <v>0</v>
      </c>
      <c r="M81" s="114">
        <f t="shared" si="41"/>
        <v>47.22</v>
      </c>
      <c r="N81" s="114">
        <f t="shared" si="31"/>
        <v>28.618181818181817</v>
      </c>
      <c r="O81" s="116">
        <f t="shared" si="32"/>
        <v>21.345454545454547</v>
      </c>
      <c r="P81" s="115">
        <f t="shared" si="33"/>
        <v>6.5583333333333327</v>
      </c>
      <c r="Q81" s="115">
        <f t="shared" si="34"/>
        <v>5.5583333333333327</v>
      </c>
      <c r="R81" s="121">
        <f t="shared" si="35"/>
        <v>5.3818181818181827</v>
      </c>
      <c r="S81" s="116">
        <f t="shared" si="36"/>
        <v>28.441666666666666</v>
      </c>
      <c r="T81" s="116">
        <f t="shared" si="37"/>
        <v>0.59473150962512666</v>
      </c>
      <c r="U81" s="115">
        <f t="shared" si="27"/>
        <v>177.43611584327084</v>
      </c>
      <c r="V81" s="115">
        <f t="shared" si="38"/>
        <v>1110.6303236797273</v>
      </c>
      <c r="W81">
        <f t="shared" si="28"/>
        <v>1</v>
      </c>
      <c r="X81">
        <f t="shared" si="29"/>
        <v>0</v>
      </c>
      <c r="Y81">
        <f t="shared" si="24"/>
        <v>12.9855</v>
      </c>
      <c r="AA81" s="122">
        <f t="shared" si="25"/>
        <v>34.234499999999997</v>
      </c>
      <c r="AB81" s="123">
        <f t="shared" si="39"/>
        <v>5.7057499999999992</v>
      </c>
      <c r="AC81" s="123">
        <f t="shared" si="40"/>
        <v>5</v>
      </c>
    </row>
    <row r="82" spans="1:29" x14ac:dyDescent="0.25">
      <c r="A82" s="112" t="s">
        <v>296</v>
      </c>
      <c r="B82" s="112" t="s">
        <v>297</v>
      </c>
      <c r="C82" s="113">
        <v>10</v>
      </c>
      <c r="D82" s="114">
        <v>7.87</v>
      </c>
      <c r="E82" s="114">
        <v>6</v>
      </c>
      <c r="F82" s="115">
        <f t="shared" si="26"/>
        <v>47.22</v>
      </c>
      <c r="G82" s="116">
        <f t="shared" si="30"/>
        <v>35.22</v>
      </c>
      <c r="H82" s="113">
        <v>31</v>
      </c>
      <c r="I82" s="117" t="s">
        <v>261</v>
      </c>
      <c r="J82" s="118">
        <v>401</v>
      </c>
      <c r="K82" s="118" t="s">
        <v>298</v>
      </c>
      <c r="L82" s="114">
        <v>0</v>
      </c>
      <c r="M82" s="114">
        <f t="shared" si="41"/>
        <v>47.22</v>
      </c>
      <c r="N82" s="114">
        <f t="shared" si="31"/>
        <v>28.618181818181817</v>
      </c>
      <c r="O82" s="116">
        <f t="shared" si="32"/>
        <v>21.345454545454547</v>
      </c>
      <c r="P82" s="115">
        <f t="shared" si="33"/>
        <v>6.5583333333333327</v>
      </c>
      <c r="Q82" s="115">
        <f t="shared" si="34"/>
        <v>5.5583333333333327</v>
      </c>
      <c r="R82" s="121">
        <f t="shared" si="35"/>
        <v>2.3818181818181827</v>
      </c>
      <c r="S82" s="116">
        <f t="shared" si="36"/>
        <v>25.441666666666666</v>
      </c>
      <c r="T82" s="116">
        <f t="shared" si="37"/>
        <v>0.59473150962512666</v>
      </c>
      <c r="U82" s="115">
        <f t="shared" si="27"/>
        <v>177.43611584327084</v>
      </c>
      <c r="V82" s="115">
        <f t="shared" si="38"/>
        <v>1110.6303236797273</v>
      </c>
      <c r="W82">
        <f t="shared" si="28"/>
        <v>1</v>
      </c>
      <c r="X82">
        <f t="shared" si="29"/>
        <v>0</v>
      </c>
      <c r="Y82">
        <f t="shared" si="24"/>
        <v>12.9855</v>
      </c>
      <c r="AA82" s="122">
        <f t="shared" si="25"/>
        <v>34.234499999999997</v>
      </c>
      <c r="AB82" s="123">
        <f t="shared" si="39"/>
        <v>5.7057499999999992</v>
      </c>
      <c r="AC82" s="123">
        <f t="shared" si="40"/>
        <v>5</v>
      </c>
    </row>
    <row r="83" spans="1:29" x14ac:dyDescent="0.25">
      <c r="A83" s="112" t="s">
        <v>296</v>
      </c>
      <c r="B83" s="112" t="s">
        <v>297</v>
      </c>
      <c r="C83" s="113">
        <v>11</v>
      </c>
      <c r="D83" s="114">
        <v>7.87</v>
      </c>
      <c r="E83" s="114">
        <v>6</v>
      </c>
      <c r="F83" s="115">
        <f t="shared" si="26"/>
        <v>47.22</v>
      </c>
      <c r="G83" s="116">
        <f t="shared" si="30"/>
        <v>35.22</v>
      </c>
      <c r="H83" s="113">
        <v>34</v>
      </c>
      <c r="I83" s="117" t="s">
        <v>260</v>
      </c>
      <c r="J83" s="118">
        <v>901</v>
      </c>
      <c r="K83" s="118" t="s">
        <v>298</v>
      </c>
      <c r="L83" s="114">
        <v>0</v>
      </c>
      <c r="M83" s="114">
        <f t="shared" si="41"/>
        <v>47.22</v>
      </c>
      <c r="N83" s="114">
        <f t="shared" si="31"/>
        <v>28.618181818181817</v>
      </c>
      <c r="O83" s="116">
        <f t="shared" si="32"/>
        <v>21.345454545454547</v>
      </c>
      <c r="P83" s="115">
        <f t="shared" si="33"/>
        <v>6.5583333333333327</v>
      </c>
      <c r="Q83" s="115">
        <f t="shared" si="34"/>
        <v>5.5583333333333327</v>
      </c>
      <c r="R83" s="121">
        <f t="shared" si="35"/>
        <v>5.3818181818181827</v>
      </c>
      <c r="S83" s="116">
        <f t="shared" si="36"/>
        <v>28.441666666666666</v>
      </c>
      <c r="T83" s="116">
        <f t="shared" si="37"/>
        <v>0.59473150962512666</v>
      </c>
      <c r="U83" s="115">
        <f t="shared" si="27"/>
        <v>177.43611584327084</v>
      </c>
      <c r="V83" s="115">
        <f t="shared" si="38"/>
        <v>1110.6303236797273</v>
      </c>
      <c r="W83">
        <f t="shared" si="28"/>
        <v>1</v>
      </c>
      <c r="X83">
        <f t="shared" si="29"/>
        <v>0</v>
      </c>
      <c r="Y83">
        <f t="shared" si="24"/>
        <v>12.9855</v>
      </c>
      <c r="AA83" s="122">
        <f t="shared" si="25"/>
        <v>34.234499999999997</v>
      </c>
      <c r="AB83" s="123">
        <f t="shared" si="39"/>
        <v>5.7057499999999992</v>
      </c>
      <c r="AC83" s="123">
        <f t="shared" si="40"/>
        <v>5</v>
      </c>
    </row>
    <row r="84" spans="1:29" x14ac:dyDescent="0.25">
      <c r="A84" s="112" t="s">
        <v>296</v>
      </c>
      <c r="B84" s="112" t="s">
        <v>297</v>
      </c>
      <c r="C84" s="113">
        <v>11</v>
      </c>
      <c r="D84" s="114">
        <v>7.87</v>
      </c>
      <c r="E84" s="114">
        <v>6</v>
      </c>
      <c r="F84" s="115">
        <f t="shared" si="26"/>
        <v>47.22</v>
      </c>
      <c r="G84" s="116">
        <f t="shared" si="30"/>
        <v>35.22</v>
      </c>
      <c r="H84" s="113">
        <v>39</v>
      </c>
      <c r="I84" s="117" t="s">
        <v>261</v>
      </c>
      <c r="J84" s="118">
        <v>501</v>
      </c>
      <c r="K84" s="118" t="s">
        <v>298</v>
      </c>
      <c r="L84" s="114">
        <v>0</v>
      </c>
      <c r="M84" s="114">
        <f t="shared" si="41"/>
        <v>47.22</v>
      </c>
      <c r="N84" s="114">
        <f t="shared" si="31"/>
        <v>28.618181818181817</v>
      </c>
      <c r="O84" s="116">
        <f t="shared" si="32"/>
        <v>21.345454545454547</v>
      </c>
      <c r="P84" s="115">
        <f t="shared" si="33"/>
        <v>6.5583333333333327</v>
      </c>
      <c r="Q84" s="115">
        <f t="shared" si="34"/>
        <v>5.5583333333333327</v>
      </c>
      <c r="R84" s="121">
        <f t="shared" si="35"/>
        <v>10.381818181818183</v>
      </c>
      <c r="S84" s="116">
        <f t="shared" si="36"/>
        <v>33.44166666666667</v>
      </c>
      <c r="T84" s="116">
        <f t="shared" si="37"/>
        <v>0.59473150962512666</v>
      </c>
      <c r="U84" s="115">
        <f t="shared" si="27"/>
        <v>177.43611584327084</v>
      </c>
      <c r="V84" s="115">
        <f t="shared" si="38"/>
        <v>1110.6303236797273</v>
      </c>
      <c r="W84">
        <f t="shared" si="28"/>
        <v>1</v>
      </c>
      <c r="X84">
        <f t="shared" si="29"/>
        <v>0</v>
      </c>
      <c r="Y84">
        <f t="shared" si="24"/>
        <v>12.9855</v>
      </c>
      <c r="AA84" s="122">
        <f t="shared" si="25"/>
        <v>34.234499999999997</v>
      </c>
      <c r="AB84" s="123">
        <f t="shared" si="39"/>
        <v>5.7057499999999992</v>
      </c>
      <c r="AC84" s="123">
        <f t="shared" si="40"/>
        <v>5</v>
      </c>
    </row>
    <row r="85" spans="1:29" x14ac:dyDescent="0.25">
      <c r="A85" s="112" t="s">
        <v>296</v>
      </c>
      <c r="B85" s="112" t="s">
        <v>297</v>
      </c>
      <c r="C85" s="113">
        <v>12</v>
      </c>
      <c r="D85" s="114">
        <v>7.87</v>
      </c>
      <c r="E85" s="114">
        <v>6</v>
      </c>
      <c r="F85" s="115">
        <f t="shared" si="26"/>
        <v>47.22</v>
      </c>
      <c r="G85" s="116">
        <f t="shared" si="30"/>
        <v>35.22</v>
      </c>
      <c r="H85" s="113">
        <v>43</v>
      </c>
      <c r="I85" s="117" t="s">
        <v>260</v>
      </c>
      <c r="J85" s="118">
        <v>801</v>
      </c>
      <c r="K85" s="118" t="s">
        <v>298</v>
      </c>
      <c r="L85" s="114">
        <v>0</v>
      </c>
      <c r="M85" s="114">
        <f t="shared" si="41"/>
        <v>47.22</v>
      </c>
      <c r="N85" s="114">
        <f t="shared" si="31"/>
        <v>28.618181818181817</v>
      </c>
      <c r="O85" s="116">
        <f t="shared" si="32"/>
        <v>21.345454545454547</v>
      </c>
      <c r="P85" s="115">
        <f t="shared" si="33"/>
        <v>6.5583333333333327</v>
      </c>
      <c r="Q85" s="115">
        <f t="shared" si="34"/>
        <v>5.5583333333333327</v>
      </c>
      <c r="R85" s="121">
        <f t="shared" si="35"/>
        <v>14.381818181818183</v>
      </c>
      <c r="S85" s="116">
        <f t="shared" si="36"/>
        <v>37.44166666666667</v>
      </c>
      <c r="T85" s="116">
        <f t="shared" si="37"/>
        <v>0.59473150962512666</v>
      </c>
      <c r="U85" s="115">
        <f t="shared" si="27"/>
        <v>177.43611584327084</v>
      </c>
      <c r="V85" s="115">
        <f t="shared" si="38"/>
        <v>1110.6303236797273</v>
      </c>
      <c r="W85">
        <f t="shared" si="28"/>
        <v>1</v>
      </c>
      <c r="X85">
        <f t="shared" si="29"/>
        <v>0</v>
      </c>
      <c r="Y85">
        <f t="shared" si="24"/>
        <v>12.9855</v>
      </c>
      <c r="AA85" s="122">
        <f t="shared" si="25"/>
        <v>34.234499999999997</v>
      </c>
      <c r="AB85" s="123">
        <f t="shared" si="39"/>
        <v>5.7057499999999992</v>
      </c>
      <c r="AC85" s="123">
        <f t="shared" si="40"/>
        <v>5</v>
      </c>
    </row>
    <row r="86" spans="1:29" x14ac:dyDescent="0.25">
      <c r="A86" s="112" t="s">
        <v>296</v>
      </c>
      <c r="B86" s="112" t="s">
        <v>297</v>
      </c>
      <c r="C86" s="113">
        <v>12</v>
      </c>
      <c r="D86" s="114">
        <v>7.87</v>
      </c>
      <c r="E86" s="114">
        <v>6</v>
      </c>
      <c r="F86" s="115">
        <f t="shared" si="26"/>
        <v>47.22</v>
      </c>
      <c r="G86" s="116">
        <f t="shared" si="30"/>
        <v>35.22</v>
      </c>
      <c r="H86" s="113">
        <v>28</v>
      </c>
      <c r="I86" s="117" t="s">
        <v>261</v>
      </c>
      <c r="J86" s="118" t="s">
        <v>262</v>
      </c>
      <c r="K86" s="118" t="s">
        <v>298</v>
      </c>
      <c r="L86" s="114">
        <v>0</v>
      </c>
      <c r="M86" s="114">
        <f t="shared" si="41"/>
        <v>47.22</v>
      </c>
      <c r="N86" s="114">
        <f t="shared" si="31"/>
        <v>28.618181818181817</v>
      </c>
      <c r="O86" s="116">
        <f t="shared" si="32"/>
        <v>21.345454545454547</v>
      </c>
      <c r="P86" s="115">
        <f t="shared" si="33"/>
        <v>6.5583333333333327</v>
      </c>
      <c r="Q86" s="115">
        <f t="shared" si="34"/>
        <v>5.5583333333333327</v>
      </c>
      <c r="R86" s="121">
        <f t="shared" si="35"/>
        <v>-0.61818181818181728</v>
      </c>
      <c r="S86" s="116">
        <f t="shared" si="36"/>
        <v>22.441666666666666</v>
      </c>
      <c r="T86" s="116">
        <f t="shared" si="37"/>
        <v>0.59473150962512666</v>
      </c>
      <c r="U86" s="115">
        <f t="shared" si="27"/>
        <v>177.43611584327084</v>
      </c>
      <c r="V86" s="115">
        <f t="shared" si="38"/>
        <v>1110.6303236797273</v>
      </c>
      <c r="W86">
        <f t="shared" si="28"/>
        <v>1</v>
      </c>
      <c r="X86">
        <f t="shared" si="29"/>
        <v>0</v>
      </c>
      <c r="Y86">
        <f t="shared" si="24"/>
        <v>12.9855</v>
      </c>
      <c r="AA86" s="122">
        <f t="shared" si="25"/>
        <v>34.234499999999997</v>
      </c>
      <c r="AB86" s="123">
        <f t="shared" si="39"/>
        <v>5.7057499999999992</v>
      </c>
      <c r="AC86" s="123">
        <f t="shared" si="40"/>
        <v>5</v>
      </c>
    </row>
    <row r="87" spans="1:29" x14ac:dyDescent="0.25">
      <c r="A87" s="112" t="s">
        <v>296</v>
      </c>
      <c r="B87" s="112" t="s">
        <v>297</v>
      </c>
      <c r="C87" s="113">
        <v>13</v>
      </c>
      <c r="D87" s="114">
        <v>7.87</v>
      </c>
      <c r="E87" s="114">
        <v>6</v>
      </c>
      <c r="F87" s="115">
        <f t="shared" si="26"/>
        <v>47.22</v>
      </c>
      <c r="G87" s="116">
        <f t="shared" si="30"/>
        <v>35.22</v>
      </c>
      <c r="H87" s="113">
        <v>41</v>
      </c>
      <c r="I87" s="117" t="s">
        <v>260</v>
      </c>
      <c r="J87" s="118">
        <v>802</v>
      </c>
      <c r="K87" s="118" t="s">
        <v>298</v>
      </c>
      <c r="L87" s="114">
        <v>0</v>
      </c>
      <c r="M87" s="114">
        <f t="shared" si="41"/>
        <v>47.22</v>
      </c>
      <c r="N87" s="114">
        <f t="shared" si="31"/>
        <v>28.618181818181817</v>
      </c>
      <c r="O87" s="116">
        <f t="shared" si="32"/>
        <v>21.345454545454547</v>
      </c>
      <c r="P87" s="115">
        <f t="shared" si="33"/>
        <v>6.5583333333333327</v>
      </c>
      <c r="Q87" s="115">
        <f t="shared" si="34"/>
        <v>5.5583333333333327</v>
      </c>
      <c r="R87" s="121">
        <f t="shared" si="35"/>
        <v>12.381818181818183</v>
      </c>
      <c r="S87" s="116">
        <f t="shared" si="36"/>
        <v>35.44166666666667</v>
      </c>
      <c r="T87" s="116">
        <f t="shared" si="37"/>
        <v>0.59473150962512666</v>
      </c>
      <c r="U87" s="115">
        <f t="shared" si="27"/>
        <v>177.43611584327084</v>
      </c>
      <c r="V87" s="115">
        <f t="shared" si="38"/>
        <v>1110.6303236797273</v>
      </c>
      <c r="W87">
        <f t="shared" si="28"/>
        <v>1</v>
      </c>
      <c r="X87">
        <f t="shared" si="29"/>
        <v>0</v>
      </c>
      <c r="Y87">
        <f t="shared" si="24"/>
        <v>12.9855</v>
      </c>
      <c r="AA87" s="122">
        <f t="shared" si="25"/>
        <v>34.234499999999997</v>
      </c>
      <c r="AB87" s="123">
        <f t="shared" si="39"/>
        <v>5.7057499999999992</v>
      </c>
      <c r="AC87" s="123">
        <f t="shared" si="40"/>
        <v>5</v>
      </c>
    </row>
    <row r="88" spans="1:29" x14ac:dyDescent="0.25">
      <c r="A88" s="112" t="s">
        <v>296</v>
      </c>
      <c r="B88" s="112" t="s">
        <v>297</v>
      </c>
      <c r="C88" s="113">
        <v>13</v>
      </c>
      <c r="D88" s="114">
        <v>7.48</v>
      </c>
      <c r="E88" s="114">
        <v>5.4</v>
      </c>
      <c r="F88" s="115">
        <f t="shared" si="26"/>
        <v>40.392000000000003</v>
      </c>
      <c r="G88" s="116">
        <f t="shared" si="30"/>
        <v>28.392000000000003</v>
      </c>
      <c r="H88" s="113">
        <v>34</v>
      </c>
      <c r="I88" s="117" t="s">
        <v>261</v>
      </c>
      <c r="J88" s="118" t="s">
        <v>262</v>
      </c>
      <c r="K88" s="118" t="s">
        <v>298</v>
      </c>
      <c r="L88" s="114">
        <v>0</v>
      </c>
      <c r="M88" s="114">
        <f t="shared" si="41"/>
        <v>40.392000000000003</v>
      </c>
      <c r="N88" s="114">
        <f t="shared" si="31"/>
        <v>24.480000000000004</v>
      </c>
      <c r="O88" s="116">
        <f t="shared" si="32"/>
        <v>17.207272727272731</v>
      </c>
      <c r="P88" s="115">
        <f t="shared" si="33"/>
        <v>5.61</v>
      </c>
      <c r="Q88" s="115">
        <f t="shared" si="34"/>
        <v>4.6100000000000003</v>
      </c>
      <c r="R88" s="121">
        <f t="shared" si="35"/>
        <v>9.519999999999996</v>
      </c>
      <c r="S88" s="116">
        <f t="shared" si="36"/>
        <v>29.39</v>
      </c>
      <c r="T88" s="116">
        <f t="shared" si="37"/>
        <v>0.54191479615208427</v>
      </c>
      <c r="U88" s="115">
        <f t="shared" si="27"/>
        <v>204.47590870667796</v>
      </c>
      <c r="V88" s="115">
        <f t="shared" si="38"/>
        <v>1228.6221470836856</v>
      </c>
      <c r="W88">
        <f t="shared" si="28"/>
        <v>1</v>
      </c>
      <c r="X88">
        <f t="shared" si="29"/>
        <v>0</v>
      </c>
      <c r="Y88">
        <f t="shared" si="24"/>
        <v>12.342000000000001</v>
      </c>
      <c r="AA88" s="122">
        <f t="shared" si="25"/>
        <v>28.050000000000004</v>
      </c>
      <c r="AB88" s="123">
        <f t="shared" si="39"/>
        <v>4.6750000000000007</v>
      </c>
      <c r="AC88" s="123">
        <f t="shared" si="40"/>
        <v>4</v>
      </c>
    </row>
    <row r="89" spans="1:29" x14ac:dyDescent="0.25">
      <c r="A89" s="112" t="s">
        <v>296</v>
      </c>
      <c r="B89" s="112" t="s">
        <v>297</v>
      </c>
      <c r="C89" s="113">
        <v>14</v>
      </c>
      <c r="D89" s="114">
        <v>7.48</v>
      </c>
      <c r="E89" s="114">
        <v>5.4</v>
      </c>
      <c r="F89" s="115">
        <f t="shared" si="26"/>
        <v>40.392000000000003</v>
      </c>
      <c r="G89" s="116">
        <f t="shared" si="30"/>
        <v>28.392000000000003</v>
      </c>
      <c r="H89" s="113">
        <v>51</v>
      </c>
      <c r="I89" s="117" t="s">
        <v>260</v>
      </c>
      <c r="J89" s="118">
        <v>701</v>
      </c>
      <c r="K89" s="118" t="s">
        <v>298</v>
      </c>
      <c r="L89" s="114">
        <v>0</v>
      </c>
      <c r="M89" s="114">
        <f t="shared" si="41"/>
        <v>40.392000000000003</v>
      </c>
      <c r="N89" s="114">
        <f t="shared" si="31"/>
        <v>24.480000000000004</v>
      </c>
      <c r="O89" s="116">
        <f t="shared" si="32"/>
        <v>17.207272727272731</v>
      </c>
      <c r="P89" s="115">
        <f t="shared" si="33"/>
        <v>5.61</v>
      </c>
      <c r="Q89" s="115">
        <f t="shared" si="34"/>
        <v>4.6100000000000003</v>
      </c>
      <c r="R89" s="121">
        <f t="shared" si="35"/>
        <v>26.519999999999996</v>
      </c>
      <c r="S89" s="116">
        <f t="shared" si="36"/>
        <v>46.39</v>
      </c>
      <c r="T89" s="116">
        <f t="shared" si="37"/>
        <v>0.54191479615208427</v>
      </c>
      <c r="U89" s="115">
        <f t="shared" si="27"/>
        <v>204.47590870667796</v>
      </c>
      <c r="V89" s="115">
        <f t="shared" si="38"/>
        <v>1228.6221470836856</v>
      </c>
      <c r="W89">
        <f t="shared" si="28"/>
        <v>1</v>
      </c>
      <c r="X89">
        <f t="shared" si="29"/>
        <v>0</v>
      </c>
      <c r="Y89">
        <f t="shared" si="24"/>
        <v>12.342000000000001</v>
      </c>
      <c r="AA89" s="122">
        <f t="shared" si="25"/>
        <v>28.050000000000004</v>
      </c>
      <c r="AB89" s="123">
        <f t="shared" si="39"/>
        <v>4.6750000000000007</v>
      </c>
      <c r="AC89" s="123">
        <f t="shared" si="40"/>
        <v>4</v>
      </c>
    </row>
    <row r="90" spans="1:29" x14ac:dyDescent="0.25">
      <c r="A90" s="112" t="s">
        <v>296</v>
      </c>
      <c r="B90" s="112" t="s">
        <v>297</v>
      </c>
      <c r="C90" s="113">
        <v>14</v>
      </c>
      <c r="D90" s="114">
        <v>7.48</v>
      </c>
      <c r="E90" s="114">
        <v>5.4</v>
      </c>
      <c r="F90" s="115">
        <f t="shared" si="26"/>
        <v>40.392000000000003</v>
      </c>
      <c r="G90" s="116">
        <f t="shared" si="30"/>
        <v>28.392000000000003</v>
      </c>
      <c r="H90" s="113">
        <v>48</v>
      </c>
      <c r="I90" s="117" t="s">
        <v>261</v>
      </c>
      <c r="J90" s="118">
        <v>601</v>
      </c>
      <c r="K90" s="118" t="s">
        <v>298</v>
      </c>
      <c r="L90" s="114">
        <v>0</v>
      </c>
      <c r="M90" s="114">
        <f t="shared" si="41"/>
        <v>40.392000000000003</v>
      </c>
      <c r="N90" s="114">
        <f t="shared" si="31"/>
        <v>24.480000000000004</v>
      </c>
      <c r="O90" s="116">
        <f t="shared" si="32"/>
        <v>17.207272727272731</v>
      </c>
      <c r="P90" s="115">
        <f t="shared" si="33"/>
        <v>5.61</v>
      </c>
      <c r="Q90" s="115">
        <f t="shared" si="34"/>
        <v>4.6100000000000003</v>
      </c>
      <c r="R90" s="121">
        <f t="shared" si="35"/>
        <v>23.519999999999996</v>
      </c>
      <c r="S90" s="116">
        <f t="shared" si="36"/>
        <v>43.39</v>
      </c>
      <c r="T90" s="116">
        <f t="shared" si="37"/>
        <v>0.54191479615208427</v>
      </c>
      <c r="U90" s="115">
        <f t="shared" si="27"/>
        <v>204.47590870667796</v>
      </c>
      <c r="V90" s="115">
        <f t="shared" si="38"/>
        <v>1228.6221470836856</v>
      </c>
      <c r="W90">
        <f t="shared" si="28"/>
        <v>1</v>
      </c>
      <c r="X90">
        <f t="shared" si="29"/>
        <v>0</v>
      </c>
      <c r="Y90">
        <f t="shared" si="24"/>
        <v>12.342000000000001</v>
      </c>
      <c r="AA90" s="122">
        <f t="shared" si="25"/>
        <v>28.050000000000004</v>
      </c>
      <c r="AB90" s="123">
        <f t="shared" si="39"/>
        <v>4.6750000000000007</v>
      </c>
      <c r="AC90" s="123">
        <f t="shared" si="40"/>
        <v>4</v>
      </c>
    </row>
    <row r="91" spans="1:29" x14ac:dyDescent="0.25">
      <c r="A91" s="112" t="s">
        <v>296</v>
      </c>
      <c r="B91" s="112" t="s">
        <v>297</v>
      </c>
      <c r="C91" s="113">
        <v>15</v>
      </c>
      <c r="D91" s="114">
        <v>7.87</v>
      </c>
      <c r="E91" s="114">
        <v>6</v>
      </c>
      <c r="F91" s="115">
        <f t="shared" si="26"/>
        <v>47.22</v>
      </c>
      <c r="G91" s="116">
        <f t="shared" si="30"/>
        <v>35.22</v>
      </c>
      <c r="H91" s="113">
        <v>53</v>
      </c>
      <c r="I91" s="117" t="s">
        <v>260</v>
      </c>
      <c r="J91" s="118">
        <v>703</v>
      </c>
      <c r="K91" s="118" t="s">
        <v>298</v>
      </c>
      <c r="L91" s="114">
        <v>0</v>
      </c>
      <c r="M91" s="114">
        <f t="shared" si="41"/>
        <v>47.22</v>
      </c>
      <c r="N91" s="114">
        <f t="shared" si="31"/>
        <v>28.618181818181817</v>
      </c>
      <c r="O91" s="116">
        <f t="shared" si="32"/>
        <v>21.345454545454547</v>
      </c>
      <c r="P91" s="115">
        <f t="shared" si="33"/>
        <v>6.5583333333333327</v>
      </c>
      <c r="Q91" s="115">
        <f t="shared" si="34"/>
        <v>5.5583333333333327</v>
      </c>
      <c r="R91" s="121">
        <f t="shared" si="35"/>
        <v>24.381818181818183</v>
      </c>
      <c r="S91" s="116">
        <f t="shared" si="36"/>
        <v>47.44166666666667</v>
      </c>
      <c r="T91" s="116">
        <f t="shared" si="37"/>
        <v>0.59473150962512666</v>
      </c>
      <c r="U91" s="115">
        <f t="shared" si="27"/>
        <v>177.43611584327084</v>
      </c>
      <c r="V91" s="115">
        <f t="shared" si="38"/>
        <v>1110.6303236797273</v>
      </c>
      <c r="W91">
        <f t="shared" si="28"/>
        <v>1</v>
      </c>
      <c r="X91">
        <f t="shared" si="29"/>
        <v>0</v>
      </c>
      <c r="Y91">
        <f t="shared" si="24"/>
        <v>12.9855</v>
      </c>
      <c r="AA91" s="122">
        <f t="shared" si="25"/>
        <v>34.234499999999997</v>
      </c>
      <c r="AB91" s="123">
        <f t="shared" si="39"/>
        <v>5.7057499999999992</v>
      </c>
      <c r="AC91" s="123">
        <f t="shared" si="40"/>
        <v>5</v>
      </c>
    </row>
    <row r="92" spans="1:29" x14ac:dyDescent="0.25">
      <c r="A92" s="112" t="s">
        <v>296</v>
      </c>
      <c r="B92" s="112" t="s">
        <v>297</v>
      </c>
      <c r="C92" s="113">
        <v>15</v>
      </c>
      <c r="D92" s="114">
        <v>7.87</v>
      </c>
      <c r="E92" s="114">
        <v>6</v>
      </c>
      <c r="F92" s="115">
        <f t="shared" si="26"/>
        <v>47.22</v>
      </c>
      <c r="G92" s="116">
        <f t="shared" si="30"/>
        <v>35.22</v>
      </c>
      <c r="H92" s="113">
        <v>48</v>
      </c>
      <c r="I92" s="117" t="s">
        <v>261</v>
      </c>
      <c r="J92" s="118">
        <v>602</v>
      </c>
      <c r="K92" s="118" t="s">
        <v>298</v>
      </c>
      <c r="L92" s="114">
        <v>0</v>
      </c>
      <c r="M92" s="114">
        <f t="shared" si="41"/>
        <v>47.22</v>
      </c>
      <c r="N92" s="114">
        <f t="shared" si="31"/>
        <v>28.618181818181817</v>
      </c>
      <c r="O92" s="116">
        <f t="shared" si="32"/>
        <v>21.345454545454547</v>
      </c>
      <c r="P92" s="115">
        <f t="shared" si="33"/>
        <v>6.5583333333333327</v>
      </c>
      <c r="Q92" s="115">
        <f t="shared" si="34"/>
        <v>5.5583333333333327</v>
      </c>
      <c r="R92" s="121">
        <f t="shared" si="35"/>
        <v>19.381818181818183</v>
      </c>
      <c r="S92" s="116">
        <f t="shared" si="36"/>
        <v>42.44166666666667</v>
      </c>
      <c r="T92" s="116">
        <f t="shared" si="37"/>
        <v>0.59473150962512666</v>
      </c>
      <c r="U92" s="115">
        <f t="shared" si="27"/>
        <v>177.43611584327084</v>
      </c>
      <c r="V92" s="115">
        <f t="shared" si="38"/>
        <v>1110.6303236797273</v>
      </c>
      <c r="W92">
        <f t="shared" si="28"/>
        <v>1</v>
      </c>
      <c r="X92">
        <f t="shared" si="29"/>
        <v>0</v>
      </c>
      <c r="Y92">
        <f t="shared" si="24"/>
        <v>12.9855</v>
      </c>
      <c r="AA92" s="122">
        <f t="shared" si="25"/>
        <v>34.234499999999997</v>
      </c>
      <c r="AB92" s="123">
        <f t="shared" si="39"/>
        <v>5.7057499999999992</v>
      </c>
      <c r="AC92" s="123">
        <f t="shared" si="40"/>
        <v>5</v>
      </c>
    </row>
    <row r="93" spans="1:29" x14ac:dyDescent="0.25">
      <c r="A93" s="112" t="s">
        <v>296</v>
      </c>
      <c r="B93" s="112" t="s">
        <v>297</v>
      </c>
      <c r="C93" s="113">
        <v>16</v>
      </c>
      <c r="D93" s="114">
        <v>7.87</v>
      </c>
      <c r="E93" s="114">
        <v>6</v>
      </c>
      <c r="F93" s="115">
        <f t="shared" si="26"/>
        <v>47.22</v>
      </c>
      <c r="G93" s="116">
        <f t="shared" si="30"/>
        <v>35.22</v>
      </c>
      <c r="H93" s="113">
        <v>53</v>
      </c>
      <c r="I93" s="117" t="s">
        <v>260</v>
      </c>
      <c r="J93" s="118">
        <v>702</v>
      </c>
      <c r="K93" s="118" t="s">
        <v>298</v>
      </c>
      <c r="L93" s="114">
        <v>0</v>
      </c>
      <c r="M93" s="114">
        <f t="shared" si="41"/>
        <v>47.22</v>
      </c>
      <c r="N93" s="114">
        <f t="shared" si="31"/>
        <v>28.618181818181817</v>
      </c>
      <c r="O93" s="116">
        <f t="shared" si="32"/>
        <v>21.345454545454547</v>
      </c>
      <c r="P93" s="115">
        <f t="shared" si="33"/>
        <v>6.5583333333333327</v>
      </c>
      <c r="Q93" s="115">
        <f t="shared" si="34"/>
        <v>5.5583333333333327</v>
      </c>
      <c r="R93" s="121">
        <f t="shared" si="35"/>
        <v>24.381818181818183</v>
      </c>
      <c r="S93" s="116">
        <f t="shared" si="36"/>
        <v>47.44166666666667</v>
      </c>
      <c r="T93" s="116">
        <f t="shared" si="37"/>
        <v>0.59473150962512666</v>
      </c>
      <c r="U93" s="115">
        <f t="shared" si="27"/>
        <v>177.43611584327084</v>
      </c>
      <c r="V93" s="115">
        <f t="shared" si="38"/>
        <v>1110.6303236797273</v>
      </c>
      <c r="W93">
        <f t="shared" si="28"/>
        <v>1</v>
      </c>
      <c r="X93">
        <f t="shared" si="29"/>
        <v>0</v>
      </c>
      <c r="Y93">
        <f t="shared" si="24"/>
        <v>12.9855</v>
      </c>
      <c r="AA93" s="122">
        <f t="shared" si="25"/>
        <v>34.234499999999997</v>
      </c>
      <c r="AB93" s="123">
        <f t="shared" si="39"/>
        <v>5.7057499999999992</v>
      </c>
      <c r="AC93" s="123">
        <f t="shared" si="40"/>
        <v>5</v>
      </c>
    </row>
    <row r="94" spans="1:29" x14ac:dyDescent="0.25">
      <c r="A94" s="112" t="s">
        <v>296</v>
      </c>
      <c r="B94" s="112" t="s">
        <v>297</v>
      </c>
      <c r="C94" s="113">
        <v>16</v>
      </c>
      <c r="D94" s="114">
        <v>7.87</v>
      </c>
      <c r="E94" s="114">
        <v>6</v>
      </c>
      <c r="F94" s="115">
        <f t="shared" si="26"/>
        <v>47.22</v>
      </c>
      <c r="G94" s="116">
        <f t="shared" si="30"/>
        <v>35.22</v>
      </c>
      <c r="H94" s="113">
        <v>48</v>
      </c>
      <c r="I94" s="117" t="s">
        <v>261</v>
      </c>
      <c r="J94" s="118">
        <v>603</v>
      </c>
      <c r="K94" s="118" t="s">
        <v>298</v>
      </c>
      <c r="L94" s="114">
        <v>0</v>
      </c>
      <c r="M94" s="114">
        <f t="shared" si="41"/>
        <v>47.22</v>
      </c>
      <c r="N94" s="114">
        <f t="shared" si="31"/>
        <v>28.618181818181817</v>
      </c>
      <c r="O94" s="116">
        <f t="shared" si="32"/>
        <v>21.345454545454547</v>
      </c>
      <c r="P94" s="115">
        <f t="shared" si="33"/>
        <v>6.5583333333333327</v>
      </c>
      <c r="Q94" s="115">
        <f t="shared" si="34"/>
        <v>5.5583333333333327</v>
      </c>
      <c r="R94" s="121">
        <f t="shared" si="35"/>
        <v>19.381818181818183</v>
      </c>
      <c r="S94" s="116">
        <f t="shared" si="36"/>
        <v>42.44166666666667</v>
      </c>
      <c r="T94" s="116">
        <f t="shared" si="37"/>
        <v>0.59473150962512666</v>
      </c>
      <c r="U94" s="115">
        <f t="shared" si="27"/>
        <v>177.43611584327084</v>
      </c>
      <c r="V94" s="115">
        <f t="shared" si="38"/>
        <v>1110.6303236797273</v>
      </c>
      <c r="W94">
        <f t="shared" si="28"/>
        <v>1</v>
      </c>
      <c r="X94">
        <f t="shared" si="29"/>
        <v>0</v>
      </c>
      <c r="Y94">
        <f t="shared" si="24"/>
        <v>12.9855</v>
      </c>
      <c r="AA94" s="122">
        <f t="shared" si="25"/>
        <v>34.234499999999997</v>
      </c>
      <c r="AB94" s="123">
        <f t="shared" si="39"/>
        <v>5.7057499999999992</v>
      </c>
      <c r="AC94" s="123">
        <f t="shared" si="40"/>
        <v>5</v>
      </c>
    </row>
    <row r="95" spans="1:29" x14ac:dyDescent="0.25">
      <c r="A95" s="112" t="s">
        <v>296</v>
      </c>
      <c r="B95" s="112" t="s">
        <v>297</v>
      </c>
      <c r="C95" s="113">
        <v>17</v>
      </c>
      <c r="D95" s="114">
        <v>7.87</v>
      </c>
      <c r="E95" s="114">
        <v>6</v>
      </c>
      <c r="F95" s="115">
        <f t="shared" si="26"/>
        <v>47.22</v>
      </c>
      <c r="G95" s="116">
        <f t="shared" si="30"/>
        <v>35.22</v>
      </c>
      <c r="H95" s="113">
        <v>35</v>
      </c>
      <c r="I95" s="117" t="s">
        <v>260</v>
      </c>
      <c r="J95" s="118" t="s">
        <v>304</v>
      </c>
      <c r="K95" s="118" t="s">
        <v>298</v>
      </c>
      <c r="L95" s="114">
        <v>0</v>
      </c>
      <c r="M95" s="114">
        <f t="shared" si="41"/>
        <v>47.22</v>
      </c>
      <c r="N95" s="114">
        <f t="shared" si="31"/>
        <v>28.618181818181817</v>
      </c>
      <c r="O95" s="116">
        <f t="shared" si="32"/>
        <v>21.345454545454547</v>
      </c>
      <c r="P95" s="115">
        <f t="shared" si="33"/>
        <v>6.5583333333333327</v>
      </c>
      <c r="Q95" s="115">
        <f t="shared" si="34"/>
        <v>5.5583333333333327</v>
      </c>
      <c r="R95" s="121">
        <f t="shared" si="35"/>
        <v>6.3818181818181827</v>
      </c>
      <c r="S95" s="116">
        <f t="shared" si="36"/>
        <v>29.441666666666666</v>
      </c>
      <c r="T95" s="116">
        <f t="shared" si="37"/>
        <v>0.59473150962512666</v>
      </c>
      <c r="U95" s="115">
        <f t="shared" si="27"/>
        <v>177.43611584327084</v>
      </c>
      <c r="V95" s="115">
        <f t="shared" si="38"/>
        <v>1110.6303236797273</v>
      </c>
      <c r="W95">
        <f t="shared" si="28"/>
        <v>1</v>
      </c>
      <c r="X95">
        <f t="shared" si="29"/>
        <v>0</v>
      </c>
      <c r="Y95">
        <f t="shared" si="24"/>
        <v>12.9855</v>
      </c>
      <c r="AA95" s="122">
        <f t="shared" si="25"/>
        <v>34.234499999999997</v>
      </c>
      <c r="AB95" s="123">
        <f t="shared" si="39"/>
        <v>5.7057499999999992</v>
      </c>
      <c r="AC95" s="123">
        <f t="shared" si="40"/>
        <v>5</v>
      </c>
    </row>
    <row r="96" spans="1:29" x14ac:dyDescent="0.25">
      <c r="A96" s="112" t="s">
        <v>296</v>
      </c>
      <c r="B96" s="112" t="s">
        <v>297</v>
      </c>
      <c r="C96" s="113">
        <v>17</v>
      </c>
      <c r="D96" s="114">
        <v>7.87</v>
      </c>
      <c r="E96" s="114">
        <v>6</v>
      </c>
      <c r="F96" s="115">
        <f t="shared" si="26"/>
        <v>47.22</v>
      </c>
      <c r="G96" s="116">
        <f t="shared" si="30"/>
        <v>35.22</v>
      </c>
      <c r="H96" s="113">
        <v>36</v>
      </c>
      <c r="I96" s="117" t="s">
        <v>261</v>
      </c>
      <c r="J96" s="118" t="s">
        <v>305</v>
      </c>
      <c r="K96" s="118" t="s">
        <v>298</v>
      </c>
      <c r="L96" s="114">
        <v>0</v>
      </c>
      <c r="M96" s="114">
        <f t="shared" si="41"/>
        <v>47.22</v>
      </c>
      <c r="N96" s="114">
        <f t="shared" si="31"/>
        <v>28.618181818181817</v>
      </c>
      <c r="O96" s="116">
        <f t="shared" si="32"/>
        <v>21.345454545454547</v>
      </c>
      <c r="P96" s="115">
        <f t="shared" si="33"/>
        <v>6.5583333333333327</v>
      </c>
      <c r="Q96" s="115">
        <f t="shared" si="34"/>
        <v>5.5583333333333327</v>
      </c>
      <c r="R96" s="121">
        <f t="shared" si="35"/>
        <v>7.3818181818181827</v>
      </c>
      <c r="S96" s="116">
        <f t="shared" si="36"/>
        <v>30.441666666666666</v>
      </c>
      <c r="T96" s="116">
        <f t="shared" si="37"/>
        <v>0.59473150962512666</v>
      </c>
      <c r="U96" s="115">
        <f t="shared" si="27"/>
        <v>177.43611584327084</v>
      </c>
      <c r="V96" s="115">
        <f t="shared" si="38"/>
        <v>1110.6303236797273</v>
      </c>
      <c r="W96">
        <f t="shared" si="28"/>
        <v>1</v>
      </c>
      <c r="X96">
        <f t="shared" si="29"/>
        <v>0</v>
      </c>
      <c r="Y96">
        <f t="shared" si="24"/>
        <v>12.9855</v>
      </c>
      <c r="AA96" s="122">
        <f t="shared" ref="AA96:AA120" si="42">+F96-Y96</f>
        <v>34.234499999999997</v>
      </c>
      <c r="AB96" s="123">
        <f t="shared" si="39"/>
        <v>5.7057499999999992</v>
      </c>
      <c r="AC96" s="123">
        <f t="shared" si="40"/>
        <v>5</v>
      </c>
    </row>
    <row r="97" spans="1:29" x14ac:dyDescent="0.25">
      <c r="A97" s="112" t="s">
        <v>296</v>
      </c>
      <c r="B97" s="112" t="s">
        <v>297</v>
      </c>
      <c r="C97" s="113">
        <v>18</v>
      </c>
      <c r="D97" s="114">
        <v>7.87</v>
      </c>
      <c r="E97" s="114">
        <v>6</v>
      </c>
      <c r="F97" s="115">
        <f t="shared" si="26"/>
        <v>47.22</v>
      </c>
      <c r="G97" s="116">
        <f t="shared" si="30"/>
        <v>35.22</v>
      </c>
      <c r="H97" s="113">
        <v>42</v>
      </c>
      <c r="I97" s="117" t="s">
        <v>260</v>
      </c>
      <c r="J97" s="118">
        <v>803</v>
      </c>
      <c r="K97" s="118" t="s">
        <v>298</v>
      </c>
      <c r="L97" s="114">
        <v>0</v>
      </c>
      <c r="M97" s="114">
        <f t="shared" si="41"/>
        <v>47.22</v>
      </c>
      <c r="N97" s="114">
        <f t="shared" si="31"/>
        <v>28.618181818181817</v>
      </c>
      <c r="O97" s="116">
        <f t="shared" si="32"/>
        <v>21.345454545454547</v>
      </c>
      <c r="P97" s="115">
        <f t="shared" si="33"/>
        <v>6.5583333333333327</v>
      </c>
      <c r="Q97" s="115">
        <f t="shared" si="34"/>
        <v>5.5583333333333327</v>
      </c>
      <c r="R97" s="121">
        <f t="shared" si="35"/>
        <v>13.381818181818183</v>
      </c>
      <c r="S97" s="116">
        <f t="shared" si="36"/>
        <v>36.44166666666667</v>
      </c>
      <c r="T97" s="116">
        <f t="shared" si="37"/>
        <v>0.59473150962512666</v>
      </c>
      <c r="U97" s="115">
        <f t="shared" si="27"/>
        <v>177.43611584327084</v>
      </c>
      <c r="V97" s="115">
        <f t="shared" si="38"/>
        <v>1110.6303236797273</v>
      </c>
      <c r="W97">
        <f t="shared" si="28"/>
        <v>1</v>
      </c>
      <c r="X97">
        <f t="shared" si="29"/>
        <v>0</v>
      </c>
      <c r="Y97">
        <f t="shared" si="24"/>
        <v>12.9855</v>
      </c>
      <c r="AA97" s="122">
        <f t="shared" si="42"/>
        <v>34.234499999999997</v>
      </c>
      <c r="AB97" s="123">
        <f t="shared" si="39"/>
        <v>5.7057499999999992</v>
      </c>
      <c r="AC97" s="123">
        <f t="shared" si="40"/>
        <v>5</v>
      </c>
    </row>
    <row r="98" spans="1:29" x14ac:dyDescent="0.25">
      <c r="A98" s="112" t="s">
        <v>296</v>
      </c>
      <c r="B98" s="112" t="s">
        <v>297</v>
      </c>
      <c r="C98" s="113">
        <v>18</v>
      </c>
      <c r="D98" s="114">
        <v>7.87</v>
      </c>
      <c r="E98" s="114">
        <v>6</v>
      </c>
      <c r="F98" s="115">
        <f t="shared" si="26"/>
        <v>47.22</v>
      </c>
      <c r="G98" s="116">
        <f t="shared" si="30"/>
        <v>35.22</v>
      </c>
      <c r="H98" s="129">
        <f>+G98/1.2</f>
        <v>29.35</v>
      </c>
      <c r="I98" s="117" t="s">
        <v>261</v>
      </c>
      <c r="J98" s="118"/>
      <c r="K98" s="118" t="s">
        <v>298</v>
      </c>
      <c r="L98" s="114">
        <v>0</v>
      </c>
      <c r="M98" s="114">
        <f t="shared" si="41"/>
        <v>47.22</v>
      </c>
      <c r="N98" s="114">
        <f t="shared" si="31"/>
        <v>28.618181818181817</v>
      </c>
      <c r="O98" s="116">
        <f t="shared" si="32"/>
        <v>21.345454545454547</v>
      </c>
      <c r="P98" s="115">
        <f t="shared" si="33"/>
        <v>6.5583333333333327</v>
      </c>
      <c r="Q98" s="115">
        <f t="shared" si="34"/>
        <v>5.5583333333333327</v>
      </c>
      <c r="R98" s="121">
        <f t="shared" si="35"/>
        <v>0.73181818181818414</v>
      </c>
      <c r="S98" s="116">
        <f t="shared" si="36"/>
        <v>23.791666666666668</v>
      </c>
      <c r="T98" s="116">
        <f t="shared" si="37"/>
        <v>0.59473150962512666</v>
      </c>
      <c r="U98" s="115">
        <f t="shared" si="27"/>
        <v>177.43611584327084</v>
      </c>
      <c r="V98" s="115">
        <f t="shared" si="38"/>
        <v>1110.6303236797273</v>
      </c>
      <c r="W98">
        <f t="shared" si="28"/>
        <v>1</v>
      </c>
      <c r="X98">
        <f t="shared" si="29"/>
        <v>0</v>
      </c>
      <c r="Y98">
        <f t="shared" si="24"/>
        <v>12.9855</v>
      </c>
      <c r="AA98" s="122">
        <f t="shared" si="42"/>
        <v>34.234499999999997</v>
      </c>
      <c r="AB98" s="123">
        <f t="shared" si="39"/>
        <v>5.7057499999999992</v>
      </c>
      <c r="AC98" s="123">
        <f t="shared" si="40"/>
        <v>5</v>
      </c>
    </row>
    <row r="99" spans="1:29" x14ac:dyDescent="0.25">
      <c r="A99" s="112" t="s">
        <v>296</v>
      </c>
      <c r="B99" s="112" t="s">
        <v>297</v>
      </c>
      <c r="C99" s="113">
        <v>1</v>
      </c>
      <c r="D99" s="114">
        <v>5.84</v>
      </c>
      <c r="E99" s="114">
        <v>3.74</v>
      </c>
      <c r="F99" s="115">
        <f t="shared" si="26"/>
        <v>21.8416</v>
      </c>
      <c r="G99" s="116">
        <f t="shared" si="30"/>
        <v>9.8415999999999997</v>
      </c>
      <c r="H99" s="113">
        <v>24</v>
      </c>
      <c r="I99" s="117" t="s">
        <v>260</v>
      </c>
      <c r="J99" s="118" t="s">
        <v>266</v>
      </c>
      <c r="K99" s="118" t="s">
        <v>306</v>
      </c>
      <c r="L99" s="114">
        <v>0</v>
      </c>
      <c r="M99" s="114">
        <f t="shared" si="41"/>
        <v>21.8416</v>
      </c>
      <c r="N99" s="114">
        <f t="shared" si="31"/>
        <v>13.237333333333334</v>
      </c>
      <c r="O99" s="116">
        <f t="shared" si="32"/>
        <v>5.9646060606060605</v>
      </c>
      <c r="P99" s="115">
        <f t="shared" si="33"/>
        <v>3.0335555555555556</v>
      </c>
      <c r="Q99" s="115">
        <f t="shared" si="34"/>
        <v>2.0335555555555556</v>
      </c>
      <c r="R99" s="121">
        <f t="shared" si="35"/>
        <v>10.762666666666666</v>
      </c>
      <c r="S99" s="116">
        <f t="shared" si="36"/>
        <v>21.966444444444445</v>
      </c>
      <c r="T99" s="116">
        <f t="shared" si="37"/>
        <v>0.29081367311238238</v>
      </c>
      <c r="U99" s="115">
        <f t="shared" si="27"/>
        <v>467.37359778897746</v>
      </c>
      <c r="V99" s="115">
        <f t="shared" si="38"/>
        <v>2375.8120630791741</v>
      </c>
      <c r="W99">
        <f t="shared" si="28"/>
        <v>1</v>
      </c>
      <c r="X99">
        <f t="shared" si="29"/>
        <v>0</v>
      </c>
      <c r="Y99">
        <f t="shared" si="24"/>
        <v>9.6359999999999992</v>
      </c>
      <c r="AA99" s="122">
        <f t="shared" si="42"/>
        <v>12.2056</v>
      </c>
      <c r="AB99" s="123">
        <f t="shared" si="39"/>
        <v>2.0342666666666669</v>
      </c>
      <c r="AC99" s="123">
        <f t="shared" si="40"/>
        <v>2</v>
      </c>
    </row>
    <row r="100" spans="1:29" x14ac:dyDescent="0.25">
      <c r="A100" s="112" t="s">
        <v>296</v>
      </c>
      <c r="B100" s="112" t="s">
        <v>297</v>
      </c>
      <c r="C100" s="113">
        <v>2</v>
      </c>
      <c r="D100" s="114">
        <v>5.84</v>
      </c>
      <c r="E100" s="114">
        <v>3.74</v>
      </c>
      <c r="F100" s="115">
        <f t="shared" si="26"/>
        <v>21.8416</v>
      </c>
      <c r="G100" s="116">
        <f t="shared" si="30"/>
        <v>9.8415999999999997</v>
      </c>
      <c r="H100" s="113">
        <v>24</v>
      </c>
      <c r="I100" s="117" t="s">
        <v>260</v>
      </c>
      <c r="J100" s="118">
        <v>104</v>
      </c>
      <c r="K100" s="118" t="s">
        <v>306</v>
      </c>
      <c r="L100" s="114">
        <v>0</v>
      </c>
      <c r="M100" s="114">
        <f t="shared" si="41"/>
        <v>21.8416</v>
      </c>
      <c r="N100" s="114">
        <f t="shared" si="31"/>
        <v>13.237333333333334</v>
      </c>
      <c r="O100" s="116">
        <f t="shared" si="32"/>
        <v>5.9646060606060605</v>
      </c>
      <c r="P100" s="115">
        <f t="shared" si="33"/>
        <v>3.0335555555555556</v>
      </c>
      <c r="Q100" s="115">
        <f t="shared" si="34"/>
        <v>2.0335555555555556</v>
      </c>
      <c r="R100" s="121">
        <f t="shared" si="35"/>
        <v>10.762666666666666</v>
      </c>
      <c r="S100" s="116">
        <f t="shared" si="36"/>
        <v>21.966444444444445</v>
      </c>
      <c r="T100" s="116">
        <f t="shared" si="37"/>
        <v>0.29081367311238238</v>
      </c>
      <c r="U100" s="115">
        <f t="shared" si="27"/>
        <v>467.37359778897746</v>
      </c>
      <c r="V100" s="115">
        <f t="shared" si="38"/>
        <v>2375.8120630791741</v>
      </c>
      <c r="W100">
        <f t="shared" si="28"/>
        <v>1</v>
      </c>
      <c r="X100">
        <f t="shared" si="29"/>
        <v>0</v>
      </c>
      <c r="Y100">
        <f t="shared" si="24"/>
        <v>9.6359999999999992</v>
      </c>
      <c r="AA100" s="122">
        <f t="shared" si="42"/>
        <v>12.2056</v>
      </c>
      <c r="AB100" s="123">
        <f t="shared" si="39"/>
        <v>2.0342666666666669</v>
      </c>
      <c r="AC100" s="123">
        <f t="shared" si="40"/>
        <v>2</v>
      </c>
    </row>
    <row r="101" spans="1:29" x14ac:dyDescent="0.25">
      <c r="A101" s="112" t="s">
        <v>296</v>
      </c>
      <c r="B101" s="112" t="s">
        <v>297</v>
      </c>
      <c r="C101" s="113">
        <v>3</v>
      </c>
      <c r="D101" s="114">
        <v>5.84</v>
      </c>
      <c r="E101" s="114">
        <v>3.74</v>
      </c>
      <c r="F101" s="115">
        <f t="shared" si="26"/>
        <v>21.8416</v>
      </c>
      <c r="G101" s="116">
        <f t="shared" si="30"/>
        <v>9.8415999999999997</v>
      </c>
      <c r="H101" s="113">
        <v>21</v>
      </c>
      <c r="I101" s="117" t="s">
        <v>260</v>
      </c>
      <c r="J101" s="118">
        <v>204</v>
      </c>
      <c r="K101" s="118" t="s">
        <v>306</v>
      </c>
      <c r="L101" s="114">
        <v>0</v>
      </c>
      <c r="M101" s="114">
        <f t="shared" si="41"/>
        <v>21.8416</v>
      </c>
      <c r="N101" s="114">
        <f t="shared" si="31"/>
        <v>13.237333333333334</v>
      </c>
      <c r="O101" s="116">
        <f t="shared" si="32"/>
        <v>5.9646060606060605</v>
      </c>
      <c r="P101" s="115">
        <f t="shared" si="33"/>
        <v>3.0335555555555556</v>
      </c>
      <c r="Q101" s="115">
        <f t="shared" si="34"/>
        <v>2.0335555555555556</v>
      </c>
      <c r="R101" s="121">
        <f t="shared" si="35"/>
        <v>7.7626666666666662</v>
      </c>
      <c r="S101" s="116">
        <f t="shared" si="36"/>
        <v>18.966444444444445</v>
      </c>
      <c r="T101" s="116">
        <f t="shared" si="37"/>
        <v>0.29081367311238238</v>
      </c>
      <c r="U101" s="115">
        <f t="shared" si="27"/>
        <v>467.37359778897746</v>
      </c>
      <c r="V101" s="115">
        <f t="shared" si="38"/>
        <v>2375.8120630791741</v>
      </c>
      <c r="W101">
        <f t="shared" si="28"/>
        <v>1</v>
      </c>
      <c r="X101">
        <f t="shared" si="29"/>
        <v>0</v>
      </c>
      <c r="Y101">
        <f t="shared" si="24"/>
        <v>9.6359999999999992</v>
      </c>
      <c r="AA101" s="122">
        <f t="shared" si="42"/>
        <v>12.2056</v>
      </c>
      <c r="AB101" s="123">
        <f t="shared" si="39"/>
        <v>2.0342666666666669</v>
      </c>
      <c r="AC101" s="123">
        <f t="shared" si="40"/>
        <v>2</v>
      </c>
    </row>
    <row r="102" spans="1:29" x14ac:dyDescent="0.25">
      <c r="A102" s="112" t="s">
        <v>296</v>
      </c>
      <c r="B102" s="112" t="s">
        <v>297</v>
      </c>
      <c r="C102" s="113">
        <v>4</v>
      </c>
      <c r="D102" s="114">
        <v>5.84</v>
      </c>
      <c r="E102" s="114">
        <v>3.74</v>
      </c>
      <c r="F102" s="115">
        <f t="shared" ref="F102:F133" si="43">D102*E102</f>
        <v>21.8416</v>
      </c>
      <c r="G102" s="116">
        <f t="shared" si="30"/>
        <v>9.8415999999999997</v>
      </c>
      <c r="H102" s="113">
        <v>20</v>
      </c>
      <c r="I102" s="117" t="s">
        <v>260</v>
      </c>
      <c r="J102" s="118">
        <v>304</v>
      </c>
      <c r="K102" s="118" t="s">
        <v>306</v>
      </c>
      <c r="L102" s="114">
        <v>0</v>
      </c>
      <c r="M102" s="114">
        <f t="shared" si="41"/>
        <v>21.8416</v>
      </c>
      <c r="N102" s="114">
        <f t="shared" si="31"/>
        <v>13.237333333333334</v>
      </c>
      <c r="O102" s="116">
        <f t="shared" si="32"/>
        <v>5.9646060606060605</v>
      </c>
      <c r="P102" s="115">
        <f t="shared" si="33"/>
        <v>3.0335555555555556</v>
      </c>
      <c r="Q102" s="115">
        <f t="shared" si="34"/>
        <v>2.0335555555555556</v>
      </c>
      <c r="R102" s="121">
        <f t="shared" si="35"/>
        <v>6.7626666666666662</v>
      </c>
      <c r="S102" s="116">
        <f t="shared" si="36"/>
        <v>17.966444444444445</v>
      </c>
      <c r="T102" s="116">
        <f t="shared" si="37"/>
        <v>0.29081367311238238</v>
      </c>
      <c r="U102" s="115">
        <f t="shared" si="27"/>
        <v>467.37359778897746</v>
      </c>
      <c r="V102" s="115">
        <f t="shared" si="38"/>
        <v>2375.8120630791741</v>
      </c>
      <c r="W102">
        <f t="shared" si="28"/>
        <v>1</v>
      </c>
      <c r="X102">
        <f t="shared" si="29"/>
        <v>0</v>
      </c>
      <c r="Y102">
        <f t="shared" si="24"/>
        <v>9.6359999999999992</v>
      </c>
      <c r="AA102" s="122">
        <f t="shared" si="42"/>
        <v>12.2056</v>
      </c>
      <c r="AB102" s="123">
        <f t="shared" si="39"/>
        <v>2.0342666666666669</v>
      </c>
      <c r="AC102" s="123">
        <f t="shared" si="40"/>
        <v>2</v>
      </c>
    </row>
    <row r="103" spans="1:29" x14ac:dyDescent="0.25">
      <c r="A103" s="112" t="s">
        <v>296</v>
      </c>
      <c r="B103" s="112" t="s">
        <v>297</v>
      </c>
      <c r="C103" s="113">
        <v>5</v>
      </c>
      <c r="D103" s="114">
        <v>5.84</v>
      </c>
      <c r="E103" s="114">
        <v>3.74</v>
      </c>
      <c r="F103" s="115">
        <f t="shared" si="43"/>
        <v>21.8416</v>
      </c>
      <c r="G103" s="116">
        <f t="shared" si="30"/>
        <v>9.8415999999999997</v>
      </c>
      <c r="H103" s="113">
        <v>23</v>
      </c>
      <c r="I103" s="117" t="s">
        <v>260</v>
      </c>
      <c r="J103" s="118">
        <v>403</v>
      </c>
      <c r="K103" s="118" t="s">
        <v>306</v>
      </c>
      <c r="L103" s="114">
        <v>0</v>
      </c>
      <c r="M103" s="114">
        <f t="shared" si="41"/>
        <v>21.8416</v>
      </c>
      <c r="N103" s="114">
        <f t="shared" si="31"/>
        <v>13.237333333333334</v>
      </c>
      <c r="O103" s="116">
        <f t="shared" si="32"/>
        <v>5.9646060606060605</v>
      </c>
      <c r="P103" s="115">
        <f t="shared" si="33"/>
        <v>3.0335555555555556</v>
      </c>
      <c r="Q103" s="115">
        <f t="shared" si="34"/>
        <v>2.0335555555555556</v>
      </c>
      <c r="R103" s="121">
        <f t="shared" si="35"/>
        <v>9.7626666666666662</v>
      </c>
      <c r="S103" s="116">
        <f t="shared" si="36"/>
        <v>20.966444444444445</v>
      </c>
      <c r="T103" s="116">
        <f t="shared" si="37"/>
        <v>0.29081367311238238</v>
      </c>
      <c r="U103" s="115">
        <f t="shared" si="27"/>
        <v>467.37359778897746</v>
      </c>
      <c r="V103" s="115">
        <f t="shared" si="38"/>
        <v>2375.8120630791741</v>
      </c>
      <c r="W103">
        <f t="shared" si="28"/>
        <v>1</v>
      </c>
      <c r="X103">
        <f t="shared" si="29"/>
        <v>0</v>
      </c>
      <c r="Y103">
        <f t="shared" si="24"/>
        <v>9.6359999999999992</v>
      </c>
      <c r="AA103" s="122">
        <f t="shared" si="42"/>
        <v>12.2056</v>
      </c>
      <c r="AB103" s="123">
        <f t="shared" si="39"/>
        <v>2.0342666666666669</v>
      </c>
      <c r="AC103" s="123">
        <f t="shared" si="40"/>
        <v>2</v>
      </c>
    </row>
    <row r="104" spans="1:29" x14ac:dyDescent="0.25">
      <c r="A104" s="112" t="s">
        <v>296</v>
      </c>
      <c r="B104" s="112" t="s">
        <v>297</v>
      </c>
      <c r="C104" s="113">
        <v>6</v>
      </c>
      <c r="D104" s="114">
        <v>7.59</v>
      </c>
      <c r="E104" s="114">
        <v>3.92</v>
      </c>
      <c r="F104" s="115">
        <f t="shared" si="43"/>
        <v>29.752800000000001</v>
      </c>
      <c r="G104" s="116">
        <f t="shared" si="30"/>
        <v>17.752800000000001</v>
      </c>
      <c r="H104" s="113">
        <v>24</v>
      </c>
      <c r="I104" s="117" t="s">
        <v>260</v>
      </c>
      <c r="J104" s="118">
        <v>504</v>
      </c>
      <c r="K104" s="118" t="s">
        <v>306</v>
      </c>
      <c r="L104" s="114">
        <v>0</v>
      </c>
      <c r="M104" s="114">
        <f t="shared" si="41"/>
        <v>29.752800000000001</v>
      </c>
      <c r="N104" s="114">
        <f t="shared" si="31"/>
        <v>18.032</v>
      </c>
      <c r="O104" s="116">
        <f t="shared" si="32"/>
        <v>10.759272727272728</v>
      </c>
      <c r="P104" s="115">
        <f t="shared" si="33"/>
        <v>4.1323333333333334</v>
      </c>
      <c r="Q104" s="115">
        <f t="shared" si="34"/>
        <v>3.1323333333333334</v>
      </c>
      <c r="R104" s="121">
        <f t="shared" si="35"/>
        <v>5.968</v>
      </c>
      <c r="S104" s="116">
        <f t="shared" si="36"/>
        <v>20.867666666666665</v>
      </c>
      <c r="T104" s="116">
        <f t="shared" si="37"/>
        <v>0.42518825084784734</v>
      </c>
      <c r="U104" s="115">
        <f t="shared" si="27"/>
        <v>288.06340408273621</v>
      </c>
      <c r="V104" s="115">
        <f t="shared" si="38"/>
        <v>1593.3675814519399</v>
      </c>
      <c r="W104">
        <f t="shared" si="28"/>
        <v>1</v>
      </c>
      <c r="X104">
        <f t="shared" si="29"/>
        <v>0</v>
      </c>
      <c r="Y104">
        <f t="shared" si="24"/>
        <v>12.523499999999999</v>
      </c>
      <c r="AA104" s="122">
        <f t="shared" si="42"/>
        <v>17.229300000000002</v>
      </c>
      <c r="AB104" s="123">
        <f t="shared" si="39"/>
        <v>2.8715500000000005</v>
      </c>
      <c r="AC104" s="123">
        <f t="shared" si="40"/>
        <v>2</v>
      </c>
    </row>
    <row r="105" spans="1:29" x14ac:dyDescent="0.25">
      <c r="A105" s="112" t="s">
        <v>296</v>
      </c>
      <c r="B105" s="112" t="s">
        <v>297</v>
      </c>
      <c r="C105" s="113">
        <v>1</v>
      </c>
      <c r="D105" s="114">
        <v>6.24</v>
      </c>
      <c r="E105" s="114">
        <v>6.24</v>
      </c>
      <c r="F105" s="115">
        <f t="shared" si="43"/>
        <v>38.937600000000003</v>
      </c>
      <c r="G105" s="116">
        <f t="shared" si="30"/>
        <v>26.937600000000003</v>
      </c>
      <c r="H105" s="113">
        <v>29</v>
      </c>
      <c r="I105" s="117" t="s">
        <v>260</v>
      </c>
      <c r="J105" s="118" t="s">
        <v>270</v>
      </c>
      <c r="K105" s="118" t="s">
        <v>307</v>
      </c>
      <c r="L105" s="114">
        <v>0</v>
      </c>
      <c r="M105" s="114">
        <f t="shared" si="41"/>
        <v>38.937600000000003</v>
      </c>
      <c r="N105" s="114">
        <f t="shared" si="31"/>
        <v>23.598545454545459</v>
      </c>
      <c r="O105" s="116">
        <f t="shared" si="32"/>
        <v>16.325818181818185</v>
      </c>
      <c r="P105" s="115">
        <f t="shared" si="33"/>
        <v>5.4080000000000004</v>
      </c>
      <c r="Q105" s="115">
        <f t="shared" si="34"/>
        <v>4.4080000000000004</v>
      </c>
      <c r="R105" s="121">
        <f t="shared" si="35"/>
        <v>5.4014545454545413</v>
      </c>
      <c r="S105" s="116">
        <f t="shared" si="36"/>
        <v>24.591999999999999</v>
      </c>
      <c r="T105" s="116">
        <f t="shared" si="37"/>
        <v>0.52883528081417264</v>
      </c>
      <c r="U105" s="115">
        <f t="shared" si="27"/>
        <v>212.00641482537418</v>
      </c>
      <c r="V105" s="115">
        <f t="shared" si="38"/>
        <v>1261.4825374198147</v>
      </c>
      <c r="W105">
        <f t="shared" si="28"/>
        <v>0</v>
      </c>
      <c r="X105">
        <f t="shared" si="29"/>
        <v>0</v>
      </c>
      <c r="Y105">
        <v>0</v>
      </c>
      <c r="AA105" s="122">
        <f t="shared" si="42"/>
        <v>38.937600000000003</v>
      </c>
      <c r="AB105" s="123">
        <f t="shared" si="39"/>
        <v>6.4896000000000003</v>
      </c>
      <c r="AC105" s="123">
        <f t="shared" si="40"/>
        <v>6</v>
      </c>
    </row>
    <row r="106" spans="1:29" x14ac:dyDescent="0.25">
      <c r="A106" s="112" t="s">
        <v>296</v>
      </c>
      <c r="B106" s="112" t="s">
        <v>297</v>
      </c>
      <c r="C106" s="113">
        <v>2</v>
      </c>
      <c r="D106" s="114">
        <v>6.24</v>
      </c>
      <c r="E106" s="114">
        <v>6.24</v>
      </c>
      <c r="F106" s="115">
        <f t="shared" si="43"/>
        <v>38.937600000000003</v>
      </c>
      <c r="G106" s="116">
        <f t="shared" si="30"/>
        <v>26.937600000000003</v>
      </c>
      <c r="H106" s="113">
        <v>28</v>
      </c>
      <c r="I106" s="117" t="s">
        <v>260</v>
      </c>
      <c r="J106" s="118" t="s">
        <v>263</v>
      </c>
      <c r="K106" s="118" t="s">
        <v>307</v>
      </c>
      <c r="L106" s="114">
        <v>0</v>
      </c>
      <c r="M106" s="114">
        <f t="shared" si="41"/>
        <v>38.937600000000003</v>
      </c>
      <c r="N106" s="114">
        <f t="shared" si="31"/>
        <v>23.598545454545459</v>
      </c>
      <c r="O106" s="116">
        <f t="shared" si="32"/>
        <v>16.325818181818185</v>
      </c>
      <c r="P106" s="115">
        <f t="shared" si="33"/>
        <v>5.4080000000000004</v>
      </c>
      <c r="Q106" s="115">
        <f t="shared" si="34"/>
        <v>4.4080000000000004</v>
      </c>
      <c r="R106" s="121">
        <f t="shared" si="35"/>
        <v>4.4014545454545413</v>
      </c>
      <c r="S106" s="116">
        <f t="shared" si="36"/>
        <v>23.591999999999999</v>
      </c>
      <c r="T106" s="116">
        <f t="shared" si="37"/>
        <v>0.52883528081417264</v>
      </c>
      <c r="U106" s="115">
        <f t="shared" si="27"/>
        <v>212.00641482537418</v>
      </c>
      <c r="V106" s="115">
        <f t="shared" si="38"/>
        <v>1261.4825374198147</v>
      </c>
      <c r="W106">
        <f t="shared" si="28"/>
        <v>0</v>
      </c>
      <c r="X106">
        <f t="shared" si="29"/>
        <v>0</v>
      </c>
      <c r="Y106">
        <v>0</v>
      </c>
      <c r="AA106" s="122">
        <f t="shared" si="42"/>
        <v>38.937600000000003</v>
      </c>
      <c r="AB106" s="123">
        <f t="shared" si="39"/>
        <v>6.4896000000000003</v>
      </c>
      <c r="AC106" s="123">
        <f t="shared" si="40"/>
        <v>6</v>
      </c>
    </row>
    <row r="107" spans="1:29" x14ac:dyDescent="0.25">
      <c r="A107" s="112" t="s">
        <v>296</v>
      </c>
      <c r="B107" s="112" t="s">
        <v>297</v>
      </c>
      <c r="C107" s="113">
        <v>3</v>
      </c>
      <c r="D107" s="114">
        <v>6.5</v>
      </c>
      <c r="E107" s="114">
        <v>6.5</v>
      </c>
      <c r="F107" s="115">
        <f t="shared" si="43"/>
        <v>42.25</v>
      </c>
      <c r="G107" s="116">
        <f t="shared" si="30"/>
        <v>30.25</v>
      </c>
      <c r="H107" s="113">
        <v>28</v>
      </c>
      <c r="I107" s="117" t="s">
        <v>260</v>
      </c>
      <c r="J107" s="118">
        <v>303</v>
      </c>
      <c r="K107" s="118" t="s">
        <v>307</v>
      </c>
      <c r="L107" s="114">
        <v>0</v>
      </c>
      <c r="M107" s="114">
        <f t="shared" si="41"/>
        <v>42.25</v>
      </c>
      <c r="N107" s="114">
        <f t="shared" si="31"/>
        <v>25.606060606060609</v>
      </c>
      <c r="O107" s="116">
        <f t="shared" si="32"/>
        <v>18.333333333333336</v>
      </c>
      <c r="P107" s="115">
        <f t="shared" si="33"/>
        <v>5.8680555555555554</v>
      </c>
      <c r="Q107" s="115">
        <f t="shared" si="34"/>
        <v>4.8680555555555554</v>
      </c>
      <c r="R107" s="121">
        <f t="shared" si="35"/>
        <v>2.3939393939393909</v>
      </c>
      <c r="S107" s="116">
        <f t="shared" si="36"/>
        <v>23.131944444444443</v>
      </c>
      <c r="T107" s="116">
        <f t="shared" si="37"/>
        <v>0.55760368663594473</v>
      </c>
      <c r="U107" s="115">
        <f t="shared" si="27"/>
        <v>195.90909090909088</v>
      </c>
      <c r="V107" s="115">
        <f t="shared" si="38"/>
        <v>1191.2396694214876</v>
      </c>
      <c r="W107">
        <f t="shared" si="28"/>
        <v>0</v>
      </c>
      <c r="X107">
        <f t="shared" si="29"/>
        <v>0</v>
      </c>
      <c r="Y107">
        <v>0</v>
      </c>
      <c r="AA107" s="122">
        <f t="shared" si="42"/>
        <v>42.25</v>
      </c>
      <c r="AB107" s="123">
        <f t="shared" si="39"/>
        <v>7.041666666666667</v>
      </c>
      <c r="AC107" s="123">
        <f t="shared" si="40"/>
        <v>7</v>
      </c>
    </row>
    <row r="108" spans="1:29" x14ac:dyDescent="0.25">
      <c r="A108" s="112" t="s">
        <v>296</v>
      </c>
      <c r="B108" s="112" t="s">
        <v>297</v>
      </c>
      <c r="C108" s="113">
        <v>3</v>
      </c>
      <c r="D108" s="114">
        <v>6.5</v>
      </c>
      <c r="E108" s="114">
        <v>6.5</v>
      </c>
      <c r="F108" s="115">
        <f t="shared" si="43"/>
        <v>42.25</v>
      </c>
      <c r="G108" s="116">
        <f t="shared" si="30"/>
        <v>30.25</v>
      </c>
      <c r="H108" s="113">
        <v>35</v>
      </c>
      <c r="I108" s="117" t="s">
        <v>261</v>
      </c>
      <c r="J108" s="118">
        <v>102</v>
      </c>
      <c r="K108" s="118" t="s">
        <v>307</v>
      </c>
      <c r="L108" s="114">
        <v>0</v>
      </c>
      <c r="M108" s="114">
        <f t="shared" si="41"/>
        <v>42.25</v>
      </c>
      <c r="N108" s="114">
        <f t="shared" si="31"/>
        <v>25.606060606060609</v>
      </c>
      <c r="O108" s="116">
        <f t="shared" si="32"/>
        <v>18.333333333333336</v>
      </c>
      <c r="P108" s="115">
        <f t="shared" si="33"/>
        <v>5.8680555555555554</v>
      </c>
      <c r="Q108" s="115">
        <f t="shared" si="34"/>
        <v>4.8680555555555554</v>
      </c>
      <c r="R108" s="121">
        <f t="shared" si="35"/>
        <v>9.3939393939393909</v>
      </c>
      <c r="S108" s="116">
        <f t="shared" si="36"/>
        <v>30.131944444444443</v>
      </c>
      <c r="T108" s="116">
        <f t="shared" si="37"/>
        <v>0.55760368663594473</v>
      </c>
      <c r="U108" s="115">
        <f t="shared" si="27"/>
        <v>195.90909090909088</v>
      </c>
      <c r="V108" s="115">
        <f t="shared" si="38"/>
        <v>1191.2396694214876</v>
      </c>
      <c r="W108">
        <f t="shared" si="28"/>
        <v>0</v>
      </c>
      <c r="X108">
        <f t="shared" si="29"/>
        <v>0</v>
      </c>
      <c r="Y108">
        <v>0</v>
      </c>
      <c r="AA108" s="122">
        <f t="shared" si="42"/>
        <v>42.25</v>
      </c>
      <c r="AB108" s="123">
        <f t="shared" si="39"/>
        <v>7.041666666666667</v>
      </c>
      <c r="AC108" s="123">
        <f t="shared" si="40"/>
        <v>7</v>
      </c>
    </row>
    <row r="109" spans="1:29" x14ac:dyDescent="0.25">
      <c r="A109" s="112" t="s">
        <v>296</v>
      </c>
      <c r="B109" s="112" t="s">
        <v>297</v>
      </c>
      <c r="C109" s="113">
        <v>4</v>
      </c>
      <c r="D109" s="114">
        <v>6.5</v>
      </c>
      <c r="E109" s="114">
        <v>6.5</v>
      </c>
      <c r="F109" s="115">
        <f t="shared" si="43"/>
        <v>42.25</v>
      </c>
      <c r="G109" s="116">
        <f t="shared" si="30"/>
        <v>30.25</v>
      </c>
      <c r="H109" s="113">
        <v>34</v>
      </c>
      <c r="I109" s="117" t="s">
        <v>260</v>
      </c>
      <c r="J109" s="118">
        <v>202</v>
      </c>
      <c r="K109" s="118" t="s">
        <v>307</v>
      </c>
      <c r="L109" s="114">
        <v>0</v>
      </c>
      <c r="M109" s="114">
        <f t="shared" si="41"/>
        <v>42.25</v>
      </c>
      <c r="N109" s="114">
        <f t="shared" si="31"/>
        <v>25.606060606060609</v>
      </c>
      <c r="O109" s="116">
        <f t="shared" si="32"/>
        <v>18.333333333333336</v>
      </c>
      <c r="P109" s="115">
        <f t="shared" si="33"/>
        <v>5.8680555555555554</v>
      </c>
      <c r="Q109" s="115">
        <f t="shared" si="34"/>
        <v>4.8680555555555554</v>
      </c>
      <c r="R109" s="121">
        <f t="shared" si="35"/>
        <v>8.3939393939393909</v>
      </c>
      <c r="S109" s="116">
        <f t="shared" si="36"/>
        <v>29.131944444444443</v>
      </c>
      <c r="T109" s="116">
        <f t="shared" si="37"/>
        <v>0.55760368663594473</v>
      </c>
      <c r="U109" s="115">
        <f t="shared" si="27"/>
        <v>195.90909090909088</v>
      </c>
      <c r="V109" s="115">
        <f t="shared" si="38"/>
        <v>1191.2396694214876</v>
      </c>
      <c r="W109">
        <f t="shared" si="28"/>
        <v>0</v>
      </c>
      <c r="X109">
        <f t="shared" si="29"/>
        <v>0</v>
      </c>
      <c r="Y109">
        <v>0</v>
      </c>
      <c r="AA109" s="122">
        <f t="shared" si="42"/>
        <v>42.25</v>
      </c>
      <c r="AB109" s="123">
        <f t="shared" si="39"/>
        <v>7.041666666666667</v>
      </c>
      <c r="AC109" s="123">
        <f t="shared" si="40"/>
        <v>7</v>
      </c>
    </row>
    <row r="110" spans="1:29" x14ac:dyDescent="0.25">
      <c r="A110" s="112" t="s">
        <v>296</v>
      </c>
      <c r="B110" s="112" t="s">
        <v>297</v>
      </c>
      <c r="C110" s="113">
        <v>4</v>
      </c>
      <c r="D110" s="114">
        <v>6.5</v>
      </c>
      <c r="E110" s="114">
        <v>6.5</v>
      </c>
      <c r="F110" s="115">
        <f t="shared" si="43"/>
        <v>42.25</v>
      </c>
      <c r="G110" s="116">
        <f t="shared" si="30"/>
        <v>30.25</v>
      </c>
      <c r="H110" s="113">
        <v>33</v>
      </c>
      <c r="I110" s="117" t="s">
        <v>261</v>
      </c>
      <c r="J110" s="118">
        <v>103</v>
      </c>
      <c r="K110" s="118" t="s">
        <v>307</v>
      </c>
      <c r="L110" s="114">
        <v>0</v>
      </c>
      <c r="M110" s="114">
        <f t="shared" si="41"/>
        <v>42.25</v>
      </c>
      <c r="N110" s="114">
        <f t="shared" si="31"/>
        <v>25.606060606060609</v>
      </c>
      <c r="O110" s="116">
        <f t="shared" si="32"/>
        <v>18.333333333333336</v>
      </c>
      <c r="P110" s="115">
        <f t="shared" si="33"/>
        <v>5.8680555555555554</v>
      </c>
      <c r="Q110" s="115">
        <f t="shared" si="34"/>
        <v>4.8680555555555554</v>
      </c>
      <c r="R110" s="121">
        <f t="shared" si="35"/>
        <v>7.3939393939393909</v>
      </c>
      <c r="S110" s="116">
        <f t="shared" si="36"/>
        <v>28.131944444444443</v>
      </c>
      <c r="T110" s="116">
        <f t="shared" si="37"/>
        <v>0.55760368663594473</v>
      </c>
      <c r="U110" s="115">
        <f t="shared" si="27"/>
        <v>195.90909090909088</v>
      </c>
      <c r="V110" s="115">
        <f t="shared" si="38"/>
        <v>1191.2396694214876</v>
      </c>
      <c r="W110">
        <f t="shared" si="28"/>
        <v>0</v>
      </c>
      <c r="X110">
        <f t="shared" si="29"/>
        <v>0</v>
      </c>
      <c r="Y110">
        <v>0</v>
      </c>
      <c r="AA110" s="122">
        <f t="shared" si="42"/>
        <v>42.25</v>
      </c>
      <c r="AB110" s="123">
        <f t="shared" si="39"/>
        <v>7.041666666666667</v>
      </c>
      <c r="AC110" s="123">
        <f t="shared" si="40"/>
        <v>7</v>
      </c>
    </row>
    <row r="111" spans="1:29" x14ac:dyDescent="0.25">
      <c r="A111" s="112" t="s">
        <v>296</v>
      </c>
      <c r="B111" s="112" t="s">
        <v>297</v>
      </c>
      <c r="C111" s="113">
        <v>5</v>
      </c>
      <c r="D111" s="114">
        <v>6.5</v>
      </c>
      <c r="E111" s="114">
        <v>6.5</v>
      </c>
      <c r="F111" s="115">
        <f t="shared" si="43"/>
        <v>42.25</v>
      </c>
      <c r="G111" s="116">
        <f t="shared" si="30"/>
        <v>30.25</v>
      </c>
      <c r="H111" s="113">
        <v>26</v>
      </c>
      <c r="I111" s="117" t="s">
        <v>260</v>
      </c>
      <c r="J111" s="118">
        <v>502</v>
      </c>
      <c r="K111" s="118" t="s">
        <v>307</v>
      </c>
      <c r="L111" s="114">
        <v>0</v>
      </c>
      <c r="M111" s="114">
        <f t="shared" si="41"/>
        <v>42.25</v>
      </c>
      <c r="N111" s="114">
        <f t="shared" si="31"/>
        <v>25.606060606060609</v>
      </c>
      <c r="O111" s="116">
        <f t="shared" si="32"/>
        <v>18.333333333333336</v>
      </c>
      <c r="P111" s="115">
        <f t="shared" si="33"/>
        <v>5.8680555555555554</v>
      </c>
      <c r="Q111" s="115">
        <f t="shared" si="34"/>
        <v>4.8680555555555554</v>
      </c>
      <c r="R111" s="121">
        <f t="shared" si="35"/>
        <v>0.39393939393939092</v>
      </c>
      <c r="S111" s="116">
        <f t="shared" si="36"/>
        <v>21.131944444444443</v>
      </c>
      <c r="T111" s="116">
        <f t="shared" si="37"/>
        <v>0.55760368663594473</v>
      </c>
      <c r="U111" s="115">
        <f t="shared" si="27"/>
        <v>195.90909090909088</v>
      </c>
      <c r="V111" s="115">
        <f t="shared" si="38"/>
        <v>1191.2396694214876</v>
      </c>
      <c r="W111">
        <f t="shared" si="28"/>
        <v>0</v>
      </c>
      <c r="X111">
        <f t="shared" si="29"/>
        <v>0</v>
      </c>
      <c r="Y111">
        <v>0</v>
      </c>
      <c r="AA111" s="122">
        <f t="shared" si="42"/>
        <v>42.25</v>
      </c>
      <c r="AB111" s="123">
        <f t="shared" si="39"/>
        <v>7.041666666666667</v>
      </c>
      <c r="AC111" s="123">
        <f t="shared" si="40"/>
        <v>7</v>
      </c>
    </row>
    <row r="112" spans="1:29" x14ac:dyDescent="0.25">
      <c r="A112" s="112" t="s">
        <v>296</v>
      </c>
      <c r="B112" s="112" t="s">
        <v>297</v>
      </c>
      <c r="C112" s="113">
        <v>6</v>
      </c>
      <c r="D112" s="114">
        <v>6.5</v>
      </c>
      <c r="E112" s="114">
        <v>6.5</v>
      </c>
      <c r="F112" s="115">
        <f t="shared" si="43"/>
        <v>42.25</v>
      </c>
      <c r="G112" s="116">
        <f t="shared" si="30"/>
        <v>30.25</v>
      </c>
      <c r="H112" s="113">
        <v>27</v>
      </c>
      <c r="I112" s="117" t="s">
        <v>260</v>
      </c>
      <c r="J112" s="118">
        <v>302</v>
      </c>
      <c r="K112" s="118" t="s">
        <v>307</v>
      </c>
      <c r="L112" s="114">
        <v>0</v>
      </c>
      <c r="M112" s="114">
        <f t="shared" si="41"/>
        <v>42.25</v>
      </c>
      <c r="N112" s="114">
        <f t="shared" si="31"/>
        <v>25.606060606060609</v>
      </c>
      <c r="O112" s="116">
        <f t="shared" si="32"/>
        <v>18.333333333333336</v>
      </c>
      <c r="P112" s="115">
        <f t="shared" si="33"/>
        <v>5.8680555555555554</v>
      </c>
      <c r="Q112" s="115">
        <f t="shared" si="34"/>
        <v>4.8680555555555554</v>
      </c>
      <c r="R112" s="121">
        <f t="shared" si="35"/>
        <v>1.3939393939393909</v>
      </c>
      <c r="S112" s="116">
        <f t="shared" si="36"/>
        <v>22.131944444444443</v>
      </c>
      <c r="T112" s="116">
        <f t="shared" si="37"/>
        <v>0.55760368663594473</v>
      </c>
      <c r="U112" s="115">
        <f t="shared" si="27"/>
        <v>195.90909090909088</v>
      </c>
      <c r="V112" s="115">
        <f t="shared" si="38"/>
        <v>1191.2396694214876</v>
      </c>
      <c r="W112">
        <f t="shared" si="28"/>
        <v>0</v>
      </c>
      <c r="X112">
        <f t="shared" si="29"/>
        <v>0</v>
      </c>
      <c r="Y112">
        <v>0</v>
      </c>
      <c r="AA112" s="122">
        <f t="shared" si="42"/>
        <v>42.25</v>
      </c>
      <c r="AB112" s="123">
        <f t="shared" si="39"/>
        <v>7.041666666666667</v>
      </c>
      <c r="AC112" s="123">
        <f t="shared" si="40"/>
        <v>7</v>
      </c>
    </row>
    <row r="113" spans="1:29" x14ac:dyDescent="0.25">
      <c r="A113" s="112" t="s">
        <v>296</v>
      </c>
      <c r="B113" s="112" t="s">
        <v>297</v>
      </c>
      <c r="C113" s="113">
        <v>7</v>
      </c>
      <c r="D113" s="114">
        <v>6.5</v>
      </c>
      <c r="E113" s="114">
        <v>6.5</v>
      </c>
      <c r="F113" s="115">
        <f t="shared" si="43"/>
        <v>42.25</v>
      </c>
      <c r="G113" s="116">
        <f t="shared" si="30"/>
        <v>30.25</v>
      </c>
      <c r="H113" s="113">
        <v>30</v>
      </c>
      <c r="I113" s="117" t="s">
        <v>261</v>
      </c>
      <c r="J113" s="118">
        <v>203</v>
      </c>
      <c r="K113" s="118" t="s">
        <v>307</v>
      </c>
      <c r="L113" s="114">
        <v>0</v>
      </c>
      <c r="M113" s="114">
        <f t="shared" si="41"/>
        <v>42.25</v>
      </c>
      <c r="N113" s="114">
        <f t="shared" si="31"/>
        <v>25.606060606060609</v>
      </c>
      <c r="O113" s="116">
        <f t="shared" si="32"/>
        <v>18.333333333333336</v>
      </c>
      <c r="P113" s="115">
        <f t="shared" si="33"/>
        <v>5.8680555555555554</v>
      </c>
      <c r="Q113" s="115">
        <f t="shared" si="34"/>
        <v>4.8680555555555554</v>
      </c>
      <c r="R113" s="121">
        <f t="shared" si="35"/>
        <v>4.3939393939393909</v>
      </c>
      <c r="S113" s="116">
        <f t="shared" si="36"/>
        <v>25.131944444444443</v>
      </c>
      <c r="T113" s="116">
        <f t="shared" si="37"/>
        <v>0.55760368663594473</v>
      </c>
      <c r="U113" s="115">
        <f t="shared" si="27"/>
        <v>195.90909090909088</v>
      </c>
      <c r="V113" s="115">
        <f t="shared" si="38"/>
        <v>1191.2396694214876</v>
      </c>
      <c r="W113">
        <f t="shared" si="28"/>
        <v>0</v>
      </c>
      <c r="X113">
        <f t="shared" si="29"/>
        <v>0</v>
      </c>
      <c r="Y113">
        <v>0</v>
      </c>
      <c r="AA113" s="122">
        <f t="shared" si="42"/>
        <v>42.25</v>
      </c>
      <c r="AB113" s="123">
        <f t="shared" si="39"/>
        <v>7.041666666666667</v>
      </c>
      <c r="AC113" s="123">
        <f t="shared" si="40"/>
        <v>7</v>
      </c>
    </row>
    <row r="114" spans="1:29" x14ac:dyDescent="0.25">
      <c r="A114" s="112" t="s">
        <v>296</v>
      </c>
      <c r="B114" s="112" t="s">
        <v>297</v>
      </c>
      <c r="C114" s="113">
        <v>8</v>
      </c>
      <c r="D114" s="114">
        <v>6.5</v>
      </c>
      <c r="E114" s="114">
        <v>6.5</v>
      </c>
      <c r="F114" s="115">
        <f t="shared" si="43"/>
        <v>42.25</v>
      </c>
      <c r="G114" s="116">
        <f t="shared" si="30"/>
        <v>30.25</v>
      </c>
      <c r="H114" s="113">
        <v>42</v>
      </c>
      <c r="I114" s="117" t="s">
        <v>260</v>
      </c>
      <c r="J114" s="118">
        <v>402</v>
      </c>
      <c r="K114" s="118" t="s">
        <v>307</v>
      </c>
      <c r="L114" s="114">
        <v>0</v>
      </c>
      <c r="M114" s="114">
        <f t="shared" si="41"/>
        <v>42.25</v>
      </c>
      <c r="N114" s="114">
        <f t="shared" si="31"/>
        <v>25.606060606060609</v>
      </c>
      <c r="O114" s="116">
        <f t="shared" si="32"/>
        <v>18.333333333333336</v>
      </c>
      <c r="P114" s="115">
        <f t="shared" si="33"/>
        <v>5.8680555555555554</v>
      </c>
      <c r="Q114" s="115">
        <f t="shared" si="34"/>
        <v>4.8680555555555554</v>
      </c>
      <c r="R114" s="121">
        <f t="shared" si="35"/>
        <v>16.393939393939391</v>
      </c>
      <c r="S114" s="116">
        <f t="shared" si="36"/>
        <v>37.131944444444443</v>
      </c>
      <c r="T114" s="116">
        <f t="shared" si="37"/>
        <v>0.55760368663594473</v>
      </c>
      <c r="U114" s="115">
        <f t="shared" si="27"/>
        <v>195.90909090909088</v>
      </c>
      <c r="V114" s="115">
        <f t="shared" si="38"/>
        <v>1191.2396694214876</v>
      </c>
      <c r="W114">
        <f t="shared" si="28"/>
        <v>0</v>
      </c>
      <c r="X114">
        <f t="shared" si="29"/>
        <v>0</v>
      </c>
      <c r="Y114">
        <v>0</v>
      </c>
      <c r="AA114" s="122">
        <f t="shared" si="42"/>
        <v>42.25</v>
      </c>
      <c r="AB114" s="123">
        <f t="shared" si="39"/>
        <v>7.041666666666667</v>
      </c>
      <c r="AC114" s="123">
        <f t="shared" si="40"/>
        <v>7</v>
      </c>
    </row>
    <row r="115" spans="1:29" x14ac:dyDescent="0.25">
      <c r="A115" s="112" t="s">
        <v>296</v>
      </c>
      <c r="B115" s="112" t="s">
        <v>297</v>
      </c>
      <c r="C115" s="113">
        <v>9</v>
      </c>
      <c r="D115" s="114">
        <v>6.5</v>
      </c>
      <c r="E115" s="114">
        <v>6.5</v>
      </c>
      <c r="F115" s="115">
        <f t="shared" si="43"/>
        <v>42.25</v>
      </c>
      <c r="G115" s="116">
        <f t="shared" si="30"/>
        <v>30.25</v>
      </c>
      <c r="H115" s="113">
        <v>27</v>
      </c>
      <c r="I115" s="117" t="s">
        <v>260</v>
      </c>
      <c r="J115" s="118">
        <v>503</v>
      </c>
      <c r="K115" s="118" t="s">
        <v>307</v>
      </c>
      <c r="L115" s="114">
        <v>0</v>
      </c>
      <c r="M115" s="114">
        <f t="shared" si="41"/>
        <v>42.25</v>
      </c>
      <c r="N115" s="114">
        <f t="shared" si="31"/>
        <v>25.606060606060609</v>
      </c>
      <c r="O115" s="116">
        <f t="shared" si="32"/>
        <v>18.333333333333336</v>
      </c>
      <c r="P115" s="115">
        <f t="shared" si="33"/>
        <v>5.8680555555555554</v>
      </c>
      <c r="Q115" s="115">
        <f t="shared" si="34"/>
        <v>4.8680555555555554</v>
      </c>
      <c r="R115" s="121">
        <f t="shared" si="35"/>
        <v>1.3939393939393909</v>
      </c>
      <c r="S115" s="116">
        <f t="shared" si="36"/>
        <v>22.131944444444443</v>
      </c>
      <c r="T115" s="116">
        <f t="shared" si="37"/>
        <v>0.55760368663594473</v>
      </c>
      <c r="U115" s="115">
        <f t="shared" si="27"/>
        <v>195.90909090909088</v>
      </c>
      <c r="V115" s="115">
        <f t="shared" si="38"/>
        <v>1191.2396694214876</v>
      </c>
      <c r="W115">
        <f t="shared" si="28"/>
        <v>0</v>
      </c>
      <c r="X115">
        <f t="shared" si="29"/>
        <v>0</v>
      </c>
      <c r="Y115">
        <v>0</v>
      </c>
      <c r="AA115" s="122">
        <f t="shared" si="42"/>
        <v>42.25</v>
      </c>
      <c r="AB115" s="123">
        <f t="shared" si="39"/>
        <v>7.041666666666667</v>
      </c>
      <c r="AC115" s="123">
        <f t="shared" si="40"/>
        <v>7</v>
      </c>
    </row>
    <row r="116" spans="1:29" x14ac:dyDescent="0.25">
      <c r="A116" s="112" t="s">
        <v>296</v>
      </c>
      <c r="B116" s="112" t="s">
        <v>297</v>
      </c>
      <c r="C116" s="113">
        <v>10</v>
      </c>
      <c r="D116" s="114">
        <v>6.5</v>
      </c>
      <c r="E116" s="114">
        <v>6.5</v>
      </c>
      <c r="F116" s="115">
        <f t="shared" si="43"/>
        <v>42.25</v>
      </c>
      <c r="G116" s="116">
        <f t="shared" si="30"/>
        <v>30.25</v>
      </c>
      <c r="H116" s="129">
        <f t="shared" ref="H116:H117" si="44">+G116/1.2</f>
        <v>25.208333333333336</v>
      </c>
      <c r="I116" s="207" t="s">
        <v>591</v>
      </c>
      <c r="J116" s="118"/>
      <c r="K116" s="118" t="s">
        <v>308</v>
      </c>
      <c r="L116" s="114">
        <v>0</v>
      </c>
      <c r="M116" s="114">
        <f t="shared" si="41"/>
        <v>42.25</v>
      </c>
      <c r="N116" s="114">
        <f t="shared" si="31"/>
        <v>25.606060606060609</v>
      </c>
      <c r="O116" s="116">
        <f t="shared" si="32"/>
        <v>18.333333333333336</v>
      </c>
      <c r="P116" s="115">
        <f t="shared" si="33"/>
        <v>5.8680555555555554</v>
      </c>
      <c r="Q116" s="115">
        <f t="shared" si="34"/>
        <v>4.8680555555555554</v>
      </c>
      <c r="R116" s="121">
        <f t="shared" si="35"/>
        <v>-0.39772727272727337</v>
      </c>
      <c r="S116" s="116">
        <f t="shared" si="36"/>
        <v>20.340277777777779</v>
      </c>
      <c r="T116" s="116">
        <f t="shared" si="37"/>
        <v>0.55760368663594473</v>
      </c>
      <c r="U116" s="115">
        <f t="shared" si="27"/>
        <v>195.90909090909088</v>
      </c>
      <c r="V116" s="115">
        <f t="shared" si="38"/>
        <v>1191.2396694214876</v>
      </c>
      <c r="W116">
        <f t="shared" si="28"/>
        <v>0</v>
      </c>
      <c r="X116">
        <f t="shared" si="29"/>
        <v>0</v>
      </c>
      <c r="Y116">
        <v>0</v>
      </c>
      <c r="AA116" s="122">
        <f t="shared" si="42"/>
        <v>42.25</v>
      </c>
      <c r="AB116" s="123">
        <f t="shared" si="39"/>
        <v>7.041666666666667</v>
      </c>
      <c r="AC116" s="123">
        <f t="shared" si="40"/>
        <v>7</v>
      </c>
    </row>
    <row r="117" spans="1:29" x14ac:dyDescent="0.25">
      <c r="A117" s="112" t="s">
        <v>296</v>
      </c>
      <c r="B117" s="112" t="s">
        <v>297</v>
      </c>
      <c r="C117" s="113">
        <v>11</v>
      </c>
      <c r="D117" s="114">
        <v>6.5</v>
      </c>
      <c r="E117" s="114">
        <v>6.5</v>
      </c>
      <c r="F117" s="115">
        <f t="shared" si="43"/>
        <v>42.25</v>
      </c>
      <c r="G117" s="116">
        <f t="shared" si="30"/>
        <v>30.25</v>
      </c>
      <c r="H117" s="129">
        <f t="shared" si="44"/>
        <v>25.208333333333336</v>
      </c>
      <c r="I117" s="207" t="s">
        <v>591</v>
      </c>
      <c r="J117" s="118"/>
      <c r="K117" s="118" t="s">
        <v>303</v>
      </c>
      <c r="L117" s="114">
        <v>0</v>
      </c>
      <c r="M117" s="114">
        <f t="shared" si="41"/>
        <v>42.25</v>
      </c>
      <c r="N117" s="114">
        <f t="shared" si="31"/>
        <v>25.606060606060609</v>
      </c>
      <c r="O117" s="116">
        <f t="shared" si="32"/>
        <v>18.333333333333336</v>
      </c>
      <c r="P117" s="115">
        <f t="shared" si="33"/>
        <v>5.8680555555555554</v>
      </c>
      <c r="Q117" s="115">
        <f t="shared" si="34"/>
        <v>4.8680555555555554</v>
      </c>
      <c r="R117" s="121">
        <f t="shared" si="35"/>
        <v>-0.39772727272727337</v>
      </c>
      <c r="S117" s="116">
        <f t="shared" si="36"/>
        <v>20.340277777777779</v>
      </c>
      <c r="T117" s="116">
        <f t="shared" si="37"/>
        <v>0.55760368663594473</v>
      </c>
      <c r="U117" s="115">
        <f t="shared" si="27"/>
        <v>195.90909090909088</v>
      </c>
      <c r="V117" s="115">
        <f t="shared" si="38"/>
        <v>1191.2396694214876</v>
      </c>
      <c r="W117">
        <f t="shared" si="28"/>
        <v>0</v>
      </c>
      <c r="X117">
        <f t="shared" si="29"/>
        <v>0</v>
      </c>
      <c r="Y117">
        <v>0</v>
      </c>
      <c r="AA117" s="122">
        <f t="shared" si="42"/>
        <v>42.25</v>
      </c>
      <c r="AB117" s="123">
        <f t="shared" si="39"/>
        <v>7.041666666666667</v>
      </c>
      <c r="AC117" s="123">
        <f t="shared" si="40"/>
        <v>7</v>
      </c>
    </row>
    <row r="118" spans="1:29" x14ac:dyDescent="0.25">
      <c r="A118" s="112" t="s">
        <v>296</v>
      </c>
      <c r="B118" s="112" t="s">
        <v>297</v>
      </c>
      <c r="C118" s="113">
        <v>1</v>
      </c>
      <c r="D118" s="114">
        <v>5.84</v>
      </c>
      <c r="E118" s="114">
        <v>3.74</v>
      </c>
      <c r="F118" s="115">
        <f t="shared" si="43"/>
        <v>21.8416</v>
      </c>
      <c r="G118" s="116">
        <f t="shared" si="30"/>
        <v>9.8415999999999997</v>
      </c>
      <c r="H118" s="113">
        <v>19</v>
      </c>
      <c r="I118" s="117" t="s">
        <v>299</v>
      </c>
      <c r="J118" s="118" t="s">
        <v>309</v>
      </c>
      <c r="K118" s="118" t="s">
        <v>306</v>
      </c>
      <c r="L118" s="114">
        <v>0</v>
      </c>
      <c r="M118" s="114">
        <f t="shared" si="41"/>
        <v>21.8416</v>
      </c>
      <c r="N118" s="114">
        <f t="shared" si="31"/>
        <v>13.237333333333334</v>
      </c>
      <c r="O118" s="116">
        <f t="shared" si="32"/>
        <v>5.9646060606060605</v>
      </c>
      <c r="P118" s="115">
        <f t="shared" si="33"/>
        <v>3.0335555555555556</v>
      </c>
      <c r="Q118" s="115">
        <f t="shared" si="34"/>
        <v>2.0335555555555556</v>
      </c>
      <c r="R118" s="121">
        <f t="shared" si="35"/>
        <v>5.7626666666666662</v>
      </c>
      <c r="S118" s="116">
        <f t="shared" si="36"/>
        <v>16.966444444444445</v>
      </c>
      <c r="T118" s="116">
        <f t="shared" si="37"/>
        <v>0.29081367311238238</v>
      </c>
      <c r="U118" s="115">
        <f t="shared" si="27"/>
        <v>467.37359778897746</v>
      </c>
      <c r="V118" s="115">
        <f t="shared" si="38"/>
        <v>2375.8120630791741</v>
      </c>
      <c r="W118">
        <f t="shared" si="28"/>
        <v>1</v>
      </c>
      <c r="X118">
        <f t="shared" si="29"/>
        <v>0</v>
      </c>
      <c r="Y118">
        <f>+D118*1.65</f>
        <v>9.6359999999999992</v>
      </c>
      <c r="AA118" s="122">
        <f t="shared" si="42"/>
        <v>12.2056</v>
      </c>
      <c r="AB118" s="123">
        <f t="shared" si="39"/>
        <v>2.0342666666666669</v>
      </c>
      <c r="AC118" s="123">
        <f t="shared" si="40"/>
        <v>2</v>
      </c>
    </row>
    <row r="119" spans="1:29" x14ac:dyDescent="0.25">
      <c r="A119" s="112" t="s">
        <v>296</v>
      </c>
      <c r="B119" s="112" t="s">
        <v>297</v>
      </c>
      <c r="C119" s="113">
        <v>2</v>
      </c>
      <c r="D119" s="114">
        <v>5.84</v>
      </c>
      <c r="E119" s="114">
        <v>3.74</v>
      </c>
      <c r="F119" s="115">
        <f t="shared" si="43"/>
        <v>21.8416</v>
      </c>
      <c r="G119" s="116">
        <f t="shared" si="30"/>
        <v>9.8415999999999997</v>
      </c>
      <c r="H119" s="113">
        <v>29</v>
      </c>
      <c r="I119" s="117" t="s">
        <v>299</v>
      </c>
      <c r="J119" s="118" t="s">
        <v>310</v>
      </c>
      <c r="K119" s="118" t="s">
        <v>306</v>
      </c>
      <c r="L119" s="114">
        <v>0</v>
      </c>
      <c r="M119" s="114">
        <f t="shared" si="41"/>
        <v>21.8416</v>
      </c>
      <c r="N119" s="114">
        <f t="shared" si="31"/>
        <v>13.237333333333334</v>
      </c>
      <c r="O119" s="116">
        <f t="shared" si="32"/>
        <v>5.9646060606060605</v>
      </c>
      <c r="P119" s="115">
        <f t="shared" si="33"/>
        <v>3.0335555555555556</v>
      </c>
      <c r="Q119" s="115">
        <f t="shared" si="34"/>
        <v>2.0335555555555556</v>
      </c>
      <c r="R119" s="121">
        <f t="shared" si="35"/>
        <v>15.762666666666666</v>
      </c>
      <c r="S119" s="116">
        <f t="shared" si="36"/>
        <v>26.966444444444445</v>
      </c>
      <c r="T119" s="116">
        <f t="shared" si="37"/>
        <v>0.29081367311238238</v>
      </c>
      <c r="U119" s="115">
        <f t="shared" si="27"/>
        <v>467.37359778897746</v>
      </c>
      <c r="V119" s="115">
        <f t="shared" si="38"/>
        <v>2375.8120630791741</v>
      </c>
      <c r="W119">
        <f t="shared" si="28"/>
        <v>1</v>
      </c>
      <c r="X119">
        <f t="shared" si="29"/>
        <v>0</v>
      </c>
      <c r="Y119">
        <f>+D119*1.65</f>
        <v>9.6359999999999992</v>
      </c>
      <c r="AA119" s="122">
        <f t="shared" si="42"/>
        <v>12.2056</v>
      </c>
      <c r="AB119" s="123">
        <f t="shared" si="39"/>
        <v>2.0342666666666669</v>
      </c>
      <c r="AC119" s="123">
        <f t="shared" si="40"/>
        <v>2</v>
      </c>
    </row>
    <row r="120" spans="1:29" x14ac:dyDescent="0.25">
      <c r="A120" s="112" t="s">
        <v>296</v>
      </c>
      <c r="B120" s="112" t="s">
        <v>297</v>
      </c>
      <c r="C120" s="113">
        <v>3</v>
      </c>
      <c r="D120" s="114">
        <v>5.84</v>
      </c>
      <c r="E120" s="114">
        <v>3.74</v>
      </c>
      <c r="F120" s="115">
        <f t="shared" si="43"/>
        <v>21.8416</v>
      </c>
      <c r="G120" s="116">
        <f t="shared" si="30"/>
        <v>9.8415999999999997</v>
      </c>
      <c r="H120" s="113">
        <v>35</v>
      </c>
      <c r="I120" s="117" t="s">
        <v>299</v>
      </c>
      <c r="J120" s="118" t="s">
        <v>311</v>
      </c>
      <c r="K120" s="118" t="s">
        <v>306</v>
      </c>
      <c r="L120" s="114">
        <v>0</v>
      </c>
      <c r="M120" s="114">
        <f t="shared" si="41"/>
        <v>21.8416</v>
      </c>
      <c r="N120" s="114">
        <f t="shared" si="31"/>
        <v>13.237333333333334</v>
      </c>
      <c r="O120" s="116">
        <f t="shared" si="32"/>
        <v>5.9646060606060605</v>
      </c>
      <c r="P120" s="115">
        <f t="shared" si="33"/>
        <v>3.0335555555555556</v>
      </c>
      <c r="Q120" s="115">
        <f t="shared" si="34"/>
        <v>2.0335555555555556</v>
      </c>
      <c r="R120" s="121">
        <f t="shared" si="35"/>
        <v>21.762666666666668</v>
      </c>
      <c r="S120" s="116">
        <f t="shared" si="36"/>
        <v>32.966444444444448</v>
      </c>
      <c r="T120" s="116">
        <f t="shared" si="37"/>
        <v>0.29081367311238238</v>
      </c>
      <c r="U120" s="115">
        <f t="shared" si="27"/>
        <v>467.37359778897746</v>
      </c>
      <c r="V120" s="115">
        <f t="shared" si="38"/>
        <v>2375.8120630791741</v>
      </c>
      <c r="W120">
        <f t="shared" si="28"/>
        <v>1</v>
      </c>
      <c r="X120">
        <f t="shared" si="29"/>
        <v>0</v>
      </c>
      <c r="Y120">
        <f>+D120*1.65</f>
        <v>9.6359999999999992</v>
      </c>
      <c r="AA120" s="122">
        <f t="shared" si="42"/>
        <v>12.2056</v>
      </c>
      <c r="AB120" s="123">
        <f t="shared" si="39"/>
        <v>2.0342666666666669</v>
      </c>
      <c r="AC120" s="123">
        <f t="shared" si="40"/>
        <v>2</v>
      </c>
    </row>
    <row r="121" spans="1:29" x14ac:dyDescent="0.25">
      <c r="A121" s="112" t="s">
        <v>312</v>
      </c>
      <c r="B121" s="112" t="s">
        <v>313</v>
      </c>
      <c r="C121" s="113">
        <v>11</v>
      </c>
      <c r="D121" s="114">
        <v>7.5</v>
      </c>
      <c r="E121" s="114">
        <v>7.9</v>
      </c>
      <c r="F121" s="115">
        <f t="shared" si="43"/>
        <v>59.25</v>
      </c>
      <c r="G121" s="116">
        <f t="shared" si="30"/>
        <v>47.25</v>
      </c>
      <c r="H121" s="113">
        <v>44</v>
      </c>
      <c r="I121" s="117" t="s">
        <v>260</v>
      </c>
      <c r="J121" s="118">
        <v>704</v>
      </c>
      <c r="K121" s="118" t="s">
        <v>314</v>
      </c>
      <c r="L121" s="114">
        <f>1.1*0.6</f>
        <v>0.66</v>
      </c>
      <c r="M121" s="114">
        <f t="shared" si="41"/>
        <v>58.59</v>
      </c>
      <c r="N121" s="114">
        <f t="shared" si="31"/>
        <v>35.509090909090915</v>
      </c>
      <c r="O121" s="116">
        <f t="shared" si="32"/>
        <v>28.236363636363642</v>
      </c>
      <c r="P121" s="115">
        <f t="shared" si="33"/>
        <v>8.1375000000000011</v>
      </c>
      <c r="Q121" s="115">
        <f t="shared" si="34"/>
        <v>7.1375000000000011</v>
      </c>
      <c r="R121" s="121">
        <f t="shared" si="35"/>
        <v>8.490909090909085</v>
      </c>
      <c r="S121" s="116">
        <f t="shared" si="36"/>
        <v>36.862499999999997</v>
      </c>
      <c r="T121" s="116">
        <f t="shared" si="37"/>
        <v>0.66935826604334892</v>
      </c>
      <c r="U121" s="115">
        <f t="shared" si="27"/>
        <v>146.50476190476189</v>
      </c>
      <c r="V121" s="115">
        <f t="shared" si="38"/>
        <v>975.65714285714284</v>
      </c>
      <c r="W121">
        <f t="shared" si="28"/>
        <v>0</v>
      </c>
      <c r="X121">
        <f t="shared" si="29"/>
        <v>1</v>
      </c>
      <c r="Y121">
        <v>0</v>
      </c>
      <c r="Z121">
        <f t="shared" ref="Z121:Z163" si="45">+E121*1.65</f>
        <v>13.035</v>
      </c>
      <c r="AA121" s="122">
        <f t="shared" ref="AA121:AA163" si="46">+F121-Z121</f>
        <v>46.215000000000003</v>
      </c>
      <c r="AB121" s="123">
        <f t="shared" si="39"/>
        <v>7.7025000000000006</v>
      </c>
      <c r="AC121" s="123">
        <f t="shared" si="40"/>
        <v>7</v>
      </c>
    </row>
    <row r="122" spans="1:29" x14ac:dyDescent="0.25">
      <c r="A122" s="112" t="s">
        <v>312</v>
      </c>
      <c r="B122" s="112" t="s">
        <v>313</v>
      </c>
      <c r="C122" s="113">
        <v>11</v>
      </c>
      <c r="D122" s="114">
        <v>7.5</v>
      </c>
      <c r="E122" s="114">
        <v>7.9</v>
      </c>
      <c r="F122" s="115">
        <f t="shared" si="43"/>
        <v>59.25</v>
      </c>
      <c r="G122" s="116">
        <f t="shared" si="30"/>
        <v>47.25</v>
      </c>
      <c r="H122" s="113">
        <v>45</v>
      </c>
      <c r="I122" s="117" t="s">
        <v>261</v>
      </c>
      <c r="J122" s="118">
        <v>101</v>
      </c>
      <c r="K122" s="118" t="s">
        <v>314</v>
      </c>
      <c r="L122" s="114">
        <f t="shared" ref="L122:L162" si="47">1.1*0.6</f>
        <v>0.66</v>
      </c>
      <c r="M122" s="114">
        <f t="shared" si="41"/>
        <v>58.59</v>
      </c>
      <c r="N122" s="114">
        <f t="shared" si="31"/>
        <v>35.509090909090915</v>
      </c>
      <c r="O122" s="116">
        <f t="shared" si="32"/>
        <v>28.236363636363642</v>
      </c>
      <c r="P122" s="115">
        <f t="shared" si="33"/>
        <v>8.1375000000000011</v>
      </c>
      <c r="Q122" s="115">
        <f t="shared" si="34"/>
        <v>7.1375000000000011</v>
      </c>
      <c r="R122" s="121">
        <f t="shared" si="35"/>
        <v>9.490909090909085</v>
      </c>
      <c r="S122" s="116">
        <f t="shared" si="36"/>
        <v>37.862499999999997</v>
      </c>
      <c r="T122" s="116">
        <f t="shared" si="37"/>
        <v>0.66935826604334892</v>
      </c>
      <c r="U122" s="115">
        <f t="shared" si="27"/>
        <v>146.50476190476189</v>
      </c>
      <c r="V122" s="115">
        <f t="shared" si="38"/>
        <v>975.65714285714284</v>
      </c>
      <c r="W122">
        <f t="shared" si="28"/>
        <v>0</v>
      </c>
      <c r="X122">
        <f t="shared" si="29"/>
        <v>1</v>
      </c>
      <c r="Y122">
        <v>0</v>
      </c>
      <c r="Z122">
        <f t="shared" si="45"/>
        <v>13.035</v>
      </c>
      <c r="AA122" s="122">
        <f t="shared" si="46"/>
        <v>46.215000000000003</v>
      </c>
      <c r="AB122" s="123">
        <f t="shared" si="39"/>
        <v>7.7025000000000006</v>
      </c>
      <c r="AC122" s="123">
        <f t="shared" si="40"/>
        <v>7</v>
      </c>
    </row>
    <row r="123" spans="1:29" x14ac:dyDescent="0.25">
      <c r="A123" s="112" t="s">
        <v>312</v>
      </c>
      <c r="B123" s="112" t="s">
        <v>313</v>
      </c>
      <c r="C123" s="113">
        <v>12</v>
      </c>
      <c r="D123" s="114">
        <v>7.5</v>
      </c>
      <c r="E123" s="114">
        <v>7.9</v>
      </c>
      <c r="F123" s="115">
        <f t="shared" si="43"/>
        <v>59.25</v>
      </c>
      <c r="G123" s="116">
        <f t="shared" si="30"/>
        <v>47.25</v>
      </c>
      <c r="H123" s="113">
        <v>44</v>
      </c>
      <c r="I123" s="117" t="s">
        <v>260</v>
      </c>
      <c r="J123" s="118">
        <v>703</v>
      </c>
      <c r="K123" s="118" t="s">
        <v>314</v>
      </c>
      <c r="L123" s="114">
        <f t="shared" si="47"/>
        <v>0.66</v>
      </c>
      <c r="M123" s="114">
        <f t="shared" si="41"/>
        <v>58.59</v>
      </c>
      <c r="N123" s="114">
        <f t="shared" si="31"/>
        <v>35.509090909090915</v>
      </c>
      <c r="O123" s="116">
        <f t="shared" si="32"/>
        <v>28.236363636363642</v>
      </c>
      <c r="P123" s="115">
        <f t="shared" si="33"/>
        <v>8.1375000000000011</v>
      </c>
      <c r="Q123" s="115">
        <f t="shared" si="34"/>
        <v>7.1375000000000011</v>
      </c>
      <c r="R123" s="121">
        <f t="shared" si="35"/>
        <v>8.490909090909085</v>
      </c>
      <c r="S123" s="116">
        <f t="shared" si="36"/>
        <v>36.862499999999997</v>
      </c>
      <c r="T123" s="116">
        <f t="shared" si="37"/>
        <v>0.66935826604334892</v>
      </c>
      <c r="U123" s="115">
        <f t="shared" si="27"/>
        <v>146.50476190476189</v>
      </c>
      <c r="V123" s="115">
        <f t="shared" si="38"/>
        <v>975.65714285714284</v>
      </c>
      <c r="W123">
        <f t="shared" si="28"/>
        <v>0</v>
      </c>
      <c r="X123">
        <f t="shared" si="29"/>
        <v>1</v>
      </c>
      <c r="Y123">
        <v>0</v>
      </c>
      <c r="Z123">
        <f t="shared" si="45"/>
        <v>13.035</v>
      </c>
      <c r="AA123" s="122">
        <f t="shared" si="46"/>
        <v>46.215000000000003</v>
      </c>
      <c r="AB123" s="123">
        <f t="shared" si="39"/>
        <v>7.7025000000000006</v>
      </c>
      <c r="AC123" s="123">
        <f t="shared" si="40"/>
        <v>7</v>
      </c>
    </row>
    <row r="124" spans="1:29" x14ac:dyDescent="0.25">
      <c r="A124" s="112" t="s">
        <v>312</v>
      </c>
      <c r="B124" s="112" t="s">
        <v>313</v>
      </c>
      <c r="C124" s="113">
        <v>12</v>
      </c>
      <c r="D124" s="114">
        <v>7.5</v>
      </c>
      <c r="E124" s="114">
        <v>7.9</v>
      </c>
      <c r="F124" s="115">
        <f t="shared" si="43"/>
        <v>59.25</v>
      </c>
      <c r="G124" s="116">
        <f t="shared" si="30"/>
        <v>47.25</v>
      </c>
      <c r="H124" s="113">
        <v>44</v>
      </c>
      <c r="I124" s="117" t="s">
        <v>261</v>
      </c>
      <c r="J124" s="118">
        <v>102</v>
      </c>
      <c r="K124" s="118" t="s">
        <v>314</v>
      </c>
      <c r="L124" s="114">
        <f t="shared" si="47"/>
        <v>0.66</v>
      </c>
      <c r="M124" s="114">
        <f t="shared" si="41"/>
        <v>58.59</v>
      </c>
      <c r="N124" s="114">
        <f t="shared" si="31"/>
        <v>35.509090909090915</v>
      </c>
      <c r="O124" s="116">
        <f t="shared" si="32"/>
        <v>28.236363636363642</v>
      </c>
      <c r="P124" s="115">
        <f t="shared" si="33"/>
        <v>8.1375000000000011</v>
      </c>
      <c r="Q124" s="115">
        <f t="shared" si="34"/>
        <v>7.1375000000000011</v>
      </c>
      <c r="R124" s="121">
        <f t="shared" si="35"/>
        <v>8.490909090909085</v>
      </c>
      <c r="S124" s="116">
        <f t="shared" si="36"/>
        <v>36.862499999999997</v>
      </c>
      <c r="T124" s="116">
        <f t="shared" si="37"/>
        <v>0.66935826604334892</v>
      </c>
      <c r="U124" s="115">
        <f t="shared" si="27"/>
        <v>146.50476190476189</v>
      </c>
      <c r="V124" s="115">
        <f t="shared" si="38"/>
        <v>975.65714285714284</v>
      </c>
      <c r="W124">
        <f t="shared" si="28"/>
        <v>0</v>
      </c>
      <c r="X124">
        <f t="shared" si="29"/>
        <v>1</v>
      </c>
      <c r="Y124">
        <v>0</v>
      </c>
      <c r="Z124">
        <f t="shared" si="45"/>
        <v>13.035</v>
      </c>
      <c r="AA124" s="122">
        <f t="shared" si="46"/>
        <v>46.215000000000003</v>
      </c>
      <c r="AB124" s="123">
        <f t="shared" si="39"/>
        <v>7.7025000000000006</v>
      </c>
      <c r="AC124" s="123">
        <f t="shared" si="40"/>
        <v>7</v>
      </c>
    </row>
    <row r="125" spans="1:29" x14ac:dyDescent="0.25">
      <c r="A125" s="112" t="s">
        <v>312</v>
      </c>
      <c r="B125" s="112" t="s">
        <v>313</v>
      </c>
      <c r="C125" s="113">
        <v>13</v>
      </c>
      <c r="D125" s="114">
        <v>7.5</v>
      </c>
      <c r="E125" s="114">
        <v>7.9</v>
      </c>
      <c r="F125" s="115">
        <f t="shared" si="43"/>
        <v>59.25</v>
      </c>
      <c r="G125" s="116">
        <f t="shared" si="30"/>
        <v>47.25</v>
      </c>
      <c r="H125" s="113">
        <v>31</v>
      </c>
      <c r="I125" s="117" t="s">
        <v>260</v>
      </c>
      <c r="J125" s="118">
        <v>202</v>
      </c>
      <c r="K125" s="118" t="s">
        <v>314</v>
      </c>
      <c r="L125" s="114">
        <f t="shared" si="47"/>
        <v>0.66</v>
      </c>
      <c r="M125" s="114">
        <f t="shared" si="41"/>
        <v>58.59</v>
      </c>
      <c r="N125" s="114">
        <f t="shared" si="31"/>
        <v>35.509090909090915</v>
      </c>
      <c r="O125" s="116">
        <f t="shared" si="32"/>
        <v>28.236363636363642</v>
      </c>
      <c r="P125" s="115">
        <f t="shared" si="33"/>
        <v>8.1375000000000011</v>
      </c>
      <c r="Q125" s="115">
        <f t="shared" si="34"/>
        <v>7.1375000000000011</v>
      </c>
      <c r="R125" s="121">
        <f t="shared" si="35"/>
        <v>-4.509090909090915</v>
      </c>
      <c r="S125" s="116">
        <f t="shared" si="36"/>
        <v>23.862499999999997</v>
      </c>
      <c r="T125" s="116">
        <f t="shared" si="37"/>
        <v>0.66935826604334892</v>
      </c>
      <c r="U125" s="115">
        <f t="shared" si="27"/>
        <v>146.50476190476189</v>
      </c>
      <c r="V125" s="115">
        <f t="shared" si="38"/>
        <v>975.65714285714284</v>
      </c>
      <c r="W125">
        <f t="shared" si="28"/>
        <v>0</v>
      </c>
      <c r="X125">
        <f t="shared" si="29"/>
        <v>1</v>
      </c>
      <c r="Y125">
        <v>0</v>
      </c>
      <c r="Z125">
        <f t="shared" si="45"/>
        <v>13.035</v>
      </c>
      <c r="AA125" s="122">
        <f t="shared" si="46"/>
        <v>46.215000000000003</v>
      </c>
      <c r="AB125" s="123">
        <f t="shared" si="39"/>
        <v>7.7025000000000006</v>
      </c>
      <c r="AC125" s="123">
        <f t="shared" si="40"/>
        <v>7</v>
      </c>
    </row>
    <row r="126" spans="1:29" x14ac:dyDescent="0.25">
      <c r="A126" s="112" t="s">
        <v>312</v>
      </c>
      <c r="B126" s="112" t="s">
        <v>313</v>
      </c>
      <c r="C126" s="113">
        <v>13</v>
      </c>
      <c r="D126" s="114">
        <v>7.5</v>
      </c>
      <c r="E126" s="114">
        <v>7.9</v>
      </c>
      <c r="F126" s="115">
        <f t="shared" si="43"/>
        <v>59.25</v>
      </c>
      <c r="G126" s="116">
        <f t="shared" si="30"/>
        <v>47.25</v>
      </c>
      <c r="H126" s="113">
        <v>31</v>
      </c>
      <c r="I126" s="117" t="s">
        <v>261</v>
      </c>
      <c r="J126" s="118">
        <v>204</v>
      </c>
      <c r="K126" s="118" t="s">
        <v>314</v>
      </c>
      <c r="L126" s="114">
        <f t="shared" si="47"/>
        <v>0.66</v>
      </c>
      <c r="M126" s="114">
        <f t="shared" si="41"/>
        <v>58.59</v>
      </c>
      <c r="N126" s="114">
        <f t="shared" si="31"/>
        <v>35.509090909090915</v>
      </c>
      <c r="O126" s="116">
        <f t="shared" si="32"/>
        <v>28.236363636363642</v>
      </c>
      <c r="P126" s="115">
        <f t="shared" si="33"/>
        <v>8.1375000000000011</v>
      </c>
      <c r="Q126" s="115">
        <f t="shared" si="34"/>
        <v>7.1375000000000011</v>
      </c>
      <c r="R126" s="121">
        <f t="shared" si="35"/>
        <v>-4.509090909090915</v>
      </c>
      <c r="S126" s="116">
        <f t="shared" si="36"/>
        <v>23.862499999999997</v>
      </c>
      <c r="T126" s="116">
        <f t="shared" si="37"/>
        <v>0.66935826604334892</v>
      </c>
      <c r="U126" s="115">
        <f t="shared" si="27"/>
        <v>146.50476190476189</v>
      </c>
      <c r="V126" s="115">
        <f t="shared" si="38"/>
        <v>975.65714285714284</v>
      </c>
      <c r="W126">
        <f t="shared" si="28"/>
        <v>0</v>
      </c>
      <c r="X126">
        <f t="shared" si="29"/>
        <v>1</v>
      </c>
      <c r="Y126">
        <v>0</v>
      </c>
      <c r="Z126">
        <f t="shared" si="45"/>
        <v>13.035</v>
      </c>
      <c r="AA126" s="122">
        <f t="shared" si="46"/>
        <v>46.215000000000003</v>
      </c>
      <c r="AB126" s="123">
        <f t="shared" si="39"/>
        <v>7.7025000000000006</v>
      </c>
      <c r="AC126" s="123">
        <f t="shared" si="40"/>
        <v>7</v>
      </c>
    </row>
    <row r="127" spans="1:29" x14ac:dyDescent="0.25">
      <c r="A127" s="112" t="s">
        <v>312</v>
      </c>
      <c r="B127" s="112" t="s">
        <v>313</v>
      </c>
      <c r="C127" s="113">
        <v>14</v>
      </c>
      <c r="D127" s="114">
        <v>7.5</v>
      </c>
      <c r="E127" s="114">
        <v>7.9</v>
      </c>
      <c r="F127" s="115">
        <f t="shared" si="43"/>
        <v>59.25</v>
      </c>
      <c r="G127" s="116">
        <f t="shared" si="30"/>
        <v>47.25</v>
      </c>
      <c r="H127" s="129">
        <f t="shared" ref="H127:H129" si="48">+G127/1.2</f>
        <v>39.375</v>
      </c>
      <c r="I127" s="117" t="s">
        <v>260</v>
      </c>
      <c r="J127" s="118" t="s">
        <v>268</v>
      </c>
      <c r="K127" s="118" t="s">
        <v>315</v>
      </c>
      <c r="L127" s="114">
        <f>1.1*0.6+3.7*1.33</f>
        <v>5.5810000000000004</v>
      </c>
      <c r="M127" s="114">
        <f t="shared" si="41"/>
        <v>53.668999999999997</v>
      </c>
      <c r="N127" s="114">
        <f t="shared" si="31"/>
        <v>32.526666666666664</v>
      </c>
      <c r="O127" s="116">
        <f t="shared" si="32"/>
        <v>25.253939393939394</v>
      </c>
      <c r="P127" s="115">
        <f t="shared" si="33"/>
        <v>7.4540277777777773</v>
      </c>
      <c r="Q127" s="115">
        <f t="shared" si="34"/>
        <v>6.4540277777777773</v>
      </c>
      <c r="R127" s="121">
        <f t="shared" si="35"/>
        <v>6.8483333333333363</v>
      </c>
      <c r="S127" s="116">
        <f t="shared" si="36"/>
        <v>32.920972222222218</v>
      </c>
      <c r="T127" s="116">
        <f t="shared" si="37"/>
        <v>0.71951758059358295</v>
      </c>
      <c r="U127" s="115">
        <f t="shared" si="27"/>
        <v>129.32031746031745</v>
      </c>
      <c r="V127" s="115">
        <f t="shared" si="38"/>
        <v>900.67047619047617</v>
      </c>
      <c r="W127">
        <f t="shared" si="28"/>
        <v>0</v>
      </c>
      <c r="X127">
        <f t="shared" si="29"/>
        <v>1</v>
      </c>
      <c r="Y127">
        <v>0</v>
      </c>
      <c r="Z127">
        <f t="shared" si="45"/>
        <v>13.035</v>
      </c>
      <c r="AA127" s="122">
        <f t="shared" si="46"/>
        <v>46.215000000000003</v>
      </c>
      <c r="AB127" s="123">
        <f t="shared" si="39"/>
        <v>7.7025000000000006</v>
      </c>
      <c r="AC127" s="123">
        <f t="shared" si="40"/>
        <v>7</v>
      </c>
    </row>
    <row r="128" spans="1:29" x14ac:dyDescent="0.25">
      <c r="A128" s="112" t="s">
        <v>312</v>
      </c>
      <c r="B128" s="112" t="s">
        <v>313</v>
      </c>
      <c r="C128" s="113">
        <v>14</v>
      </c>
      <c r="D128" s="114">
        <v>7.5</v>
      </c>
      <c r="E128" s="114">
        <v>7.9</v>
      </c>
      <c r="F128" s="115">
        <f t="shared" si="43"/>
        <v>59.25</v>
      </c>
      <c r="G128" s="116">
        <f t="shared" si="30"/>
        <v>47.25</v>
      </c>
      <c r="H128" s="129">
        <f t="shared" si="48"/>
        <v>39.375</v>
      </c>
      <c r="I128" s="117" t="s">
        <v>261</v>
      </c>
      <c r="J128" s="118" t="s">
        <v>263</v>
      </c>
      <c r="K128" s="118" t="s">
        <v>315</v>
      </c>
      <c r="L128" s="114">
        <f>1.1*0.6+3.7*1.33</f>
        <v>5.5810000000000004</v>
      </c>
      <c r="M128" s="114">
        <f t="shared" si="41"/>
        <v>53.668999999999997</v>
      </c>
      <c r="N128" s="114">
        <f t="shared" si="31"/>
        <v>32.526666666666664</v>
      </c>
      <c r="O128" s="116">
        <f t="shared" si="32"/>
        <v>25.253939393939394</v>
      </c>
      <c r="P128" s="115">
        <f t="shared" si="33"/>
        <v>7.4540277777777773</v>
      </c>
      <c r="Q128" s="115">
        <f t="shared" si="34"/>
        <v>6.4540277777777773</v>
      </c>
      <c r="R128" s="121">
        <f t="shared" si="35"/>
        <v>6.8483333333333363</v>
      </c>
      <c r="S128" s="116">
        <f t="shared" si="36"/>
        <v>32.920972222222218</v>
      </c>
      <c r="T128" s="116">
        <f t="shared" si="37"/>
        <v>0.71951758059358295</v>
      </c>
      <c r="U128" s="115">
        <f t="shared" si="27"/>
        <v>129.32031746031745</v>
      </c>
      <c r="V128" s="115">
        <f t="shared" si="38"/>
        <v>900.67047619047617</v>
      </c>
      <c r="W128">
        <f t="shared" si="28"/>
        <v>0</v>
      </c>
      <c r="X128">
        <f t="shared" si="29"/>
        <v>1</v>
      </c>
      <c r="Y128">
        <v>0</v>
      </c>
      <c r="Z128">
        <f t="shared" si="45"/>
        <v>13.035</v>
      </c>
      <c r="AA128" s="122">
        <f t="shared" si="46"/>
        <v>46.215000000000003</v>
      </c>
      <c r="AB128" s="123">
        <f t="shared" si="39"/>
        <v>7.7025000000000006</v>
      </c>
      <c r="AC128" s="123">
        <f t="shared" si="40"/>
        <v>7</v>
      </c>
    </row>
    <row r="129" spans="1:29" x14ac:dyDescent="0.25">
      <c r="A129" s="112" t="s">
        <v>312</v>
      </c>
      <c r="B129" s="112" t="s">
        <v>313</v>
      </c>
      <c r="C129" s="113">
        <v>15</v>
      </c>
      <c r="D129" s="114">
        <v>7.5</v>
      </c>
      <c r="E129" s="114">
        <v>7.9</v>
      </c>
      <c r="F129" s="115">
        <f t="shared" si="43"/>
        <v>59.25</v>
      </c>
      <c r="G129" s="116">
        <f t="shared" si="30"/>
        <v>47.25</v>
      </c>
      <c r="H129" s="129">
        <f t="shared" si="48"/>
        <v>39.375</v>
      </c>
      <c r="I129" s="117" t="s">
        <v>260</v>
      </c>
      <c r="J129" s="118" t="s">
        <v>270</v>
      </c>
      <c r="K129" s="118" t="s">
        <v>315</v>
      </c>
      <c r="L129" s="114">
        <f>1.1*0.6+3.7*1.33</f>
        <v>5.5810000000000004</v>
      </c>
      <c r="M129" s="114">
        <f t="shared" si="41"/>
        <v>53.668999999999997</v>
      </c>
      <c r="N129" s="114">
        <f t="shared" si="31"/>
        <v>32.526666666666664</v>
      </c>
      <c r="O129" s="116">
        <f t="shared" si="32"/>
        <v>25.253939393939394</v>
      </c>
      <c r="P129" s="115">
        <f t="shared" si="33"/>
        <v>7.4540277777777773</v>
      </c>
      <c r="Q129" s="115">
        <f t="shared" si="34"/>
        <v>6.4540277777777773</v>
      </c>
      <c r="R129" s="121">
        <f t="shared" si="35"/>
        <v>6.8483333333333363</v>
      </c>
      <c r="S129" s="116">
        <f t="shared" si="36"/>
        <v>32.920972222222218</v>
      </c>
      <c r="T129" s="116">
        <f t="shared" si="37"/>
        <v>0.71951758059358295</v>
      </c>
      <c r="U129" s="115">
        <f t="shared" si="27"/>
        <v>129.32031746031745</v>
      </c>
      <c r="V129" s="115">
        <f t="shared" si="38"/>
        <v>900.67047619047617</v>
      </c>
      <c r="W129">
        <f t="shared" si="28"/>
        <v>0</v>
      </c>
      <c r="X129">
        <f t="shared" si="29"/>
        <v>1</v>
      </c>
      <c r="Y129">
        <v>0</v>
      </c>
      <c r="Z129">
        <f t="shared" si="45"/>
        <v>13.035</v>
      </c>
      <c r="AA129" s="122">
        <f t="shared" si="46"/>
        <v>46.215000000000003</v>
      </c>
      <c r="AB129" s="123">
        <f t="shared" si="39"/>
        <v>7.7025000000000006</v>
      </c>
      <c r="AC129" s="123">
        <f t="shared" si="40"/>
        <v>7</v>
      </c>
    </row>
    <row r="130" spans="1:29" x14ac:dyDescent="0.25">
      <c r="A130" s="112" t="s">
        <v>312</v>
      </c>
      <c r="B130" s="112" t="s">
        <v>313</v>
      </c>
      <c r="C130" s="113">
        <v>16</v>
      </c>
      <c r="D130" s="114">
        <v>6.3</v>
      </c>
      <c r="E130" s="114">
        <v>6.35</v>
      </c>
      <c r="F130" s="115">
        <f t="shared" si="43"/>
        <v>40.004999999999995</v>
      </c>
      <c r="G130" s="116">
        <f t="shared" si="30"/>
        <v>28.004999999999995</v>
      </c>
      <c r="H130" s="113">
        <v>34</v>
      </c>
      <c r="I130" s="117" t="s">
        <v>260</v>
      </c>
      <c r="J130" s="118">
        <v>702</v>
      </c>
      <c r="K130" s="118" t="s">
        <v>316</v>
      </c>
      <c r="L130" s="114">
        <f t="shared" si="47"/>
        <v>0.66</v>
      </c>
      <c r="M130" s="114">
        <f t="shared" si="41"/>
        <v>39.344999999999999</v>
      </c>
      <c r="N130" s="114">
        <f t="shared" si="31"/>
        <v>23.845454545454547</v>
      </c>
      <c r="O130" s="116">
        <f t="shared" si="32"/>
        <v>16.572727272727271</v>
      </c>
      <c r="P130" s="115">
        <f t="shared" si="33"/>
        <v>5.4645833333333327</v>
      </c>
      <c r="Q130" s="115">
        <f t="shared" si="34"/>
        <v>4.4645833333333327</v>
      </c>
      <c r="R130" s="121">
        <f t="shared" si="35"/>
        <v>10.154545454545453</v>
      </c>
      <c r="S130" s="116">
        <f t="shared" si="36"/>
        <v>29.535416666666666</v>
      </c>
      <c r="T130" s="116">
        <f t="shared" si="37"/>
        <v>0.54542798714577845</v>
      </c>
      <c r="U130" s="115">
        <f t="shared" si="27"/>
        <v>202.51472951258711</v>
      </c>
      <c r="V130" s="115">
        <f t="shared" si="38"/>
        <v>1220.0642742367438</v>
      </c>
      <c r="W130">
        <f t="shared" si="28"/>
        <v>0</v>
      </c>
      <c r="X130">
        <f t="shared" si="29"/>
        <v>1</v>
      </c>
      <c r="Y130">
        <v>0</v>
      </c>
      <c r="Z130">
        <f t="shared" si="45"/>
        <v>10.477499999999999</v>
      </c>
      <c r="AA130" s="122">
        <f t="shared" si="46"/>
        <v>29.527499999999996</v>
      </c>
      <c r="AB130" s="123">
        <f t="shared" si="39"/>
        <v>4.9212499999999997</v>
      </c>
      <c r="AC130" s="123">
        <f t="shared" si="40"/>
        <v>4</v>
      </c>
    </row>
    <row r="131" spans="1:29" x14ac:dyDescent="0.25">
      <c r="A131" s="112" t="s">
        <v>312</v>
      </c>
      <c r="B131" s="112" t="s">
        <v>313</v>
      </c>
      <c r="C131" s="113">
        <v>16</v>
      </c>
      <c r="D131" s="114">
        <v>6.3</v>
      </c>
      <c r="E131" s="114">
        <v>6.35</v>
      </c>
      <c r="F131" s="115">
        <f t="shared" si="43"/>
        <v>40.004999999999995</v>
      </c>
      <c r="G131" s="116">
        <f t="shared" si="30"/>
        <v>28.004999999999995</v>
      </c>
      <c r="H131" s="113">
        <v>31</v>
      </c>
      <c r="I131" s="117" t="s">
        <v>261</v>
      </c>
      <c r="J131" s="118">
        <v>203</v>
      </c>
      <c r="K131" s="118" t="s">
        <v>316</v>
      </c>
      <c r="L131" s="114">
        <f t="shared" si="47"/>
        <v>0.66</v>
      </c>
      <c r="M131" s="114">
        <f t="shared" si="41"/>
        <v>39.344999999999999</v>
      </c>
      <c r="N131" s="114">
        <f t="shared" si="31"/>
        <v>23.845454545454547</v>
      </c>
      <c r="O131" s="116">
        <f t="shared" si="32"/>
        <v>16.572727272727271</v>
      </c>
      <c r="P131" s="115">
        <f t="shared" si="33"/>
        <v>5.4645833333333327</v>
      </c>
      <c r="Q131" s="115">
        <f t="shared" si="34"/>
        <v>4.4645833333333327</v>
      </c>
      <c r="R131" s="121">
        <f t="shared" si="35"/>
        <v>7.1545454545454525</v>
      </c>
      <c r="S131" s="116">
        <f t="shared" si="36"/>
        <v>26.535416666666666</v>
      </c>
      <c r="T131" s="116">
        <f t="shared" si="37"/>
        <v>0.54542798714577845</v>
      </c>
      <c r="U131" s="115">
        <f t="shared" si="27"/>
        <v>202.51472951258711</v>
      </c>
      <c r="V131" s="115">
        <f t="shared" si="38"/>
        <v>1220.0642742367438</v>
      </c>
      <c r="W131">
        <f t="shared" si="28"/>
        <v>0</v>
      </c>
      <c r="X131">
        <f t="shared" si="29"/>
        <v>1</v>
      </c>
      <c r="Y131">
        <v>0</v>
      </c>
      <c r="Z131">
        <f t="shared" si="45"/>
        <v>10.477499999999999</v>
      </c>
      <c r="AA131" s="122">
        <f t="shared" si="46"/>
        <v>29.527499999999996</v>
      </c>
      <c r="AB131" s="123">
        <f t="shared" si="39"/>
        <v>4.9212499999999997</v>
      </c>
      <c r="AC131" s="123">
        <f t="shared" si="40"/>
        <v>4</v>
      </c>
    </row>
    <row r="132" spans="1:29" x14ac:dyDescent="0.25">
      <c r="A132" s="112" t="s">
        <v>312</v>
      </c>
      <c r="B132" s="112" t="s">
        <v>313</v>
      </c>
      <c r="C132" s="113">
        <v>21</v>
      </c>
      <c r="D132" s="114">
        <v>7.5</v>
      </c>
      <c r="E132" s="114">
        <v>7.9</v>
      </c>
      <c r="F132" s="115">
        <f t="shared" si="43"/>
        <v>59.25</v>
      </c>
      <c r="G132" s="116">
        <f t="shared" si="30"/>
        <v>47.25</v>
      </c>
      <c r="H132" s="113">
        <v>45</v>
      </c>
      <c r="I132" s="117" t="s">
        <v>260</v>
      </c>
      <c r="J132" s="118">
        <v>601</v>
      </c>
      <c r="K132" s="118" t="s">
        <v>314</v>
      </c>
      <c r="L132" s="114">
        <f t="shared" si="47"/>
        <v>0.66</v>
      </c>
      <c r="M132" s="114">
        <f t="shared" si="41"/>
        <v>58.59</v>
      </c>
      <c r="N132" s="114">
        <f t="shared" si="31"/>
        <v>35.509090909090915</v>
      </c>
      <c r="O132" s="116">
        <f t="shared" si="32"/>
        <v>28.236363636363642</v>
      </c>
      <c r="P132" s="115">
        <f t="shared" si="33"/>
        <v>8.1375000000000011</v>
      </c>
      <c r="Q132" s="115">
        <f t="shared" si="34"/>
        <v>7.1375000000000011</v>
      </c>
      <c r="R132" s="121">
        <f t="shared" si="35"/>
        <v>9.490909090909085</v>
      </c>
      <c r="S132" s="116">
        <f t="shared" si="36"/>
        <v>37.862499999999997</v>
      </c>
      <c r="T132" s="116">
        <f t="shared" si="37"/>
        <v>0.66935826604334892</v>
      </c>
      <c r="U132" s="115">
        <f t="shared" si="27"/>
        <v>146.50476190476189</v>
      </c>
      <c r="V132" s="115">
        <f t="shared" si="38"/>
        <v>975.65714285714284</v>
      </c>
      <c r="W132">
        <f t="shared" si="28"/>
        <v>0</v>
      </c>
      <c r="X132">
        <f t="shared" si="29"/>
        <v>1</v>
      </c>
      <c r="Y132">
        <v>0</v>
      </c>
      <c r="Z132">
        <f t="shared" si="45"/>
        <v>13.035</v>
      </c>
      <c r="AA132" s="122">
        <f t="shared" si="46"/>
        <v>46.215000000000003</v>
      </c>
      <c r="AB132" s="123">
        <f t="shared" si="39"/>
        <v>7.7025000000000006</v>
      </c>
      <c r="AC132" s="123">
        <f t="shared" si="40"/>
        <v>7</v>
      </c>
    </row>
    <row r="133" spans="1:29" x14ac:dyDescent="0.25">
      <c r="A133" s="112" t="s">
        <v>312</v>
      </c>
      <c r="B133" s="112" t="s">
        <v>313</v>
      </c>
      <c r="C133" s="113">
        <v>21</v>
      </c>
      <c r="D133" s="114">
        <v>7.5</v>
      </c>
      <c r="E133" s="114">
        <v>7.9</v>
      </c>
      <c r="F133" s="115">
        <f t="shared" si="43"/>
        <v>59.25</v>
      </c>
      <c r="G133" s="116">
        <f t="shared" si="30"/>
        <v>47.25</v>
      </c>
      <c r="H133" s="113">
        <v>48</v>
      </c>
      <c r="I133" s="117" t="s">
        <v>261</v>
      </c>
      <c r="J133" s="118">
        <v>103</v>
      </c>
      <c r="K133" s="118" t="s">
        <v>314</v>
      </c>
      <c r="L133" s="114">
        <f t="shared" si="47"/>
        <v>0.66</v>
      </c>
      <c r="M133" s="114">
        <f t="shared" si="41"/>
        <v>58.59</v>
      </c>
      <c r="N133" s="114">
        <f t="shared" si="31"/>
        <v>35.509090909090915</v>
      </c>
      <c r="O133" s="116">
        <f t="shared" si="32"/>
        <v>28.236363636363642</v>
      </c>
      <c r="P133" s="115">
        <f t="shared" si="33"/>
        <v>8.1375000000000011</v>
      </c>
      <c r="Q133" s="115">
        <f t="shared" si="34"/>
        <v>7.1375000000000011</v>
      </c>
      <c r="R133" s="121">
        <f t="shared" si="35"/>
        <v>12.490909090909085</v>
      </c>
      <c r="S133" s="116">
        <f t="shared" si="36"/>
        <v>40.862499999999997</v>
      </c>
      <c r="T133" s="116">
        <f t="shared" si="37"/>
        <v>0.66935826604334892</v>
      </c>
      <c r="U133" s="115">
        <f t="shared" si="27"/>
        <v>146.50476190476189</v>
      </c>
      <c r="V133" s="115">
        <f t="shared" si="38"/>
        <v>975.65714285714284</v>
      </c>
      <c r="W133">
        <f t="shared" si="28"/>
        <v>0</v>
      </c>
      <c r="X133">
        <f t="shared" si="29"/>
        <v>1</v>
      </c>
      <c r="Y133">
        <v>0</v>
      </c>
      <c r="Z133">
        <f t="shared" si="45"/>
        <v>13.035</v>
      </c>
      <c r="AA133" s="122">
        <f t="shared" si="46"/>
        <v>46.215000000000003</v>
      </c>
      <c r="AB133" s="123">
        <f t="shared" si="39"/>
        <v>7.7025000000000006</v>
      </c>
      <c r="AC133" s="123">
        <f t="shared" si="40"/>
        <v>7</v>
      </c>
    </row>
    <row r="134" spans="1:29" x14ac:dyDescent="0.25">
      <c r="A134" s="112" t="s">
        <v>312</v>
      </c>
      <c r="B134" s="112" t="s">
        <v>313</v>
      </c>
      <c r="C134" s="113">
        <v>21</v>
      </c>
      <c r="D134" s="114">
        <v>7.5</v>
      </c>
      <c r="E134" s="114">
        <v>7.9</v>
      </c>
      <c r="F134" s="115">
        <f t="shared" ref="F134:F163" si="49">D134*E134</f>
        <v>59.25</v>
      </c>
      <c r="G134" s="116">
        <f t="shared" si="30"/>
        <v>47.25</v>
      </c>
      <c r="H134" s="113">
        <v>20</v>
      </c>
      <c r="I134" s="117" t="s">
        <v>299</v>
      </c>
      <c r="J134" s="118" t="s">
        <v>302</v>
      </c>
      <c r="K134" s="118" t="s">
        <v>314</v>
      </c>
      <c r="L134" s="114">
        <f t="shared" si="47"/>
        <v>0.66</v>
      </c>
      <c r="M134" s="114">
        <f t="shared" si="41"/>
        <v>58.59</v>
      </c>
      <c r="N134" s="114">
        <f t="shared" si="31"/>
        <v>35.509090909090915</v>
      </c>
      <c r="O134" s="116">
        <f t="shared" si="32"/>
        <v>28.236363636363642</v>
      </c>
      <c r="P134" s="115">
        <f t="shared" si="33"/>
        <v>8.1375000000000011</v>
      </c>
      <c r="Q134" s="115">
        <f t="shared" si="34"/>
        <v>7.1375000000000011</v>
      </c>
      <c r="R134" s="121">
        <f t="shared" si="35"/>
        <v>-15.509090909090915</v>
      </c>
      <c r="S134" s="116">
        <f t="shared" si="36"/>
        <v>12.862499999999999</v>
      </c>
      <c r="T134" s="116">
        <f t="shared" si="37"/>
        <v>0.66935826604334892</v>
      </c>
      <c r="U134" s="115">
        <f t="shared" ref="U134:U197" si="50">($X$4*100/T134)-(100)</f>
        <v>146.50476190476189</v>
      </c>
      <c r="V134" s="115">
        <f t="shared" si="38"/>
        <v>975.65714285714284</v>
      </c>
      <c r="W134">
        <f t="shared" ref="W134:W197" si="51">+IF(D134&gt;E134,1,0)</f>
        <v>0</v>
      </c>
      <c r="X134">
        <f t="shared" ref="X134:X197" si="52">+IF(E134&gt;D134,1,0)</f>
        <v>1</v>
      </c>
      <c r="Y134">
        <v>0</v>
      </c>
      <c r="Z134">
        <f t="shared" si="45"/>
        <v>13.035</v>
      </c>
      <c r="AA134" s="122">
        <f t="shared" si="46"/>
        <v>46.215000000000003</v>
      </c>
      <c r="AB134" s="123">
        <f t="shared" si="39"/>
        <v>7.7025000000000006</v>
      </c>
      <c r="AC134" s="123">
        <f t="shared" si="40"/>
        <v>7</v>
      </c>
    </row>
    <row r="135" spans="1:29" x14ac:dyDescent="0.25">
      <c r="A135" s="112" t="s">
        <v>312</v>
      </c>
      <c r="B135" s="112" t="s">
        <v>313</v>
      </c>
      <c r="C135" s="113">
        <v>22</v>
      </c>
      <c r="D135" s="114">
        <v>7.5</v>
      </c>
      <c r="E135" s="114">
        <v>7.9</v>
      </c>
      <c r="F135" s="115">
        <f t="shared" si="49"/>
        <v>59.25</v>
      </c>
      <c r="G135" s="116">
        <f t="shared" ref="G135:G198" si="53">F135-12</f>
        <v>47.25</v>
      </c>
      <c r="H135" s="113">
        <v>44</v>
      </c>
      <c r="I135" s="117" t="s">
        <v>260</v>
      </c>
      <c r="J135" s="118">
        <v>602</v>
      </c>
      <c r="K135" s="118" t="s">
        <v>314</v>
      </c>
      <c r="L135" s="114">
        <f t="shared" si="47"/>
        <v>0.66</v>
      </c>
      <c r="M135" s="114">
        <f t="shared" si="41"/>
        <v>58.59</v>
      </c>
      <c r="N135" s="114">
        <f t="shared" ref="N135:N198" si="54">(F135-L135)/1.65</f>
        <v>35.509090909090915</v>
      </c>
      <c r="O135" s="116">
        <f t="shared" ref="O135:O198" si="55">(G135-L135)/1.65</f>
        <v>28.236363636363642</v>
      </c>
      <c r="P135" s="115">
        <f t="shared" ref="P135:P198" si="56">M135/7.2</f>
        <v>8.1375000000000011</v>
      </c>
      <c r="Q135" s="115">
        <f t="shared" ref="Q135:Q198" si="57">P135-1</f>
        <v>7.1375000000000011</v>
      </c>
      <c r="R135" s="121">
        <f t="shared" ref="R135:R198" si="58">H135-N135</f>
        <v>8.490909090909085</v>
      </c>
      <c r="S135" s="116">
        <f t="shared" ref="S135:S198" si="59">H135-P135+1</f>
        <v>36.862499999999997</v>
      </c>
      <c r="T135" s="116">
        <f t="shared" ref="T135:T198" si="60">G135/(M135+12)</f>
        <v>0.66935826604334892</v>
      </c>
      <c r="U135" s="115">
        <f t="shared" si="50"/>
        <v>146.50476190476189</v>
      </c>
      <c r="V135" s="115">
        <f t="shared" ref="V135:V198" si="61">($Y$4*100/T135)-(100)</f>
        <v>975.65714285714284</v>
      </c>
      <c r="W135">
        <f t="shared" si="51"/>
        <v>0</v>
      </c>
      <c r="X135">
        <f t="shared" si="52"/>
        <v>1</v>
      </c>
      <c r="Y135">
        <v>0</v>
      </c>
      <c r="Z135">
        <f t="shared" si="45"/>
        <v>13.035</v>
      </c>
      <c r="AA135" s="122">
        <f t="shared" si="46"/>
        <v>46.215000000000003</v>
      </c>
      <c r="AB135" s="123">
        <f t="shared" ref="AB135:AB198" si="62">+AA135/6</f>
        <v>7.7025000000000006</v>
      </c>
      <c r="AC135" s="123">
        <f t="shared" ref="AC135:AC198" si="63">+ROUNDDOWN(AB135,0)</f>
        <v>7</v>
      </c>
    </row>
    <row r="136" spans="1:29" x14ac:dyDescent="0.25">
      <c r="A136" s="112" t="s">
        <v>312</v>
      </c>
      <c r="B136" s="112" t="s">
        <v>313</v>
      </c>
      <c r="C136" s="113">
        <v>22</v>
      </c>
      <c r="D136" s="114">
        <v>7.5</v>
      </c>
      <c r="E136" s="114">
        <v>7.9</v>
      </c>
      <c r="F136" s="115">
        <f t="shared" si="49"/>
        <v>59.25</v>
      </c>
      <c r="G136" s="116">
        <f t="shared" si="53"/>
        <v>47.25</v>
      </c>
      <c r="H136" s="113">
        <v>32</v>
      </c>
      <c r="I136" s="117" t="s">
        <v>261</v>
      </c>
      <c r="J136" s="118">
        <v>201</v>
      </c>
      <c r="K136" s="118" t="s">
        <v>314</v>
      </c>
      <c r="L136" s="114">
        <f t="shared" si="47"/>
        <v>0.66</v>
      </c>
      <c r="M136" s="114">
        <f t="shared" ref="M136:M199" si="64">F136-L136</f>
        <v>58.59</v>
      </c>
      <c r="N136" s="114">
        <f t="shared" si="54"/>
        <v>35.509090909090915</v>
      </c>
      <c r="O136" s="116">
        <f t="shared" si="55"/>
        <v>28.236363636363642</v>
      </c>
      <c r="P136" s="115">
        <f t="shared" si="56"/>
        <v>8.1375000000000011</v>
      </c>
      <c r="Q136" s="115">
        <f t="shared" si="57"/>
        <v>7.1375000000000011</v>
      </c>
      <c r="R136" s="121">
        <f t="shared" si="58"/>
        <v>-3.509090909090915</v>
      </c>
      <c r="S136" s="116">
        <f t="shared" si="59"/>
        <v>24.862499999999997</v>
      </c>
      <c r="T136" s="116">
        <f t="shared" si="60"/>
        <v>0.66935826604334892</v>
      </c>
      <c r="U136" s="115">
        <f t="shared" si="50"/>
        <v>146.50476190476189</v>
      </c>
      <c r="V136" s="115">
        <f t="shared" si="61"/>
        <v>975.65714285714284</v>
      </c>
      <c r="W136">
        <f t="shared" si="51"/>
        <v>0</v>
      </c>
      <c r="X136">
        <f t="shared" si="52"/>
        <v>1</v>
      </c>
      <c r="Y136">
        <v>0</v>
      </c>
      <c r="Z136">
        <f t="shared" si="45"/>
        <v>13.035</v>
      </c>
      <c r="AA136" s="122">
        <f t="shared" si="46"/>
        <v>46.215000000000003</v>
      </c>
      <c r="AB136" s="123">
        <f t="shared" si="62"/>
        <v>7.7025000000000006</v>
      </c>
      <c r="AC136" s="123">
        <f t="shared" si="63"/>
        <v>7</v>
      </c>
    </row>
    <row r="137" spans="1:29" x14ac:dyDescent="0.25">
      <c r="A137" s="112" t="s">
        <v>312</v>
      </c>
      <c r="B137" s="112" t="s">
        <v>313</v>
      </c>
      <c r="C137" s="113">
        <v>22</v>
      </c>
      <c r="D137" s="114">
        <v>7.5</v>
      </c>
      <c r="E137" s="114">
        <v>7.9</v>
      </c>
      <c r="F137" s="115">
        <f t="shared" si="49"/>
        <v>59.25</v>
      </c>
      <c r="G137" s="116">
        <f t="shared" si="53"/>
        <v>47.25</v>
      </c>
      <c r="H137" s="113">
        <v>20</v>
      </c>
      <c r="I137" s="117" t="s">
        <v>299</v>
      </c>
      <c r="J137" s="118" t="s">
        <v>310</v>
      </c>
      <c r="K137" s="118" t="s">
        <v>314</v>
      </c>
      <c r="L137" s="114">
        <f t="shared" si="47"/>
        <v>0.66</v>
      </c>
      <c r="M137" s="114">
        <f t="shared" si="64"/>
        <v>58.59</v>
      </c>
      <c r="N137" s="114">
        <f t="shared" si="54"/>
        <v>35.509090909090915</v>
      </c>
      <c r="O137" s="116">
        <f t="shared" si="55"/>
        <v>28.236363636363642</v>
      </c>
      <c r="P137" s="115">
        <f t="shared" si="56"/>
        <v>8.1375000000000011</v>
      </c>
      <c r="Q137" s="115">
        <f t="shared" si="57"/>
        <v>7.1375000000000011</v>
      </c>
      <c r="R137" s="121">
        <f t="shared" si="58"/>
        <v>-15.509090909090915</v>
      </c>
      <c r="S137" s="116">
        <f t="shared" si="59"/>
        <v>12.862499999999999</v>
      </c>
      <c r="T137" s="116">
        <f t="shared" si="60"/>
        <v>0.66935826604334892</v>
      </c>
      <c r="U137" s="115">
        <f t="shared" si="50"/>
        <v>146.50476190476189</v>
      </c>
      <c r="V137" s="115">
        <f t="shared" si="61"/>
        <v>975.65714285714284</v>
      </c>
      <c r="W137">
        <f t="shared" si="51"/>
        <v>0</v>
      </c>
      <c r="X137">
        <f t="shared" si="52"/>
        <v>1</v>
      </c>
      <c r="Y137">
        <v>0</v>
      </c>
      <c r="Z137">
        <f t="shared" si="45"/>
        <v>13.035</v>
      </c>
      <c r="AA137" s="122">
        <f t="shared" si="46"/>
        <v>46.215000000000003</v>
      </c>
      <c r="AB137" s="123">
        <f t="shared" si="62"/>
        <v>7.7025000000000006</v>
      </c>
      <c r="AC137" s="123">
        <f t="shared" si="63"/>
        <v>7</v>
      </c>
    </row>
    <row r="138" spans="1:29" x14ac:dyDescent="0.25">
      <c r="A138" s="112" t="s">
        <v>312</v>
      </c>
      <c r="B138" s="112" t="s">
        <v>313</v>
      </c>
      <c r="C138" s="113">
        <v>23</v>
      </c>
      <c r="D138" s="114">
        <v>7.5</v>
      </c>
      <c r="E138" s="114">
        <v>7.9</v>
      </c>
      <c r="F138" s="115">
        <f t="shared" si="49"/>
        <v>59.25</v>
      </c>
      <c r="G138" s="116">
        <f t="shared" si="53"/>
        <v>47.25</v>
      </c>
      <c r="H138" s="113">
        <v>43</v>
      </c>
      <c r="I138" s="117" t="s">
        <v>260</v>
      </c>
      <c r="J138" s="118">
        <v>603</v>
      </c>
      <c r="K138" s="118" t="s">
        <v>314</v>
      </c>
      <c r="L138" s="114">
        <f t="shared" si="47"/>
        <v>0.66</v>
      </c>
      <c r="M138" s="114">
        <f t="shared" si="64"/>
        <v>58.59</v>
      </c>
      <c r="N138" s="114">
        <f t="shared" si="54"/>
        <v>35.509090909090915</v>
      </c>
      <c r="O138" s="116">
        <f t="shared" si="55"/>
        <v>28.236363636363642</v>
      </c>
      <c r="P138" s="115">
        <f t="shared" si="56"/>
        <v>8.1375000000000011</v>
      </c>
      <c r="Q138" s="115">
        <f t="shared" si="57"/>
        <v>7.1375000000000011</v>
      </c>
      <c r="R138" s="121">
        <f t="shared" si="58"/>
        <v>7.490909090909085</v>
      </c>
      <c r="S138" s="116">
        <f t="shared" si="59"/>
        <v>35.862499999999997</v>
      </c>
      <c r="T138" s="116">
        <f t="shared" si="60"/>
        <v>0.66935826604334892</v>
      </c>
      <c r="U138" s="115">
        <f t="shared" si="50"/>
        <v>146.50476190476189</v>
      </c>
      <c r="V138" s="115">
        <f t="shared" si="61"/>
        <v>975.65714285714284</v>
      </c>
      <c r="W138">
        <f t="shared" si="51"/>
        <v>0</v>
      </c>
      <c r="X138">
        <f t="shared" si="52"/>
        <v>1</v>
      </c>
      <c r="Y138">
        <v>0</v>
      </c>
      <c r="Z138">
        <f t="shared" si="45"/>
        <v>13.035</v>
      </c>
      <c r="AA138" s="122">
        <f t="shared" si="46"/>
        <v>46.215000000000003</v>
      </c>
      <c r="AB138" s="123">
        <f t="shared" si="62"/>
        <v>7.7025000000000006</v>
      </c>
      <c r="AC138" s="123">
        <f t="shared" si="63"/>
        <v>7</v>
      </c>
    </row>
    <row r="139" spans="1:29" x14ac:dyDescent="0.25">
      <c r="A139" s="112" t="s">
        <v>312</v>
      </c>
      <c r="B139" s="112" t="s">
        <v>313</v>
      </c>
      <c r="C139" s="113">
        <v>23</v>
      </c>
      <c r="D139" s="114">
        <v>7.5</v>
      </c>
      <c r="E139" s="114">
        <v>7.9</v>
      </c>
      <c r="F139" s="115">
        <f t="shared" si="49"/>
        <v>59.25</v>
      </c>
      <c r="G139" s="116">
        <f t="shared" si="53"/>
        <v>47.25</v>
      </c>
      <c r="H139" s="113">
        <v>36</v>
      </c>
      <c r="I139" s="117" t="s">
        <v>261</v>
      </c>
      <c r="J139" s="118">
        <v>503</v>
      </c>
      <c r="K139" s="118" t="s">
        <v>314</v>
      </c>
      <c r="L139" s="114">
        <f t="shared" si="47"/>
        <v>0.66</v>
      </c>
      <c r="M139" s="114">
        <f t="shared" si="64"/>
        <v>58.59</v>
      </c>
      <c r="N139" s="114">
        <f t="shared" si="54"/>
        <v>35.509090909090915</v>
      </c>
      <c r="O139" s="116">
        <f t="shared" si="55"/>
        <v>28.236363636363642</v>
      </c>
      <c r="P139" s="115">
        <f t="shared" si="56"/>
        <v>8.1375000000000011</v>
      </c>
      <c r="Q139" s="115">
        <f t="shared" si="57"/>
        <v>7.1375000000000011</v>
      </c>
      <c r="R139" s="121">
        <f t="shared" si="58"/>
        <v>0.49090909090908497</v>
      </c>
      <c r="S139" s="116">
        <f t="shared" si="59"/>
        <v>28.862499999999997</v>
      </c>
      <c r="T139" s="116">
        <f t="shared" si="60"/>
        <v>0.66935826604334892</v>
      </c>
      <c r="U139" s="115">
        <f t="shared" si="50"/>
        <v>146.50476190476189</v>
      </c>
      <c r="V139" s="115">
        <f t="shared" si="61"/>
        <v>975.65714285714284</v>
      </c>
      <c r="W139">
        <f t="shared" si="51"/>
        <v>0</v>
      </c>
      <c r="X139">
        <f t="shared" si="52"/>
        <v>1</v>
      </c>
      <c r="Y139">
        <v>0</v>
      </c>
      <c r="Z139">
        <f t="shared" si="45"/>
        <v>13.035</v>
      </c>
      <c r="AA139" s="122">
        <f t="shared" si="46"/>
        <v>46.215000000000003</v>
      </c>
      <c r="AB139" s="123">
        <f t="shared" si="62"/>
        <v>7.7025000000000006</v>
      </c>
      <c r="AC139" s="123">
        <f t="shared" si="63"/>
        <v>7</v>
      </c>
    </row>
    <row r="140" spans="1:29" x14ac:dyDescent="0.25">
      <c r="A140" s="112" t="s">
        <v>312</v>
      </c>
      <c r="B140" s="112" t="s">
        <v>313</v>
      </c>
      <c r="C140" s="113">
        <v>23</v>
      </c>
      <c r="D140" s="114">
        <v>7.5</v>
      </c>
      <c r="E140" s="114">
        <v>7.9</v>
      </c>
      <c r="F140" s="115">
        <f t="shared" si="49"/>
        <v>59.25</v>
      </c>
      <c r="G140" s="116">
        <f t="shared" si="53"/>
        <v>47.25</v>
      </c>
      <c r="H140" s="113">
        <v>24</v>
      </c>
      <c r="I140" s="117" t="s">
        <v>299</v>
      </c>
      <c r="J140" s="118" t="s">
        <v>300</v>
      </c>
      <c r="K140" s="118" t="s">
        <v>314</v>
      </c>
      <c r="L140" s="114">
        <f t="shared" si="47"/>
        <v>0.66</v>
      </c>
      <c r="M140" s="114">
        <f t="shared" si="64"/>
        <v>58.59</v>
      </c>
      <c r="N140" s="114">
        <f t="shared" si="54"/>
        <v>35.509090909090915</v>
      </c>
      <c r="O140" s="116">
        <f t="shared" si="55"/>
        <v>28.236363636363642</v>
      </c>
      <c r="P140" s="115">
        <f t="shared" si="56"/>
        <v>8.1375000000000011</v>
      </c>
      <c r="Q140" s="115">
        <f t="shared" si="57"/>
        <v>7.1375000000000011</v>
      </c>
      <c r="R140" s="121">
        <f t="shared" si="58"/>
        <v>-11.509090909090915</v>
      </c>
      <c r="S140" s="116">
        <f t="shared" si="59"/>
        <v>16.862499999999997</v>
      </c>
      <c r="T140" s="116">
        <f t="shared" si="60"/>
        <v>0.66935826604334892</v>
      </c>
      <c r="U140" s="115">
        <f t="shared" si="50"/>
        <v>146.50476190476189</v>
      </c>
      <c r="V140" s="115">
        <f t="shared" si="61"/>
        <v>975.65714285714284</v>
      </c>
      <c r="W140">
        <f t="shared" si="51"/>
        <v>0</v>
      </c>
      <c r="X140">
        <f t="shared" si="52"/>
        <v>1</v>
      </c>
      <c r="Y140">
        <v>0</v>
      </c>
      <c r="Z140">
        <f t="shared" si="45"/>
        <v>13.035</v>
      </c>
      <c r="AA140" s="122">
        <f t="shared" si="46"/>
        <v>46.215000000000003</v>
      </c>
      <c r="AB140" s="123">
        <f t="shared" si="62"/>
        <v>7.7025000000000006</v>
      </c>
      <c r="AC140" s="123">
        <f t="shared" si="63"/>
        <v>7</v>
      </c>
    </row>
    <row r="141" spans="1:29" x14ac:dyDescent="0.25">
      <c r="A141" s="112" t="s">
        <v>312</v>
      </c>
      <c r="B141" s="112" t="s">
        <v>313</v>
      </c>
      <c r="C141" s="113">
        <v>24</v>
      </c>
      <c r="D141" s="114">
        <v>7.5</v>
      </c>
      <c r="E141" s="114">
        <v>7.9</v>
      </c>
      <c r="F141" s="115">
        <f t="shared" si="49"/>
        <v>59.25</v>
      </c>
      <c r="G141" s="116">
        <f t="shared" si="53"/>
        <v>47.25</v>
      </c>
      <c r="H141" s="113">
        <v>45</v>
      </c>
      <c r="I141" s="117" t="s">
        <v>260</v>
      </c>
      <c r="J141" s="118">
        <v>604</v>
      </c>
      <c r="K141" s="118" t="s">
        <v>314</v>
      </c>
      <c r="L141" s="114">
        <f t="shared" si="47"/>
        <v>0.66</v>
      </c>
      <c r="M141" s="114">
        <f t="shared" si="64"/>
        <v>58.59</v>
      </c>
      <c r="N141" s="114">
        <f t="shared" si="54"/>
        <v>35.509090909090915</v>
      </c>
      <c r="O141" s="116">
        <f t="shared" si="55"/>
        <v>28.236363636363642</v>
      </c>
      <c r="P141" s="115">
        <f t="shared" si="56"/>
        <v>8.1375000000000011</v>
      </c>
      <c r="Q141" s="115">
        <f t="shared" si="57"/>
        <v>7.1375000000000011</v>
      </c>
      <c r="R141" s="121">
        <f t="shared" si="58"/>
        <v>9.490909090909085</v>
      </c>
      <c r="S141" s="116">
        <f t="shared" si="59"/>
        <v>37.862499999999997</v>
      </c>
      <c r="T141" s="116">
        <f t="shared" si="60"/>
        <v>0.66935826604334892</v>
      </c>
      <c r="U141" s="115">
        <f t="shared" si="50"/>
        <v>146.50476190476189</v>
      </c>
      <c r="V141" s="115">
        <f t="shared" si="61"/>
        <v>975.65714285714284</v>
      </c>
      <c r="W141">
        <f t="shared" si="51"/>
        <v>0</v>
      </c>
      <c r="X141">
        <f t="shared" si="52"/>
        <v>1</v>
      </c>
      <c r="Y141">
        <v>0</v>
      </c>
      <c r="Z141">
        <f t="shared" si="45"/>
        <v>13.035</v>
      </c>
      <c r="AA141" s="122">
        <f t="shared" si="46"/>
        <v>46.215000000000003</v>
      </c>
      <c r="AB141" s="123">
        <f t="shared" si="62"/>
        <v>7.7025000000000006</v>
      </c>
      <c r="AC141" s="123">
        <f t="shared" si="63"/>
        <v>7</v>
      </c>
    </row>
    <row r="142" spans="1:29" x14ac:dyDescent="0.25">
      <c r="A142" s="112" t="s">
        <v>312</v>
      </c>
      <c r="B142" s="112" t="s">
        <v>313</v>
      </c>
      <c r="C142" s="113">
        <v>24</v>
      </c>
      <c r="D142" s="114">
        <v>7.5</v>
      </c>
      <c r="E142" s="114">
        <v>7.9</v>
      </c>
      <c r="F142" s="115">
        <f t="shared" si="49"/>
        <v>59.25</v>
      </c>
      <c r="G142" s="116">
        <f t="shared" si="53"/>
        <v>47.25</v>
      </c>
      <c r="H142" s="113">
        <v>44</v>
      </c>
      <c r="I142" s="117" t="s">
        <v>261</v>
      </c>
      <c r="J142" s="118">
        <v>301</v>
      </c>
      <c r="K142" s="118" t="s">
        <v>314</v>
      </c>
      <c r="L142" s="114">
        <f t="shared" si="47"/>
        <v>0.66</v>
      </c>
      <c r="M142" s="114">
        <f t="shared" si="64"/>
        <v>58.59</v>
      </c>
      <c r="N142" s="114">
        <f t="shared" si="54"/>
        <v>35.509090909090915</v>
      </c>
      <c r="O142" s="116">
        <f t="shared" si="55"/>
        <v>28.236363636363642</v>
      </c>
      <c r="P142" s="115">
        <f t="shared" si="56"/>
        <v>8.1375000000000011</v>
      </c>
      <c r="Q142" s="115">
        <f t="shared" si="57"/>
        <v>7.1375000000000011</v>
      </c>
      <c r="R142" s="121">
        <f t="shared" si="58"/>
        <v>8.490909090909085</v>
      </c>
      <c r="S142" s="116">
        <f t="shared" si="59"/>
        <v>36.862499999999997</v>
      </c>
      <c r="T142" s="116">
        <f t="shared" si="60"/>
        <v>0.66935826604334892</v>
      </c>
      <c r="U142" s="115">
        <f t="shared" si="50"/>
        <v>146.50476190476189</v>
      </c>
      <c r="V142" s="115">
        <f t="shared" si="61"/>
        <v>975.65714285714284</v>
      </c>
      <c r="W142">
        <f t="shared" si="51"/>
        <v>0</v>
      </c>
      <c r="X142">
        <f t="shared" si="52"/>
        <v>1</v>
      </c>
      <c r="Y142">
        <v>0</v>
      </c>
      <c r="Z142">
        <f t="shared" si="45"/>
        <v>13.035</v>
      </c>
      <c r="AA142" s="122">
        <f t="shared" si="46"/>
        <v>46.215000000000003</v>
      </c>
      <c r="AB142" s="123">
        <f t="shared" si="62"/>
        <v>7.7025000000000006</v>
      </c>
      <c r="AC142" s="123">
        <f t="shared" si="63"/>
        <v>7</v>
      </c>
    </row>
    <row r="143" spans="1:29" x14ac:dyDescent="0.25">
      <c r="A143" s="112" t="s">
        <v>312</v>
      </c>
      <c r="B143" s="112" t="s">
        <v>313</v>
      </c>
      <c r="C143" s="113">
        <v>25</v>
      </c>
      <c r="D143" s="114">
        <v>7.5</v>
      </c>
      <c r="E143" s="114">
        <v>7.9</v>
      </c>
      <c r="F143" s="115">
        <f t="shared" si="49"/>
        <v>59.25</v>
      </c>
      <c r="G143" s="116">
        <f t="shared" si="53"/>
        <v>47.25</v>
      </c>
      <c r="H143" s="113">
        <v>44</v>
      </c>
      <c r="I143" s="117" t="s">
        <v>260</v>
      </c>
      <c r="J143" s="118">
        <v>701</v>
      </c>
      <c r="K143" s="118" t="s">
        <v>314</v>
      </c>
      <c r="L143" s="114">
        <f t="shared" si="47"/>
        <v>0.66</v>
      </c>
      <c r="M143" s="114">
        <f t="shared" si="64"/>
        <v>58.59</v>
      </c>
      <c r="N143" s="114">
        <f t="shared" si="54"/>
        <v>35.509090909090915</v>
      </c>
      <c r="O143" s="116">
        <f t="shared" si="55"/>
        <v>28.236363636363642</v>
      </c>
      <c r="P143" s="115">
        <f t="shared" si="56"/>
        <v>8.1375000000000011</v>
      </c>
      <c r="Q143" s="115">
        <f t="shared" si="57"/>
        <v>7.1375000000000011</v>
      </c>
      <c r="R143" s="121">
        <f t="shared" si="58"/>
        <v>8.490909090909085</v>
      </c>
      <c r="S143" s="116">
        <f t="shared" si="59"/>
        <v>36.862499999999997</v>
      </c>
      <c r="T143" s="116">
        <f t="shared" si="60"/>
        <v>0.66935826604334892</v>
      </c>
      <c r="U143" s="115">
        <f t="shared" si="50"/>
        <v>146.50476190476189</v>
      </c>
      <c r="V143" s="115">
        <f t="shared" si="61"/>
        <v>975.65714285714284</v>
      </c>
      <c r="W143">
        <f t="shared" si="51"/>
        <v>0</v>
      </c>
      <c r="X143">
        <f t="shared" si="52"/>
        <v>1</v>
      </c>
      <c r="Y143">
        <v>0</v>
      </c>
      <c r="Z143">
        <f t="shared" si="45"/>
        <v>13.035</v>
      </c>
      <c r="AA143" s="122">
        <f t="shared" si="46"/>
        <v>46.215000000000003</v>
      </c>
      <c r="AB143" s="123">
        <f t="shared" si="62"/>
        <v>7.7025000000000006</v>
      </c>
      <c r="AC143" s="123">
        <f t="shared" si="63"/>
        <v>7</v>
      </c>
    </row>
    <row r="144" spans="1:29" x14ac:dyDescent="0.25">
      <c r="A144" s="112" t="s">
        <v>312</v>
      </c>
      <c r="B144" s="112" t="s">
        <v>313</v>
      </c>
      <c r="C144" s="113">
        <v>25</v>
      </c>
      <c r="D144" s="114">
        <v>7.5</v>
      </c>
      <c r="E144" s="114">
        <v>7.9</v>
      </c>
      <c r="F144" s="115">
        <f t="shared" si="49"/>
        <v>59.25</v>
      </c>
      <c r="G144" s="116">
        <f t="shared" si="53"/>
        <v>47.25</v>
      </c>
      <c r="H144" s="113">
        <v>47</v>
      </c>
      <c r="I144" s="117" t="s">
        <v>261</v>
      </c>
      <c r="J144" s="118">
        <v>302</v>
      </c>
      <c r="K144" s="118" t="s">
        <v>314</v>
      </c>
      <c r="L144" s="114">
        <f t="shared" si="47"/>
        <v>0.66</v>
      </c>
      <c r="M144" s="114">
        <f t="shared" si="64"/>
        <v>58.59</v>
      </c>
      <c r="N144" s="114">
        <f t="shared" si="54"/>
        <v>35.509090909090915</v>
      </c>
      <c r="O144" s="116">
        <f t="shared" si="55"/>
        <v>28.236363636363642</v>
      </c>
      <c r="P144" s="115">
        <f t="shared" si="56"/>
        <v>8.1375000000000011</v>
      </c>
      <c r="Q144" s="115">
        <f t="shared" si="57"/>
        <v>7.1375000000000011</v>
      </c>
      <c r="R144" s="121">
        <f t="shared" si="58"/>
        <v>11.490909090909085</v>
      </c>
      <c r="S144" s="116">
        <f t="shared" si="59"/>
        <v>39.862499999999997</v>
      </c>
      <c r="T144" s="116">
        <f t="shared" si="60"/>
        <v>0.66935826604334892</v>
      </c>
      <c r="U144" s="115">
        <f t="shared" si="50"/>
        <v>146.50476190476189</v>
      </c>
      <c r="V144" s="115">
        <f t="shared" si="61"/>
        <v>975.65714285714284</v>
      </c>
      <c r="W144">
        <f t="shared" si="51"/>
        <v>0</v>
      </c>
      <c r="X144">
        <f t="shared" si="52"/>
        <v>1</v>
      </c>
      <c r="Y144">
        <v>0</v>
      </c>
      <c r="Z144">
        <f t="shared" si="45"/>
        <v>13.035</v>
      </c>
      <c r="AA144" s="122">
        <f t="shared" si="46"/>
        <v>46.215000000000003</v>
      </c>
      <c r="AB144" s="123">
        <f t="shared" si="62"/>
        <v>7.7025000000000006</v>
      </c>
      <c r="AC144" s="123">
        <f t="shared" si="63"/>
        <v>7</v>
      </c>
    </row>
    <row r="145" spans="1:29" x14ac:dyDescent="0.25">
      <c r="A145" s="112" t="s">
        <v>312</v>
      </c>
      <c r="B145" s="112" t="s">
        <v>313</v>
      </c>
      <c r="C145" s="113">
        <v>26</v>
      </c>
      <c r="D145" s="114">
        <v>7.5</v>
      </c>
      <c r="E145" s="114">
        <v>7.9</v>
      </c>
      <c r="F145" s="115">
        <f t="shared" si="49"/>
        <v>59.25</v>
      </c>
      <c r="G145" s="116">
        <f t="shared" si="53"/>
        <v>47.25</v>
      </c>
      <c r="H145" s="113">
        <v>47</v>
      </c>
      <c r="I145" s="117" t="s">
        <v>260</v>
      </c>
      <c r="J145" s="118">
        <v>801</v>
      </c>
      <c r="K145" s="118" t="s">
        <v>314</v>
      </c>
      <c r="L145" s="114">
        <f t="shared" si="47"/>
        <v>0.66</v>
      </c>
      <c r="M145" s="114">
        <f t="shared" si="64"/>
        <v>58.59</v>
      </c>
      <c r="N145" s="114">
        <f t="shared" si="54"/>
        <v>35.509090909090915</v>
      </c>
      <c r="O145" s="116">
        <f t="shared" si="55"/>
        <v>28.236363636363642</v>
      </c>
      <c r="P145" s="115">
        <f t="shared" si="56"/>
        <v>8.1375000000000011</v>
      </c>
      <c r="Q145" s="115">
        <f t="shared" si="57"/>
        <v>7.1375000000000011</v>
      </c>
      <c r="R145" s="121">
        <f t="shared" si="58"/>
        <v>11.490909090909085</v>
      </c>
      <c r="S145" s="116">
        <f t="shared" si="59"/>
        <v>39.862499999999997</v>
      </c>
      <c r="T145" s="116">
        <f t="shared" si="60"/>
        <v>0.66935826604334892</v>
      </c>
      <c r="U145" s="115">
        <f t="shared" si="50"/>
        <v>146.50476190476189</v>
      </c>
      <c r="V145" s="115">
        <f t="shared" si="61"/>
        <v>975.65714285714284</v>
      </c>
      <c r="W145">
        <f t="shared" si="51"/>
        <v>0</v>
      </c>
      <c r="X145">
        <f t="shared" si="52"/>
        <v>1</v>
      </c>
      <c r="Y145">
        <v>0</v>
      </c>
      <c r="Z145">
        <f t="shared" si="45"/>
        <v>13.035</v>
      </c>
      <c r="AA145" s="122">
        <f t="shared" si="46"/>
        <v>46.215000000000003</v>
      </c>
      <c r="AB145" s="123">
        <f t="shared" si="62"/>
        <v>7.7025000000000006</v>
      </c>
      <c r="AC145" s="123">
        <f t="shared" si="63"/>
        <v>7</v>
      </c>
    </row>
    <row r="146" spans="1:29" x14ac:dyDescent="0.25">
      <c r="A146" s="112" t="s">
        <v>312</v>
      </c>
      <c r="B146" s="112" t="s">
        <v>313</v>
      </c>
      <c r="C146" s="113">
        <v>26</v>
      </c>
      <c r="D146" s="114">
        <v>7.5</v>
      </c>
      <c r="E146" s="114">
        <v>7.9</v>
      </c>
      <c r="F146" s="115">
        <f t="shared" si="49"/>
        <v>59.25</v>
      </c>
      <c r="G146" s="116">
        <f t="shared" si="53"/>
        <v>47.25</v>
      </c>
      <c r="H146" s="113">
        <v>45</v>
      </c>
      <c r="I146" s="117" t="s">
        <v>261</v>
      </c>
      <c r="J146" s="118">
        <v>303</v>
      </c>
      <c r="K146" s="118" t="s">
        <v>314</v>
      </c>
      <c r="L146" s="114">
        <f t="shared" si="47"/>
        <v>0.66</v>
      </c>
      <c r="M146" s="114">
        <f t="shared" si="64"/>
        <v>58.59</v>
      </c>
      <c r="N146" s="114">
        <f t="shared" si="54"/>
        <v>35.509090909090915</v>
      </c>
      <c r="O146" s="116">
        <f t="shared" si="55"/>
        <v>28.236363636363642</v>
      </c>
      <c r="P146" s="115">
        <f t="shared" si="56"/>
        <v>8.1375000000000011</v>
      </c>
      <c r="Q146" s="115">
        <f t="shared" si="57"/>
        <v>7.1375000000000011</v>
      </c>
      <c r="R146" s="121">
        <f t="shared" si="58"/>
        <v>9.490909090909085</v>
      </c>
      <c r="S146" s="116">
        <f t="shared" si="59"/>
        <v>37.862499999999997</v>
      </c>
      <c r="T146" s="116">
        <f t="shared" si="60"/>
        <v>0.66935826604334892</v>
      </c>
      <c r="U146" s="115">
        <f t="shared" si="50"/>
        <v>146.50476190476189</v>
      </c>
      <c r="V146" s="115">
        <f t="shared" si="61"/>
        <v>975.65714285714284</v>
      </c>
      <c r="W146">
        <f t="shared" si="51"/>
        <v>0</v>
      </c>
      <c r="X146">
        <f t="shared" si="52"/>
        <v>1</v>
      </c>
      <c r="Y146">
        <v>0</v>
      </c>
      <c r="Z146">
        <f t="shared" si="45"/>
        <v>13.035</v>
      </c>
      <c r="AA146" s="122">
        <f t="shared" si="46"/>
        <v>46.215000000000003</v>
      </c>
      <c r="AB146" s="123">
        <f t="shared" si="62"/>
        <v>7.7025000000000006</v>
      </c>
      <c r="AC146" s="123">
        <f t="shared" si="63"/>
        <v>7</v>
      </c>
    </row>
    <row r="147" spans="1:29" x14ac:dyDescent="0.25">
      <c r="A147" s="112" t="s">
        <v>312</v>
      </c>
      <c r="B147" s="112" t="s">
        <v>313</v>
      </c>
      <c r="C147" s="113">
        <v>29</v>
      </c>
      <c r="D147" s="114">
        <v>7.5</v>
      </c>
      <c r="E147" s="114">
        <v>7.9</v>
      </c>
      <c r="F147" s="115">
        <f t="shared" si="49"/>
        <v>59.25</v>
      </c>
      <c r="G147" s="116">
        <f t="shared" si="53"/>
        <v>47.25</v>
      </c>
      <c r="H147" s="113">
        <v>47</v>
      </c>
      <c r="I147" s="117" t="s">
        <v>260</v>
      </c>
      <c r="J147" s="118">
        <v>802</v>
      </c>
      <c r="K147" s="118" t="s">
        <v>314</v>
      </c>
      <c r="L147" s="114">
        <f t="shared" si="47"/>
        <v>0.66</v>
      </c>
      <c r="M147" s="114">
        <f t="shared" si="64"/>
        <v>58.59</v>
      </c>
      <c r="N147" s="114">
        <f t="shared" si="54"/>
        <v>35.509090909090915</v>
      </c>
      <c r="O147" s="116">
        <f t="shared" si="55"/>
        <v>28.236363636363642</v>
      </c>
      <c r="P147" s="115">
        <f t="shared" si="56"/>
        <v>8.1375000000000011</v>
      </c>
      <c r="Q147" s="115">
        <f t="shared" si="57"/>
        <v>7.1375000000000011</v>
      </c>
      <c r="R147" s="121">
        <f t="shared" si="58"/>
        <v>11.490909090909085</v>
      </c>
      <c r="S147" s="116">
        <f t="shared" si="59"/>
        <v>39.862499999999997</v>
      </c>
      <c r="T147" s="116">
        <f t="shared" si="60"/>
        <v>0.66935826604334892</v>
      </c>
      <c r="U147" s="115">
        <f t="shared" si="50"/>
        <v>146.50476190476189</v>
      </c>
      <c r="V147" s="115">
        <f t="shared" si="61"/>
        <v>975.65714285714284</v>
      </c>
      <c r="W147">
        <f t="shared" si="51"/>
        <v>0</v>
      </c>
      <c r="X147">
        <f t="shared" si="52"/>
        <v>1</v>
      </c>
      <c r="Y147">
        <v>0</v>
      </c>
      <c r="Z147">
        <f t="shared" si="45"/>
        <v>13.035</v>
      </c>
      <c r="AA147" s="122">
        <f t="shared" si="46"/>
        <v>46.215000000000003</v>
      </c>
      <c r="AB147" s="123">
        <f t="shared" si="62"/>
        <v>7.7025000000000006</v>
      </c>
      <c r="AC147" s="123">
        <f t="shared" si="63"/>
        <v>7</v>
      </c>
    </row>
    <row r="148" spans="1:29" x14ac:dyDescent="0.25">
      <c r="A148" s="112" t="s">
        <v>312</v>
      </c>
      <c r="B148" s="112" t="s">
        <v>313</v>
      </c>
      <c r="C148" s="113">
        <v>29</v>
      </c>
      <c r="D148" s="114">
        <v>7.5</v>
      </c>
      <c r="E148" s="114">
        <v>7.9</v>
      </c>
      <c r="F148" s="115">
        <f t="shared" si="49"/>
        <v>59.25</v>
      </c>
      <c r="G148" s="116">
        <f t="shared" si="53"/>
        <v>47.25</v>
      </c>
      <c r="H148" s="113">
        <v>41</v>
      </c>
      <c r="I148" s="117" t="s">
        <v>261</v>
      </c>
      <c r="J148" s="118">
        <v>403</v>
      </c>
      <c r="K148" s="118" t="s">
        <v>314</v>
      </c>
      <c r="L148" s="114">
        <f t="shared" si="47"/>
        <v>0.66</v>
      </c>
      <c r="M148" s="114">
        <f t="shared" si="64"/>
        <v>58.59</v>
      </c>
      <c r="N148" s="114">
        <f t="shared" si="54"/>
        <v>35.509090909090915</v>
      </c>
      <c r="O148" s="116">
        <f t="shared" si="55"/>
        <v>28.236363636363642</v>
      </c>
      <c r="P148" s="115">
        <f t="shared" si="56"/>
        <v>8.1375000000000011</v>
      </c>
      <c r="Q148" s="115">
        <f t="shared" si="57"/>
        <v>7.1375000000000011</v>
      </c>
      <c r="R148" s="121">
        <f t="shared" si="58"/>
        <v>5.490909090909085</v>
      </c>
      <c r="S148" s="116">
        <f t="shared" si="59"/>
        <v>33.862499999999997</v>
      </c>
      <c r="T148" s="116">
        <f t="shared" si="60"/>
        <v>0.66935826604334892</v>
      </c>
      <c r="U148" s="115">
        <f t="shared" si="50"/>
        <v>146.50476190476189</v>
      </c>
      <c r="V148" s="115">
        <f t="shared" si="61"/>
        <v>975.65714285714284</v>
      </c>
      <c r="W148">
        <f t="shared" si="51"/>
        <v>0</v>
      </c>
      <c r="X148">
        <f t="shared" si="52"/>
        <v>1</v>
      </c>
      <c r="Y148">
        <v>0</v>
      </c>
      <c r="Z148">
        <f t="shared" si="45"/>
        <v>13.035</v>
      </c>
      <c r="AA148" s="122">
        <f t="shared" si="46"/>
        <v>46.215000000000003</v>
      </c>
      <c r="AB148" s="123">
        <f t="shared" si="62"/>
        <v>7.7025000000000006</v>
      </c>
      <c r="AC148" s="123">
        <f t="shared" si="63"/>
        <v>7</v>
      </c>
    </row>
    <row r="149" spans="1:29" x14ac:dyDescent="0.25">
      <c r="A149" s="112" t="s">
        <v>312</v>
      </c>
      <c r="B149" s="112" t="s">
        <v>313</v>
      </c>
      <c r="C149" s="113">
        <v>210</v>
      </c>
      <c r="D149" s="114">
        <v>8.3699999999999992</v>
      </c>
      <c r="E149" s="114">
        <v>8.83</v>
      </c>
      <c r="F149" s="115">
        <f t="shared" si="49"/>
        <v>73.9071</v>
      </c>
      <c r="G149" s="116">
        <f t="shared" si="53"/>
        <v>61.9071</v>
      </c>
      <c r="H149" s="113">
        <v>47</v>
      </c>
      <c r="I149" s="117" t="s">
        <v>260</v>
      </c>
      <c r="J149" s="118">
        <v>803</v>
      </c>
      <c r="K149" s="118" t="s">
        <v>316</v>
      </c>
      <c r="L149" s="114">
        <f t="shared" si="47"/>
        <v>0.66</v>
      </c>
      <c r="M149" s="114">
        <f t="shared" si="64"/>
        <v>73.247100000000003</v>
      </c>
      <c r="N149" s="114">
        <f t="shared" si="54"/>
        <v>44.392181818181825</v>
      </c>
      <c r="O149" s="116">
        <f t="shared" si="55"/>
        <v>37.119454545454552</v>
      </c>
      <c r="P149" s="115">
        <f t="shared" si="56"/>
        <v>10.173208333333333</v>
      </c>
      <c r="Q149" s="115">
        <f t="shared" si="57"/>
        <v>9.1732083333333332</v>
      </c>
      <c r="R149" s="121">
        <f t="shared" si="58"/>
        <v>2.6078181818181747</v>
      </c>
      <c r="S149" s="116">
        <f t="shared" si="59"/>
        <v>37.826791666666665</v>
      </c>
      <c r="T149" s="116">
        <f t="shared" si="60"/>
        <v>0.72620769504182547</v>
      </c>
      <c r="U149" s="115">
        <f t="shared" si="50"/>
        <v>127.20772738506568</v>
      </c>
      <c r="V149" s="115">
        <f t="shared" si="61"/>
        <v>891.45190131665026</v>
      </c>
      <c r="W149">
        <f t="shared" si="51"/>
        <v>0</v>
      </c>
      <c r="X149">
        <f t="shared" si="52"/>
        <v>1</v>
      </c>
      <c r="Y149">
        <v>0</v>
      </c>
      <c r="Z149">
        <f t="shared" si="45"/>
        <v>14.5695</v>
      </c>
      <c r="AA149" s="122">
        <f t="shared" si="46"/>
        <v>59.337600000000002</v>
      </c>
      <c r="AB149" s="123">
        <f t="shared" si="62"/>
        <v>9.8895999999999997</v>
      </c>
      <c r="AC149" s="123">
        <f t="shared" si="63"/>
        <v>9</v>
      </c>
    </row>
    <row r="150" spans="1:29" x14ac:dyDescent="0.25">
      <c r="A150" s="112" t="s">
        <v>312</v>
      </c>
      <c r="B150" s="112" t="s">
        <v>313</v>
      </c>
      <c r="C150" s="113">
        <v>210</v>
      </c>
      <c r="D150" s="114">
        <v>8.3699999999999992</v>
      </c>
      <c r="E150" s="114">
        <v>8.83</v>
      </c>
      <c r="F150" s="115">
        <f t="shared" si="49"/>
        <v>73.9071</v>
      </c>
      <c r="G150" s="116">
        <f t="shared" si="53"/>
        <v>61.9071</v>
      </c>
      <c r="H150" s="113">
        <v>41</v>
      </c>
      <c r="I150" s="117" t="s">
        <v>261</v>
      </c>
      <c r="J150" s="118">
        <v>401</v>
      </c>
      <c r="K150" s="118" t="s">
        <v>316</v>
      </c>
      <c r="L150" s="114">
        <f t="shared" si="47"/>
        <v>0.66</v>
      </c>
      <c r="M150" s="114">
        <f t="shared" si="64"/>
        <v>73.247100000000003</v>
      </c>
      <c r="N150" s="114">
        <f t="shared" si="54"/>
        <v>44.392181818181825</v>
      </c>
      <c r="O150" s="116">
        <f t="shared" si="55"/>
        <v>37.119454545454552</v>
      </c>
      <c r="P150" s="115">
        <f t="shared" si="56"/>
        <v>10.173208333333333</v>
      </c>
      <c r="Q150" s="115">
        <f t="shared" si="57"/>
        <v>9.1732083333333332</v>
      </c>
      <c r="R150" s="121">
        <f t="shared" si="58"/>
        <v>-3.3921818181818253</v>
      </c>
      <c r="S150" s="116">
        <f t="shared" si="59"/>
        <v>31.826791666666665</v>
      </c>
      <c r="T150" s="116">
        <f t="shared" si="60"/>
        <v>0.72620769504182547</v>
      </c>
      <c r="U150" s="115">
        <f t="shared" si="50"/>
        <v>127.20772738506568</v>
      </c>
      <c r="V150" s="115">
        <f t="shared" si="61"/>
        <v>891.45190131665026</v>
      </c>
      <c r="W150">
        <f t="shared" si="51"/>
        <v>0</v>
      </c>
      <c r="X150">
        <f t="shared" si="52"/>
        <v>1</v>
      </c>
      <c r="Y150">
        <v>0</v>
      </c>
      <c r="Z150">
        <f t="shared" si="45"/>
        <v>14.5695</v>
      </c>
      <c r="AA150" s="122">
        <f t="shared" si="46"/>
        <v>59.337600000000002</v>
      </c>
      <c r="AB150" s="123">
        <f t="shared" si="62"/>
        <v>9.8895999999999997</v>
      </c>
      <c r="AC150" s="123">
        <f t="shared" si="63"/>
        <v>9</v>
      </c>
    </row>
    <row r="151" spans="1:29" x14ac:dyDescent="0.25">
      <c r="A151" s="112" t="s">
        <v>312</v>
      </c>
      <c r="B151" s="112" t="s">
        <v>313</v>
      </c>
      <c r="C151" s="113">
        <v>31</v>
      </c>
      <c r="D151" s="114">
        <v>7.5</v>
      </c>
      <c r="E151" s="114">
        <v>7.9</v>
      </c>
      <c r="F151" s="115">
        <f t="shared" si="49"/>
        <v>59.25</v>
      </c>
      <c r="G151" s="116">
        <f t="shared" si="53"/>
        <v>47.25</v>
      </c>
      <c r="H151" s="113">
        <v>44</v>
      </c>
      <c r="I151" s="117" t="s">
        <v>260</v>
      </c>
      <c r="J151" s="118">
        <v>901</v>
      </c>
      <c r="K151" s="118" t="s">
        <v>314</v>
      </c>
      <c r="L151" s="114">
        <f t="shared" si="47"/>
        <v>0.66</v>
      </c>
      <c r="M151" s="114">
        <f t="shared" si="64"/>
        <v>58.59</v>
      </c>
      <c r="N151" s="114">
        <f t="shared" si="54"/>
        <v>35.509090909090915</v>
      </c>
      <c r="O151" s="116">
        <f t="shared" si="55"/>
        <v>28.236363636363642</v>
      </c>
      <c r="P151" s="115">
        <f t="shared" si="56"/>
        <v>8.1375000000000011</v>
      </c>
      <c r="Q151" s="115">
        <f t="shared" si="57"/>
        <v>7.1375000000000011</v>
      </c>
      <c r="R151" s="121">
        <f t="shared" si="58"/>
        <v>8.490909090909085</v>
      </c>
      <c r="S151" s="116">
        <f t="shared" si="59"/>
        <v>36.862499999999997</v>
      </c>
      <c r="T151" s="116">
        <f t="shared" si="60"/>
        <v>0.66935826604334892</v>
      </c>
      <c r="U151" s="115">
        <f t="shared" si="50"/>
        <v>146.50476190476189</v>
      </c>
      <c r="V151" s="115">
        <f t="shared" si="61"/>
        <v>975.65714285714284</v>
      </c>
      <c r="W151">
        <f t="shared" si="51"/>
        <v>0</v>
      </c>
      <c r="X151">
        <f t="shared" si="52"/>
        <v>1</v>
      </c>
      <c r="Y151">
        <v>0</v>
      </c>
      <c r="Z151">
        <f t="shared" si="45"/>
        <v>13.035</v>
      </c>
      <c r="AA151" s="122">
        <f t="shared" si="46"/>
        <v>46.215000000000003</v>
      </c>
      <c r="AB151" s="123">
        <f t="shared" si="62"/>
        <v>7.7025000000000006</v>
      </c>
      <c r="AC151" s="123">
        <f t="shared" si="63"/>
        <v>7</v>
      </c>
    </row>
    <row r="152" spans="1:29" x14ac:dyDescent="0.25">
      <c r="A152" s="112" t="s">
        <v>312</v>
      </c>
      <c r="B152" s="112" t="s">
        <v>313</v>
      </c>
      <c r="C152" s="113">
        <v>31</v>
      </c>
      <c r="D152" s="114">
        <v>7.5</v>
      </c>
      <c r="E152" s="114">
        <v>7.9</v>
      </c>
      <c r="F152" s="115">
        <f t="shared" si="49"/>
        <v>59.25</v>
      </c>
      <c r="G152" s="116">
        <f t="shared" si="53"/>
        <v>47.25</v>
      </c>
      <c r="H152" s="113">
        <v>43</v>
      </c>
      <c r="I152" s="117" t="s">
        <v>261</v>
      </c>
      <c r="J152" s="118">
        <v>402</v>
      </c>
      <c r="K152" s="118" t="s">
        <v>314</v>
      </c>
      <c r="L152" s="114">
        <f t="shared" si="47"/>
        <v>0.66</v>
      </c>
      <c r="M152" s="114">
        <f t="shared" si="64"/>
        <v>58.59</v>
      </c>
      <c r="N152" s="114">
        <f t="shared" si="54"/>
        <v>35.509090909090915</v>
      </c>
      <c r="O152" s="116">
        <f t="shared" si="55"/>
        <v>28.236363636363642</v>
      </c>
      <c r="P152" s="115">
        <f t="shared" si="56"/>
        <v>8.1375000000000011</v>
      </c>
      <c r="Q152" s="115">
        <f t="shared" si="57"/>
        <v>7.1375000000000011</v>
      </c>
      <c r="R152" s="121">
        <f t="shared" si="58"/>
        <v>7.490909090909085</v>
      </c>
      <c r="S152" s="116">
        <f t="shared" si="59"/>
        <v>35.862499999999997</v>
      </c>
      <c r="T152" s="116">
        <f t="shared" si="60"/>
        <v>0.66935826604334892</v>
      </c>
      <c r="U152" s="115">
        <f t="shared" si="50"/>
        <v>146.50476190476189</v>
      </c>
      <c r="V152" s="115">
        <f t="shared" si="61"/>
        <v>975.65714285714284</v>
      </c>
      <c r="W152">
        <f t="shared" si="51"/>
        <v>0</v>
      </c>
      <c r="X152">
        <f t="shared" si="52"/>
        <v>1</v>
      </c>
      <c r="Y152">
        <v>0</v>
      </c>
      <c r="Z152">
        <f t="shared" si="45"/>
        <v>13.035</v>
      </c>
      <c r="AA152" s="122">
        <f t="shared" si="46"/>
        <v>46.215000000000003</v>
      </c>
      <c r="AB152" s="123">
        <f t="shared" si="62"/>
        <v>7.7025000000000006</v>
      </c>
      <c r="AC152" s="123">
        <f t="shared" si="63"/>
        <v>7</v>
      </c>
    </row>
    <row r="153" spans="1:29" x14ac:dyDescent="0.25">
      <c r="A153" s="112" t="s">
        <v>312</v>
      </c>
      <c r="B153" s="112" t="s">
        <v>313</v>
      </c>
      <c r="C153" s="113">
        <v>32</v>
      </c>
      <c r="D153" s="114">
        <v>7.5</v>
      </c>
      <c r="E153" s="114">
        <v>7.9</v>
      </c>
      <c r="F153" s="115">
        <f t="shared" si="49"/>
        <v>59.25</v>
      </c>
      <c r="G153" s="116">
        <f t="shared" si="53"/>
        <v>47.25</v>
      </c>
      <c r="H153" s="113">
        <v>45</v>
      </c>
      <c r="I153" s="117" t="s">
        <v>260</v>
      </c>
      <c r="J153" s="118">
        <v>902</v>
      </c>
      <c r="K153" s="118" t="s">
        <v>314</v>
      </c>
      <c r="L153" s="114">
        <f t="shared" si="47"/>
        <v>0.66</v>
      </c>
      <c r="M153" s="114">
        <f t="shared" si="64"/>
        <v>58.59</v>
      </c>
      <c r="N153" s="114">
        <f t="shared" si="54"/>
        <v>35.509090909090915</v>
      </c>
      <c r="O153" s="116">
        <f t="shared" si="55"/>
        <v>28.236363636363642</v>
      </c>
      <c r="P153" s="115">
        <f t="shared" si="56"/>
        <v>8.1375000000000011</v>
      </c>
      <c r="Q153" s="115">
        <f t="shared" si="57"/>
        <v>7.1375000000000011</v>
      </c>
      <c r="R153" s="121">
        <f t="shared" si="58"/>
        <v>9.490909090909085</v>
      </c>
      <c r="S153" s="116">
        <f t="shared" si="59"/>
        <v>37.862499999999997</v>
      </c>
      <c r="T153" s="116">
        <f t="shared" si="60"/>
        <v>0.66935826604334892</v>
      </c>
      <c r="U153" s="115">
        <f t="shared" si="50"/>
        <v>146.50476190476189</v>
      </c>
      <c r="V153" s="115">
        <f t="shared" si="61"/>
        <v>975.65714285714284</v>
      </c>
      <c r="W153">
        <f t="shared" si="51"/>
        <v>0</v>
      </c>
      <c r="X153">
        <f t="shared" si="52"/>
        <v>1</v>
      </c>
      <c r="Y153">
        <v>0</v>
      </c>
      <c r="Z153">
        <f t="shared" si="45"/>
        <v>13.035</v>
      </c>
      <c r="AA153" s="122">
        <f t="shared" si="46"/>
        <v>46.215000000000003</v>
      </c>
      <c r="AB153" s="123">
        <f t="shared" si="62"/>
        <v>7.7025000000000006</v>
      </c>
      <c r="AC153" s="123">
        <f t="shared" si="63"/>
        <v>7</v>
      </c>
    </row>
    <row r="154" spans="1:29" x14ac:dyDescent="0.25">
      <c r="A154" s="112" t="s">
        <v>312</v>
      </c>
      <c r="B154" s="112" t="s">
        <v>313</v>
      </c>
      <c r="C154" s="113">
        <v>32</v>
      </c>
      <c r="D154" s="114">
        <v>7.5</v>
      </c>
      <c r="E154" s="114">
        <v>7.9</v>
      </c>
      <c r="F154" s="115">
        <f t="shared" si="49"/>
        <v>59.25</v>
      </c>
      <c r="G154" s="116">
        <f t="shared" si="53"/>
        <v>47.25</v>
      </c>
      <c r="H154" s="113">
        <v>36</v>
      </c>
      <c r="I154" s="117" t="s">
        <v>261</v>
      </c>
      <c r="J154" s="118">
        <v>501</v>
      </c>
      <c r="K154" s="118" t="s">
        <v>314</v>
      </c>
      <c r="L154" s="114">
        <f t="shared" si="47"/>
        <v>0.66</v>
      </c>
      <c r="M154" s="114">
        <f t="shared" si="64"/>
        <v>58.59</v>
      </c>
      <c r="N154" s="114">
        <f t="shared" si="54"/>
        <v>35.509090909090915</v>
      </c>
      <c r="O154" s="116">
        <f t="shared" si="55"/>
        <v>28.236363636363642</v>
      </c>
      <c r="P154" s="115">
        <f t="shared" si="56"/>
        <v>8.1375000000000011</v>
      </c>
      <c r="Q154" s="115">
        <f t="shared" si="57"/>
        <v>7.1375000000000011</v>
      </c>
      <c r="R154" s="121">
        <f t="shared" si="58"/>
        <v>0.49090909090908497</v>
      </c>
      <c r="S154" s="116">
        <f t="shared" si="59"/>
        <v>28.862499999999997</v>
      </c>
      <c r="T154" s="116">
        <f t="shared" si="60"/>
        <v>0.66935826604334892</v>
      </c>
      <c r="U154" s="115">
        <f t="shared" si="50"/>
        <v>146.50476190476189</v>
      </c>
      <c r="V154" s="115">
        <f t="shared" si="61"/>
        <v>975.65714285714284</v>
      </c>
      <c r="W154">
        <f t="shared" si="51"/>
        <v>0</v>
      </c>
      <c r="X154">
        <f t="shared" si="52"/>
        <v>1</v>
      </c>
      <c r="Y154">
        <v>0</v>
      </c>
      <c r="Z154">
        <f t="shared" si="45"/>
        <v>13.035</v>
      </c>
      <c r="AA154" s="122">
        <f t="shared" si="46"/>
        <v>46.215000000000003</v>
      </c>
      <c r="AB154" s="123">
        <f t="shared" si="62"/>
        <v>7.7025000000000006</v>
      </c>
      <c r="AC154" s="123">
        <f t="shared" si="63"/>
        <v>7</v>
      </c>
    </row>
    <row r="155" spans="1:29" x14ac:dyDescent="0.25">
      <c r="A155" s="112" t="s">
        <v>312</v>
      </c>
      <c r="B155" s="112" t="s">
        <v>313</v>
      </c>
      <c r="C155" s="113">
        <v>33</v>
      </c>
      <c r="D155" s="114">
        <v>7.5</v>
      </c>
      <c r="E155" s="114">
        <v>7.9</v>
      </c>
      <c r="F155" s="115">
        <f t="shared" si="49"/>
        <v>59.25</v>
      </c>
      <c r="G155" s="116">
        <f t="shared" si="53"/>
        <v>47.25</v>
      </c>
      <c r="H155" s="113">
        <v>45</v>
      </c>
      <c r="I155" s="117" t="s">
        <v>260</v>
      </c>
      <c r="J155" s="118">
        <v>903</v>
      </c>
      <c r="K155" s="118" t="s">
        <v>314</v>
      </c>
      <c r="L155" s="114">
        <f t="shared" si="47"/>
        <v>0.66</v>
      </c>
      <c r="M155" s="114">
        <f t="shared" si="64"/>
        <v>58.59</v>
      </c>
      <c r="N155" s="114">
        <f t="shared" si="54"/>
        <v>35.509090909090915</v>
      </c>
      <c r="O155" s="116">
        <f t="shared" si="55"/>
        <v>28.236363636363642</v>
      </c>
      <c r="P155" s="115">
        <f t="shared" si="56"/>
        <v>8.1375000000000011</v>
      </c>
      <c r="Q155" s="115">
        <f t="shared" si="57"/>
        <v>7.1375000000000011</v>
      </c>
      <c r="R155" s="121">
        <f t="shared" si="58"/>
        <v>9.490909090909085</v>
      </c>
      <c r="S155" s="116">
        <f t="shared" si="59"/>
        <v>37.862499999999997</v>
      </c>
      <c r="T155" s="116">
        <f t="shared" si="60"/>
        <v>0.66935826604334892</v>
      </c>
      <c r="U155" s="115">
        <f t="shared" si="50"/>
        <v>146.50476190476189</v>
      </c>
      <c r="V155" s="115">
        <f t="shared" si="61"/>
        <v>975.65714285714284</v>
      </c>
      <c r="W155">
        <f t="shared" si="51"/>
        <v>0</v>
      </c>
      <c r="X155">
        <f t="shared" si="52"/>
        <v>1</v>
      </c>
      <c r="Y155">
        <v>0</v>
      </c>
      <c r="Z155">
        <f t="shared" si="45"/>
        <v>13.035</v>
      </c>
      <c r="AA155" s="122">
        <f t="shared" si="46"/>
        <v>46.215000000000003</v>
      </c>
      <c r="AB155" s="123">
        <f t="shared" si="62"/>
        <v>7.7025000000000006</v>
      </c>
      <c r="AC155" s="123">
        <f t="shared" si="63"/>
        <v>7</v>
      </c>
    </row>
    <row r="156" spans="1:29" x14ac:dyDescent="0.25">
      <c r="A156" s="112" t="s">
        <v>312</v>
      </c>
      <c r="B156" s="112" t="s">
        <v>313</v>
      </c>
      <c r="C156" s="113">
        <v>33</v>
      </c>
      <c r="D156" s="114">
        <v>7.5</v>
      </c>
      <c r="E156" s="114">
        <v>7.9</v>
      </c>
      <c r="F156" s="115">
        <f t="shared" si="49"/>
        <v>59.25</v>
      </c>
      <c r="G156" s="116">
        <f t="shared" si="53"/>
        <v>47.25</v>
      </c>
      <c r="H156" s="113">
        <v>36</v>
      </c>
      <c r="I156" s="117" t="s">
        <v>261</v>
      </c>
      <c r="J156" s="118">
        <v>502</v>
      </c>
      <c r="K156" s="118" t="s">
        <v>314</v>
      </c>
      <c r="L156" s="114">
        <f t="shared" si="47"/>
        <v>0.66</v>
      </c>
      <c r="M156" s="114">
        <f t="shared" si="64"/>
        <v>58.59</v>
      </c>
      <c r="N156" s="114">
        <f t="shared" si="54"/>
        <v>35.509090909090915</v>
      </c>
      <c r="O156" s="116">
        <f t="shared" si="55"/>
        <v>28.236363636363642</v>
      </c>
      <c r="P156" s="115">
        <f t="shared" si="56"/>
        <v>8.1375000000000011</v>
      </c>
      <c r="Q156" s="115">
        <f t="shared" si="57"/>
        <v>7.1375000000000011</v>
      </c>
      <c r="R156" s="121">
        <f t="shared" si="58"/>
        <v>0.49090909090908497</v>
      </c>
      <c r="S156" s="116">
        <f t="shared" si="59"/>
        <v>28.862499999999997</v>
      </c>
      <c r="T156" s="116">
        <f t="shared" si="60"/>
        <v>0.66935826604334892</v>
      </c>
      <c r="U156" s="115">
        <f t="shared" si="50"/>
        <v>146.50476190476189</v>
      </c>
      <c r="V156" s="115">
        <f t="shared" si="61"/>
        <v>975.65714285714284</v>
      </c>
      <c r="W156">
        <f t="shared" si="51"/>
        <v>0</v>
      </c>
      <c r="X156">
        <f t="shared" si="52"/>
        <v>1</v>
      </c>
      <c r="Y156">
        <v>0</v>
      </c>
      <c r="Z156">
        <f t="shared" si="45"/>
        <v>13.035</v>
      </c>
      <c r="AA156" s="122">
        <f t="shared" si="46"/>
        <v>46.215000000000003</v>
      </c>
      <c r="AB156" s="123">
        <f t="shared" si="62"/>
        <v>7.7025000000000006</v>
      </c>
      <c r="AC156" s="123">
        <f t="shared" si="63"/>
        <v>7</v>
      </c>
    </row>
    <row r="157" spans="1:29" x14ac:dyDescent="0.25">
      <c r="A157" s="112" t="s">
        <v>312</v>
      </c>
      <c r="B157" s="112" t="s">
        <v>313</v>
      </c>
      <c r="C157" s="113">
        <v>34</v>
      </c>
      <c r="D157" s="114">
        <v>7.5</v>
      </c>
      <c r="E157" s="114">
        <v>7.9</v>
      </c>
      <c r="F157" s="115">
        <f t="shared" si="49"/>
        <v>59.25</v>
      </c>
      <c r="G157" s="116">
        <f t="shared" si="53"/>
        <v>47.25</v>
      </c>
      <c r="H157" s="113">
        <v>35</v>
      </c>
      <c r="I157" s="117" t="s">
        <v>260</v>
      </c>
      <c r="J157" s="118">
        <v>1001</v>
      </c>
      <c r="K157" s="118" t="s">
        <v>314</v>
      </c>
      <c r="L157" s="114">
        <f t="shared" si="47"/>
        <v>0.66</v>
      </c>
      <c r="M157" s="114">
        <f t="shared" si="64"/>
        <v>58.59</v>
      </c>
      <c r="N157" s="114">
        <f t="shared" si="54"/>
        <v>35.509090909090915</v>
      </c>
      <c r="O157" s="116">
        <f t="shared" si="55"/>
        <v>28.236363636363642</v>
      </c>
      <c r="P157" s="115">
        <f t="shared" si="56"/>
        <v>8.1375000000000011</v>
      </c>
      <c r="Q157" s="115">
        <f t="shared" si="57"/>
        <v>7.1375000000000011</v>
      </c>
      <c r="R157" s="121">
        <f t="shared" si="58"/>
        <v>-0.50909090909091503</v>
      </c>
      <c r="S157" s="116">
        <f t="shared" si="59"/>
        <v>27.862499999999997</v>
      </c>
      <c r="T157" s="116">
        <f t="shared" si="60"/>
        <v>0.66935826604334892</v>
      </c>
      <c r="U157" s="115">
        <f t="shared" si="50"/>
        <v>146.50476190476189</v>
      </c>
      <c r="V157" s="115">
        <f t="shared" si="61"/>
        <v>975.65714285714284</v>
      </c>
      <c r="W157">
        <f t="shared" si="51"/>
        <v>0</v>
      </c>
      <c r="X157">
        <f t="shared" si="52"/>
        <v>1</v>
      </c>
      <c r="Y157">
        <v>0</v>
      </c>
      <c r="Z157">
        <f t="shared" si="45"/>
        <v>13.035</v>
      </c>
      <c r="AA157" s="122">
        <f t="shared" si="46"/>
        <v>46.215000000000003</v>
      </c>
      <c r="AB157" s="123">
        <f t="shared" si="62"/>
        <v>7.7025000000000006</v>
      </c>
      <c r="AC157" s="123">
        <f t="shared" si="63"/>
        <v>7</v>
      </c>
    </row>
    <row r="158" spans="1:29" x14ac:dyDescent="0.25">
      <c r="A158" s="112" t="s">
        <v>312</v>
      </c>
      <c r="B158" s="112" t="s">
        <v>313</v>
      </c>
      <c r="C158" s="113">
        <v>35</v>
      </c>
      <c r="D158" s="114">
        <v>7.5</v>
      </c>
      <c r="E158" s="114">
        <v>7.9</v>
      </c>
      <c r="F158" s="115">
        <f t="shared" si="49"/>
        <v>59.25</v>
      </c>
      <c r="G158" s="116">
        <f t="shared" si="53"/>
        <v>47.25</v>
      </c>
      <c r="H158" s="113">
        <v>37</v>
      </c>
      <c r="I158" s="117" t="s">
        <v>260</v>
      </c>
      <c r="J158" s="118">
        <v>1002</v>
      </c>
      <c r="K158" s="118" t="s">
        <v>314</v>
      </c>
      <c r="L158" s="114">
        <f t="shared" si="47"/>
        <v>0.66</v>
      </c>
      <c r="M158" s="114">
        <f t="shared" si="64"/>
        <v>58.59</v>
      </c>
      <c r="N158" s="114">
        <f t="shared" si="54"/>
        <v>35.509090909090915</v>
      </c>
      <c r="O158" s="116">
        <f t="shared" si="55"/>
        <v>28.236363636363642</v>
      </c>
      <c r="P158" s="115">
        <f t="shared" si="56"/>
        <v>8.1375000000000011</v>
      </c>
      <c r="Q158" s="115">
        <f t="shared" si="57"/>
        <v>7.1375000000000011</v>
      </c>
      <c r="R158" s="121">
        <f t="shared" si="58"/>
        <v>1.490909090909085</v>
      </c>
      <c r="S158" s="116">
        <f t="shared" si="59"/>
        <v>29.862499999999997</v>
      </c>
      <c r="T158" s="116">
        <f t="shared" si="60"/>
        <v>0.66935826604334892</v>
      </c>
      <c r="U158" s="115">
        <f t="shared" si="50"/>
        <v>146.50476190476189</v>
      </c>
      <c r="V158" s="115">
        <f t="shared" si="61"/>
        <v>975.65714285714284</v>
      </c>
      <c r="W158">
        <f t="shared" si="51"/>
        <v>0</v>
      </c>
      <c r="X158">
        <f t="shared" si="52"/>
        <v>1</v>
      </c>
      <c r="Y158">
        <v>0</v>
      </c>
      <c r="Z158">
        <f t="shared" si="45"/>
        <v>13.035</v>
      </c>
      <c r="AA158" s="122">
        <f t="shared" si="46"/>
        <v>46.215000000000003</v>
      </c>
      <c r="AB158" s="123">
        <f t="shared" si="62"/>
        <v>7.7025000000000006</v>
      </c>
      <c r="AC158" s="123">
        <f t="shared" si="63"/>
        <v>7</v>
      </c>
    </row>
    <row r="159" spans="1:29" x14ac:dyDescent="0.25">
      <c r="A159" s="112" t="s">
        <v>312</v>
      </c>
      <c r="B159" s="112" t="s">
        <v>313</v>
      </c>
      <c r="C159" s="113">
        <v>36</v>
      </c>
      <c r="D159" s="114">
        <v>7.5</v>
      </c>
      <c r="E159" s="114">
        <v>7.9</v>
      </c>
      <c r="F159" s="115">
        <f t="shared" si="49"/>
        <v>59.25</v>
      </c>
      <c r="G159" s="116">
        <f t="shared" si="53"/>
        <v>47.25</v>
      </c>
      <c r="H159" s="113">
        <v>35</v>
      </c>
      <c r="I159" s="117" t="s">
        <v>260</v>
      </c>
      <c r="J159" s="118">
        <v>1003</v>
      </c>
      <c r="K159" s="118" t="s">
        <v>314</v>
      </c>
      <c r="L159" s="114">
        <f t="shared" si="47"/>
        <v>0.66</v>
      </c>
      <c r="M159" s="114">
        <f t="shared" si="64"/>
        <v>58.59</v>
      </c>
      <c r="N159" s="114">
        <f t="shared" si="54"/>
        <v>35.509090909090915</v>
      </c>
      <c r="O159" s="116">
        <f t="shared" si="55"/>
        <v>28.236363636363642</v>
      </c>
      <c r="P159" s="115">
        <f t="shared" si="56"/>
        <v>8.1375000000000011</v>
      </c>
      <c r="Q159" s="115">
        <f t="shared" si="57"/>
        <v>7.1375000000000011</v>
      </c>
      <c r="R159" s="121">
        <f t="shared" si="58"/>
        <v>-0.50909090909091503</v>
      </c>
      <c r="S159" s="116">
        <f t="shared" si="59"/>
        <v>27.862499999999997</v>
      </c>
      <c r="T159" s="116">
        <f t="shared" si="60"/>
        <v>0.66935826604334892</v>
      </c>
      <c r="U159" s="115">
        <f t="shared" si="50"/>
        <v>146.50476190476189</v>
      </c>
      <c r="V159" s="115">
        <f t="shared" si="61"/>
        <v>975.65714285714284</v>
      </c>
      <c r="W159">
        <f t="shared" si="51"/>
        <v>0</v>
      </c>
      <c r="X159">
        <f t="shared" si="52"/>
        <v>1</v>
      </c>
      <c r="Y159">
        <v>0</v>
      </c>
      <c r="Z159">
        <f t="shared" si="45"/>
        <v>13.035</v>
      </c>
      <c r="AA159" s="122">
        <f t="shared" si="46"/>
        <v>46.215000000000003</v>
      </c>
      <c r="AB159" s="123">
        <f t="shared" si="62"/>
        <v>7.7025000000000006</v>
      </c>
      <c r="AC159" s="123">
        <f t="shared" si="63"/>
        <v>7</v>
      </c>
    </row>
    <row r="160" spans="1:29" x14ac:dyDescent="0.25">
      <c r="A160" s="112" t="s">
        <v>312</v>
      </c>
      <c r="B160" s="112" t="s">
        <v>313</v>
      </c>
      <c r="C160" s="113">
        <v>37</v>
      </c>
      <c r="D160" s="114">
        <v>8.4700000000000006</v>
      </c>
      <c r="E160" s="114">
        <v>11</v>
      </c>
      <c r="F160" s="115">
        <f t="shared" si="49"/>
        <v>93.17</v>
      </c>
      <c r="G160" s="116">
        <f t="shared" si="53"/>
        <v>81.17</v>
      </c>
      <c r="H160" s="129">
        <f>+G160/1.2</f>
        <v>67.641666666666666</v>
      </c>
      <c r="I160" s="117" t="s">
        <v>260</v>
      </c>
      <c r="J160" s="118"/>
      <c r="K160" s="118" t="s">
        <v>317</v>
      </c>
      <c r="L160" s="114">
        <f>1.1*0.6+5.88*1.5</f>
        <v>9.48</v>
      </c>
      <c r="M160" s="114">
        <f t="shared" si="64"/>
        <v>83.69</v>
      </c>
      <c r="N160" s="114">
        <f t="shared" si="54"/>
        <v>50.721212121212126</v>
      </c>
      <c r="O160" s="116">
        <f t="shared" si="55"/>
        <v>43.448484848484853</v>
      </c>
      <c r="P160" s="115">
        <f t="shared" si="56"/>
        <v>11.62361111111111</v>
      </c>
      <c r="Q160" s="115">
        <f t="shared" si="57"/>
        <v>10.62361111111111</v>
      </c>
      <c r="R160" s="121">
        <f t="shared" si="58"/>
        <v>16.92045454545454</v>
      </c>
      <c r="S160" s="116">
        <f t="shared" si="59"/>
        <v>57.018055555555556</v>
      </c>
      <c r="T160" s="116">
        <f t="shared" si="60"/>
        <v>0.84826000627024767</v>
      </c>
      <c r="U160" s="115">
        <f t="shared" si="50"/>
        <v>94.515830972033996</v>
      </c>
      <c r="V160" s="115">
        <f t="shared" si="61"/>
        <v>748.79635333251201</v>
      </c>
      <c r="W160">
        <f t="shared" si="51"/>
        <v>0</v>
      </c>
      <c r="X160">
        <f t="shared" si="52"/>
        <v>1</v>
      </c>
      <c r="Y160">
        <v>0</v>
      </c>
      <c r="Z160">
        <f t="shared" si="45"/>
        <v>18.149999999999999</v>
      </c>
      <c r="AA160" s="122">
        <f t="shared" si="46"/>
        <v>75.02000000000001</v>
      </c>
      <c r="AB160" s="123">
        <f t="shared" si="62"/>
        <v>12.503333333333336</v>
      </c>
      <c r="AC160" s="123">
        <f t="shared" si="63"/>
        <v>12</v>
      </c>
    </row>
    <row r="161" spans="1:29" x14ac:dyDescent="0.25">
      <c r="A161" s="112" t="s">
        <v>312</v>
      </c>
      <c r="B161" s="112" t="s">
        <v>313</v>
      </c>
      <c r="C161" s="113">
        <v>38</v>
      </c>
      <c r="D161" s="114">
        <v>7.5</v>
      </c>
      <c r="E161" s="114">
        <v>7.9</v>
      </c>
      <c r="F161" s="115">
        <f t="shared" si="49"/>
        <v>59.25</v>
      </c>
      <c r="G161" s="116">
        <f t="shared" si="53"/>
        <v>47.25</v>
      </c>
      <c r="H161" s="113">
        <v>32</v>
      </c>
      <c r="I161" s="117" t="s">
        <v>260</v>
      </c>
      <c r="J161" s="118">
        <v>1101</v>
      </c>
      <c r="K161" s="118" t="s">
        <v>314</v>
      </c>
      <c r="L161" s="114">
        <f t="shared" si="47"/>
        <v>0.66</v>
      </c>
      <c r="M161" s="114">
        <f t="shared" si="64"/>
        <v>58.59</v>
      </c>
      <c r="N161" s="114">
        <f t="shared" si="54"/>
        <v>35.509090909090915</v>
      </c>
      <c r="O161" s="116">
        <f t="shared" si="55"/>
        <v>28.236363636363642</v>
      </c>
      <c r="P161" s="115">
        <f t="shared" si="56"/>
        <v>8.1375000000000011</v>
      </c>
      <c r="Q161" s="115">
        <f t="shared" si="57"/>
        <v>7.1375000000000011</v>
      </c>
      <c r="R161" s="121">
        <f t="shared" si="58"/>
        <v>-3.509090909090915</v>
      </c>
      <c r="S161" s="116">
        <f t="shared" si="59"/>
        <v>24.862499999999997</v>
      </c>
      <c r="T161" s="116">
        <f t="shared" si="60"/>
        <v>0.66935826604334892</v>
      </c>
      <c r="U161" s="115">
        <f t="shared" si="50"/>
        <v>146.50476190476189</v>
      </c>
      <c r="V161" s="115">
        <f t="shared" si="61"/>
        <v>975.65714285714284</v>
      </c>
      <c r="W161">
        <f t="shared" si="51"/>
        <v>0</v>
      </c>
      <c r="X161">
        <f t="shared" si="52"/>
        <v>1</v>
      </c>
      <c r="Y161">
        <v>0</v>
      </c>
      <c r="Z161">
        <f t="shared" si="45"/>
        <v>13.035</v>
      </c>
      <c r="AA161" s="122">
        <f t="shared" si="46"/>
        <v>46.215000000000003</v>
      </c>
      <c r="AB161" s="123">
        <f t="shared" si="62"/>
        <v>7.7025000000000006</v>
      </c>
      <c r="AC161" s="123">
        <f t="shared" si="63"/>
        <v>7</v>
      </c>
    </row>
    <row r="162" spans="1:29" x14ac:dyDescent="0.25">
      <c r="A162" s="112" t="s">
        <v>312</v>
      </c>
      <c r="B162" s="112" t="s">
        <v>313</v>
      </c>
      <c r="C162" s="113">
        <v>39</v>
      </c>
      <c r="D162" s="114">
        <v>7.5</v>
      </c>
      <c r="E162" s="114">
        <v>7.9</v>
      </c>
      <c r="F162" s="115">
        <f t="shared" si="49"/>
        <v>59.25</v>
      </c>
      <c r="G162" s="116">
        <f t="shared" si="53"/>
        <v>47.25</v>
      </c>
      <c r="H162" s="113">
        <v>31</v>
      </c>
      <c r="I162" s="117" t="s">
        <v>260</v>
      </c>
      <c r="J162" s="118">
        <v>1102</v>
      </c>
      <c r="K162" s="118" t="s">
        <v>314</v>
      </c>
      <c r="L162" s="114">
        <f t="shared" si="47"/>
        <v>0.66</v>
      </c>
      <c r="M162" s="114">
        <f t="shared" si="64"/>
        <v>58.59</v>
      </c>
      <c r="N162" s="114">
        <f t="shared" si="54"/>
        <v>35.509090909090915</v>
      </c>
      <c r="O162" s="116">
        <f t="shared" si="55"/>
        <v>28.236363636363642</v>
      </c>
      <c r="P162" s="115">
        <f t="shared" si="56"/>
        <v>8.1375000000000011</v>
      </c>
      <c r="Q162" s="115">
        <f t="shared" si="57"/>
        <v>7.1375000000000011</v>
      </c>
      <c r="R162" s="121">
        <f t="shared" si="58"/>
        <v>-4.509090909090915</v>
      </c>
      <c r="S162" s="116">
        <f t="shared" si="59"/>
        <v>23.862499999999997</v>
      </c>
      <c r="T162" s="116">
        <f t="shared" si="60"/>
        <v>0.66935826604334892</v>
      </c>
      <c r="U162" s="115">
        <f t="shared" si="50"/>
        <v>146.50476190476189</v>
      </c>
      <c r="V162" s="115">
        <f t="shared" si="61"/>
        <v>975.65714285714284</v>
      </c>
      <c r="W162">
        <f t="shared" si="51"/>
        <v>0</v>
      </c>
      <c r="X162">
        <f t="shared" si="52"/>
        <v>1</v>
      </c>
      <c r="Y162">
        <v>0</v>
      </c>
      <c r="Z162">
        <f t="shared" si="45"/>
        <v>13.035</v>
      </c>
      <c r="AA162" s="122">
        <f t="shared" si="46"/>
        <v>46.215000000000003</v>
      </c>
      <c r="AB162" s="123">
        <f t="shared" si="62"/>
        <v>7.7025000000000006</v>
      </c>
      <c r="AC162" s="123">
        <f t="shared" si="63"/>
        <v>7</v>
      </c>
    </row>
    <row r="163" spans="1:29" x14ac:dyDescent="0.25">
      <c r="A163" s="112" t="s">
        <v>312</v>
      </c>
      <c r="B163" s="112" t="s">
        <v>313</v>
      </c>
      <c r="C163" s="113">
        <v>310</v>
      </c>
      <c r="D163" s="114">
        <v>8.3699999999999992</v>
      </c>
      <c r="E163" s="114">
        <v>8.83</v>
      </c>
      <c r="F163" s="115">
        <f t="shared" si="49"/>
        <v>73.9071</v>
      </c>
      <c r="G163" s="116">
        <f t="shared" si="53"/>
        <v>61.9071</v>
      </c>
      <c r="H163" s="113">
        <v>32</v>
      </c>
      <c r="I163" s="117" t="s">
        <v>260</v>
      </c>
      <c r="J163" s="118">
        <v>1103</v>
      </c>
      <c r="K163" s="118" t="s">
        <v>316</v>
      </c>
      <c r="L163" s="115">
        <v>0</v>
      </c>
      <c r="M163" s="114">
        <f t="shared" si="64"/>
        <v>73.9071</v>
      </c>
      <c r="N163" s="114">
        <f t="shared" si="54"/>
        <v>44.792181818181824</v>
      </c>
      <c r="O163" s="116">
        <f t="shared" si="55"/>
        <v>37.51945454545455</v>
      </c>
      <c r="P163" s="115">
        <f t="shared" si="56"/>
        <v>10.264875</v>
      </c>
      <c r="Q163" s="115">
        <f t="shared" si="57"/>
        <v>9.264875</v>
      </c>
      <c r="R163" s="121">
        <f t="shared" si="58"/>
        <v>-12.792181818181824</v>
      </c>
      <c r="S163" s="116">
        <f t="shared" si="59"/>
        <v>22.735125</v>
      </c>
      <c r="T163" s="116">
        <f t="shared" si="60"/>
        <v>0.72062844631002565</v>
      </c>
      <c r="U163" s="115">
        <f t="shared" si="50"/>
        <v>128.9668147918413</v>
      </c>
      <c r="V163" s="115">
        <f t="shared" si="61"/>
        <v>899.12791909167117</v>
      </c>
      <c r="W163">
        <f t="shared" si="51"/>
        <v>0</v>
      </c>
      <c r="X163">
        <f t="shared" si="52"/>
        <v>1</v>
      </c>
      <c r="Y163">
        <v>0</v>
      </c>
      <c r="Z163">
        <f t="shared" si="45"/>
        <v>14.5695</v>
      </c>
      <c r="AA163" s="122">
        <f t="shared" si="46"/>
        <v>59.337600000000002</v>
      </c>
      <c r="AB163" s="123">
        <f t="shared" si="62"/>
        <v>9.8895999999999997</v>
      </c>
      <c r="AC163" s="123">
        <f t="shared" si="63"/>
        <v>9</v>
      </c>
    </row>
    <row r="164" spans="1:29" x14ac:dyDescent="0.25">
      <c r="A164" s="7" t="s">
        <v>318</v>
      </c>
      <c r="B164" s="7"/>
      <c r="C164" s="7">
        <v>1</v>
      </c>
      <c r="D164" s="7">
        <v>7.8</v>
      </c>
      <c r="E164" s="7">
        <v>5.8</v>
      </c>
      <c r="F164" s="7">
        <v>45.239999999999995</v>
      </c>
      <c r="G164" s="116">
        <f t="shared" si="53"/>
        <v>33.239999999999995</v>
      </c>
      <c r="H164" s="7">
        <v>36</v>
      </c>
      <c r="I164" s="7" t="s">
        <v>260</v>
      </c>
      <c r="J164" s="130">
        <v>101</v>
      </c>
      <c r="K164" s="130"/>
      <c r="L164" s="115">
        <v>0</v>
      </c>
      <c r="M164" s="114">
        <f t="shared" si="64"/>
        <v>45.239999999999995</v>
      </c>
      <c r="N164" s="114">
        <f t="shared" si="54"/>
        <v>27.418181818181818</v>
      </c>
      <c r="O164" s="116">
        <f t="shared" si="55"/>
        <v>20.145454545454545</v>
      </c>
      <c r="P164" s="115">
        <f t="shared" si="56"/>
        <v>6.2833333333333323</v>
      </c>
      <c r="Q164" s="115">
        <f t="shared" si="57"/>
        <v>5.2833333333333323</v>
      </c>
      <c r="R164" s="121">
        <f t="shared" si="58"/>
        <v>8.581818181818182</v>
      </c>
      <c r="S164" s="116">
        <f t="shared" si="59"/>
        <v>30.716666666666669</v>
      </c>
      <c r="T164" s="116">
        <f t="shared" si="60"/>
        <v>0.58071278825995798</v>
      </c>
      <c r="U164" s="115">
        <f t="shared" si="50"/>
        <v>184.13357400722026</v>
      </c>
      <c r="V164" s="115">
        <f t="shared" si="61"/>
        <v>1139.8555956678701</v>
      </c>
      <c r="W164">
        <f t="shared" si="51"/>
        <v>1</v>
      </c>
      <c r="X164">
        <f t="shared" si="52"/>
        <v>0</v>
      </c>
      <c r="Y164">
        <f>+D164*1.65</f>
        <v>12.87</v>
      </c>
      <c r="AA164" s="122">
        <f>+F164-Y164</f>
        <v>32.369999999999997</v>
      </c>
      <c r="AB164" s="123">
        <f t="shared" si="62"/>
        <v>5.3949999999999996</v>
      </c>
      <c r="AC164" s="123">
        <f t="shared" si="63"/>
        <v>5</v>
      </c>
    </row>
    <row r="165" spans="1:29" x14ac:dyDescent="0.25">
      <c r="A165" s="7" t="s">
        <v>318</v>
      </c>
      <c r="B165" s="7"/>
      <c r="C165" s="7">
        <v>2</v>
      </c>
      <c r="D165" s="7">
        <v>7.8</v>
      </c>
      <c r="E165" s="7">
        <v>5.8</v>
      </c>
      <c r="F165" s="7">
        <v>45.239999999999995</v>
      </c>
      <c r="G165" s="116">
        <f t="shared" si="53"/>
        <v>33.239999999999995</v>
      </c>
      <c r="H165" s="7">
        <v>33</v>
      </c>
      <c r="I165" s="7" t="s">
        <v>261</v>
      </c>
      <c r="J165" s="130">
        <v>602</v>
      </c>
      <c r="K165" s="130"/>
      <c r="L165" s="115">
        <v>0</v>
      </c>
      <c r="M165" s="114">
        <f t="shared" si="64"/>
        <v>45.239999999999995</v>
      </c>
      <c r="N165" s="114">
        <f t="shared" si="54"/>
        <v>27.418181818181818</v>
      </c>
      <c r="O165" s="116">
        <f t="shared" si="55"/>
        <v>20.145454545454545</v>
      </c>
      <c r="P165" s="115">
        <f t="shared" si="56"/>
        <v>6.2833333333333323</v>
      </c>
      <c r="Q165" s="115">
        <f t="shared" si="57"/>
        <v>5.2833333333333323</v>
      </c>
      <c r="R165" s="121">
        <f t="shared" si="58"/>
        <v>5.581818181818182</v>
      </c>
      <c r="S165" s="116">
        <f t="shared" si="59"/>
        <v>27.716666666666669</v>
      </c>
      <c r="T165" s="116">
        <f t="shared" si="60"/>
        <v>0.58071278825995798</v>
      </c>
      <c r="U165" s="115">
        <f t="shared" si="50"/>
        <v>184.13357400722026</v>
      </c>
      <c r="V165" s="115">
        <f t="shared" si="61"/>
        <v>1139.8555956678701</v>
      </c>
      <c r="W165">
        <f t="shared" si="51"/>
        <v>1</v>
      </c>
      <c r="X165">
        <f t="shared" si="52"/>
        <v>0</v>
      </c>
      <c r="Y165">
        <f>+D165*1.65</f>
        <v>12.87</v>
      </c>
      <c r="AA165" s="122">
        <f>+F165-Y165</f>
        <v>32.369999999999997</v>
      </c>
      <c r="AB165" s="123">
        <f t="shared" si="62"/>
        <v>5.3949999999999996</v>
      </c>
      <c r="AC165" s="123">
        <f t="shared" si="63"/>
        <v>5</v>
      </c>
    </row>
    <row r="166" spans="1:29" x14ac:dyDescent="0.25">
      <c r="A166" s="7" t="s">
        <v>318</v>
      </c>
      <c r="B166" s="7"/>
      <c r="C166" s="7">
        <v>3</v>
      </c>
      <c r="D166" s="7">
        <v>7.8</v>
      </c>
      <c r="E166" s="7">
        <v>5.8</v>
      </c>
      <c r="F166" s="7">
        <v>45.239999999999995</v>
      </c>
      <c r="G166" s="116">
        <f t="shared" si="53"/>
        <v>33.239999999999995</v>
      </c>
      <c r="H166" s="7">
        <v>42</v>
      </c>
      <c r="I166" s="7" t="s">
        <v>261</v>
      </c>
      <c r="J166" s="130">
        <v>1101</v>
      </c>
      <c r="K166" s="130"/>
      <c r="L166" s="115">
        <v>0</v>
      </c>
      <c r="M166" s="114">
        <f t="shared" si="64"/>
        <v>45.239999999999995</v>
      </c>
      <c r="N166" s="114">
        <f t="shared" si="54"/>
        <v>27.418181818181818</v>
      </c>
      <c r="O166" s="116">
        <f t="shared" si="55"/>
        <v>20.145454545454545</v>
      </c>
      <c r="P166" s="115">
        <f t="shared" si="56"/>
        <v>6.2833333333333323</v>
      </c>
      <c r="Q166" s="115">
        <f t="shared" si="57"/>
        <v>5.2833333333333323</v>
      </c>
      <c r="R166" s="121">
        <f t="shared" si="58"/>
        <v>14.581818181818182</v>
      </c>
      <c r="S166" s="116">
        <f t="shared" si="59"/>
        <v>36.716666666666669</v>
      </c>
      <c r="T166" s="116">
        <f t="shared" si="60"/>
        <v>0.58071278825995798</v>
      </c>
      <c r="U166" s="115">
        <f t="shared" si="50"/>
        <v>184.13357400722026</v>
      </c>
      <c r="V166" s="115">
        <f t="shared" si="61"/>
        <v>1139.8555956678701</v>
      </c>
      <c r="W166">
        <f t="shared" si="51"/>
        <v>1</v>
      </c>
      <c r="X166">
        <f t="shared" si="52"/>
        <v>0</v>
      </c>
      <c r="Y166">
        <f>+D166*1.65</f>
        <v>12.87</v>
      </c>
      <c r="AA166" s="122">
        <f>+F166-Y166</f>
        <v>32.369999999999997</v>
      </c>
      <c r="AB166" s="123">
        <f t="shared" si="62"/>
        <v>5.3949999999999996</v>
      </c>
      <c r="AC166" s="123">
        <f t="shared" si="63"/>
        <v>5</v>
      </c>
    </row>
    <row r="167" spans="1:29" x14ac:dyDescent="0.25">
      <c r="A167" s="7" t="s">
        <v>318</v>
      </c>
      <c r="B167" s="7"/>
      <c r="C167" s="7">
        <v>4</v>
      </c>
      <c r="D167" s="7">
        <v>7.8</v>
      </c>
      <c r="E167" s="7">
        <v>5.8</v>
      </c>
      <c r="F167" s="7">
        <v>45.239999999999995</v>
      </c>
      <c r="G167" s="116">
        <f t="shared" si="53"/>
        <v>33.239999999999995</v>
      </c>
      <c r="H167" s="7">
        <v>37</v>
      </c>
      <c r="I167" s="7" t="s">
        <v>260</v>
      </c>
      <c r="J167" s="130">
        <v>201</v>
      </c>
      <c r="K167" s="130" t="s">
        <v>319</v>
      </c>
      <c r="L167" s="115">
        <v>0</v>
      </c>
      <c r="M167" s="114">
        <f t="shared" si="64"/>
        <v>45.239999999999995</v>
      </c>
      <c r="N167" s="114">
        <f t="shared" si="54"/>
        <v>27.418181818181818</v>
      </c>
      <c r="O167" s="116">
        <f t="shared" si="55"/>
        <v>20.145454545454545</v>
      </c>
      <c r="P167" s="115">
        <f t="shared" si="56"/>
        <v>6.2833333333333323</v>
      </c>
      <c r="Q167" s="115">
        <f t="shared" si="57"/>
        <v>5.2833333333333323</v>
      </c>
      <c r="R167" s="121">
        <f t="shared" si="58"/>
        <v>9.581818181818182</v>
      </c>
      <c r="S167" s="116">
        <f t="shared" si="59"/>
        <v>31.716666666666669</v>
      </c>
      <c r="T167" s="116">
        <f t="shared" si="60"/>
        <v>0.58071278825995798</v>
      </c>
      <c r="U167" s="115">
        <f t="shared" si="50"/>
        <v>184.13357400722026</v>
      </c>
      <c r="V167" s="115">
        <f t="shared" si="61"/>
        <v>1139.8555956678701</v>
      </c>
      <c r="W167">
        <f t="shared" si="51"/>
        <v>1</v>
      </c>
      <c r="X167">
        <f t="shared" si="52"/>
        <v>0</v>
      </c>
      <c r="Y167">
        <f>+D167*1.65</f>
        <v>12.87</v>
      </c>
      <c r="AA167" s="122">
        <f>+F167-Y167</f>
        <v>32.369999999999997</v>
      </c>
      <c r="AB167" s="123">
        <f t="shared" si="62"/>
        <v>5.3949999999999996</v>
      </c>
      <c r="AC167" s="123">
        <f t="shared" si="63"/>
        <v>5</v>
      </c>
    </row>
    <row r="168" spans="1:29" x14ac:dyDescent="0.25">
      <c r="A168" s="7" t="s">
        <v>318</v>
      </c>
      <c r="B168" s="7"/>
      <c r="C168" s="7">
        <v>5</v>
      </c>
      <c r="D168" s="7">
        <v>4</v>
      </c>
      <c r="E168" s="7">
        <v>5.8</v>
      </c>
      <c r="F168" s="7">
        <v>23.2</v>
      </c>
      <c r="G168" s="116">
        <f t="shared" si="53"/>
        <v>11.2</v>
      </c>
      <c r="H168" s="7">
        <v>22</v>
      </c>
      <c r="I168" s="7" t="s">
        <v>261</v>
      </c>
      <c r="J168" s="130">
        <v>802</v>
      </c>
      <c r="K168" s="130" t="s">
        <v>320</v>
      </c>
      <c r="L168" s="115">
        <v>0</v>
      </c>
      <c r="M168" s="114">
        <f t="shared" si="64"/>
        <v>23.2</v>
      </c>
      <c r="N168" s="114">
        <f t="shared" si="54"/>
        <v>14.060606060606061</v>
      </c>
      <c r="O168" s="116">
        <f t="shared" si="55"/>
        <v>6.7878787878787881</v>
      </c>
      <c r="P168" s="115">
        <f t="shared" si="56"/>
        <v>3.2222222222222219</v>
      </c>
      <c r="Q168" s="115">
        <f t="shared" si="57"/>
        <v>2.2222222222222219</v>
      </c>
      <c r="R168" s="121">
        <f t="shared" si="58"/>
        <v>7.9393939393939394</v>
      </c>
      <c r="S168" s="116">
        <f t="shared" si="59"/>
        <v>19.777777777777779</v>
      </c>
      <c r="T168" s="116">
        <f t="shared" si="60"/>
        <v>0.31818181818181812</v>
      </c>
      <c r="U168" s="115">
        <f t="shared" si="50"/>
        <v>418.57142857142867</v>
      </c>
      <c r="V168" s="115">
        <f t="shared" si="61"/>
        <v>2162.8571428571431</v>
      </c>
      <c r="W168">
        <f t="shared" si="51"/>
        <v>0</v>
      </c>
      <c r="X168">
        <f t="shared" si="52"/>
        <v>1</v>
      </c>
      <c r="Y168">
        <v>0</v>
      </c>
      <c r="Z168">
        <f>+E168*1.65</f>
        <v>9.5699999999999985</v>
      </c>
      <c r="AA168" s="122">
        <f>+F168-Z168</f>
        <v>13.63</v>
      </c>
      <c r="AB168" s="123">
        <f t="shared" si="62"/>
        <v>2.2716666666666669</v>
      </c>
      <c r="AC168" s="123">
        <f t="shared" si="63"/>
        <v>2</v>
      </c>
    </row>
    <row r="169" spans="1:29" x14ac:dyDescent="0.25">
      <c r="A169" s="7" t="s">
        <v>318</v>
      </c>
      <c r="B169" s="7"/>
      <c r="C169" s="7">
        <v>6</v>
      </c>
      <c r="D169" s="7">
        <v>7.8</v>
      </c>
      <c r="E169" s="7">
        <v>7.8</v>
      </c>
      <c r="F169" s="7">
        <v>60.839999999999996</v>
      </c>
      <c r="G169" s="116">
        <f t="shared" si="53"/>
        <v>48.839999999999996</v>
      </c>
      <c r="H169" s="7">
        <v>24</v>
      </c>
      <c r="I169" s="7" t="s">
        <v>260</v>
      </c>
      <c r="J169" s="130" t="s">
        <v>268</v>
      </c>
      <c r="K169" s="130"/>
      <c r="L169" s="115">
        <v>0</v>
      </c>
      <c r="M169" s="114">
        <f t="shared" si="64"/>
        <v>60.839999999999996</v>
      </c>
      <c r="N169" s="114">
        <f t="shared" si="54"/>
        <v>36.872727272727275</v>
      </c>
      <c r="O169" s="116">
        <f t="shared" si="55"/>
        <v>29.599999999999998</v>
      </c>
      <c r="P169" s="115">
        <f t="shared" si="56"/>
        <v>8.4499999999999993</v>
      </c>
      <c r="Q169" s="115">
        <f t="shared" si="57"/>
        <v>7.4499999999999993</v>
      </c>
      <c r="R169" s="121">
        <f t="shared" si="58"/>
        <v>-12.872727272727275</v>
      </c>
      <c r="S169" s="116">
        <f t="shared" si="59"/>
        <v>16.55</v>
      </c>
      <c r="T169" s="116">
        <f t="shared" si="60"/>
        <v>0.67051070840197691</v>
      </c>
      <c r="U169" s="115">
        <f t="shared" si="50"/>
        <v>146.08108108108109</v>
      </c>
      <c r="V169" s="115">
        <f t="shared" si="61"/>
        <v>973.80835380835379</v>
      </c>
      <c r="W169">
        <f t="shared" si="51"/>
        <v>0</v>
      </c>
      <c r="X169">
        <f t="shared" si="52"/>
        <v>0</v>
      </c>
      <c r="Y169">
        <v>0</v>
      </c>
      <c r="AA169" s="122">
        <f>+F169-Y169</f>
        <v>60.839999999999996</v>
      </c>
      <c r="AB169" s="123">
        <f t="shared" si="62"/>
        <v>10.139999999999999</v>
      </c>
      <c r="AC169" s="123">
        <f t="shared" si="63"/>
        <v>10</v>
      </c>
    </row>
    <row r="170" spans="1:29" x14ac:dyDescent="0.25">
      <c r="A170" s="7" t="s">
        <v>318</v>
      </c>
      <c r="B170" s="7"/>
      <c r="C170" s="7">
        <v>7</v>
      </c>
      <c r="D170" s="7">
        <v>7.8</v>
      </c>
      <c r="E170" s="7">
        <v>5.8</v>
      </c>
      <c r="F170" s="7">
        <v>45.239999999999995</v>
      </c>
      <c r="G170" s="116">
        <f t="shared" si="53"/>
        <v>33.239999999999995</v>
      </c>
      <c r="H170" s="7">
        <v>35</v>
      </c>
      <c r="I170" s="7" t="s">
        <v>260</v>
      </c>
      <c r="J170" s="130">
        <v>401</v>
      </c>
      <c r="K170" s="130" t="s">
        <v>319</v>
      </c>
      <c r="L170" s="115">
        <v>0</v>
      </c>
      <c r="M170" s="114">
        <f t="shared" si="64"/>
        <v>45.239999999999995</v>
      </c>
      <c r="N170" s="114">
        <f t="shared" si="54"/>
        <v>27.418181818181818</v>
      </c>
      <c r="O170" s="116">
        <f t="shared" si="55"/>
        <v>20.145454545454545</v>
      </c>
      <c r="P170" s="115">
        <f t="shared" si="56"/>
        <v>6.2833333333333323</v>
      </c>
      <c r="Q170" s="115">
        <f t="shared" si="57"/>
        <v>5.2833333333333323</v>
      </c>
      <c r="R170" s="121">
        <f t="shared" si="58"/>
        <v>7.581818181818182</v>
      </c>
      <c r="S170" s="116">
        <f t="shared" si="59"/>
        <v>29.716666666666669</v>
      </c>
      <c r="T170" s="116">
        <f t="shared" si="60"/>
        <v>0.58071278825995798</v>
      </c>
      <c r="U170" s="115">
        <f t="shared" si="50"/>
        <v>184.13357400722026</v>
      </c>
      <c r="V170" s="115">
        <f t="shared" si="61"/>
        <v>1139.8555956678701</v>
      </c>
      <c r="W170">
        <f t="shared" si="51"/>
        <v>1</v>
      </c>
      <c r="X170">
        <f t="shared" si="52"/>
        <v>0</v>
      </c>
      <c r="Y170">
        <f>+D170*1.65</f>
        <v>12.87</v>
      </c>
      <c r="AA170" s="122">
        <f>+F170-Y170</f>
        <v>32.369999999999997</v>
      </c>
      <c r="AB170" s="123">
        <f t="shared" si="62"/>
        <v>5.3949999999999996</v>
      </c>
      <c r="AC170" s="123">
        <f t="shared" si="63"/>
        <v>5</v>
      </c>
    </row>
    <row r="171" spans="1:29" x14ac:dyDescent="0.25">
      <c r="A171" s="7" t="s">
        <v>318</v>
      </c>
      <c r="B171" s="7"/>
      <c r="C171" s="7">
        <v>8</v>
      </c>
      <c r="D171" s="7">
        <v>7.8</v>
      </c>
      <c r="E171" s="7">
        <v>5.8</v>
      </c>
      <c r="F171" s="7">
        <v>45.239999999999995</v>
      </c>
      <c r="G171" s="116">
        <f t="shared" si="53"/>
        <v>33.239999999999995</v>
      </c>
      <c r="H171" s="7">
        <v>44</v>
      </c>
      <c r="I171" s="7" t="s">
        <v>260</v>
      </c>
      <c r="J171" s="130">
        <v>501</v>
      </c>
      <c r="K171" s="130" t="s">
        <v>319</v>
      </c>
      <c r="L171" s="115">
        <v>0</v>
      </c>
      <c r="M171" s="114">
        <f t="shared" si="64"/>
        <v>45.239999999999995</v>
      </c>
      <c r="N171" s="114">
        <f t="shared" si="54"/>
        <v>27.418181818181818</v>
      </c>
      <c r="O171" s="116">
        <f t="shared" si="55"/>
        <v>20.145454545454545</v>
      </c>
      <c r="P171" s="115">
        <f t="shared" si="56"/>
        <v>6.2833333333333323</v>
      </c>
      <c r="Q171" s="115">
        <f t="shared" si="57"/>
        <v>5.2833333333333323</v>
      </c>
      <c r="R171" s="121">
        <f t="shared" si="58"/>
        <v>16.581818181818182</v>
      </c>
      <c r="S171" s="116">
        <f t="shared" si="59"/>
        <v>38.716666666666669</v>
      </c>
      <c r="T171" s="116">
        <f t="shared" si="60"/>
        <v>0.58071278825995798</v>
      </c>
      <c r="U171" s="115">
        <f t="shared" si="50"/>
        <v>184.13357400722026</v>
      </c>
      <c r="V171" s="115">
        <f t="shared" si="61"/>
        <v>1139.8555956678701</v>
      </c>
      <c r="W171">
        <f t="shared" si="51"/>
        <v>1</v>
      </c>
      <c r="X171">
        <f t="shared" si="52"/>
        <v>0</v>
      </c>
      <c r="Y171">
        <f>+D171*1.65</f>
        <v>12.87</v>
      </c>
      <c r="AA171" s="122">
        <f>+F171-Y171</f>
        <v>32.369999999999997</v>
      </c>
      <c r="AB171" s="123">
        <f t="shared" si="62"/>
        <v>5.3949999999999996</v>
      </c>
      <c r="AC171" s="123">
        <f t="shared" si="63"/>
        <v>5</v>
      </c>
    </row>
    <row r="172" spans="1:29" x14ac:dyDescent="0.25">
      <c r="A172" s="7" t="s">
        <v>318</v>
      </c>
      <c r="B172" s="7"/>
      <c r="C172" s="7">
        <v>9</v>
      </c>
      <c r="D172" s="7">
        <v>7.8</v>
      </c>
      <c r="E172" s="7">
        <v>5.8</v>
      </c>
      <c r="F172" s="7">
        <v>45.239999999999995</v>
      </c>
      <c r="G172" s="116">
        <f t="shared" si="53"/>
        <v>33.239999999999995</v>
      </c>
      <c r="H172" s="7">
        <v>42</v>
      </c>
      <c r="I172" s="7" t="s">
        <v>260</v>
      </c>
      <c r="J172" s="130">
        <v>301</v>
      </c>
      <c r="K172" s="130" t="s">
        <v>319</v>
      </c>
      <c r="L172" s="115">
        <v>0</v>
      </c>
      <c r="M172" s="114">
        <f t="shared" si="64"/>
        <v>45.239999999999995</v>
      </c>
      <c r="N172" s="114">
        <f t="shared" si="54"/>
        <v>27.418181818181818</v>
      </c>
      <c r="O172" s="116">
        <f t="shared" si="55"/>
        <v>20.145454545454545</v>
      </c>
      <c r="P172" s="115">
        <f t="shared" si="56"/>
        <v>6.2833333333333323</v>
      </c>
      <c r="Q172" s="115">
        <f t="shared" si="57"/>
        <v>5.2833333333333323</v>
      </c>
      <c r="R172" s="121">
        <f t="shared" si="58"/>
        <v>14.581818181818182</v>
      </c>
      <c r="S172" s="116">
        <f t="shared" si="59"/>
        <v>36.716666666666669</v>
      </c>
      <c r="T172" s="116">
        <f t="shared" si="60"/>
        <v>0.58071278825995798</v>
      </c>
      <c r="U172" s="115">
        <f t="shared" si="50"/>
        <v>184.13357400722026</v>
      </c>
      <c r="V172" s="115">
        <f t="shared" si="61"/>
        <v>1139.8555956678701</v>
      </c>
      <c r="W172">
        <f t="shared" si="51"/>
        <v>1</v>
      </c>
      <c r="X172">
        <f t="shared" si="52"/>
        <v>0</v>
      </c>
      <c r="Y172">
        <f>+D172*1.65</f>
        <v>12.87</v>
      </c>
      <c r="AA172" s="122">
        <f>+F172-Y172</f>
        <v>32.369999999999997</v>
      </c>
      <c r="AB172" s="123">
        <f t="shared" si="62"/>
        <v>5.3949999999999996</v>
      </c>
      <c r="AC172" s="123">
        <f t="shared" si="63"/>
        <v>5</v>
      </c>
    </row>
    <row r="173" spans="1:29" x14ac:dyDescent="0.25">
      <c r="A173" s="7" t="s">
        <v>318</v>
      </c>
      <c r="B173" s="7"/>
      <c r="C173" s="7">
        <v>10</v>
      </c>
      <c r="D173" s="7">
        <v>8.1999999999999993</v>
      </c>
      <c r="E173" s="7">
        <v>3.7</v>
      </c>
      <c r="F173" s="7">
        <v>30.34</v>
      </c>
      <c r="G173" s="116">
        <f t="shared" si="53"/>
        <v>18.34</v>
      </c>
      <c r="H173" s="7">
        <v>24</v>
      </c>
      <c r="I173" s="7" t="s">
        <v>261</v>
      </c>
      <c r="J173" s="130">
        <v>1002</v>
      </c>
      <c r="K173" s="130"/>
      <c r="L173" s="115">
        <v>0</v>
      </c>
      <c r="M173" s="114">
        <f t="shared" si="64"/>
        <v>30.34</v>
      </c>
      <c r="N173" s="114">
        <f t="shared" si="54"/>
        <v>18.38787878787879</v>
      </c>
      <c r="O173" s="116">
        <f t="shared" si="55"/>
        <v>11.115151515151515</v>
      </c>
      <c r="P173" s="115">
        <f t="shared" si="56"/>
        <v>4.2138888888888886</v>
      </c>
      <c r="Q173" s="115">
        <f t="shared" si="57"/>
        <v>3.2138888888888886</v>
      </c>
      <c r="R173" s="121">
        <f t="shared" si="58"/>
        <v>5.6121212121212096</v>
      </c>
      <c r="S173" s="116">
        <f t="shared" si="59"/>
        <v>20.786111111111111</v>
      </c>
      <c r="T173" s="116">
        <f t="shared" si="60"/>
        <v>0.43316013226263578</v>
      </c>
      <c r="U173" s="115">
        <f t="shared" si="50"/>
        <v>280.92148309705561</v>
      </c>
      <c r="V173" s="115">
        <f t="shared" si="61"/>
        <v>1562.2028353326064</v>
      </c>
      <c r="W173">
        <f t="shared" si="51"/>
        <v>1</v>
      </c>
      <c r="X173">
        <f t="shared" si="52"/>
        <v>0</v>
      </c>
      <c r="Y173">
        <f>+D173*1.65</f>
        <v>13.529999999999998</v>
      </c>
      <c r="AA173" s="122">
        <f>+F173-Y173</f>
        <v>16.810000000000002</v>
      </c>
      <c r="AB173" s="123">
        <f t="shared" si="62"/>
        <v>2.8016666666666672</v>
      </c>
      <c r="AC173" s="123">
        <f t="shared" si="63"/>
        <v>2</v>
      </c>
    </row>
    <row r="174" spans="1:29" x14ac:dyDescent="0.25">
      <c r="A174" s="7" t="s">
        <v>318</v>
      </c>
      <c r="B174" s="7"/>
      <c r="C174" s="7">
        <v>11</v>
      </c>
      <c r="D174" s="7">
        <v>4</v>
      </c>
      <c r="E174" s="7">
        <v>5.8</v>
      </c>
      <c r="F174" s="7">
        <v>23.2</v>
      </c>
      <c r="G174" s="116">
        <f t="shared" si="53"/>
        <v>11.2</v>
      </c>
      <c r="H174" s="7">
        <v>23</v>
      </c>
      <c r="I174" s="7" t="s">
        <v>261</v>
      </c>
      <c r="J174" s="130">
        <v>1001</v>
      </c>
      <c r="K174" s="130" t="s">
        <v>320</v>
      </c>
      <c r="L174" s="115">
        <v>0</v>
      </c>
      <c r="M174" s="114">
        <f t="shared" si="64"/>
        <v>23.2</v>
      </c>
      <c r="N174" s="114">
        <f t="shared" si="54"/>
        <v>14.060606060606061</v>
      </c>
      <c r="O174" s="116">
        <f t="shared" si="55"/>
        <v>6.7878787878787881</v>
      </c>
      <c r="P174" s="115">
        <f t="shared" si="56"/>
        <v>3.2222222222222219</v>
      </c>
      <c r="Q174" s="115">
        <f t="shared" si="57"/>
        <v>2.2222222222222219</v>
      </c>
      <c r="R174" s="121">
        <f t="shared" si="58"/>
        <v>8.9393939393939394</v>
      </c>
      <c r="S174" s="116">
        <f t="shared" si="59"/>
        <v>20.777777777777779</v>
      </c>
      <c r="T174" s="116">
        <f t="shared" si="60"/>
        <v>0.31818181818181812</v>
      </c>
      <c r="U174" s="115">
        <f t="shared" si="50"/>
        <v>418.57142857142867</v>
      </c>
      <c r="V174" s="115">
        <f t="shared" si="61"/>
        <v>2162.8571428571431</v>
      </c>
      <c r="W174">
        <f t="shared" si="51"/>
        <v>0</v>
      </c>
      <c r="X174">
        <f t="shared" si="52"/>
        <v>1</v>
      </c>
      <c r="Y174">
        <v>0</v>
      </c>
      <c r="Z174">
        <f>+E174*1.65</f>
        <v>9.5699999999999985</v>
      </c>
      <c r="AA174" s="122">
        <f>+F174-Z174</f>
        <v>13.63</v>
      </c>
      <c r="AB174" s="123">
        <f t="shared" si="62"/>
        <v>2.2716666666666669</v>
      </c>
      <c r="AC174" s="123">
        <f t="shared" si="63"/>
        <v>2</v>
      </c>
    </row>
    <row r="175" spans="1:29" x14ac:dyDescent="0.25">
      <c r="A175" s="7" t="s">
        <v>318</v>
      </c>
      <c r="B175" s="7"/>
      <c r="C175" s="7">
        <v>12</v>
      </c>
      <c r="D175" s="7">
        <v>7.8</v>
      </c>
      <c r="E175" s="7">
        <v>5.8</v>
      </c>
      <c r="F175" s="7">
        <v>45.239999999999995</v>
      </c>
      <c r="G175" s="116">
        <f t="shared" si="53"/>
        <v>33.239999999999995</v>
      </c>
      <c r="H175" s="129">
        <f>+G175/1.2</f>
        <v>27.699999999999996</v>
      </c>
      <c r="I175" s="207" t="s">
        <v>591</v>
      </c>
      <c r="J175" s="130"/>
      <c r="K175" s="130" t="s">
        <v>303</v>
      </c>
      <c r="L175" s="115">
        <v>0</v>
      </c>
      <c r="M175" s="114">
        <f t="shared" si="64"/>
        <v>45.239999999999995</v>
      </c>
      <c r="N175" s="114">
        <f t="shared" si="54"/>
        <v>27.418181818181818</v>
      </c>
      <c r="O175" s="116">
        <f t="shared" si="55"/>
        <v>20.145454545454545</v>
      </c>
      <c r="P175" s="115">
        <f t="shared" si="56"/>
        <v>6.2833333333333323</v>
      </c>
      <c r="Q175" s="115">
        <f t="shared" si="57"/>
        <v>5.2833333333333323</v>
      </c>
      <c r="R175" s="121">
        <f t="shared" si="58"/>
        <v>0.28181818181817775</v>
      </c>
      <c r="S175" s="116">
        <f t="shared" si="59"/>
        <v>22.416666666666664</v>
      </c>
      <c r="T175" s="116">
        <f t="shared" si="60"/>
        <v>0.58071278825995798</v>
      </c>
      <c r="U175" s="115">
        <f t="shared" si="50"/>
        <v>184.13357400722026</v>
      </c>
      <c r="V175" s="115">
        <f t="shared" si="61"/>
        <v>1139.8555956678701</v>
      </c>
      <c r="W175">
        <f t="shared" si="51"/>
        <v>1</v>
      </c>
      <c r="X175">
        <f t="shared" si="52"/>
        <v>0</v>
      </c>
      <c r="Y175">
        <f t="shared" ref="Y175:Y216" si="65">+D175*1.65</f>
        <v>12.87</v>
      </c>
      <c r="AA175" s="122">
        <f t="shared" ref="AA175:AA206" si="66">+F175-Y175</f>
        <v>32.369999999999997</v>
      </c>
      <c r="AB175" s="123">
        <f t="shared" si="62"/>
        <v>5.3949999999999996</v>
      </c>
      <c r="AC175" s="123">
        <f t="shared" si="63"/>
        <v>5</v>
      </c>
    </row>
    <row r="176" spans="1:29" x14ac:dyDescent="0.25">
      <c r="A176" s="7" t="s">
        <v>318</v>
      </c>
      <c r="B176" s="7"/>
      <c r="C176" s="7">
        <v>4</v>
      </c>
      <c r="D176" s="7">
        <v>7.8</v>
      </c>
      <c r="E176" s="7">
        <v>5.8</v>
      </c>
      <c r="F176" s="7">
        <v>45.239999999999995</v>
      </c>
      <c r="G176" s="116">
        <f t="shared" si="53"/>
        <v>33.239999999999995</v>
      </c>
      <c r="H176" s="7">
        <v>34</v>
      </c>
      <c r="I176" s="7" t="s">
        <v>261</v>
      </c>
      <c r="J176" s="130">
        <v>801</v>
      </c>
      <c r="K176" s="130" t="s">
        <v>319</v>
      </c>
      <c r="L176" s="115">
        <v>0</v>
      </c>
      <c r="M176" s="114">
        <f t="shared" si="64"/>
        <v>45.239999999999995</v>
      </c>
      <c r="N176" s="114">
        <f t="shared" si="54"/>
        <v>27.418181818181818</v>
      </c>
      <c r="O176" s="116">
        <f t="shared" si="55"/>
        <v>20.145454545454545</v>
      </c>
      <c r="P176" s="115">
        <f t="shared" si="56"/>
        <v>6.2833333333333323</v>
      </c>
      <c r="Q176" s="115">
        <f t="shared" si="57"/>
        <v>5.2833333333333323</v>
      </c>
      <c r="R176" s="121">
        <f t="shared" si="58"/>
        <v>6.581818181818182</v>
      </c>
      <c r="S176" s="116">
        <f t="shared" si="59"/>
        <v>28.716666666666669</v>
      </c>
      <c r="T176" s="116">
        <f t="shared" si="60"/>
        <v>0.58071278825995798</v>
      </c>
      <c r="U176" s="115">
        <f t="shared" si="50"/>
        <v>184.13357400722026</v>
      </c>
      <c r="V176" s="115">
        <f t="shared" si="61"/>
        <v>1139.8555956678701</v>
      </c>
      <c r="W176">
        <f t="shared" si="51"/>
        <v>1</v>
      </c>
      <c r="X176">
        <f t="shared" si="52"/>
        <v>0</v>
      </c>
      <c r="Y176">
        <f t="shared" si="65"/>
        <v>12.87</v>
      </c>
      <c r="AA176" s="122">
        <f t="shared" si="66"/>
        <v>32.369999999999997</v>
      </c>
      <c r="AB176" s="123">
        <f t="shared" si="62"/>
        <v>5.3949999999999996</v>
      </c>
      <c r="AC176" s="123">
        <f t="shared" si="63"/>
        <v>5</v>
      </c>
    </row>
    <row r="177" spans="1:29" x14ac:dyDescent="0.25">
      <c r="A177" s="7" t="s">
        <v>318</v>
      </c>
      <c r="B177" s="7"/>
      <c r="C177" s="7">
        <v>7</v>
      </c>
      <c r="D177" s="7">
        <v>7.8</v>
      </c>
      <c r="E177" s="7">
        <v>5.8</v>
      </c>
      <c r="F177" s="7">
        <v>45.239999999999995</v>
      </c>
      <c r="G177" s="116">
        <f t="shared" si="53"/>
        <v>33.239999999999995</v>
      </c>
      <c r="H177" s="7">
        <v>27</v>
      </c>
      <c r="I177" s="7" t="s">
        <v>261</v>
      </c>
      <c r="J177" s="130">
        <v>701</v>
      </c>
      <c r="K177" s="130" t="s">
        <v>319</v>
      </c>
      <c r="L177" s="115">
        <v>0</v>
      </c>
      <c r="M177" s="114">
        <f t="shared" si="64"/>
        <v>45.239999999999995</v>
      </c>
      <c r="N177" s="114">
        <f t="shared" si="54"/>
        <v>27.418181818181818</v>
      </c>
      <c r="O177" s="116">
        <f t="shared" si="55"/>
        <v>20.145454545454545</v>
      </c>
      <c r="P177" s="115">
        <f t="shared" si="56"/>
        <v>6.2833333333333323</v>
      </c>
      <c r="Q177" s="115">
        <f t="shared" si="57"/>
        <v>5.2833333333333323</v>
      </c>
      <c r="R177" s="121">
        <f t="shared" si="58"/>
        <v>-0.41818181818181799</v>
      </c>
      <c r="S177" s="116">
        <f t="shared" si="59"/>
        <v>21.716666666666669</v>
      </c>
      <c r="T177" s="116">
        <f t="shared" si="60"/>
        <v>0.58071278825995798</v>
      </c>
      <c r="U177" s="115">
        <f t="shared" si="50"/>
        <v>184.13357400722026</v>
      </c>
      <c r="V177" s="115">
        <f t="shared" si="61"/>
        <v>1139.8555956678701</v>
      </c>
      <c r="W177">
        <f t="shared" si="51"/>
        <v>1</v>
      </c>
      <c r="X177">
        <f t="shared" si="52"/>
        <v>0</v>
      </c>
      <c r="Y177">
        <f t="shared" si="65"/>
        <v>12.87</v>
      </c>
      <c r="AA177" s="122">
        <f t="shared" si="66"/>
        <v>32.369999999999997</v>
      </c>
      <c r="AB177" s="123">
        <f t="shared" si="62"/>
        <v>5.3949999999999996</v>
      </c>
      <c r="AC177" s="123">
        <f t="shared" si="63"/>
        <v>5</v>
      </c>
    </row>
    <row r="178" spans="1:29" x14ac:dyDescent="0.25">
      <c r="A178" s="7" t="s">
        <v>318</v>
      </c>
      <c r="B178" s="7"/>
      <c r="C178" s="7">
        <v>8</v>
      </c>
      <c r="D178" s="7">
        <v>7.8</v>
      </c>
      <c r="E178" s="7">
        <v>5.8</v>
      </c>
      <c r="F178" s="7">
        <v>45.239999999999995</v>
      </c>
      <c r="G178" s="116">
        <f t="shared" si="53"/>
        <v>33.239999999999995</v>
      </c>
      <c r="H178" s="7">
        <v>34</v>
      </c>
      <c r="I178" s="7" t="s">
        <v>261</v>
      </c>
      <c r="J178" s="130">
        <v>601</v>
      </c>
      <c r="K178" s="130" t="s">
        <v>319</v>
      </c>
      <c r="L178" s="115">
        <v>0</v>
      </c>
      <c r="M178" s="114">
        <f t="shared" si="64"/>
        <v>45.239999999999995</v>
      </c>
      <c r="N178" s="114">
        <f t="shared" si="54"/>
        <v>27.418181818181818</v>
      </c>
      <c r="O178" s="116">
        <f t="shared" si="55"/>
        <v>20.145454545454545</v>
      </c>
      <c r="P178" s="115">
        <f t="shared" si="56"/>
        <v>6.2833333333333323</v>
      </c>
      <c r="Q178" s="115">
        <f t="shared" si="57"/>
        <v>5.2833333333333323</v>
      </c>
      <c r="R178" s="121">
        <f t="shared" si="58"/>
        <v>6.581818181818182</v>
      </c>
      <c r="S178" s="116">
        <f t="shared" si="59"/>
        <v>28.716666666666669</v>
      </c>
      <c r="T178" s="116">
        <f t="shared" si="60"/>
        <v>0.58071278825995798</v>
      </c>
      <c r="U178" s="115">
        <f t="shared" si="50"/>
        <v>184.13357400722026</v>
      </c>
      <c r="V178" s="115">
        <f t="shared" si="61"/>
        <v>1139.8555956678701</v>
      </c>
      <c r="W178">
        <f t="shared" si="51"/>
        <v>1</v>
      </c>
      <c r="X178">
        <f t="shared" si="52"/>
        <v>0</v>
      </c>
      <c r="Y178">
        <f t="shared" si="65"/>
        <v>12.87</v>
      </c>
      <c r="AA178" s="122">
        <f t="shared" si="66"/>
        <v>32.369999999999997</v>
      </c>
      <c r="AB178" s="123">
        <f t="shared" si="62"/>
        <v>5.3949999999999996</v>
      </c>
      <c r="AC178" s="123">
        <f t="shared" si="63"/>
        <v>5</v>
      </c>
    </row>
    <row r="179" spans="1:29" x14ac:dyDescent="0.25">
      <c r="A179" s="7" t="s">
        <v>318</v>
      </c>
      <c r="B179" s="7"/>
      <c r="C179" s="7">
        <v>9</v>
      </c>
      <c r="D179" s="7">
        <v>7.8</v>
      </c>
      <c r="E179" s="7">
        <v>5.8</v>
      </c>
      <c r="F179" s="7">
        <v>45.239999999999995</v>
      </c>
      <c r="G179" s="116">
        <f t="shared" si="53"/>
        <v>33.239999999999995</v>
      </c>
      <c r="H179" s="7">
        <v>31</v>
      </c>
      <c r="I179" s="7" t="s">
        <v>261</v>
      </c>
      <c r="J179" s="130">
        <v>901</v>
      </c>
      <c r="K179" s="130" t="s">
        <v>319</v>
      </c>
      <c r="L179" s="115">
        <v>0</v>
      </c>
      <c r="M179" s="114">
        <f t="shared" si="64"/>
        <v>45.239999999999995</v>
      </c>
      <c r="N179" s="114">
        <f t="shared" si="54"/>
        <v>27.418181818181818</v>
      </c>
      <c r="O179" s="116">
        <f t="shared" si="55"/>
        <v>20.145454545454545</v>
      </c>
      <c r="P179" s="115">
        <f t="shared" si="56"/>
        <v>6.2833333333333323</v>
      </c>
      <c r="Q179" s="115">
        <f t="shared" si="57"/>
        <v>5.2833333333333323</v>
      </c>
      <c r="R179" s="121">
        <f t="shared" si="58"/>
        <v>3.581818181818182</v>
      </c>
      <c r="S179" s="116">
        <f t="shared" si="59"/>
        <v>25.716666666666669</v>
      </c>
      <c r="T179" s="116">
        <f t="shared" si="60"/>
        <v>0.58071278825995798</v>
      </c>
      <c r="U179" s="115">
        <f t="shared" si="50"/>
        <v>184.13357400722026</v>
      </c>
      <c r="V179" s="115">
        <f t="shared" si="61"/>
        <v>1139.8555956678701</v>
      </c>
      <c r="W179">
        <f t="shared" si="51"/>
        <v>1</v>
      </c>
      <c r="X179">
        <f t="shared" si="52"/>
        <v>0</v>
      </c>
      <c r="Y179">
        <f t="shared" si="65"/>
        <v>12.87</v>
      </c>
      <c r="AA179" s="122">
        <f t="shared" si="66"/>
        <v>32.369999999999997</v>
      </c>
      <c r="AB179" s="123">
        <f t="shared" si="62"/>
        <v>5.3949999999999996</v>
      </c>
      <c r="AC179" s="123">
        <f t="shared" si="63"/>
        <v>5</v>
      </c>
    </row>
    <row r="180" spans="1:29" x14ac:dyDescent="0.25">
      <c r="A180" s="7" t="s">
        <v>321</v>
      </c>
      <c r="B180" s="7" t="s">
        <v>322</v>
      </c>
      <c r="C180" s="7">
        <v>1</v>
      </c>
      <c r="D180" s="7">
        <v>8</v>
      </c>
      <c r="E180" s="7">
        <v>6</v>
      </c>
      <c r="F180" s="7">
        <v>48</v>
      </c>
      <c r="G180" s="116">
        <f t="shared" si="53"/>
        <v>36</v>
      </c>
      <c r="H180" s="7">
        <v>28</v>
      </c>
      <c r="I180" s="7" t="s">
        <v>260</v>
      </c>
      <c r="J180" s="130">
        <v>503</v>
      </c>
      <c r="K180" s="130"/>
      <c r="L180" s="115">
        <v>0</v>
      </c>
      <c r="M180" s="114">
        <f t="shared" si="64"/>
        <v>48</v>
      </c>
      <c r="N180" s="114">
        <f t="shared" si="54"/>
        <v>29.090909090909093</v>
      </c>
      <c r="O180" s="116">
        <f t="shared" si="55"/>
        <v>21.81818181818182</v>
      </c>
      <c r="P180" s="115">
        <f t="shared" si="56"/>
        <v>6.6666666666666661</v>
      </c>
      <c r="Q180" s="115">
        <f t="shared" si="57"/>
        <v>5.6666666666666661</v>
      </c>
      <c r="R180" s="121">
        <f t="shared" si="58"/>
        <v>-1.0909090909090935</v>
      </c>
      <c r="S180" s="116">
        <f t="shared" si="59"/>
        <v>22.333333333333336</v>
      </c>
      <c r="T180" s="116">
        <f t="shared" si="60"/>
        <v>0.6</v>
      </c>
      <c r="U180" s="115">
        <f t="shared" si="50"/>
        <v>175</v>
      </c>
      <c r="V180" s="115">
        <f t="shared" si="61"/>
        <v>1100</v>
      </c>
      <c r="W180">
        <f t="shared" si="51"/>
        <v>1</v>
      </c>
      <c r="X180">
        <f t="shared" si="52"/>
        <v>0</v>
      </c>
      <c r="Y180">
        <f t="shared" si="65"/>
        <v>13.2</v>
      </c>
      <c r="AA180" s="122">
        <f t="shared" si="66"/>
        <v>34.799999999999997</v>
      </c>
      <c r="AB180" s="123">
        <f t="shared" si="62"/>
        <v>5.8</v>
      </c>
      <c r="AC180" s="123">
        <f t="shared" si="63"/>
        <v>5</v>
      </c>
    </row>
    <row r="181" spans="1:29" x14ac:dyDescent="0.25">
      <c r="A181" s="7" t="s">
        <v>321</v>
      </c>
      <c r="B181" s="7" t="s">
        <v>322</v>
      </c>
      <c r="C181" s="7">
        <v>2</v>
      </c>
      <c r="D181" s="7">
        <v>8</v>
      </c>
      <c r="E181" s="7">
        <v>6</v>
      </c>
      <c r="F181" s="7">
        <v>48</v>
      </c>
      <c r="G181" s="116">
        <f t="shared" si="53"/>
        <v>36</v>
      </c>
      <c r="H181" s="7">
        <v>30</v>
      </c>
      <c r="I181" s="7" t="s">
        <v>260</v>
      </c>
      <c r="J181" s="130">
        <v>501</v>
      </c>
      <c r="K181" s="130"/>
      <c r="L181" s="115">
        <v>0</v>
      </c>
      <c r="M181" s="114">
        <f t="shared" si="64"/>
        <v>48</v>
      </c>
      <c r="N181" s="114">
        <f t="shared" si="54"/>
        <v>29.090909090909093</v>
      </c>
      <c r="O181" s="116">
        <f t="shared" si="55"/>
        <v>21.81818181818182</v>
      </c>
      <c r="P181" s="115">
        <f t="shared" si="56"/>
        <v>6.6666666666666661</v>
      </c>
      <c r="Q181" s="115">
        <f t="shared" si="57"/>
        <v>5.6666666666666661</v>
      </c>
      <c r="R181" s="121">
        <f t="shared" si="58"/>
        <v>0.90909090909090651</v>
      </c>
      <c r="S181" s="116">
        <f t="shared" si="59"/>
        <v>24.333333333333336</v>
      </c>
      <c r="T181" s="116">
        <f t="shared" si="60"/>
        <v>0.6</v>
      </c>
      <c r="U181" s="115">
        <f t="shared" si="50"/>
        <v>175</v>
      </c>
      <c r="V181" s="115">
        <f t="shared" si="61"/>
        <v>1100</v>
      </c>
      <c r="W181">
        <f t="shared" si="51"/>
        <v>1</v>
      </c>
      <c r="X181">
        <f t="shared" si="52"/>
        <v>0</v>
      </c>
      <c r="Y181">
        <f t="shared" si="65"/>
        <v>13.2</v>
      </c>
      <c r="AA181" s="122">
        <f t="shared" si="66"/>
        <v>34.799999999999997</v>
      </c>
      <c r="AB181" s="123">
        <f t="shared" si="62"/>
        <v>5.8</v>
      </c>
      <c r="AC181" s="123">
        <f t="shared" si="63"/>
        <v>5</v>
      </c>
    </row>
    <row r="182" spans="1:29" x14ac:dyDescent="0.25">
      <c r="A182" s="7" t="s">
        <v>321</v>
      </c>
      <c r="B182" s="7" t="s">
        <v>322</v>
      </c>
      <c r="C182" s="7">
        <v>3</v>
      </c>
      <c r="D182" s="7">
        <v>8</v>
      </c>
      <c r="E182" s="7">
        <v>6</v>
      </c>
      <c r="F182" s="7">
        <v>48</v>
      </c>
      <c r="G182" s="116">
        <f t="shared" si="53"/>
        <v>36</v>
      </c>
      <c r="H182" s="7">
        <v>29</v>
      </c>
      <c r="I182" s="7" t="s">
        <v>260</v>
      </c>
      <c r="J182" s="130">
        <v>401</v>
      </c>
      <c r="K182" s="130"/>
      <c r="L182" s="115">
        <v>0</v>
      </c>
      <c r="M182" s="114">
        <f t="shared" si="64"/>
        <v>48</v>
      </c>
      <c r="N182" s="114">
        <f t="shared" si="54"/>
        <v>29.090909090909093</v>
      </c>
      <c r="O182" s="116">
        <f t="shared" si="55"/>
        <v>21.81818181818182</v>
      </c>
      <c r="P182" s="115">
        <f t="shared" si="56"/>
        <v>6.6666666666666661</v>
      </c>
      <c r="Q182" s="115">
        <f t="shared" si="57"/>
        <v>5.6666666666666661</v>
      </c>
      <c r="R182" s="121">
        <f t="shared" si="58"/>
        <v>-9.0909090909093493E-2</v>
      </c>
      <c r="S182" s="116">
        <f t="shared" si="59"/>
        <v>23.333333333333336</v>
      </c>
      <c r="T182" s="116">
        <f t="shared" si="60"/>
        <v>0.6</v>
      </c>
      <c r="U182" s="115">
        <f t="shared" si="50"/>
        <v>175</v>
      </c>
      <c r="V182" s="115">
        <f t="shared" si="61"/>
        <v>1100</v>
      </c>
      <c r="W182">
        <f t="shared" si="51"/>
        <v>1</v>
      </c>
      <c r="X182">
        <f t="shared" si="52"/>
        <v>0</v>
      </c>
      <c r="Y182">
        <f t="shared" si="65"/>
        <v>13.2</v>
      </c>
      <c r="AA182" s="122">
        <f t="shared" si="66"/>
        <v>34.799999999999997</v>
      </c>
      <c r="AB182" s="123">
        <f t="shared" si="62"/>
        <v>5.8</v>
      </c>
      <c r="AC182" s="123">
        <f t="shared" si="63"/>
        <v>5</v>
      </c>
    </row>
    <row r="183" spans="1:29" x14ac:dyDescent="0.25">
      <c r="A183" s="7" t="s">
        <v>321</v>
      </c>
      <c r="B183" s="7" t="s">
        <v>322</v>
      </c>
      <c r="C183" s="7">
        <v>4</v>
      </c>
      <c r="D183" s="7">
        <v>8</v>
      </c>
      <c r="E183" s="7">
        <v>6</v>
      </c>
      <c r="F183" s="7">
        <v>48</v>
      </c>
      <c r="G183" s="116">
        <f t="shared" si="53"/>
        <v>36</v>
      </c>
      <c r="H183" s="7">
        <v>30</v>
      </c>
      <c r="I183" s="7" t="s">
        <v>260</v>
      </c>
      <c r="J183" s="130">
        <v>101</v>
      </c>
      <c r="K183" s="130"/>
      <c r="L183" s="115">
        <v>0</v>
      </c>
      <c r="M183" s="114">
        <f t="shared" si="64"/>
        <v>48</v>
      </c>
      <c r="N183" s="114">
        <f t="shared" si="54"/>
        <v>29.090909090909093</v>
      </c>
      <c r="O183" s="116">
        <f t="shared" si="55"/>
        <v>21.81818181818182</v>
      </c>
      <c r="P183" s="115">
        <f t="shared" si="56"/>
        <v>6.6666666666666661</v>
      </c>
      <c r="Q183" s="115">
        <f t="shared" si="57"/>
        <v>5.6666666666666661</v>
      </c>
      <c r="R183" s="121">
        <f t="shared" si="58"/>
        <v>0.90909090909090651</v>
      </c>
      <c r="S183" s="116">
        <f t="shared" si="59"/>
        <v>24.333333333333336</v>
      </c>
      <c r="T183" s="116">
        <f t="shared" si="60"/>
        <v>0.6</v>
      </c>
      <c r="U183" s="115">
        <f t="shared" si="50"/>
        <v>175</v>
      </c>
      <c r="V183" s="115">
        <f t="shared" si="61"/>
        <v>1100</v>
      </c>
      <c r="W183">
        <f t="shared" si="51"/>
        <v>1</v>
      </c>
      <c r="X183">
        <f t="shared" si="52"/>
        <v>0</v>
      </c>
      <c r="Y183">
        <f t="shared" si="65"/>
        <v>13.2</v>
      </c>
      <c r="AA183" s="122">
        <f t="shared" si="66"/>
        <v>34.799999999999997</v>
      </c>
      <c r="AB183" s="123">
        <f t="shared" si="62"/>
        <v>5.8</v>
      </c>
      <c r="AC183" s="123">
        <f t="shared" si="63"/>
        <v>5</v>
      </c>
    </row>
    <row r="184" spans="1:29" x14ac:dyDescent="0.25">
      <c r="A184" s="7" t="s">
        <v>321</v>
      </c>
      <c r="B184" s="7" t="s">
        <v>322</v>
      </c>
      <c r="C184" s="7">
        <v>5</v>
      </c>
      <c r="D184" s="7">
        <v>8</v>
      </c>
      <c r="E184" s="7">
        <v>6</v>
      </c>
      <c r="F184" s="7">
        <v>48</v>
      </c>
      <c r="G184" s="116">
        <f t="shared" si="53"/>
        <v>36</v>
      </c>
      <c r="H184" s="7">
        <v>35</v>
      </c>
      <c r="I184" s="7" t="s">
        <v>260</v>
      </c>
      <c r="J184" s="130">
        <v>301</v>
      </c>
      <c r="K184" s="130"/>
      <c r="L184" s="115">
        <v>0</v>
      </c>
      <c r="M184" s="114">
        <f t="shared" si="64"/>
        <v>48</v>
      </c>
      <c r="N184" s="114">
        <f t="shared" si="54"/>
        <v>29.090909090909093</v>
      </c>
      <c r="O184" s="116">
        <f t="shared" si="55"/>
        <v>21.81818181818182</v>
      </c>
      <c r="P184" s="115">
        <f t="shared" si="56"/>
        <v>6.6666666666666661</v>
      </c>
      <c r="Q184" s="115">
        <f t="shared" si="57"/>
        <v>5.6666666666666661</v>
      </c>
      <c r="R184" s="121">
        <f t="shared" si="58"/>
        <v>5.9090909090909065</v>
      </c>
      <c r="S184" s="116">
        <f t="shared" si="59"/>
        <v>29.333333333333336</v>
      </c>
      <c r="T184" s="116">
        <f t="shared" si="60"/>
        <v>0.6</v>
      </c>
      <c r="U184" s="115">
        <f t="shared" si="50"/>
        <v>175</v>
      </c>
      <c r="V184" s="115">
        <f t="shared" si="61"/>
        <v>1100</v>
      </c>
      <c r="W184">
        <f t="shared" si="51"/>
        <v>1</v>
      </c>
      <c r="X184">
        <f t="shared" si="52"/>
        <v>0</v>
      </c>
      <c r="Y184">
        <f t="shared" si="65"/>
        <v>13.2</v>
      </c>
      <c r="AA184" s="122">
        <f t="shared" si="66"/>
        <v>34.799999999999997</v>
      </c>
      <c r="AB184" s="123">
        <f t="shared" si="62"/>
        <v>5.8</v>
      </c>
      <c r="AC184" s="123">
        <f t="shared" si="63"/>
        <v>5</v>
      </c>
    </row>
    <row r="185" spans="1:29" x14ac:dyDescent="0.25">
      <c r="A185" s="7" t="s">
        <v>321</v>
      </c>
      <c r="B185" s="7" t="s">
        <v>322</v>
      </c>
      <c r="C185" s="7">
        <v>6</v>
      </c>
      <c r="D185" s="7">
        <v>8</v>
      </c>
      <c r="E185" s="7">
        <v>6</v>
      </c>
      <c r="F185" s="7">
        <v>48</v>
      </c>
      <c r="G185" s="116">
        <f t="shared" si="53"/>
        <v>36</v>
      </c>
      <c r="H185" s="7">
        <v>29</v>
      </c>
      <c r="I185" s="7" t="s">
        <v>260</v>
      </c>
      <c r="J185" s="130" t="s">
        <v>268</v>
      </c>
      <c r="K185" s="130"/>
      <c r="L185" s="115">
        <v>0</v>
      </c>
      <c r="M185" s="114">
        <f t="shared" si="64"/>
        <v>48</v>
      </c>
      <c r="N185" s="114">
        <f t="shared" si="54"/>
        <v>29.090909090909093</v>
      </c>
      <c r="O185" s="116">
        <f t="shared" si="55"/>
        <v>21.81818181818182</v>
      </c>
      <c r="P185" s="115">
        <f t="shared" si="56"/>
        <v>6.6666666666666661</v>
      </c>
      <c r="Q185" s="115">
        <f t="shared" si="57"/>
        <v>5.6666666666666661</v>
      </c>
      <c r="R185" s="121">
        <f t="shared" si="58"/>
        <v>-9.0909090909093493E-2</v>
      </c>
      <c r="S185" s="116">
        <f t="shared" si="59"/>
        <v>23.333333333333336</v>
      </c>
      <c r="T185" s="116">
        <f t="shared" si="60"/>
        <v>0.6</v>
      </c>
      <c r="U185" s="115">
        <f t="shared" si="50"/>
        <v>175</v>
      </c>
      <c r="V185" s="115">
        <f t="shared" si="61"/>
        <v>1100</v>
      </c>
      <c r="W185">
        <f t="shared" si="51"/>
        <v>1</v>
      </c>
      <c r="X185">
        <f t="shared" si="52"/>
        <v>0</v>
      </c>
      <c r="Y185">
        <f t="shared" si="65"/>
        <v>13.2</v>
      </c>
      <c r="AA185" s="122">
        <f t="shared" si="66"/>
        <v>34.799999999999997</v>
      </c>
      <c r="AB185" s="123">
        <f t="shared" si="62"/>
        <v>5.8</v>
      </c>
      <c r="AC185" s="123">
        <f t="shared" si="63"/>
        <v>5</v>
      </c>
    </row>
    <row r="186" spans="1:29" x14ac:dyDescent="0.25">
      <c r="A186" s="7" t="s">
        <v>321</v>
      </c>
      <c r="B186" s="7" t="s">
        <v>322</v>
      </c>
      <c r="C186" s="7">
        <v>7</v>
      </c>
      <c r="D186" s="7">
        <v>8</v>
      </c>
      <c r="E186" s="7">
        <v>6</v>
      </c>
      <c r="F186" s="7">
        <v>48</v>
      </c>
      <c r="G186" s="116">
        <f t="shared" si="53"/>
        <v>36</v>
      </c>
      <c r="H186" s="7">
        <v>31</v>
      </c>
      <c r="I186" s="7" t="s">
        <v>260</v>
      </c>
      <c r="J186" s="130">
        <v>103</v>
      </c>
      <c r="K186" s="130"/>
      <c r="L186" s="115">
        <v>0</v>
      </c>
      <c r="M186" s="114">
        <f t="shared" si="64"/>
        <v>48</v>
      </c>
      <c r="N186" s="114">
        <f t="shared" si="54"/>
        <v>29.090909090909093</v>
      </c>
      <c r="O186" s="116">
        <f t="shared" si="55"/>
        <v>21.81818181818182</v>
      </c>
      <c r="P186" s="115">
        <f t="shared" si="56"/>
        <v>6.6666666666666661</v>
      </c>
      <c r="Q186" s="115">
        <f t="shared" si="57"/>
        <v>5.6666666666666661</v>
      </c>
      <c r="R186" s="121">
        <f t="shared" si="58"/>
        <v>1.9090909090909065</v>
      </c>
      <c r="S186" s="116">
        <f t="shared" si="59"/>
        <v>25.333333333333336</v>
      </c>
      <c r="T186" s="116">
        <f t="shared" si="60"/>
        <v>0.6</v>
      </c>
      <c r="U186" s="115">
        <f t="shared" si="50"/>
        <v>175</v>
      </c>
      <c r="V186" s="115">
        <f t="shared" si="61"/>
        <v>1100</v>
      </c>
      <c r="W186">
        <f t="shared" si="51"/>
        <v>1</v>
      </c>
      <c r="X186">
        <f t="shared" si="52"/>
        <v>0</v>
      </c>
      <c r="Y186">
        <f t="shared" si="65"/>
        <v>13.2</v>
      </c>
      <c r="AA186" s="122">
        <f t="shared" si="66"/>
        <v>34.799999999999997</v>
      </c>
      <c r="AB186" s="123">
        <f t="shared" si="62"/>
        <v>5.8</v>
      </c>
      <c r="AC186" s="123">
        <f t="shared" si="63"/>
        <v>5</v>
      </c>
    </row>
    <row r="187" spans="1:29" x14ac:dyDescent="0.25">
      <c r="A187" s="7" t="s">
        <v>321</v>
      </c>
      <c r="B187" s="7" t="s">
        <v>322</v>
      </c>
      <c r="C187" s="7">
        <v>8</v>
      </c>
      <c r="D187" s="7">
        <v>8</v>
      </c>
      <c r="E187" s="7">
        <v>6</v>
      </c>
      <c r="F187" s="7">
        <v>48</v>
      </c>
      <c r="G187" s="116">
        <f t="shared" si="53"/>
        <v>36</v>
      </c>
      <c r="H187" s="7">
        <v>33</v>
      </c>
      <c r="I187" s="7" t="s">
        <v>260</v>
      </c>
      <c r="J187" s="130">
        <v>303</v>
      </c>
      <c r="K187" s="130"/>
      <c r="L187" s="115">
        <v>0</v>
      </c>
      <c r="M187" s="114">
        <f t="shared" si="64"/>
        <v>48</v>
      </c>
      <c r="N187" s="114">
        <f t="shared" si="54"/>
        <v>29.090909090909093</v>
      </c>
      <c r="O187" s="116">
        <f t="shared" si="55"/>
        <v>21.81818181818182</v>
      </c>
      <c r="P187" s="115">
        <f t="shared" si="56"/>
        <v>6.6666666666666661</v>
      </c>
      <c r="Q187" s="115">
        <f t="shared" si="57"/>
        <v>5.6666666666666661</v>
      </c>
      <c r="R187" s="121">
        <f t="shared" si="58"/>
        <v>3.9090909090909065</v>
      </c>
      <c r="S187" s="116">
        <f t="shared" si="59"/>
        <v>27.333333333333336</v>
      </c>
      <c r="T187" s="116">
        <f t="shared" si="60"/>
        <v>0.6</v>
      </c>
      <c r="U187" s="115">
        <f t="shared" si="50"/>
        <v>175</v>
      </c>
      <c r="V187" s="115">
        <f t="shared" si="61"/>
        <v>1100</v>
      </c>
      <c r="W187">
        <f t="shared" si="51"/>
        <v>1</v>
      </c>
      <c r="X187">
        <f t="shared" si="52"/>
        <v>0</v>
      </c>
      <c r="Y187">
        <f t="shared" si="65"/>
        <v>13.2</v>
      </c>
      <c r="AA187" s="122">
        <f t="shared" si="66"/>
        <v>34.799999999999997</v>
      </c>
      <c r="AB187" s="123">
        <f t="shared" si="62"/>
        <v>5.8</v>
      </c>
      <c r="AC187" s="123">
        <f t="shared" si="63"/>
        <v>5</v>
      </c>
    </row>
    <row r="188" spans="1:29" x14ac:dyDescent="0.25">
      <c r="A188" s="7" t="s">
        <v>321</v>
      </c>
      <c r="B188" s="7" t="s">
        <v>322</v>
      </c>
      <c r="C188" s="7">
        <v>9</v>
      </c>
      <c r="D188" s="7">
        <v>8</v>
      </c>
      <c r="E188" s="7">
        <v>6</v>
      </c>
      <c r="F188" s="7">
        <v>48</v>
      </c>
      <c r="G188" s="116">
        <f t="shared" si="53"/>
        <v>36</v>
      </c>
      <c r="H188" s="7">
        <v>31</v>
      </c>
      <c r="I188" s="7" t="s">
        <v>260</v>
      </c>
      <c r="J188" s="130">
        <v>203</v>
      </c>
      <c r="K188" s="130"/>
      <c r="L188" s="115">
        <v>0</v>
      </c>
      <c r="M188" s="114">
        <f t="shared" si="64"/>
        <v>48</v>
      </c>
      <c r="N188" s="114">
        <f t="shared" si="54"/>
        <v>29.090909090909093</v>
      </c>
      <c r="O188" s="116">
        <f t="shared" si="55"/>
        <v>21.81818181818182</v>
      </c>
      <c r="P188" s="115">
        <f t="shared" si="56"/>
        <v>6.6666666666666661</v>
      </c>
      <c r="Q188" s="115">
        <f t="shared" si="57"/>
        <v>5.6666666666666661</v>
      </c>
      <c r="R188" s="121">
        <f t="shared" si="58"/>
        <v>1.9090909090909065</v>
      </c>
      <c r="S188" s="116">
        <f t="shared" si="59"/>
        <v>25.333333333333336</v>
      </c>
      <c r="T188" s="116">
        <f t="shared" si="60"/>
        <v>0.6</v>
      </c>
      <c r="U188" s="115">
        <f t="shared" si="50"/>
        <v>175</v>
      </c>
      <c r="V188" s="115">
        <f t="shared" si="61"/>
        <v>1100</v>
      </c>
      <c r="W188">
        <f t="shared" si="51"/>
        <v>1</v>
      </c>
      <c r="X188">
        <f t="shared" si="52"/>
        <v>0</v>
      </c>
      <c r="Y188">
        <f t="shared" si="65"/>
        <v>13.2</v>
      </c>
      <c r="AA188" s="122">
        <f t="shared" si="66"/>
        <v>34.799999999999997</v>
      </c>
      <c r="AB188" s="123">
        <f t="shared" si="62"/>
        <v>5.8</v>
      </c>
      <c r="AC188" s="123">
        <f t="shared" si="63"/>
        <v>5</v>
      </c>
    </row>
    <row r="189" spans="1:29" x14ac:dyDescent="0.25">
      <c r="A189" s="7" t="s">
        <v>321</v>
      </c>
      <c r="B189" s="7" t="s">
        <v>322</v>
      </c>
      <c r="C189" s="7">
        <v>10</v>
      </c>
      <c r="D189" s="7">
        <v>8</v>
      </c>
      <c r="E189" s="7">
        <v>6</v>
      </c>
      <c r="F189" s="7">
        <v>48</v>
      </c>
      <c r="G189" s="116">
        <f t="shared" si="53"/>
        <v>36</v>
      </c>
      <c r="H189" s="7">
        <v>29</v>
      </c>
      <c r="I189" s="7" t="s">
        <v>260</v>
      </c>
      <c r="J189" s="130">
        <v>201</v>
      </c>
      <c r="K189" s="130"/>
      <c r="L189" s="115">
        <v>0</v>
      </c>
      <c r="M189" s="114">
        <f t="shared" si="64"/>
        <v>48</v>
      </c>
      <c r="N189" s="114">
        <f t="shared" si="54"/>
        <v>29.090909090909093</v>
      </c>
      <c r="O189" s="116">
        <f t="shared" si="55"/>
        <v>21.81818181818182</v>
      </c>
      <c r="P189" s="115">
        <f t="shared" si="56"/>
        <v>6.6666666666666661</v>
      </c>
      <c r="Q189" s="115">
        <f t="shared" si="57"/>
        <v>5.6666666666666661</v>
      </c>
      <c r="R189" s="121">
        <f t="shared" si="58"/>
        <v>-9.0909090909093493E-2</v>
      </c>
      <c r="S189" s="116">
        <f t="shared" si="59"/>
        <v>23.333333333333336</v>
      </c>
      <c r="T189" s="116">
        <f t="shared" si="60"/>
        <v>0.6</v>
      </c>
      <c r="U189" s="115">
        <f t="shared" si="50"/>
        <v>175</v>
      </c>
      <c r="V189" s="115">
        <f t="shared" si="61"/>
        <v>1100</v>
      </c>
      <c r="W189">
        <f t="shared" si="51"/>
        <v>1</v>
      </c>
      <c r="X189">
        <f t="shared" si="52"/>
        <v>0</v>
      </c>
      <c r="Y189">
        <f t="shared" si="65"/>
        <v>13.2</v>
      </c>
      <c r="AA189" s="122">
        <f t="shared" si="66"/>
        <v>34.799999999999997</v>
      </c>
      <c r="AB189" s="123">
        <f t="shared" si="62"/>
        <v>5.8</v>
      </c>
      <c r="AC189" s="123">
        <f t="shared" si="63"/>
        <v>5</v>
      </c>
    </row>
    <row r="190" spans="1:29" x14ac:dyDescent="0.25">
      <c r="A190" s="7" t="s">
        <v>321</v>
      </c>
      <c r="B190" s="7" t="s">
        <v>322</v>
      </c>
      <c r="C190" s="7">
        <v>11</v>
      </c>
      <c r="D190" s="7">
        <v>8</v>
      </c>
      <c r="E190" s="7">
        <v>6</v>
      </c>
      <c r="F190" s="7">
        <v>48</v>
      </c>
      <c r="G190" s="116">
        <f t="shared" si="53"/>
        <v>36</v>
      </c>
      <c r="H190" s="7">
        <v>34</v>
      </c>
      <c r="I190" s="7" t="s">
        <v>260</v>
      </c>
      <c r="J190" s="130">
        <v>402</v>
      </c>
      <c r="K190" s="130"/>
      <c r="L190" s="115">
        <v>0</v>
      </c>
      <c r="M190" s="114">
        <f t="shared" si="64"/>
        <v>48</v>
      </c>
      <c r="N190" s="114">
        <f t="shared" si="54"/>
        <v>29.090909090909093</v>
      </c>
      <c r="O190" s="116">
        <f t="shared" si="55"/>
        <v>21.81818181818182</v>
      </c>
      <c r="P190" s="115">
        <f t="shared" si="56"/>
        <v>6.6666666666666661</v>
      </c>
      <c r="Q190" s="115">
        <f t="shared" si="57"/>
        <v>5.6666666666666661</v>
      </c>
      <c r="R190" s="121">
        <f t="shared" si="58"/>
        <v>4.9090909090909065</v>
      </c>
      <c r="S190" s="116">
        <f t="shared" si="59"/>
        <v>28.333333333333336</v>
      </c>
      <c r="T190" s="116">
        <f t="shared" si="60"/>
        <v>0.6</v>
      </c>
      <c r="U190" s="115">
        <f t="shared" si="50"/>
        <v>175</v>
      </c>
      <c r="V190" s="115">
        <f t="shared" si="61"/>
        <v>1100</v>
      </c>
      <c r="W190">
        <f t="shared" si="51"/>
        <v>1</v>
      </c>
      <c r="X190">
        <f t="shared" si="52"/>
        <v>0</v>
      </c>
      <c r="Y190">
        <f t="shared" si="65"/>
        <v>13.2</v>
      </c>
      <c r="AA190" s="122">
        <f t="shared" si="66"/>
        <v>34.799999999999997</v>
      </c>
      <c r="AB190" s="123">
        <f t="shared" si="62"/>
        <v>5.8</v>
      </c>
      <c r="AC190" s="123">
        <f t="shared" si="63"/>
        <v>5</v>
      </c>
    </row>
    <row r="191" spans="1:29" x14ac:dyDescent="0.25">
      <c r="A191" s="7" t="s">
        <v>321</v>
      </c>
      <c r="B191" s="7" t="s">
        <v>322</v>
      </c>
      <c r="C191" s="7">
        <v>12</v>
      </c>
      <c r="D191" s="7">
        <v>8</v>
      </c>
      <c r="E191" s="7">
        <v>6</v>
      </c>
      <c r="F191" s="7">
        <v>48</v>
      </c>
      <c r="G191" s="116">
        <f t="shared" si="53"/>
        <v>36</v>
      </c>
      <c r="H191" s="7">
        <v>28</v>
      </c>
      <c r="I191" s="7" t="s">
        <v>260</v>
      </c>
      <c r="J191" s="130">
        <v>1101</v>
      </c>
      <c r="K191" s="130" t="s">
        <v>323</v>
      </c>
      <c r="L191" s="115">
        <v>0</v>
      </c>
      <c r="M191" s="114">
        <f t="shared" si="64"/>
        <v>48</v>
      </c>
      <c r="N191" s="114">
        <f t="shared" si="54"/>
        <v>29.090909090909093</v>
      </c>
      <c r="O191" s="116">
        <f t="shared" si="55"/>
        <v>21.81818181818182</v>
      </c>
      <c r="P191" s="115">
        <f t="shared" si="56"/>
        <v>6.6666666666666661</v>
      </c>
      <c r="Q191" s="115">
        <f t="shared" si="57"/>
        <v>5.6666666666666661</v>
      </c>
      <c r="R191" s="121">
        <f t="shared" si="58"/>
        <v>-1.0909090909090935</v>
      </c>
      <c r="S191" s="116">
        <f t="shared" si="59"/>
        <v>22.333333333333336</v>
      </c>
      <c r="T191" s="116">
        <f t="shared" si="60"/>
        <v>0.6</v>
      </c>
      <c r="U191" s="115">
        <f t="shared" si="50"/>
        <v>175</v>
      </c>
      <c r="V191" s="115">
        <f t="shared" si="61"/>
        <v>1100</v>
      </c>
      <c r="W191">
        <f t="shared" si="51"/>
        <v>1</v>
      </c>
      <c r="X191">
        <f t="shared" si="52"/>
        <v>0</v>
      </c>
      <c r="Y191">
        <f t="shared" si="65"/>
        <v>13.2</v>
      </c>
      <c r="AA191" s="122">
        <f t="shared" si="66"/>
        <v>34.799999999999997</v>
      </c>
      <c r="AB191" s="123">
        <f t="shared" si="62"/>
        <v>5.8</v>
      </c>
      <c r="AC191" s="123">
        <f t="shared" si="63"/>
        <v>5</v>
      </c>
    </row>
    <row r="192" spans="1:29" x14ac:dyDescent="0.25">
      <c r="A192" s="7" t="s">
        <v>321</v>
      </c>
      <c r="B192" s="7" t="s">
        <v>322</v>
      </c>
      <c r="C192" s="7">
        <v>13</v>
      </c>
      <c r="D192" s="7">
        <v>8</v>
      </c>
      <c r="E192" s="7">
        <v>6</v>
      </c>
      <c r="F192" s="7">
        <v>48</v>
      </c>
      <c r="G192" s="116">
        <f t="shared" si="53"/>
        <v>36</v>
      </c>
      <c r="H192" s="7">
        <v>43</v>
      </c>
      <c r="I192" s="7" t="s">
        <v>260</v>
      </c>
      <c r="J192" s="130">
        <v>902</v>
      </c>
      <c r="K192" s="130" t="s">
        <v>324</v>
      </c>
      <c r="L192" s="115">
        <v>0</v>
      </c>
      <c r="M192" s="114">
        <f t="shared" si="64"/>
        <v>48</v>
      </c>
      <c r="N192" s="114">
        <f t="shared" si="54"/>
        <v>29.090909090909093</v>
      </c>
      <c r="O192" s="116">
        <f t="shared" si="55"/>
        <v>21.81818181818182</v>
      </c>
      <c r="P192" s="115">
        <f t="shared" si="56"/>
        <v>6.6666666666666661</v>
      </c>
      <c r="Q192" s="115">
        <f t="shared" si="57"/>
        <v>5.6666666666666661</v>
      </c>
      <c r="R192" s="121">
        <f t="shared" si="58"/>
        <v>13.909090909090907</v>
      </c>
      <c r="S192" s="116">
        <f t="shared" si="59"/>
        <v>37.333333333333336</v>
      </c>
      <c r="T192" s="116">
        <f t="shared" si="60"/>
        <v>0.6</v>
      </c>
      <c r="U192" s="115">
        <f t="shared" si="50"/>
        <v>175</v>
      </c>
      <c r="V192" s="115">
        <f t="shared" si="61"/>
        <v>1100</v>
      </c>
      <c r="W192">
        <f t="shared" si="51"/>
        <v>1</v>
      </c>
      <c r="X192">
        <f t="shared" si="52"/>
        <v>0</v>
      </c>
      <c r="Y192">
        <f t="shared" si="65"/>
        <v>13.2</v>
      </c>
      <c r="AA192" s="122">
        <f t="shared" si="66"/>
        <v>34.799999999999997</v>
      </c>
      <c r="AB192" s="123">
        <f t="shared" si="62"/>
        <v>5.8</v>
      </c>
      <c r="AC192" s="123">
        <f t="shared" si="63"/>
        <v>5</v>
      </c>
    </row>
    <row r="193" spans="1:29" x14ac:dyDescent="0.25">
      <c r="A193" s="7" t="s">
        <v>321</v>
      </c>
      <c r="B193" s="7" t="s">
        <v>322</v>
      </c>
      <c r="C193" s="7">
        <v>14</v>
      </c>
      <c r="D193" s="7">
        <v>8</v>
      </c>
      <c r="E193" s="7">
        <v>6</v>
      </c>
      <c r="F193" s="7">
        <v>48</v>
      </c>
      <c r="G193" s="116">
        <f t="shared" si="53"/>
        <v>36</v>
      </c>
      <c r="H193" s="7">
        <v>39</v>
      </c>
      <c r="I193" s="7" t="s">
        <v>260</v>
      </c>
      <c r="J193" s="130">
        <v>802</v>
      </c>
      <c r="K193" s="130" t="s">
        <v>324</v>
      </c>
      <c r="L193" s="115">
        <v>0</v>
      </c>
      <c r="M193" s="114">
        <f t="shared" si="64"/>
        <v>48</v>
      </c>
      <c r="N193" s="114">
        <f t="shared" si="54"/>
        <v>29.090909090909093</v>
      </c>
      <c r="O193" s="116">
        <f t="shared" si="55"/>
        <v>21.81818181818182</v>
      </c>
      <c r="P193" s="115">
        <f t="shared" si="56"/>
        <v>6.6666666666666661</v>
      </c>
      <c r="Q193" s="115">
        <f t="shared" si="57"/>
        <v>5.6666666666666661</v>
      </c>
      <c r="R193" s="121">
        <f t="shared" si="58"/>
        <v>9.9090909090909065</v>
      </c>
      <c r="S193" s="116">
        <f t="shared" si="59"/>
        <v>33.333333333333336</v>
      </c>
      <c r="T193" s="116">
        <f t="shared" si="60"/>
        <v>0.6</v>
      </c>
      <c r="U193" s="115">
        <f t="shared" si="50"/>
        <v>175</v>
      </c>
      <c r="V193" s="115">
        <f t="shared" si="61"/>
        <v>1100</v>
      </c>
      <c r="W193">
        <f t="shared" si="51"/>
        <v>1</v>
      </c>
      <c r="X193">
        <f t="shared" si="52"/>
        <v>0</v>
      </c>
      <c r="Y193">
        <f t="shared" si="65"/>
        <v>13.2</v>
      </c>
      <c r="AA193" s="122">
        <f t="shared" si="66"/>
        <v>34.799999999999997</v>
      </c>
      <c r="AB193" s="123">
        <f t="shared" si="62"/>
        <v>5.8</v>
      </c>
      <c r="AC193" s="123">
        <f t="shared" si="63"/>
        <v>5</v>
      </c>
    </row>
    <row r="194" spans="1:29" x14ac:dyDescent="0.25">
      <c r="A194" s="7" t="s">
        <v>321</v>
      </c>
      <c r="B194" s="7" t="s">
        <v>322</v>
      </c>
      <c r="C194" s="7">
        <v>15</v>
      </c>
      <c r="D194" s="7">
        <v>8</v>
      </c>
      <c r="E194" s="7">
        <v>6</v>
      </c>
      <c r="F194" s="7">
        <v>48</v>
      </c>
      <c r="G194" s="116">
        <f t="shared" si="53"/>
        <v>36</v>
      </c>
      <c r="H194" s="7">
        <v>41</v>
      </c>
      <c r="I194" s="7" t="s">
        <v>260</v>
      </c>
      <c r="J194" s="130">
        <v>602</v>
      </c>
      <c r="K194" s="130" t="s">
        <v>324</v>
      </c>
      <c r="L194" s="115">
        <v>0</v>
      </c>
      <c r="M194" s="114">
        <f t="shared" si="64"/>
        <v>48</v>
      </c>
      <c r="N194" s="114">
        <f t="shared" si="54"/>
        <v>29.090909090909093</v>
      </c>
      <c r="O194" s="116">
        <f t="shared" si="55"/>
        <v>21.81818181818182</v>
      </c>
      <c r="P194" s="115">
        <f t="shared" si="56"/>
        <v>6.6666666666666661</v>
      </c>
      <c r="Q194" s="115">
        <f t="shared" si="57"/>
        <v>5.6666666666666661</v>
      </c>
      <c r="R194" s="121">
        <f t="shared" si="58"/>
        <v>11.909090909090907</v>
      </c>
      <c r="S194" s="116">
        <f t="shared" si="59"/>
        <v>35.333333333333336</v>
      </c>
      <c r="T194" s="116">
        <f t="shared" si="60"/>
        <v>0.6</v>
      </c>
      <c r="U194" s="115">
        <f t="shared" si="50"/>
        <v>175</v>
      </c>
      <c r="V194" s="115">
        <f t="shared" si="61"/>
        <v>1100</v>
      </c>
      <c r="W194">
        <f t="shared" si="51"/>
        <v>1</v>
      </c>
      <c r="X194">
        <f t="shared" si="52"/>
        <v>0</v>
      </c>
      <c r="Y194">
        <f t="shared" si="65"/>
        <v>13.2</v>
      </c>
      <c r="AA194" s="122">
        <f t="shared" si="66"/>
        <v>34.799999999999997</v>
      </c>
      <c r="AB194" s="123">
        <f t="shared" si="62"/>
        <v>5.8</v>
      </c>
      <c r="AC194" s="123">
        <f t="shared" si="63"/>
        <v>5</v>
      </c>
    </row>
    <row r="195" spans="1:29" x14ac:dyDescent="0.25">
      <c r="A195" s="7" t="s">
        <v>321</v>
      </c>
      <c r="B195" s="7" t="s">
        <v>322</v>
      </c>
      <c r="C195" s="7">
        <v>16</v>
      </c>
      <c r="D195" s="7">
        <v>8</v>
      </c>
      <c r="E195" s="7">
        <v>6</v>
      </c>
      <c r="F195" s="7">
        <v>48</v>
      </c>
      <c r="G195" s="116">
        <f t="shared" si="53"/>
        <v>36</v>
      </c>
      <c r="H195" s="7">
        <v>36</v>
      </c>
      <c r="I195" s="7" t="s">
        <v>260</v>
      </c>
      <c r="J195" s="130">
        <v>702</v>
      </c>
      <c r="K195" s="130" t="s">
        <v>324</v>
      </c>
      <c r="L195" s="115">
        <v>0</v>
      </c>
      <c r="M195" s="114">
        <f t="shared" si="64"/>
        <v>48</v>
      </c>
      <c r="N195" s="114">
        <f t="shared" si="54"/>
        <v>29.090909090909093</v>
      </c>
      <c r="O195" s="116">
        <f t="shared" si="55"/>
        <v>21.81818181818182</v>
      </c>
      <c r="P195" s="115">
        <f t="shared" si="56"/>
        <v>6.6666666666666661</v>
      </c>
      <c r="Q195" s="115">
        <f t="shared" si="57"/>
        <v>5.6666666666666661</v>
      </c>
      <c r="R195" s="121">
        <f t="shared" si="58"/>
        <v>6.9090909090909065</v>
      </c>
      <c r="S195" s="116">
        <f t="shared" si="59"/>
        <v>30.333333333333336</v>
      </c>
      <c r="T195" s="116">
        <f t="shared" si="60"/>
        <v>0.6</v>
      </c>
      <c r="U195" s="115">
        <f t="shared" si="50"/>
        <v>175</v>
      </c>
      <c r="V195" s="115">
        <f t="shared" si="61"/>
        <v>1100</v>
      </c>
      <c r="W195">
        <f t="shared" si="51"/>
        <v>1</v>
      </c>
      <c r="X195">
        <f t="shared" si="52"/>
        <v>0</v>
      </c>
      <c r="Y195">
        <f t="shared" si="65"/>
        <v>13.2</v>
      </c>
      <c r="AA195" s="122">
        <f t="shared" si="66"/>
        <v>34.799999999999997</v>
      </c>
      <c r="AB195" s="123">
        <f t="shared" si="62"/>
        <v>5.8</v>
      </c>
      <c r="AC195" s="123">
        <f t="shared" si="63"/>
        <v>5</v>
      </c>
    </row>
    <row r="196" spans="1:29" x14ac:dyDescent="0.25">
      <c r="A196" s="7" t="s">
        <v>321</v>
      </c>
      <c r="B196" s="7" t="s">
        <v>322</v>
      </c>
      <c r="C196" s="7">
        <v>17</v>
      </c>
      <c r="D196" s="7">
        <v>8</v>
      </c>
      <c r="E196" s="7">
        <v>6</v>
      </c>
      <c r="F196" s="7">
        <v>48</v>
      </c>
      <c r="G196" s="116">
        <f t="shared" si="53"/>
        <v>36</v>
      </c>
      <c r="H196" s="7">
        <v>43</v>
      </c>
      <c r="I196" s="7" t="s">
        <v>260</v>
      </c>
      <c r="J196" s="130">
        <v>601</v>
      </c>
      <c r="K196" s="130" t="s">
        <v>324</v>
      </c>
      <c r="L196" s="115">
        <v>0</v>
      </c>
      <c r="M196" s="114">
        <f t="shared" si="64"/>
        <v>48</v>
      </c>
      <c r="N196" s="114">
        <f t="shared" si="54"/>
        <v>29.090909090909093</v>
      </c>
      <c r="O196" s="116">
        <f t="shared" si="55"/>
        <v>21.81818181818182</v>
      </c>
      <c r="P196" s="115">
        <f t="shared" si="56"/>
        <v>6.6666666666666661</v>
      </c>
      <c r="Q196" s="115">
        <f t="shared" si="57"/>
        <v>5.6666666666666661</v>
      </c>
      <c r="R196" s="121">
        <f t="shared" si="58"/>
        <v>13.909090909090907</v>
      </c>
      <c r="S196" s="116">
        <f t="shared" si="59"/>
        <v>37.333333333333336</v>
      </c>
      <c r="T196" s="116">
        <f t="shared" si="60"/>
        <v>0.6</v>
      </c>
      <c r="U196" s="115">
        <f t="shared" si="50"/>
        <v>175</v>
      </c>
      <c r="V196" s="115">
        <f t="shared" si="61"/>
        <v>1100</v>
      </c>
      <c r="W196">
        <f t="shared" si="51"/>
        <v>1</v>
      </c>
      <c r="X196">
        <f t="shared" si="52"/>
        <v>0</v>
      </c>
      <c r="Y196">
        <f t="shared" si="65"/>
        <v>13.2</v>
      </c>
      <c r="AA196" s="122">
        <f t="shared" si="66"/>
        <v>34.799999999999997</v>
      </c>
      <c r="AB196" s="123">
        <f t="shared" si="62"/>
        <v>5.8</v>
      </c>
      <c r="AC196" s="123">
        <f t="shared" si="63"/>
        <v>5</v>
      </c>
    </row>
    <row r="197" spans="1:29" x14ac:dyDescent="0.25">
      <c r="A197" s="7" t="s">
        <v>321</v>
      </c>
      <c r="B197" s="7" t="s">
        <v>322</v>
      </c>
      <c r="C197" s="7">
        <v>18</v>
      </c>
      <c r="D197" s="7">
        <v>8</v>
      </c>
      <c r="E197" s="7">
        <v>6</v>
      </c>
      <c r="F197" s="7">
        <v>48</v>
      </c>
      <c r="G197" s="116">
        <f t="shared" si="53"/>
        <v>36</v>
      </c>
      <c r="H197" s="7">
        <v>40</v>
      </c>
      <c r="I197" s="7" t="s">
        <v>260</v>
      </c>
      <c r="J197" s="130">
        <v>1001</v>
      </c>
      <c r="K197" s="130" t="s">
        <v>324</v>
      </c>
      <c r="L197" s="115">
        <v>0</v>
      </c>
      <c r="M197" s="114">
        <f t="shared" si="64"/>
        <v>48</v>
      </c>
      <c r="N197" s="114">
        <f t="shared" si="54"/>
        <v>29.090909090909093</v>
      </c>
      <c r="O197" s="116">
        <f t="shared" si="55"/>
        <v>21.81818181818182</v>
      </c>
      <c r="P197" s="115">
        <f t="shared" si="56"/>
        <v>6.6666666666666661</v>
      </c>
      <c r="Q197" s="115">
        <f t="shared" si="57"/>
        <v>5.6666666666666661</v>
      </c>
      <c r="R197" s="121">
        <f t="shared" si="58"/>
        <v>10.909090909090907</v>
      </c>
      <c r="S197" s="116">
        <f t="shared" si="59"/>
        <v>34.333333333333336</v>
      </c>
      <c r="T197" s="116">
        <f t="shared" si="60"/>
        <v>0.6</v>
      </c>
      <c r="U197" s="115">
        <f t="shared" si="50"/>
        <v>175</v>
      </c>
      <c r="V197" s="115">
        <f t="shared" si="61"/>
        <v>1100</v>
      </c>
      <c r="W197">
        <f t="shared" si="51"/>
        <v>1</v>
      </c>
      <c r="X197">
        <f t="shared" si="52"/>
        <v>0</v>
      </c>
      <c r="Y197">
        <f t="shared" si="65"/>
        <v>13.2</v>
      </c>
      <c r="AA197" s="122">
        <f t="shared" si="66"/>
        <v>34.799999999999997</v>
      </c>
      <c r="AB197" s="123">
        <f t="shared" si="62"/>
        <v>5.8</v>
      </c>
      <c r="AC197" s="123">
        <f t="shared" si="63"/>
        <v>5</v>
      </c>
    </row>
    <row r="198" spans="1:29" x14ac:dyDescent="0.25">
      <c r="A198" s="7" t="s">
        <v>321</v>
      </c>
      <c r="B198" s="7" t="s">
        <v>322</v>
      </c>
      <c r="C198" s="7">
        <v>19</v>
      </c>
      <c r="D198" s="7">
        <v>8</v>
      </c>
      <c r="E198" s="7">
        <v>6</v>
      </c>
      <c r="F198" s="7">
        <v>48</v>
      </c>
      <c r="G198" s="116">
        <f t="shared" si="53"/>
        <v>36</v>
      </c>
      <c r="H198" s="7">
        <v>40</v>
      </c>
      <c r="I198" s="7" t="s">
        <v>260</v>
      </c>
      <c r="J198" s="130">
        <v>1002</v>
      </c>
      <c r="K198" s="130" t="s">
        <v>324</v>
      </c>
      <c r="L198" s="115">
        <v>0</v>
      </c>
      <c r="M198" s="114">
        <f t="shared" si="64"/>
        <v>48</v>
      </c>
      <c r="N198" s="114">
        <f t="shared" si="54"/>
        <v>29.090909090909093</v>
      </c>
      <c r="O198" s="116">
        <f t="shared" si="55"/>
        <v>21.81818181818182</v>
      </c>
      <c r="P198" s="115">
        <f t="shared" si="56"/>
        <v>6.6666666666666661</v>
      </c>
      <c r="Q198" s="115">
        <f t="shared" si="57"/>
        <v>5.6666666666666661</v>
      </c>
      <c r="R198" s="121">
        <f t="shared" si="58"/>
        <v>10.909090909090907</v>
      </c>
      <c r="S198" s="116">
        <f t="shared" si="59"/>
        <v>34.333333333333336</v>
      </c>
      <c r="T198" s="116">
        <f t="shared" si="60"/>
        <v>0.6</v>
      </c>
      <c r="U198" s="115">
        <f t="shared" ref="U198:U261" si="67">($X$4*100/T198)-(100)</f>
        <v>175</v>
      </c>
      <c r="V198" s="115">
        <f t="shared" si="61"/>
        <v>1100</v>
      </c>
      <c r="W198">
        <f t="shared" ref="W198:W261" si="68">+IF(D198&gt;E198,1,0)</f>
        <v>1</v>
      </c>
      <c r="X198">
        <f t="shared" ref="X198:X261" si="69">+IF(E198&gt;D198,1,0)</f>
        <v>0</v>
      </c>
      <c r="Y198">
        <f t="shared" si="65"/>
        <v>13.2</v>
      </c>
      <c r="AA198" s="122">
        <f t="shared" si="66"/>
        <v>34.799999999999997</v>
      </c>
      <c r="AB198" s="123">
        <f t="shared" si="62"/>
        <v>5.8</v>
      </c>
      <c r="AC198" s="123">
        <f t="shared" si="63"/>
        <v>5</v>
      </c>
    </row>
    <row r="199" spans="1:29" x14ac:dyDescent="0.25">
      <c r="A199" s="7" t="s">
        <v>321</v>
      </c>
      <c r="B199" s="7" t="s">
        <v>322</v>
      </c>
      <c r="C199" s="7">
        <v>20</v>
      </c>
      <c r="D199" s="7">
        <v>8</v>
      </c>
      <c r="E199" s="7">
        <v>6</v>
      </c>
      <c r="F199" s="7">
        <v>48</v>
      </c>
      <c r="G199" s="116">
        <f t="shared" ref="G199:G262" si="70">F199-12</f>
        <v>36</v>
      </c>
      <c r="H199" s="7">
        <v>40</v>
      </c>
      <c r="I199" s="7" t="s">
        <v>260</v>
      </c>
      <c r="J199" s="130">
        <v>701</v>
      </c>
      <c r="K199" s="130" t="s">
        <v>324</v>
      </c>
      <c r="L199" s="115">
        <v>0</v>
      </c>
      <c r="M199" s="114">
        <f t="shared" si="64"/>
        <v>48</v>
      </c>
      <c r="N199" s="114">
        <f t="shared" ref="N199:N262" si="71">(F199-L199)/1.65</f>
        <v>29.090909090909093</v>
      </c>
      <c r="O199" s="116">
        <f t="shared" ref="O199:O262" si="72">(G199-L199)/1.65</f>
        <v>21.81818181818182</v>
      </c>
      <c r="P199" s="115">
        <f t="shared" ref="P199:P262" si="73">M199/7.2</f>
        <v>6.6666666666666661</v>
      </c>
      <c r="Q199" s="115">
        <f t="shared" ref="Q199:Q262" si="74">P199-1</f>
        <v>5.6666666666666661</v>
      </c>
      <c r="R199" s="121">
        <f t="shared" ref="R199:R262" si="75">H199-N199</f>
        <v>10.909090909090907</v>
      </c>
      <c r="S199" s="116">
        <f t="shared" ref="S199:S262" si="76">H199-P199+1</f>
        <v>34.333333333333336</v>
      </c>
      <c r="T199" s="116">
        <f t="shared" ref="T199:T262" si="77">G199/(M199+12)</f>
        <v>0.6</v>
      </c>
      <c r="U199" s="115">
        <f t="shared" si="67"/>
        <v>175</v>
      </c>
      <c r="V199" s="115">
        <f t="shared" ref="V199:V262" si="78">($Y$4*100/T199)-(100)</f>
        <v>1100</v>
      </c>
      <c r="W199">
        <f t="shared" si="68"/>
        <v>1</v>
      </c>
      <c r="X199">
        <f t="shared" si="69"/>
        <v>0</v>
      </c>
      <c r="Y199">
        <f t="shared" si="65"/>
        <v>13.2</v>
      </c>
      <c r="AA199" s="122">
        <f t="shared" si="66"/>
        <v>34.799999999999997</v>
      </c>
      <c r="AB199" s="123">
        <f t="shared" ref="AB199:AB262" si="79">+AA199/6</f>
        <v>5.8</v>
      </c>
      <c r="AC199" s="123">
        <f t="shared" ref="AC199:AC262" si="80">+ROUNDDOWN(AB199,0)</f>
        <v>5</v>
      </c>
    </row>
    <row r="200" spans="1:29" x14ac:dyDescent="0.25">
      <c r="A200" s="7" t="s">
        <v>321</v>
      </c>
      <c r="B200" s="7" t="s">
        <v>322</v>
      </c>
      <c r="C200" s="7">
        <v>21</v>
      </c>
      <c r="D200" s="7">
        <v>8</v>
      </c>
      <c r="E200" s="7">
        <v>6</v>
      </c>
      <c r="F200" s="7">
        <v>48</v>
      </c>
      <c r="G200" s="116">
        <f t="shared" si="70"/>
        <v>36</v>
      </c>
      <c r="H200" s="7">
        <v>47</v>
      </c>
      <c r="I200" s="7" t="s">
        <v>260</v>
      </c>
      <c r="J200" s="130">
        <v>603</v>
      </c>
      <c r="K200" s="130" t="s">
        <v>324</v>
      </c>
      <c r="L200" s="115">
        <v>0</v>
      </c>
      <c r="M200" s="114">
        <f t="shared" ref="M200:M263" si="81">F200-L200</f>
        <v>48</v>
      </c>
      <c r="N200" s="114">
        <f t="shared" si="71"/>
        <v>29.090909090909093</v>
      </c>
      <c r="O200" s="116">
        <f t="shared" si="72"/>
        <v>21.81818181818182</v>
      </c>
      <c r="P200" s="115">
        <f t="shared" si="73"/>
        <v>6.6666666666666661</v>
      </c>
      <c r="Q200" s="115">
        <f t="shared" si="74"/>
        <v>5.6666666666666661</v>
      </c>
      <c r="R200" s="121">
        <f t="shared" si="75"/>
        <v>17.909090909090907</v>
      </c>
      <c r="S200" s="116">
        <f t="shared" si="76"/>
        <v>41.333333333333336</v>
      </c>
      <c r="T200" s="116">
        <f t="shared" si="77"/>
        <v>0.6</v>
      </c>
      <c r="U200" s="115">
        <f t="shared" si="67"/>
        <v>175</v>
      </c>
      <c r="V200" s="115">
        <f t="shared" si="78"/>
        <v>1100</v>
      </c>
      <c r="W200">
        <f t="shared" si="68"/>
        <v>1</v>
      </c>
      <c r="X200">
        <f t="shared" si="69"/>
        <v>0</v>
      </c>
      <c r="Y200">
        <f t="shared" si="65"/>
        <v>13.2</v>
      </c>
      <c r="AA200" s="122">
        <f t="shared" si="66"/>
        <v>34.799999999999997</v>
      </c>
      <c r="AB200" s="123">
        <f t="shared" si="79"/>
        <v>5.8</v>
      </c>
      <c r="AC200" s="123">
        <f t="shared" si="80"/>
        <v>5</v>
      </c>
    </row>
    <row r="201" spans="1:29" x14ac:dyDescent="0.25">
      <c r="A201" s="7" t="s">
        <v>321</v>
      </c>
      <c r="B201" s="7" t="s">
        <v>322</v>
      </c>
      <c r="C201" s="7">
        <v>22</v>
      </c>
      <c r="D201" s="7">
        <v>8</v>
      </c>
      <c r="E201" s="7">
        <v>6</v>
      </c>
      <c r="F201" s="7">
        <v>48</v>
      </c>
      <c r="G201" s="116">
        <f t="shared" si="70"/>
        <v>36</v>
      </c>
      <c r="H201" s="7">
        <v>39</v>
      </c>
      <c r="I201" s="7" t="s">
        <v>260</v>
      </c>
      <c r="J201" s="130">
        <v>801</v>
      </c>
      <c r="K201" s="130" t="s">
        <v>324</v>
      </c>
      <c r="L201" s="115">
        <v>0</v>
      </c>
      <c r="M201" s="114">
        <f t="shared" si="81"/>
        <v>48</v>
      </c>
      <c r="N201" s="114">
        <f t="shared" si="71"/>
        <v>29.090909090909093</v>
      </c>
      <c r="O201" s="116">
        <f t="shared" si="72"/>
        <v>21.81818181818182</v>
      </c>
      <c r="P201" s="115">
        <f t="shared" si="73"/>
        <v>6.6666666666666661</v>
      </c>
      <c r="Q201" s="115">
        <f t="shared" si="74"/>
        <v>5.6666666666666661</v>
      </c>
      <c r="R201" s="121">
        <f t="shared" si="75"/>
        <v>9.9090909090909065</v>
      </c>
      <c r="S201" s="116">
        <f t="shared" si="76"/>
        <v>33.333333333333336</v>
      </c>
      <c r="T201" s="116">
        <f t="shared" si="77"/>
        <v>0.6</v>
      </c>
      <c r="U201" s="115">
        <f t="shared" si="67"/>
        <v>175</v>
      </c>
      <c r="V201" s="115">
        <f t="shared" si="78"/>
        <v>1100</v>
      </c>
      <c r="W201">
        <f t="shared" si="68"/>
        <v>1</v>
      </c>
      <c r="X201">
        <f t="shared" si="69"/>
        <v>0</v>
      </c>
      <c r="Y201">
        <f t="shared" si="65"/>
        <v>13.2</v>
      </c>
      <c r="AA201" s="122">
        <f t="shared" si="66"/>
        <v>34.799999999999997</v>
      </c>
      <c r="AB201" s="123">
        <f t="shared" si="79"/>
        <v>5.8</v>
      </c>
      <c r="AC201" s="123">
        <f t="shared" si="80"/>
        <v>5</v>
      </c>
    </row>
    <row r="202" spans="1:29" x14ac:dyDescent="0.25">
      <c r="A202" s="7" t="s">
        <v>321</v>
      </c>
      <c r="B202" s="7" t="s">
        <v>322</v>
      </c>
      <c r="C202" s="7">
        <v>23</v>
      </c>
      <c r="D202" s="7">
        <v>8</v>
      </c>
      <c r="E202" s="7">
        <v>6</v>
      </c>
      <c r="F202" s="7">
        <v>48</v>
      </c>
      <c r="G202" s="116">
        <f t="shared" si="70"/>
        <v>36</v>
      </c>
      <c r="H202" s="7">
        <v>41</v>
      </c>
      <c r="I202" s="7" t="s">
        <v>260</v>
      </c>
      <c r="J202" s="130">
        <v>901</v>
      </c>
      <c r="K202" s="130" t="s">
        <v>324</v>
      </c>
      <c r="L202" s="115">
        <v>0</v>
      </c>
      <c r="M202" s="114">
        <f t="shared" si="81"/>
        <v>48</v>
      </c>
      <c r="N202" s="114">
        <f t="shared" si="71"/>
        <v>29.090909090909093</v>
      </c>
      <c r="O202" s="116">
        <f t="shared" si="72"/>
        <v>21.81818181818182</v>
      </c>
      <c r="P202" s="115">
        <f t="shared" si="73"/>
        <v>6.6666666666666661</v>
      </c>
      <c r="Q202" s="115">
        <f t="shared" si="74"/>
        <v>5.6666666666666661</v>
      </c>
      <c r="R202" s="121">
        <f t="shared" si="75"/>
        <v>11.909090909090907</v>
      </c>
      <c r="S202" s="116">
        <f t="shared" si="76"/>
        <v>35.333333333333336</v>
      </c>
      <c r="T202" s="116">
        <f t="shared" si="77"/>
        <v>0.6</v>
      </c>
      <c r="U202" s="115">
        <f t="shared" si="67"/>
        <v>175</v>
      </c>
      <c r="V202" s="115">
        <f t="shared" si="78"/>
        <v>1100</v>
      </c>
      <c r="W202">
        <f t="shared" si="68"/>
        <v>1</v>
      </c>
      <c r="X202">
        <f t="shared" si="69"/>
        <v>0</v>
      </c>
      <c r="Y202">
        <f t="shared" si="65"/>
        <v>13.2</v>
      </c>
      <c r="AA202" s="122">
        <f t="shared" si="66"/>
        <v>34.799999999999997</v>
      </c>
      <c r="AB202" s="123">
        <f t="shared" si="79"/>
        <v>5.8</v>
      </c>
      <c r="AC202" s="123">
        <f t="shared" si="80"/>
        <v>5</v>
      </c>
    </row>
    <row r="203" spans="1:29" x14ac:dyDescent="0.25">
      <c r="A203" s="7" t="s">
        <v>321</v>
      </c>
      <c r="B203" s="7" t="s">
        <v>322</v>
      </c>
      <c r="C203" s="7">
        <v>24</v>
      </c>
      <c r="D203" s="7">
        <v>8</v>
      </c>
      <c r="E203" s="7">
        <v>6</v>
      </c>
      <c r="F203" s="7">
        <v>48</v>
      </c>
      <c r="G203" s="116">
        <f t="shared" si="70"/>
        <v>36</v>
      </c>
      <c r="H203" s="7">
        <v>31</v>
      </c>
      <c r="I203" s="7" t="s">
        <v>260</v>
      </c>
      <c r="J203" s="130">
        <v>703</v>
      </c>
      <c r="K203" s="130" t="s">
        <v>324</v>
      </c>
      <c r="L203" s="115">
        <v>0</v>
      </c>
      <c r="M203" s="114">
        <f t="shared" si="81"/>
        <v>48</v>
      </c>
      <c r="N203" s="114">
        <f t="shared" si="71"/>
        <v>29.090909090909093</v>
      </c>
      <c r="O203" s="116">
        <f t="shared" si="72"/>
        <v>21.81818181818182</v>
      </c>
      <c r="P203" s="115">
        <f t="shared" si="73"/>
        <v>6.6666666666666661</v>
      </c>
      <c r="Q203" s="115">
        <f t="shared" si="74"/>
        <v>5.6666666666666661</v>
      </c>
      <c r="R203" s="121">
        <f t="shared" si="75"/>
        <v>1.9090909090909065</v>
      </c>
      <c r="S203" s="116">
        <f t="shared" si="76"/>
        <v>25.333333333333336</v>
      </c>
      <c r="T203" s="116">
        <f t="shared" si="77"/>
        <v>0.6</v>
      </c>
      <c r="U203" s="115">
        <f t="shared" si="67"/>
        <v>175</v>
      </c>
      <c r="V203" s="115">
        <f t="shared" si="78"/>
        <v>1100</v>
      </c>
      <c r="W203">
        <f t="shared" si="68"/>
        <v>1</v>
      </c>
      <c r="X203">
        <f t="shared" si="69"/>
        <v>0</v>
      </c>
      <c r="Y203">
        <f t="shared" si="65"/>
        <v>13.2</v>
      </c>
      <c r="AA203" s="122">
        <f t="shared" si="66"/>
        <v>34.799999999999997</v>
      </c>
      <c r="AB203" s="123">
        <f t="shared" si="79"/>
        <v>5.8</v>
      </c>
      <c r="AC203" s="123">
        <f t="shared" si="80"/>
        <v>5</v>
      </c>
    </row>
    <row r="204" spans="1:29" x14ac:dyDescent="0.25">
      <c r="A204" s="7" t="s">
        <v>321</v>
      </c>
      <c r="B204" s="7" t="s">
        <v>322</v>
      </c>
      <c r="C204" s="7">
        <v>25</v>
      </c>
      <c r="D204" s="7">
        <v>8</v>
      </c>
      <c r="E204" s="7">
        <v>6</v>
      </c>
      <c r="F204" s="7">
        <v>48</v>
      </c>
      <c r="G204" s="116">
        <f t="shared" si="70"/>
        <v>36</v>
      </c>
      <c r="H204" s="7">
        <v>30</v>
      </c>
      <c r="I204" s="7" t="s">
        <v>260</v>
      </c>
      <c r="J204" s="130" t="s">
        <v>305</v>
      </c>
      <c r="K204" s="130" t="s">
        <v>324</v>
      </c>
      <c r="L204" s="115">
        <v>0</v>
      </c>
      <c r="M204" s="114">
        <f t="shared" si="81"/>
        <v>48</v>
      </c>
      <c r="N204" s="114">
        <f t="shared" si="71"/>
        <v>29.090909090909093</v>
      </c>
      <c r="O204" s="116">
        <f t="shared" si="72"/>
        <v>21.81818181818182</v>
      </c>
      <c r="P204" s="115">
        <f t="shared" si="73"/>
        <v>6.6666666666666661</v>
      </c>
      <c r="Q204" s="115">
        <f t="shared" si="74"/>
        <v>5.6666666666666661</v>
      </c>
      <c r="R204" s="121">
        <f t="shared" si="75"/>
        <v>0.90909090909090651</v>
      </c>
      <c r="S204" s="116">
        <f t="shared" si="76"/>
        <v>24.333333333333336</v>
      </c>
      <c r="T204" s="116">
        <f t="shared" si="77"/>
        <v>0.6</v>
      </c>
      <c r="U204" s="115">
        <f t="shared" si="67"/>
        <v>175</v>
      </c>
      <c r="V204" s="115">
        <f t="shared" si="78"/>
        <v>1100</v>
      </c>
      <c r="W204">
        <f t="shared" si="68"/>
        <v>1</v>
      </c>
      <c r="X204">
        <f t="shared" si="69"/>
        <v>0</v>
      </c>
      <c r="Y204">
        <f t="shared" si="65"/>
        <v>13.2</v>
      </c>
      <c r="AA204" s="122">
        <f t="shared" si="66"/>
        <v>34.799999999999997</v>
      </c>
      <c r="AB204" s="123">
        <f t="shared" si="79"/>
        <v>5.8</v>
      </c>
      <c r="AC204" s="123">
        <f t="shared" si="80"/>
        <v>5</v>
      </c>
    </row>
    <row r="205" spans="1:29" x14ac:dyDescent="0.25">
      <c r="A205" s="7" t="s">
        <v>321</v>
      </c>
      <c r="B205" s="7" t="s">
        <v>322</v>
      </c>
      <c r="C205" s="7">
        <v>26</v>
      </c>
      <c r="D205" s="7">
        <v>8</v>
      </c>
      <c r="E205" s="7">
        <v>6</v>
      </c>
      <c r="F205" s="7">
        <v>48</v>
      </c>
      <c r="G205" s="116">
        <f t="shared" si="70"/>
        <v>36</v>
      </c>
      <c r="H205" s="7">
        <v>30</v>
      </c>
      <c r="I205" s="7" t="s">
        <v>260</v>
      </c>
      <c r="J205" s="130" t="s">
        <v>304</v>
      </c>
      <c r="K205" s="130" t="s">
        <v>324</v>
      </c>
      <c r="L205" s="115">
        <v>0</v>
      </c>
      <c r="M205" s="114">
        <f t="shared" si="81"/>
        <v>48</v>
      </c>
      <c r="N205" s="114">
        <f t="shared" si="71"/>
        <v>29.090909090909093</v>
      </c>
      <c r="O205" s="116">
        <f t="shared" si="72"/>
        <v>21.81818181818182</v>
      </c>
      <c r="P205" s="115">
        <f t="shared" si="73"/>
        <v>6.6666666666666661</v>
      </c>
      <c r="Q205" s="115">
        <f t="shared" si="74"/>
        <v>5.6666666666666661</v>
      </c>
      <c r="R205" s="121">
        <f t="shared" si="75"/>
        <v>0.90909090909090651</v>
      </c>
      <c r="S205" s="116">
        <f t="shared" si="76"/>
        <v>24.333333333333336</v>
      </c>
      <c r="T205" s="116">
        <f t="shared" si="77"/>
        <v>0.6</v>
      </c>
      <c r="U205" s="115">
        <f t="shared" si="67"/>
        <v>175</v>
      </c>
      <c r="V205" s="115">
        <f t="shared" si="78"/>
        <v>1100</v>
      </c>
      <c r="W205">
        <f t="shared" si="68"/>
        <v>1</v>
      </c>
      <c r="X205">
        <f t="shared" si="69"/>
        <v>0</v>
      </c>
      <c r="Y205">
        <f t="shared" si="65"/>
        <v>13.2</v>
      </c>
      <c r="AA205" s="122">
        <f t="shared" si="66"/>
        <v>34.799999999999997</v>
      </c>
      <c r="AB205" s="123">
        <f t="shared" si="79"/>
        <v>5.8</v>
      </c>
      <c r="AC205" s="123">
        <f t="shared" si="80"/>
        <v>5</v>
      </c>
    </row>
    <row r="206" spans="1:29" x14ac:dyDescent="0.25">
      <c r="A206" s="7" t="s">
        <v>321</v>
      </c>
      <c r="B206" s="7" t="s">
        <v>322</v>
      </c>
      <c r="C206" s="7">
        <v>27</v>
      </c>
      <c r="D206" s="7">
        <v>8</v>
      </c>
      <c r="E206" s="7">
        <v>6</v>
      </c>
      <c r="F206" s="7">
        <v>48</v>
      </c>
      <c r="G206" s="116">
        <f t="shared" si="70"/>
        <v>36</v>
      </c>
      <c r="H206" s="7">
        <v>39</v>
      </c>
      <c r="I206" s="7" t="s">
        <v>325</v>
      </c>
      <c r="J206" s="130">
        <v>1102</v>
      </c>
      <c r="K206" s="130" t="s">
        <v>323</v>
      </c>
      <c r="L206" s="115">
        <v>0</v>
      </c>
      <c r="M206" s="114">
        <f t="shared" si="81"/>
        <v>48</v>
      </c>
      <c r="N206" s="114">
        <f t="shared" si="71"/>
        <v>29.090909090909093</v>
      </c>
      <c r="O206" s="116">
        <f t="shared" si="72"/>
        <v>21.81818181818182</v>
      </c>
      <c r="P206" s="115">
        <f t="shared" si="73"/>
        <v>6.6666666666666661</v>
      </c>
      <c r="Q206" s="115">
        <f t="shared" si="74"/>
        <v>5.6666666666666661</v>
      </c>
      <c r="R206" s="121">
        <f t="shared" si="75"/>
        <v>9.9090909090909065</v>
      </c>
      <c r="S206" s="116">
        <f t="shared" si="76"/>
        <v>33.333333333333336</v>
      </c>
      <c r="T206" s="116">
        <f t="shared" si="77"/>
        <v>0.6</v>
      </c>
      <c r="U206" s="115">
        <f t="shared" si="67"/>
        <v>175</v>
      </c>
      <c r="V206" s="115">
        <f t="shared" si="78"/>
        <v>1100</v>
      </c>
      <c r="W206">
        <f t="shared" si="68"/>
        <v>1</v>
      </c>
      <c r="X206">
        <f t="shared" si="69"/>
        <v>0</v>
      </c>
      <c r="Y206">
        <f t="shared" si="65"/>
        <v>13.2</v>
      </c>
      <c r="AA206" s="122">
        <f t="shared" si="66"/>
        <v>34.799999999999997</v>
      </c>
      <c r="AB206" s="123">
        <f t="shared" si="79"/>
        <v>5.8</v>
      </c>
      <c r="AC206" s="123">
        <f t="shared" si="80"/>
        <v>5</v>
      </c>
    </row>
    <row r="207" spans="1:29" x14ac:dyDescent="0.25">
      <c r="A207" s="7" t="s">
        <v>321</v>
      </c>
      <c r="B207" s="7" t="s">
        <v>322</v>
      </c>
      <c r="C207" s="7">
        <v>1</v>
      </c>
      <c r="D207" s="7">
        <v>8</v>
      </c>
      <c r="E207" s="7">
        <v>6</v>
      </c>
      <c r="F207" s="7">
        <v>48</v>
      </c>
      <c r="G207" s="116">
        <f t="shared" si="70"/>
        <v>36</v>
      </c>
      <c r="H207" s="7">
        <v>30</v>
      </c>
      <c r="I207" s="7" t="s">
        <v>261</v>
      </c>
      <c r="J207" s="130">
        <v>202</v>
      </c>
      <c r="K207" s="130"/>
      <c r="L207" s="115">
        <v>0</v>
      </c>
      <c r="M207" s="114">
        <f t="shared" si="81"/>
        <v>48</v>
      </c>
      <c r="N207" s="114">
        <f t="shared" si="71"/>
        <v>29.090909090909093</v>
      </c>
      <c r="O207" s="116">
        <f t="shared" si="72"/>
        <v>21.81818181818182</v>
      </c>
      <c r="P207" s="115">
        <f t="shared" si="73"/>
        <v>6.6666666666666661</v>
      </c>
      <c r="Q207" s="115">
        <f t="shared" si="74"/>
        <v>5.6666666666666661</v>
      </c>
      <c r="R207" s="121">
        <f t="shared" si="75"/>
        <v>0.90909090909090651</v>
      </c>
      <c r="S207" s="116">
        <f t="shared" si="76"/>
        <v>24.333333333333336</v>
      </c>
      <c r="T207" s="116">
        <f t="shared" si="77"/>
        <v>0.6</v>
      </c>
      <c r="U207" s="115">
        <f t="shared" si="67"/>
        <v>175</v>
      </c>
      <c r="V207" s="115">
        <f t="shared" si="78"/>
        <v>1100</v>
      </c>
      <c r="W207">
        <f t="shared" si="68"/>
        <v>1</v>
      </c>
      <c r="X207">
        <f t="shared" si="69"/>
        <v>0</v>
      </c>
      <c r="Y207">
        <f t="shared" si="65"/>
        <v>13.2</v>
      </c>
      <c r="AA207" s="122">
        <f t="shared" ref="AA207:AA238" si="82">+F207-Y207</f>
        <v>34.799999999999997</v>
      </c>
      <c r="AB207" s="123">
        <f t="shared" si="79"/>
        <v>5.8</v>
      </c>
      <c r="AC207" s="123">
        <f t="shared" si="80"/>
        <v>5</v>
      </c>
    </row>
    <row r="208" spans="1:29" x14ac:dyDescent="0.25">
      <c r="A208" s="7" t="s">
        <v>321</v>
      </c>
      <c r="B208" s="7" t="s">
        <v>322</v>
      </c>
      <c r="C208" s="7">
        <v>2</v>
      </c>
      <c r="D208" s="7">
        <v>8</v>
      </c>
      <c r="E208" s="7">
        <v>6</v>
      </c>
      <c r="F208" s="7">
        <v>48</v>
      </c>
      <c r="G208" s="116">
        <f t="shared" si="70"/>
        <v>36</v>
      </c>
      <c r="H208" s="7">
        <v>31</v>
      </c>
      <c r="I208" s="7" t="s">
        <v>261</v>
      </c>
      <c r="J208" s="130">
        <v>502</v>
      </c>
      <c r="K208" s="130"/>
      <c r="L208" s="115">
        <v>0</v>
      </c>
      <c r="M208" s="114">
        <f t="shared" si="81"/>
        <v>48</v>
      </c>
      <c r="N208" s="114">
        <f t="shared" si="71"/>
        <v>29.090909090909093</v>
      </c>
      <c r="O208" s="116">
        <f t="shared" si="72"/>
        <v>21.81818181818182</v>
      </c>
      <c r="P208" s="115">
        <f t="shared" si="73"/>
        <v>6.6666666666666661</v>
      </c>
      <c r="Q208" s="115">
        <f t="shared" si="74"/>
        <v>5.6666666666666661</v>
      </c>
      <c r="R208" s="121">
        <f t="shared" si="75"/>
        <v>1.9090909090909065</v>
      </c>
      <c r="S208" s="116">
        <f t="shared" si="76"/>
        <v>25.333333333333336</v>
      </c>
      <c r="T208" s="116">
        <f t="shared" si="77"/>
        <v>0.6</v>
      </c>
      <c r="U208" s="115">
        <f t="shared" si="67"/>
        <v>175</v>
      </c>
      <c r="V208" s="115">
        <f t="shared" si="78"/>
        <v>1100</v>
      </c>
      <c r="W208">
        <f t="shared" si="68"/>
        <v>1</v>
      </c>
      <c r="X208">
        <f t="shared" si="69"/>
        <v>0</v>
      </c>
      <c r="Y208">
        <f t="shared" si="65"/>
        <v>13.2</v>
      </c>
      <c r="AA208" s="122">
        <f t="shared" si="82"/>
        <v>34.799999999999997</v>
      </c>
      <c r="AB208" s="123">
        <f t="shared" si="79"/>
        <v>5.8</v>
      </c>
      <c r="AC208" s="123">
        <f t="shared" si="80"/>
        <v>5</v>
      </c>
    </row>
    <row r="209" spans="1:29" x14ac:dyDescent="0.25">
      <c r="A209" s="7" t="s">
        <v>321</v>
      </c>
      <c r="B209" s="7" t="s">
        <v>322</v>
      </c>
      <c r="C209" s="7">
        <v>3</v>
      </c>
      <c r="D209" s="7">
        <v>8</v>
      </c>
      <c r="E209" s="7">
        <v>6</v>
      </c>
      <c r="F209" s="7">
        <v>48</v>
      </c>
      <c r="G209" s="116">
        <f t="shared" si="70"/>
        <v>36</v>
      </c>
      <c r="H209" s="7">
        <v>12</v>
      </c>
      <c r="I209" s="7" t="s">
        <v>261</v>
      </c>
      <c r="J209" s="130" t="s">
        <v>262</v>
      </c>
      <c r="K209" s="130"/>
      <c r="L209" s="115">
        <v>0</v>
      </c>
      <c r="M209" s="114">
        <f t="shared" si="81"/>
        <v>48</v>
      </c>
      <c r="N209" s="114">
        <f t="shared" si="71"/>
        <v>29.090909090909093</v>
      </c>
      <c r="O209" s="116">
        <f t="shared" si="72"/>
        <v>21.81818181818182</v>
      </c>
      <c r="P209" s="115">
        <f t="shared" si="73"/>
        <v>6.6666666666666661</v>
      </c>
      <c r="Q209" s="115">
        <f t="shared" si="74"/>
        <v>5.6666666666666661</v>
      </c>
      <c r="R209" s="121">
        <f t="shared" si="75"/>
        <v>-17.090909090909093</v>
      </c>
      <c r="S209" s="116">
        <f t="shared" si="76"/>
        <v>6.3333333333333339</v>
      </c>
      <c r="T209" s="116">
        <f t="shared" si="77"/>
        <v>0.6</v>
      </c>
      <c r="U209" s="115">
        <f t="shared" si="67"/>
        <v>175</v>
      </c>
      <c r="V209" s="115">
        <f t="shared" si="78"/>
        <v>1100</v>
      </c>
      <c r="W209">
        <f t="shared" si="68"/>
        <v>1</v>
      </c>
      <c r="X209">
        <f t="shared" si="69"/>
        <v>0</v>
      </c>
      <c r="Y209">
        <f t="shared" si="65"/>
        <v>13.2</v>
      </c>
      <c r="AA209" s="122">
        <f t="shared" si="82"/>
        <v>34.799999999999997</v>
      </c>
      <c r="AB209" s="123">
        <f t="shared" si="79"/>
        <v>5.8</v>
      </c>
      <c r="AC209" s="123">
        <f t="shared" si="80"/>
        <v>5</v>
      </c>
    </row>
    <row r="210" spans="1:29" x14ac:dyDescent="0.25">
      <c r="A210" s="7" t="s">
        <v>321</v>
      </c>
      <c r="B210" s="7" t="s">
        <v>322</v>
      </c>
      <c r="C210" s="7">
        <v>6</v>
      </c>
      <c r="D210" s="7">
        <v>8</v>
      </c>
      <c r="E210" s="7">
        <v>6</v>
      </c>
      <c r="F210" s="7">
        <v>48</v>
      </c>
      <c r="G210" s="116">
        <f t="shared" si="70"/>
        <v>36</v>
      </c>
      <c r="H210" s="7">
        <v>23</v>
      </c>
      <c r="I210" s="7" t="s">
        <v>261</v>
      </c>
      <c r="J210" s="130" t="s">
        <v>270</v>
      </c>
      <c r="K210" s="130"/>
      <c r="L210" s="115">
        <v>0</v>
      </c>
      <c r="M210" s="114">
        <f t="shared" si="81"/>
        <v>48</v>
      </c>
      <c r="N210" s="114">
        <f t="shared" si="71"/>
        <v>29.090909090909093</v>
      </c>
      <c r="O210" s="116">
        <f t="shared" si="72"/>
        <v>21.81818181818182</v>
      </c>
      <c r="P210" s="115">
        <f t="shared" si="73"/>
        <v>6.6666666666666661</v>
      </c>
      <c r="Q210" s="115">
        <f t="shared" si="74"/>
        <v>5.6666666666666661</v>
      </c>
      <c r="R210" s="121">
        <f t="shared" si="75"/>
        <v>-6.0909090909090935</v>
      </c>
      <c r="S210" s="116">
        <f t="shared" si="76"/>
        <v>17.333333333333336</v>
      </c>
      <c r="T210" s="116">
        <f t="shared" si="77"/>
        <v>0.6</v>
      </c>
      <c r="U210" s="115">
        <f t="shared" si="67"/>
        <v>175</v>
      </c>
      <c r="V210" s="115">
        <f t="shared" si="78"/>
        <v>1100</v>
      </c>
      <c r="W210">
        <f t="shared" si="68"/>
        <v>1</v>
      </c>
      <c r="X210">
        <f t="shared" si="69"/>
        <v>0</v>
      </c>
      <c r="Y210">
        <f t="shared" si="65"/>
        <v>13.2</v>
      </c>
      <c r="AA210" s="122">
        <f t="shared" si="82"/>
        <v>34.799999999999997</v>
      </c>
      <c r="AB210" s="123">
        <f t="shared" si="79"/>
        <v>5.8</v>
      </c>
      <c r="AC210" s="123">
        <f t="shared" si="80"/>
        <v>5</v>
      </c>
    </row>
    <row r="211" spans="1:29" x14ac:dyDescent="0.25">
      <c r="A211" s="7" t="s">
        <v>321</v>
      </c>
      <c r="B211" s="7" t="s">
        <v>322</v>
      </c>
      <c r="C211" s="7">
        <v>7</v>
      </c>
      <c r="D211" s="7">
        <v>8</v>
      </c>
      <c r="E211" s="7">
        <v>6</v>
      </c>
      <c r="F211" s="7">
        <v>48</v>
      </c>
      <c r="G211" s="116">
        <f t="shared" si="70"/>
        <v>36</v>
      </c>
      <c r="H211" s="7">
        <v>30</v>
      </c>
      <c r="I211" s="7" t="s">
        <v>261</v>
      </c>
      <c r="J211" s="130">
        <v>102</v>
      </c>
      <c r="K211" s="130"/>
      <c r="L211" s="115">
        <v>0</v>
      </c>
      <c r="M211" s="114">
        <f t="shared" si="81"/>
        <v>48</v>
      </c>
      <c r="N211" s="114">
        <f t="shared" si="71"/>
        <v>29.090909090909093</v>
      </c>
      <c r="O211" s="116">
        <f t="shared" si="72"/>
        <v>21.81818181818182</v>
      </c>
      <c r="P211" s="115">
        <f t="shared" si="73"/>
        <v>6.6666666666666661</v>
      </c>
      <c r="Q211" s="115">
        <f t="shared" si="74"/>
        <v>5.6666666666666661</v>
      </c>
      <c r="R211" s="121">
        <f t="shared" si="75"/>
        <v>0.90909090909090651</v>
      </c>
      <c r="S211" s="116">
        <f t="shared" si="76"/>
        <v>24.333333333333336</v>
      </c>
      <c r="T211" s="116">
        <f t="shared" si="77"/>
        <v>0.6</v>
      </c>
      <c r="U211" s="115">
        <f t="shared" si="67"/>
        <v>175</v>
      </c>
      <c r="V211" s="115">
        <f t="shared" si="78"/>
        <v>1100</v>
      </c>
      <c r="W211">
        <f t="shared" si="68"/>
        <v>1</v>
      </c>
      <c r="X211">
        <f t="shared" si="69"/>
        <v>0</v>
      </c>
      <c r="Y211">
        <f t="shared" si="65"/>
        <v>13.2</v>
      </c>
      <c r="AA211" s="122">
        <f t="shared" si="82"/>
        <v>34.799999999999997</v>
      </c>
      <c r="AB211" s="123">
        <f t="shared" si="79"/>
        <v>5.8</v>
      </c>
      <c r="AC211" s="123">
        <f t="shared" si="80"/>
        <v>5</v>
      </c>
    </row>
    <row r="212" spans="1:29" x14ac:dyDescent="0.25">
      <c r="A212" s="7" t="s">
        <v>321</v>
      </c>
      <c r="B212" s="7" t="s">
        <v>322</v>
      </c>
      <c r="C212" s="7">
        <v>8</v>
      </c>
      <c r="D212" s="7">
        <v>8</v>
      </c>
      <c r="E212" s="7">
        <v>6</v>
      </c>
      <c r="F212" s="7">
        <v>48</v>
      </c>
      <c r="G212" s="116">
        <f t="shared" si="70"/>
        <v>36</v>
      </c>
      <c r="H212" s="7">
        <v>38</v>
      </c>
      <c r="I212" s="7" t="s">
        <v>261</v>
      </c>
      <c r="J212" s="130">
        <v>302</v>
      </c>
      <c r="K212" s="130"/>
      <c r="L212" s="115">
        <v>0</v>
      </c>
      <c r="M212" s="114">
        <f t="shared" si="81"/>
        <v>48</v>
      </c>
      <c r="N212" s="114">
        <f t="shared" si="71"/>
        <v>29.090909090909093</v>
      </c>
      <c r="O212" s="116">
        <f t="shared" si="72"/>
        <v>21.81818181818182</v>
      </c>
      <c r="P212" s="115">
        <f t="shared" si="73"/>
        <v>6.6666666666666661</v>
      </c>
      <c r="Q212" s="115">
        <f t="shared" si="74"/>
        <v>5.6666666666666661</v>
      </c>
      <c r="R212" s="121">
        <f t="shared" si="75"/>
        <v>8.9090909090909065</v>
      </c>
      <c r="S212" s="116">
        <f t="shared" si="76"/>
        <v>32.333333333333336</v>
      </c>
      <c r="T212" s="116">
        <f t="shared" si="77"/>
        <v>0.6</v>
      </c>
      <c r="U212" s="115">
        <f t="shared" si="67"/>
        <v>175</v>
      </c>
      <c r="V212" s="115">
        <f t="shared" si="78"/>
        <v>1100</v>
      </c>
      <c r="W212">
        <f t="shared" si="68"/>
        <v>1</v>
      </c>
      <c r="X212">
        <f t="shared" si="69"/>
        <v>0</v>
      </c>
      <c r="Y212">
        <f t="shared" si="65"/>
        <v>13.2</v>
      </c>
      <c r="AA212" s="122">
        <f t="shared" si="82"/>
        <v>34.799999999999997</v>
      </c>
      <c r="AB212" s="123">
        <f t="shared" si="79"/>
        <v>5.8</v>
      </c>
      <c r="AC212" s="123">
        <f t="shared" si="80"/>
        <v>5</v>
      </c>
    </row>
    <row r="213" spans="1:29" x14ac:dyDescent="0.25">
      <c r="A213" s="7" t="s">
        <v>321</v>
      </c>
      <c r="B213" s="7" t="s">
        <v>322</v>
      </c>
      <c r="C213" s="7">
        <v>11</v>
      </c>
      <c r="D213" s="7">
        <v>8</v>
      </c>
      <c r="E213" s="7">
        <v>6</v>
      </c>
      <c r="F213" s="7">
        <v>48</v>
      </c>
      <c r="G213" s="116">
        <f t="shared" si="70"/>
        <v>36</v>
      </c>
      <c r="H213" s="7">
        <v>27</v>
      </c>
      <c r="I213" s="7" t="s">
        <v>326</v>
      </c>
      <c r="J213" s="130">
        <v>403</v>
      </c>
      <c r="K213" s="130"/>
      <c r="L213" s="115">
        <v>0</v>
      </c>
      <c r="M213" s="114">
        <f t="shared" si="81"/>
        <v>48</v>
      </c>
      <c r="N213" s="114">
        <f t="shared" si="71"/>
        <v>29.090909090909093</v>
      </c>
      <c r="O213" s="116">
        <f t="shared" si="72"/>
        <v>21.81818181818182</v>
      </c>
      <c r="P213" s="115">
        <f t="shared" si="73"/>
        <v>6.6666666666666661</v>
      </c>
      <c r="Q213" s="115">
        <f t="shared" si="74"/>
        <v>5.6666666666666661</v>
      </c>
      <c r="R213" s="121">
        <f t="shared" si="75"/>
        <v>-2.0909090909090935</v>
      </c>
      <c r="S213" s="116">
        <f t="shared" si="76"/>
        <v>21.333333333333336</v>
      </c>
      <c r="T213" s="116">
        <f t="shared" si="77"/>
        <v>0.6</v>
      </c>
      <c r="U213" s="115">
        <f t="shared" si="67"/>
        <v>175</v>
      </c>
      <c r="V213" s="115">
        <f t="shared" si="78"/>
        <v>1100</v>
      </c>
      <c r="W213">
        <f t="shared" si="68"/>
        <v>1</v>
      </c>
      <c r="X213">
        <f t="shared" si="69"/>
        <v>0</v>
      </c>
      <c r="Y213">
        <f t="shared" si="65"/>
        <v>13.2</v>
      </c>
      <c r="AA213" s="122">
        <f t="shared" si="82"/>
        <v>34.799999999999997</v>
      </c>
      <c r="AB213" s="123">
        <f t="shared" si="79"/>
        <v>5.8</v>
      </c>
      <c r="AC213" s="123">
        <f t="shared" si="80"/>
        <v>5</v>
      </c>
    </row>
    <row r="214" spans="1:29" x14ac:dyDescent="0.25">
      <c r="A214" s="7" t="s">
        <v>321</v>
      </c>
      <c r="B214" s="7" t="s">
        <v>322</v>
      </c>
      <c r="C214" s="7">
        <v>24</v>
      </c>
      <c r="D214" s="7">
        <v>8</v>
      </c>
      <c r="E214" s="7">
        <v>6</v>
      </c>
      <c r="F214" s="7">
        <v>48</v>
      </c>
      <c r="G214" s="116">
        <f t="shared" si="70"/>
        <v>36</v>
      </c>
      <c r="H214" s="7">
        <v>26</v>
      </c>
      <c r="I214" s="7" t="s">
        <v>299</v>
      </c>
      <c r="J214" s="130" t="s">
        <v>302</v>
      </c>
      <c r="K214" s="130"/>
      <c r="L214" s="115">
        <v>0</v>
      </c>
      <c r="M214" s="114">
        <f t="shared" si="81"/>
        <v>48</v>
      </c>
      <c r="N214" s="114">
        <f t="shared" si="71"/>
        <v>29.090909090909093</v>
      </c>
      <c r="O214" s="116">
        <f t="shared" si="72"/>
        <v>21.81818181818182</v>
      </c>
      <c r="P214" s="115">
        <f t="shared" si="73"/>
        <v>6.6666666666666661</v>
      </c>
      <c r="Q214" s="115">
        <f t="shared" si="74"/>
        <v>5.6666666666666661</v>
      </c>
      <c r="R214" s="121">
        <f t="shared" si="75"/>
        <v>-3.0909090909090935</v>
      </c>
      <c r="S214" s="116">
        <f t="shared" si="76"/>
        <v>20.333333333333336</v>
      </c>
      <c r="T214" s="116">
        <f t="shared" si="77"/>
        <v>0.6</v>
      </c>
      <c r="U214" s="115">
        <f t="shared" si="67"/>
        <v>175</v>
      </c>
      <c r="V214" s="115">
        <f t="shared" si="78"/>
        <v>1100</v>
      </c>
      <c r="W214">
        <f t="shared" si="68"/>
        <v>1</v>
      </c>
      <c r="X214">
        <f t="shared" si="69"/>
        <v>0</v>
      </c>
      <c r="Y214">
        <f t="shared" si="65"/>
        <v>13.2</v>
      </c>
      <c r="AA214" s="122">
        <f t="shared" si="82"/>
        <v>34.799999999999997</v>
      </c>
      <c r="AB214" s="123">
        <f t="shared" si="79"/>
        <v>5.8</v>
      </c>
      <c r="AC214" s="123">
        <f t="shared" si="80"/>
        <v>5</v>
      </c>
    </row>
    <row r="215" spans="1:29" x14ac:dyDescent="0.25">
      <c r="A215" s="7" t="s">
        <v>321</v>
      </c>
      <c r="B215" s="7" t="s">
        <v>322</v>
      </c>
      <c r="C215" s="7">
        <v>20</v>
      </c>
      <c r="D215" s="7">
        <v>8</v>
      </c>
      <c r="E215" s="7">
        <v>6</v>
      </c>
      <c r="F215" s="7">
        <v>48</v>
      </c>
      <c r="G215" s="116">
        <f t="shared" si="70"/>
        <v>36</v>
      </c>
      <c r="H215" s="7">
        <v>47</v>
      </c>
      <c r="I215" s="7" t="s">
        <v>299</v>
      </c>
      <c r="J215" s="130" t="s">
        <v>301</v>
      </c>
      <c r="K215" s="130"/>
      <c r="L215" s="115">
        <v>0</v>
      </c>
      <c r="M215" s="114">
        <f t="shared" si="81"/>
        <v>48</v>
      </c>
      <c r="N215" s="114">
        <f t="shared" si="71"/>
        <v>29.090909090909093</v>
      </c>
      <c r="O215" s="116">
        <f t="shared" si="72"/>
        <v>21.81818181818182</v>
      </c>
      <c r="P215" s="115">
        <f t="shared" si="73"/>
        <v>6.6666666666666661</v>
      </c>
      <c r="Q215" s="115">
        <f t="shared" si="74"/>
        <v>5.6666666666666661</v>
      </c>
      <c r="R215" s="121">
        <f t="shared" si="75"/>
        <v>17.909090909090907</v>
      </c>
      <c r="S215" s="116">
        <f t="shared" si="76"/>
        <v>41.333333333333336</v>
      </c>
      <c r="T215" s="116">
        <f t="shared" si="77"/>
        <v>0.6</v>
      </c>
      <c r="U215" s="115">
        <f t="shared" si="67"/>
        <v>175</v>
      </c>
      <c r="V215" s="115">
        <f t="shared" si="78"/>
        <v>1100</v>
      </c>
      <c r="W215">
        <f t="shared" si="68"/>
        <v>1</v>
      </c>
      <c r="X215">
        <f t="shared" si="69"/>
        <v>0</v>
      </c>
      <c r="Y215">
        <f t="shared" si="65"/>
        <v>13.2</v>
      </c>
      <c r="AA215" s="122">
        <f t="shared" si="82"/>
        <v>34.799999999999997</v>
      </c>
      <c r="AB215" s="123">
        <f t="shared" si="79"/>
        <v>5.8</v>
      </c>
      <c r="AC215" s="123">
        <f t="shared" si="80"/>
        <v>5</v>
      </c>
    </row>
    <row r="216" spans="1:29" x14ac:dyDescent="0.25">
      <c r="A216" s="7" t="s">
        <v>321</v>
      </c>
      <c r="B216" s="7" t="s">
        <v>322</v>
      </c>
      <c r="C216" s="7">
        <v>2</v>
      </c>
      <c r="D216" s="7">
        <v>8</v>
      </c>
      <c r="E216" s="7">
        <v>6</v>
      </c>
      <c r="F216" s="7">
        <v>48</v>
      </c>
      <c r="G216" s="116">
        <f t="shared" si="70"/>
        <v>36</v>
      </c>
      <c r="H216" s="7">
        <v>42</v>
      </c>
      <c r="I216" s="7" t="s">
        <v>299</v>
      </c>
      <c r="J216" s="130" t="s">
        <v>300</v>
      </c>
      <c r="K216" s="130"/>
      <c r="L216" s="115">
        <v>0</v>
      </c>
      <c r="M216" s="114">
        <f t="shared" si="81"/>
        <v>48</v>
      </c>
      <c r="N216" s="114">
        <f t="shared" si="71"/>
        <v>29.090909090909093</v>
      </c>
      <c r="O216" s="116">
        <f t="shared" si="72"/>
        <v>21.81818181818182</v>
      </c>
      <c r="P216" s="115">
        <f t="shared" si="73"/>
        <v>6.6666666666666661</v>
      </c>
      <c r="Q216" s="115">
        <f t="shared" si="74"/>
        <v>5.6666666666666661</v>
      </c>
      <c r="R216" s="121">
        <f t="shared" si="75"/>
        <v>12.909090909090907</v>
      </c>
      <c r="S216" s="116">
        <f t="shared" si="76"/>
        <v>36.333333333333336</v>
      </c>
      <c r="T216" s="116">
        <f t="shared" si="77"/>
        <v>0.6</v>
      </c>
      <c r="U216" s="115">
        <f t="shared" si="67"/>
        <v>175</v>
      </c>
      <c r="V216" s="115">
        <f t="shared" si="78"/>
        <v>1100</v>
      </c>
      <c r="W216">
        <f t="shared" si="68"/>
        <v>1</v>
      </c>
      <c r="X216">
        <f t="shared" si="69"/>
        <v>0</v>
      </c>
      <c r="Y216">
        <f t="shared" si="65"/>
        <v>13.2</v>
      </c>
      <c r="AA216" s="122">
        <f t="shared" si="82"/>
        <v>34.799999999999997</v>
      </c>
      <c r="AB216" s="123">
        <f t="shared" si="79"/>
        <v>5.8</v>
      </c>
      <c r="AC216" s="123">
        <f t="shared" si="80"/>
        <v>5</v>
      </c>
    </row>
    <row r="217" spans="1:29" x14ac:dyDescent="0.25">
      <c r="A217" s="7" t="s">
        <v>327</v>
      </c>
      <c r="B217" s="7" t="s">
        <v>328</v>
      </c>
      <c r="C217" s="7">
        <v>101</v>
      </c>
      <c r="D217" s="7"/>
      <c r="E217" s="7"/>
      <c r="F217" s="7">
        <v>49</v>
      </c>
      <c r="G217" s="116">
        <f t="shared" si="70"/>
        <v>37</v>
      </c>
      <c r="H217" s="7">
        <v>30</v>
      </c>
      <c r="I217" s="7" t="s">
        <v>260</v>
      </c>
      <c r="J217" s="7">
        <v>501</v>
      </c>
      <c r="K217" s="7" t="s">
        <v>329</v>
      </c>
      <c r="L217" s="115">
        <v>0</v>
      </c>
      <c r="M217" s="114">
        <f t="shared" si="81"/>
        <v>49</v>
      </c>
      <c r="N217" s="114">
        <f t="shared" si="71"/>
        <v>29.696969696969699</v>
      </c>
      <c r="O217" s="116">
        <f t="shared" si="72"/>
        <v>22.424242424242426</v>
      </c>
      <c r="P217" s="115">
        <f t="shared" si="73"/>
        <v>6.8055555555555554</v>
      </c>
      <c r="Q217" s="115">
        <f t="shared" si="74"/>
        <v>5.8055555555555554</v>
      </c>
      <c r="R217" s="121">
        <f t="shared" si="75"/>
        <v>0.30303030303030098</v>
      </c>
      <c r="S217" s="116">
        <f t="shared" si="76"/>
        <v>24.194444444444443</v>
      </c>
      <c r="T217" s="116">
        <f t="shared" si="77"/>
        <v>0.60655737704918034</v>
      </c>
      <c r="U217" s="115">
        <f t="shared" si="67"/>
        <v>172.02702702702703</v>
      </c>
      <c r="V217" s="115">
        <f t="shared" si="78"/>
        <v>1087.0270270270271</v>
      </c>
      <c r="W217">
        <f t="shared" si="68"/>
        <v>0</v>
      </c>
      <c r="X217">
        <f t="shared" si="69"/>
        <v>0</v>
      </c>
      <c r="Y217">
        <v>0</v>
      </c>
      <c r="AA217" s="122">
        <f t="shared" si="82"/>
        <v>49</v>
      </c>
      <c r="AB217" s="123">
        <f t="shared" si="79"/>
        <v>8.1666666666666661</v>
      </c>
      <c r="AC217" s="123">
        <f t="shared" si="80"/>
        <v>8</v>
      </c>
    </row>
    <row r="218" spans="1:29" x14ac:dyDescent="0.25">
      <c r="A218" s="7" t="s">
        <v>327</v>
      </c>
      <c r="B218" s="7" t="s">
        <v>328</v>
      </c>
      <c r="C218" s="7">
        <v>102</v>
      </c>
      <c r="D218" s="7"/>
      <c r="E218" s="7"/>
      <c r="F218" s="7">
        <v>49</v>
      </c>
      <c r="G218" s="116">
        <f t="shared" si="70"/>
        <v>37</v>
      </c>
      <c r="H218" s="7">
        <v>33</v>
      </c>
      <c r="I218" s="7" t="s">
        <v>260</v>
      </c>
      <c r="J218" s="7">
        <v>502</v>
      </c>
      <c r="K218" s="7" t="s">
        <v>329</v>
      </c>
      <c r="L218" s="115">
        <v>0</v>
      </c>
      <c r="M218" s="114">
        <f t="shared" si="81"/>
        <v>49</v>
      </c>
      <c r="N218" s="114">
        <f t="shared" si="71"/>
        <v>29.696969696969699</v>
      </c>
      <c r="O218" s="116">
        <f t="shared" si="72"/>
        <v>22.424242424242426</v>
      </c>
      <c r="P218" s="115">
        <f t="shared" si="73"/>
        <v>6.8055555555555554</v>
      </c>
      <c r="Q218" s="115">
        <f t="shared" si="74"/>
        <v>5.8055555555555554</v>
      </c>
      <c r="R218" s="121">
        <f t="shared" si="75"/>
        <v>3.303030303030301</v>
      </c>
      <c r="S218" s="116">
        <f t="shared" si="76"/>
        <v>27.194444444444443</v>
      </c>
      <c r="T218" s="116">
        <f t="shared" si="77"/>
        <v>0.60655737704918034</v>
      </c>
      <c r="U218" s="115">
        <f t="shared" si="67"/>
        <v>172.02702702702703</v>
      </c>
      <c r="V218" s="115">
        <f t="shared" si="78"/>
        <v>1087.0270270270271</v>
      </c>
      <c r="W218">
        <f t="shared" si="68"/>
        <v>0</v>
      </c>
      <c r="X218">
        <f t="shared" si="69"/>
        <v>0</v>
      </c>
      <c r="Y218">
        <v>0</v>
      </c>
      <c r="AA218" s="122">
        <f t="shared" si="82"/>
        <v>49</v>
      </c>
      <c r="AB218" s="123">
        <f t="shared" si="79"/>
        <v>8.1666666666666661</v>
      </c>
      <c r="AC218" s="123">
        <f t="shared" si="80"/>
        <v>8</v>
      </c>
    </row>
    <row r="219" spans="1:29" x14ac:dyDescent="0.25">
      <c r="A219" s="7" t="s">
        <v>327</v>
      </c>
      <c r="B219" s="7" t="s">
        <v>328</v>
      </c>
      <c r="C219" s="7">
        <v>103</v>
      </c>
      <c r="D219" s="7"/>
      <c r="E219" s="7"/>
      <c r="F219" s="7">
        <v>49</v>
      </c>
      <c r="G219" s="116">
        <f t="shared" si="70"/>
        <v>37</v>
      </c>
      <c r="H219" s="7">
        <v>33</v>
      </c>
      <c r="I219" s="7" t="s">
        <v>260</v>
      </c>
      <c r="J219" s="7">
        <v>503</v>
      </c>
      <c r="K219" s="7" t="s">
        <v>329</v>
      </c>
      <c r="L219" s="115">
        <v>0</v>
      </c>
      <c r="M219" s="114">
        <f t="shared" si="81"/>
        <v>49</v>
      </c>
      <c r="N219" s="114">
        <f t="shared" si="71"/>
        <v>29.696969696969699</v>
      </c>
      <c r="O219" s="116">
        <f t="shared" si="72"/>
        <v>22.424242424242426</v>
      </c>
      <c r="P219" s="115">
        <f t="shared" si="73"/>
        <v>6.8055555555555554</v>
      </c>
      <c r="Q219" s="115">
        <f t="shared" si="74"/>
        <v>5.8055555555555554</v>
      </c>
      <c r="R219" s="121">
        <f t="shared" si="75"/>
        <v>3.303030303030301</v>
      </c>
      <c r="S219" s="116">
        <f t="shared" si="76"/>
        <v>27.194444444444443</v>
      </c>
      <c r="T219" s="116">
        <f t="shared" si="77"/>
        <v>0.60655737704918034</v>
      </c>
      <c r="U219" s="115">
        <f t="shared" si="67"/>
        <v>172.02702702702703</v>
      </c>
      <c r="V219" s="115">
        <f t="shared" si="78"/>
        <v>1087.0270270270271</v>
      </c>
      <c r="W219">
        <f t="shared" si="68"/>
        <v>0</v>
      </c>
      <c r="X219">
        <f t="shared" si="69"/>
        <v>0</v>
      </c>
      <c r="Y219">
        <v>0</v>
      </c>
      <c r="AA219" s="122">
        <f t="shared" si="82"/>
        <v>49</v>
      </c>
      <c r="AB219" s="123">
        <f t="shared" si="79"/>
        <v>8.1666666666666661</v>
      </c>
      <c r="AC219" s="123">
        <f t="shared" si="80"/>
        <v>8</v>
      </c>
    </row>
    <row r="220" spans="1:29" x14ac:dyDescent="0.25">
      <c r="A220" s="7" t="s">
        <v>327</v>
      </c>
      <c r="B220" s="7" t="s">
        <v>328</v>
      </c>
      <c r="C220" s="7">
        <v>201</v>
      </c>
      <c r="D220" s="7"/>
      <c r="E220" s="7"/>
      <c r="F220" s="7">
        <v>116.28</v>
      </c>
      <c r="G220" s="116">
        <f t="shared" si="70"/>
        <v>104.28</v>
      </c>
      <c r="H220" s="7">
        <v>33</v>
      </c>
      <c r="I220" s="7" t="s">
        <v>260</v>
      </c>
      <c r="J220" s="7">
        <v>504</v>
      </c>
      <c r="K220" s="7" t="s">
        <v>329</v>
      </c>
      <c r="L220" s="115">
        <v>0</v>
      </c>
      <c r="M220" s="114">
        <f t="shared" si="81"/>
        <v>116.28</v>
      </c>
      <c r="N220" s="114">
        <f t="shared" si="71"/>
        <v>70.472727272727283</v>
      </c>
      <c r="O220" s="116">
        <f t="shared" si="72"/>
        <v>63.2</v>
      </c>
      <c r="P220" s="115">
        <f t="shared" si="73"/>
        <v>16.149999999999999</v>
      </c>
      <c r="Q220" s="115">
        <f t="shared" si="74"/>
        <v>15.149999999999999</v>
      </c>
      <c r="R220" s="121">
        <f t="shared" si="75"/>
        <v>-37.472727272727283</v>
      </c>
      <c r="S220" s="116">
        <f t="shared" si="76"/>
        <v>17.850000000000001</v>
      </c>
      <c r="T220" s="116">
        <f t="shared" si="77"/>
        <v>0.8129092609915809</v>
      </c>
      <c r="U220" s="115">
        <f t="shared" si="67"/>
        <v>102.97468354430382</v>
      </c>
      <c r="V220" s="115">
        <f t="shared" si="78"/>
        <v>785.70771001150752</v>
      </c>
      <c r="W220">
        <f t="shared" si="68"/>
        <v>0</v>
      </c>
      <c r="X220">
        <f t="shared" si="69"/>
        <v>0</v>
      </c>
      <c r="Y220">
        <v>0</v>
      </c>
      <c r="AA220" s="122">
        <f t="shared" si="82"/>
        <v>116.28</v>
      </c>
      <c r="AB220" s="123">
        <f t="shared" si="79"/>
        <v>19.38</v>
      </c>
      <c r="AC220" s="123">
        <f t="shared" si="80"/>
        <v>19</v>
      </c>
    </row>
    <row r="221" spans="1:29" x14ac:dyDescent="0.25">
      <c r="A221" s="7" t="s">
        <v>327</v>
      </c>
      <c r="B221" s="7" t="s">
        <v>328</v>
      </c>
      <c r="C221" s="7">
        <v>202</v>
      </c>
      <c r="D221" s="7"/>
      <c r="E221" s="7"/>
      <c r="F221" s="7">
        <v>63</v>
      </c>
      <c r="G221" s="116">
        <f t="shared" si="70"/>
        <v>51</v>
      </c>
      <c r="H221" s="7">
        <v>41</v>
      </c>
      <c r="I221" s="7" t="s">
        <v>260</v>
      </c>
      <c r="J221" s="7">
        <v>601</v>
      </c>
      <c r="K221" s="7" t="s">
        <v>329</v>
      </c>
      <c r="L221" s="115">
        <v>0</v>
      </c>
      <c r="M221" s="114">
        <f t="shared" si="81"/>
        <v>63</v>
      </c>
      <c r="N221" s="114">
        <f t="shared" si="71"/>
        <v>38.181818181818187</v>
      </c>
      <c r="O221" s="116">
        <f t="shared" si="72"/>
        <v>30.90909090909091</v>
      </c>
      <c r="P221" s="115">
        <f t="shared" si="73"/>
        <v>8.75</v>
      </c>
      <c r="Q221" s="115">
        <f t="shared" si="74"/>
        <v>7.75</v>
      </c>
      <c r="R221" s="121">
        <f t="shared" si="75"/>
        <v>2.818181818181813</v>
      </c>
      <c r="S221" s="116">
        <f t="shared" si="76"/>
        <v>33.25</v>
      </c>
      <c r="T221" s="116">
        <f t="shared" si="77"/>
        <v>0.68</v>
      </c>
      <c r="U221" s="115">
        <f t="shared" si="67"/>
        <v>142.64705882352939</v>
      </c>
      <c r="V221" s="115">
        <f t="shared" si="78"/>
        <v>958.82352941176464</v>
      </c>
      <c r="W221">
        <f t="shared" si="68"/>
        <v>0</v>
      </c>
      <c r="X221">
        <f t="shared" si="69"/>
        <v>0</v>
      </c>
      <c r="Y221">
        <v>0</v>
      </c>
      <c r="AA221" s="122">
        <f t="shared" si="82"/>
        <v>63</v>
      </c>
      <c r="AB221" s="123">
        <f t="shared" si="79"/>
        <v>10.5</v>
      </c>
      <c r="AC221" s="123">
        <f t="shared" si="80"/>
        <v>10</v>
      </c>
    </row>
    <row r="222" spans="1:29" x14ac:dyDescent="0.25">
      <c r="A222" s="7" t="s">
        <v>327</v>
      </c>
      <c r="B222" s="7" t="s">
        <v>328</v>
      </c>
      <c r="C222" s="7">
        <v>203</v>
      </c>
      <c r="D222" s="7"/>
      <c r="E222" s="7"/>
      <c r="F222" s="7">
        <v>63</v>
      </c>
      <c r="G222" s="116">
        <f t="shared" si="70"/>
        <v>51</v>
      </c>
      <c r="H222" s="7">
        <v>31</v>
      </c>
      <c r="I222" s="7" t="s">
        <v>260</v>
      </c>
      <c r="J222" s="7">
        <v>602</v>
      </c>
      <c r="K222" s="7" t="s">
        <v>329</v>
      </c>
      <c r="L222" s="115">
        <v>0</v>
      </c>
      <c r="M222" s="114">
        <f t="shared" si="81"/>
        <v>63</v>
      </c>
      <c r="N222" s="114">
        <f t="shared" si="71"/>
        <v>38.181818181818187</v>
      </c>
      <c r="O222" s="116">
        <f t="shared" si="72"/>
        <v>30.90909090909091</v>
      </c>
      <c r="P222" s="115">
        <f t="shared" si="73"/>
        <v>8.75</v>
      </c>
      <c r="Q222" s="115">
        <f t="shared" si="74"/>
        <v>7.75</v>
      </c>
      <c r="R222" s="121">
        <f t="shared" si="75"/>
        <v>-7.181818181818187</v>
      </c>
      <c r="S222" s="116">
        <f t="shared" si="76"/>
        <v>23.25</v>
      </c>
      <c r="T222" s="116">
        <f t="shared" si="77"/>
        <v>0.68</v>
      </c>
      <c r="U222" s="115">
        <f t="shared" si="67"/>
        <v>142.64705882352939</v>
      </c>
      <c r="V222" s="115">
        <f t="shared" si="78"/>
        <v>958.82352941176464</v>
      </c>
      <c r="W222">
        <f t="shared" si="68"/>
        <v>0</v>
      </c>
      <c r="X222">
        <f t="shared" si="69"/>
        <v>0</v>
      </c>
      <c r="Y222">
        <v>0</v>
      </c>
      <c r="AA222" s="122">
        <f t="shared" si="82"/>
        <v>63</v>
      </c>
      <c r="AB222" s="123">
        <f t="shared" si="79"/>
        <v>10.5</v>
      </c>
      <c r="AC222" s="123">
        <f t="shared" si="80"/>
        <v>10</v>
      </c>
    </row>
    <row r="223" spans="1:29" x14ac:dyDescent="0.25">
      <c r="A223" s="7" t="s">
        <v>327</v>
      </c>
      <c r="B223" s="7" t="s">
        <v>328</v>
      </c>
      <c r="C223" s="7">
        <v>204</v>
      </c>
      <c r="D223" s="7"/>
      <c r="E223" s="7"/>
      <c r="F223" s="7">
        <v>63</v>
      </c>
      <c r="G223" s="116">
        <f t="shared" si="70"/>
        <v>51</v>
      </c>
      <c r="H223" s="7">
        <v>42</v>
      </c>
      <c r="I223" s="7" t="s">
        <v>260</v>
      </c>
      <c r="J223" s="7">
        <v>603</v>
      </c>
      <c r="K223" s="7" t="s">
        <v>329</v>
      </c>
      <c r="L223" s="115">
        <v>0</v>
      </c>
      <c r="M223" s="114">
        <f t="shared" si="81"/>
        <v>63</v>
      </c>
      <c r="N223" s="114">
        <f t="shared" si="71"/>
        <v>38.181818181818187</v>
      </c>
      <c r="O223" s="116">
        <f t="shared" si="72"/>
        <v>30.90909090909091</v>
      </c>
      <c r="P223" s="115">
        <f t="shared" si="73"/>
        <v>8.75</v>
      </c>
      <c r="Q223" s="115">
        <f t="shared" si="74"/>
        <v>7.75</v>
      </c>
      <c r="R223" s="121">
        <f t="shared" si="75"/>
        <v>3.818181818181813</v>
      </c>
      <c r="S223" s="116">
        <f t="shared" si="76"/>
        <v>34.25</v>
      </c>
      <c r="T223" s="116">
        <f t="shared" si="77"/>
        <v>0.68</v>
      </c>
      <c r="U223" s="115">
        <f t="shared" si="67"/>
        <v>142.64705882352939</v>
      </c>
      <c r="V223" s="115">
        <f t="shared" si="78"/>
        <v>958.82352941176464</v>
      </c>
      <c r="W223">
        <f t="shared" si="68"/>
        <v>0</v>
      </c>
      <c r="X223">
        <f t="shared" si="69"/>
        <v>0</v>
      </c>
      <c r="Y223">
        <v>0</v>
      </c>
      <c r="AA223" s="122">
        <f t="shared" si="82"/>
        <v>63</v>
      </c>
      <c r="AB223" s="123">
        <f t="shared" si="79"/>
        <v>10.5</v>
      </c>
      <c r="AC223" s="123">
        <f t="shared" si="80"/>
        <v>10</v>
      </c>
    </row>
    <row r="224" spans="1:29" x14ac:dyDescent="0.25">
      <c r="A224" s="7" t="s">
        <v>327</v>
      </c>
      <c r="B224" s="7" t="s">
        <v>328</v>
      </c>
      <c r="C224" s="7">
        <v>205</v>
      </c>
      <c r="D224" s="7"/>
      <c r="E224" s="7"/>
      <c r="F224" s="7">
        <v>63</v>
      </c>
      <c r="G224" s="116">
        <f t="shared" si="70"/>
        <v>51</v>
      </c>
      <c r="H224" s="7">
        <v>36</v>
      </c>
      <c r="I224" s="7" t="s">
        <v>260</v>
      </c>
      <c r="J224" s="7">
        <v>604</v>
      </c>
      <c r="K224" s="7" t="s">
        <v>329</v>
      </c>
      <c r="L224" s="115">
        <v>0</v>
      </c>
      <c r="M224" s="114">
        <f t="shared" si="81"/>
        <v>63</v>
      </c>
      <c r="N224" s="114">
        <f t="shared" si="71"/>
        <v>38.181818181818187</v>
      </c>
      <c r="O224" s="116">
        <f t="shared" si="72"/>
        <v>30.90909090909091</v>
      </c>
      <c r="P224" s="115">
        <f t="shared" si="73"/>
        <v>8.75</v>
      </c>
      <c r="Q224" s="115">
        <f t="shared" si="74"/>
        <v>7.75</v>
      </c>
      <c r="R224" s="121">
        <f t="shared" si="75"/>
        <v>-2.181818181818187</v>
      </c>
      <c r="S224" s="116">
        <f t="shared" si="76"/>
        <v>28.25</v>
      </c>
      <c r="T224" s="116">
        <f t="shared" si="77"/>
        <v>0.68</v>
      </c>
      <c r="U224" s="115">
        <f t="shared" si="67"/>
        <v>142.64705882352939</v>
      </c>
      <c r="V224" s="115">
        <f t="shared" si="78"/>
        <v>958.82352941176464</v>
      </c>
      <c r="W224">
        <f t="shared" si="68"/>
        <v>0</v>
      </c>
      <c r="X224">
        <f t="shared" si="69"/>
        <v>0</v>
      </c>
      <c r="Y224">
        <v>0</v>
      </c>
      <c r="AA224" s="122">
        <f t="shared" si="82"/>
        <v>63</v>
      </c>
      <c r="AB224" s="123">
        <f t="shared" si="79"/>
        <v>10.5</v>
      </c>
      <c r="AC224" s="123">
        <f t="shared" si="80"/>
        <v>10</v>
      </c>
    </row>
    <row r="225" spans="1:29" x14ac:dyDescent="0.25">
      <c r="A225" s="7" t="s">
        <v>327</v>
      </c>
      <c r="B225" s="7" t="s">
        <v>328</v>
      </c>
      <c r="C225" s="7">
        <v>206</v>
      </c>
      <c r="D225" s="7"/>
      <c r="E225" s="7"/>
      <c r="F225" s="7">
        <v>63</v>
      </c>
      <c r="G225" s="116">
        <f t="shared" si="70"/>
        <v>51</v>
      </c>
      <c r="H225" s="7">
        <v>37</v>
      </c>
      <c r="I225" s="7" t="s">
        <v>260</v>
      </c>
      <c r="J225" s="7">
        <v>605</v>
      </c>
      <c r="K225" s="7" t="s">
        <v>329</v>
      </c>
      <c r="L225" s="115">
        <v>0</v>
      </c>
      <c r="M225" s="114">
        <f t="shared" si="81"/>
        <v>63</v>
      </c>
      <c r="N225" s="114">
        <f t="shared" si="71"/>
        <v>38.181818181818187</v>
      </c>
      <c r="O225" s="116">
        <f t="shared" si="72"/>
        <v>30.90909090909091</v>
      </c>
      <c r="P225" s="115">
        <f t="shared" si="73"/>
        <v>8.75</v>
      </c>
      <c r="Q225" s="115">
        <f t="shared" si="74"/>
        <v>7.75</v>
      </c>
      <c r="R225" s="121">
        <f t="shared" si="75"/>
        <v>-1.181818181818187</v>
      </c>
      <c r="S225" s="116">
        <f t="shared" si="76"/>
        <v>29.25</v>
      </c>
      <c r="T225" s="116">
        <f t="shared" si="77"/>
        <v>0.68</v>
      </c>
      <c r="U225" s="115">
        <f t="shared" si="67"/>
        <v>142.64705882352939</v>
      </c>
      <c r="V225" s="115">
        <f t="shared" si="78"/>
        <v>958.82352941176464</v>
      </c>
      <c r="W225">
        <f t="shared" si="68"/>
        <v>0</v>
      </c>
      <c r="X225">
        <f t="shared" si="69"/>
        <v>0</v>
      </c>
      <c r="Y225">
        <v>0</v>
      </c>
      <c r="AA225" s="122">
        <f t="shared" si="82"/>
        <v>63</v>
      </c>
      <c r="AB225" s="123">
        <f t="shared" si="79"/>
        <v>10.5</v>
      </c>
      <c r="AC225" s="123">
        <f t="shared" si="80"/>
        <v>10</v>
      </c>
    </row>
    <row r="226" spans="1:29" x14ac:dyDescent="0.25">
      <c r="A226" s="7" t="s">
        <v>327</v>
      </c>
      <c r="B226" s="7" t="s">
        <v>328</v>
      </c>
      <c r="C226" s="7">
        <v>207</v>
      </c>
      <c r="D226" s="7"/>
      <c r="E226" s="7"/>
      <c r="F226" s="7">
        <v>63</v>
      </c>
      <c r="G226" s="116">
        <f t="shared" si="70"/>
        <v>51</v>
      </c>
      <c r="H226" s="7">
        <v>31</v>
      </c>
      <c r="I226" s="7" t="s">
        <v>260</v>
      </c>
      <c r="J226" s="7">
        <v>606</v>
      </c>
      <c r="K226" s="7" t="s">
        <v>329</v>
      </c>
      <c r="L226" s="115">
        <v>0</v>
      </c>
      <c r="M226" s="114">
        <f t="shared" si="81"/>
        <v>63</v>
      </c>
      <c r="N226" s="114">
        <f t="shared" si="71"/>
        <v>38.181818181818187</v>
      </c>
      <c r="O226" s="116">
        <f t="shared" si="72"/>
        <v>30.90909090909091</v>
      </c>
      <c r="P226" s="115">
        <f t="shared" si="73"/>
        <v>8.75</v>
      </c>
      <c r="Q226" s="115">
        <f t="shared" si="74"/>
        <v>7.75</v>
      </c>
      <c r="R226" s="121">
        <f t="shared" si="75"/>
        <v>-7.181818181818187</v>
      </c>
      <c r="S226" s="116">
        <f t="shared" si="76"/>
        <v>23.25</v>
      </c>
      <c r="T226" s="116">
        <f t="shared" si="77"/>
        <v>0.68</v>
      </c>
      <c r="U226" s="115">
        <f t="shared" si="67"/>
        <v>142.64705882352939</v>
      </c>
      <c r="V226" s="115">
        <f t="shared" si="78"/>
        <v>958.82352941176464</v>
      </c>
      <c r="W226">
        <f t="shared" si="68"/>
        <v>0</v>
      </c>
      <c r="X226">
        <f t="shared" si="69"/>
        <v>0</v>
      </c>
      <c r="Y226">
        <v>0</v>
      </c>
      <c r="AA226" s="122">
        <f t="shared" si="82"/>
        <v>63</v>
      </c>
      <c r="AB226" s="123">
        <f t="shared" si="79"/>
        <v>10.5</v>
      </c>
      <c r="AC226" s="123">
        <f t="shared" si="80"/>
        <v>10</v>
      </c>
    </row>
    <row r="227" spans="1:29" x14ac:dyDescent="0.25">
      <c r="A227" s="7" t="s">
        <v>327</v>
      </c>
      <c r="B227" s="7" t="s">
        <v>328</v>
      </c>
      <c r="C227" s="7">
        <v>210</v>
      </c>
      <c r="D227" s="7"/>
      <c r="E227" s="7"/>
      <c r="F227" s="7">
        <v>51.45</v>
      </c>
      <c r="G227" s="116">
        <f t="shared" si="70"/>
        <v>39.450000000000003</v>
      </c>
      <c r="H227" s="7">
        <v>43</v>
      </c>
      <c r="I227" s="7" t="s">
        <v>260</v>
      </c>
      <c r="J227" s="7">
        <v>701</v>
      </c>
      <c r="K227" s="7" t="s">
        <v>329</v>
      </c>
      <c r="L227" s="115">
        <v>0</v>
      </c>
      <c r="M227" s="114">
        <f t="shared" si="81"/>
        <v>51.45</v>
      </c>
      <c r="N227" s="114">
        <f t="shared" si="71"/>
        <v>31.181818181818187</v>
      </c>
      <c r="O227" s="116">
        <f t="shared" si="72"/>
        <v>23.909090909090914</v>
      </c>
      <c r="P227" s="115">
        <f t="shared" si="73"/>
        <v>7.1458333333333339</v>
      </c>
      <c r="Q227" s="115">
        <f t="shared" si="74"/>
        <v>6.1458333333333339</v>
      </c>
      <c r="R227" s="121">
        <f t="shared" si="75"/>
        <v>11.818181818181813</v>
      </c>
      <c r="S227" s="116">
        <f t="shared" si="76"/>
        <v>36.854166666666664</v>
      </c>
      <c r="T227" s="116">
        <f t="shared" si="77"/>
        <v>0.62174940898345155</v>
      </c>
      <c r="U227" s="115">
        <f t="shared" si="67"/>
        <v>165.38022813688212</v>
      </c>
      <c r="V227" s="115">
        <f t="shared" si="78"/>
        <v>1058.0228136882129</v>
      </c>
      <c r="W227">
        <f t="shared" si="68"/>
        <v>0</v>
      </c>
      <c r="X227">
        <f t="shared" si="69"/>
        <v>0</v>
      </c>
      <c r="Y227">
        <v>0</v>
      </c>
      <c r="AA227" s="122">
        <f t="shared" si="82"/>
        <v>51.45</v>
      </c>
      <c r="AB227" s="123">
        <f t="shared" si="79"/>
        <v>8.5750000000000011</v>
      </c>
      <c r="AC227" s="123">
        <f t="shared" si="80"/>
        <v>8</v>
      </c>
    </row>
    <row r="228" spans="1:29" x14ac:dyDescent="0.25">
      <c r="A228" s="7" t="s">
        <v>327</v>
      </c>
      <c r="B228" s="7" t="s">
        <v>328</v>
      </c>
      <c r="C228" s="7">
        <v>211</v>
      </c>
      <c r="D228" s="7"/>
      <c r="E228" s="7"/>
      <c r="F228" s="7">
        <v>45.5</v>
      </c>
      <c r="G228" s="116">
        <f t="shared" si="70"/>
        <v>33.5</v>
      </c>
      <c r="H228" s="7">
        <v>40</v>
      </c>
      <c r="I228" s="7" t="s">
        <v>260</v>
      </c>
      <c r="J228" s="7">
        <v>702</v>
      </c>
      <c r="K228" s="7" t="s">
        <v>329</v>
      </c>
      <c r="L228" s="115">
        <v>0</v>
      </c>
      <c r="M228" s="114">
        <f t="shared" si="81"/>
        <v>45.5</v>
      </c>
      <c r="N228" s="114">
        <f t="shared" si="71"/>
        <v>27.575757575757578</v>
      </c>
      <c r="O228" s="116">
        <f t="shared" si="72"/>
        <v>20.303030303030305</v>
      </c>
      <c r="P228" s="115">
        <f t="shared" si="73"/>
        <v>6.3194444444444446</v>
      </c>
      <c r="Q228" s="115">
        <f t="shared" si="74"/>
        <v>5.3194444444444446</v>
      </c>
      <c r="R228" s="121">
        <f t="shared" si="75"/>
        <v>12.424242424242422</v>
      </c>
      <c r="S228" s="116">
        <f t="shared" si="76"/>
        <v>34.680555555555557</v>
      </c>
      <c r="T228" s="116">
        <f t="shared" si="77"/>
        <v>0.58260869565217388</v>
      </c>
      <c r="U228" s="115">
        <f t="shared" si="67"/>
        <v>183.20895522388059</v>
      </c>
      <c r="V228" s="115">
        <f t="shared" si="78"/>
        <v>1135.8208955223881</v>
      </c>
      <c r="W228">
        <f t="shared" si="68"/>
        <v>0</v>
      </c>
      <c r="X228">
        <f t="shared" si="69"/>
        <v>0</v>
      </c>
      <c r="Y228">
        <v>0</v>
      </c>
      <c r="AA228" s="122">
        <f t="shared" si="82"/>
        <v>45.5</v>
      </c>
      <c r="AB228" s="123">
        <f t="shared" si="79"/>
        <v>7.583333333333333</v>
      </c>
      <c r="AC228" s="123">
        <f t="shared" si="80"/>
        <v>7</v>
      </c>
    </row>
    <row r="229" spans="1:29" x14ac:dyDescent="0.25">
      <c r="A229" s="7" t="s">
        <v>327</v>
      </c>
      <c r="B229" s="7" t="s">
        <v>328</v>
      </c>
      <c r="C229" s="7">
        <v>212</v>
      </c>
      <c r="D229" s="7"/>
      <c r="E229" s="7"/>
      <c r="F229" s="7">
        <v>45.5</v>
      </c>
      <c r="G229" s="116">
        <f t="shared" si="70"/>
        <v>33.5</v>
      </c>
      <c r="H229" s="7">
        <v>40</v>
      </c>
      <c r="I229" s="7" t="s">
        <v>260</v>
      </c>
      <c r="J229" s="7">
        <v>703</v>
      </c>
      <c r="K229" s="7" t="s">
        <v>329</v>
      </c>
      <c r="L229" s="115">
        <v>0</v>
      </c>
      <c r="M229" s="114">
        <f t="shared" si="81"/>
        <v>45.5</v>
      </c>
      <c r="N229" s="114">
        <f t="shared" si="71"/>
        <v>27.575757575757578</v>
      </c>
      <c r="O229" s="116">
        <f t="shared" si="72"/>
        <v>20.303030303030305</v>
      </c>
      <c r="P229" s="115">
        <f t="shared" si="73"/>
        <v>6.3194444444444446</v>
      </c>
      <c r="Q229" s="115">
        <f t="shared" si="74"/>
        <v>5.3194444444444446</v>
      </c>
      <c r="R229" s="121">
        <f t="shared" si="75"/>
        <v>12.424242424242422</v>
      </c>
      <c r="S229" s="116">
        <f t="shared" si="76"/>
        <v>34.680555555555557</v>
      </c>
      <c r="T229" s="116">
        <f t="shared" si="77"/>
        <v>0.58260869565217388</v>
      </c>
      <c r="U229" s="115">
        <f t="shared" si="67"/>
        <v>183.20895522388059</v>
      </c>
      <c r="V229" s="115">
        <f t="shared" si="78"/>
        <v>1135.8208955223881</v>
      </c>
      <c r="W229">
        <f t="shared" si="68"/>
        <v>0</v>
      </c>
      <c r="X229">
        <f t="shared" si="69"/>
        <v>0</v>
      </c>
      <c r="Y229">
        <v>0</v>
      </c>
      <c r="AA229" s="122">
        <f t="shared" si="82"/>
        <v>45.5</v>
      </c>
      <c r="AB229" s="123">
        <f t="shared" si="79"/>
        <v>7.583333333333333</v>
      </c>
      <c r="AC229" s="123">
        <f t="shared" si="80"/>
        <v>7</v>
      </c>
    </row>
    <row r="230" spans="1:29" x14ac:dyDescent="0.25">
      <c r="A230" s="7" t="s">
        <v>327</v>
      </c>
      <c r="B230" s="7" t="s">
        <v>328</v>
      </c>
      <c r="C230" s="7">
        <v>213</v>
      </c>
      <c r="D230" s="7"/>
      <c r="E230" s="7"/>
      <c r="F230" s="7">
        <v>45.5</v>
      </c>
      <c r="G230" s="116">
        <f t="shared" si="70"/>
        <v>33.5</v>
      </c>
      <c r="H230" s="7">
        <v>38</v>
      </c>
      <c r="I230" s="7" t="s">
        <v>260</v>
      </c>
      <c r="J230" s="7">
        <v>704</v>
      </c>
      <c r="K230" s="7" t="s">
        <v>329</v>
      </c>
      <c r="L230" s="115">
        <v>0</v>
      </c>
      <c r="M230" s="114">
        <f t="shared" si="81"/>
        <v>45.5</v>
      </c>
      <c r="N230" s="114">
        <f t="shared" si="71"/>
        <v>27.575757575757578</v>
      </c>
      <c r="O230" s="116">
        <f t="shared" si="72"/>
        <v>20.303030303030305</v>
      </c>
      <c r="P230" s="115">
        <f t="shared" si="73"/>
        <v>6.3194444444444446</v>
      </c>
      <c r="Q230" s="115">
        <f t="shared" si="74"/>
        <v>5.3194444444444446</v>
      </c>
      <c r="R230" s="121">
        <f t="shared" si="75"/>
        <v>10.424242424242422</v>
      </c>
      <c r="S230" s="116">
        <f t="shared" si="76"/>
        <v>32.680555555555557</v>
      </c>
      <c r="T230" s="116">
        <f t="shared" si="77"/>
        <v>0.58260869565217388</v>
      </c>
      <c r="U230" s="115">
        <f t="shared" si="67"/>
        <v>183.20895522388059</v>
      </c>
      <c r="V230" s="115">
        <f t="shared" si="78"/>
        <v>1135.8208955223881</v>
      </c>
      <c r="W230">
        <f t="shared" si="68"/>
        <v>0</v>
      </c>
      <c r="X230">
        <f t="shared" si="69"/>
        <v>0</v>
      </c>
      <c r="Y230">
        <v>0</v>
      </c>
      <c r="AA230" s="122">
        <f t="shared" si="82"/>
        <v>45.5</v>
      </c>
      <c r="AB230" s="123">
        <f t="shared" si="79"/>
        <v>7.583333333333333</v>
      </c>
      <c r="AC230" s="123">
        <f t="shared" si="80"/>
        <v>7</v>
      </c>
    </row>
    <row r="231" spans="1:29" x14ac:dyDescent="0.25">
      <c r="A231" s="7" t="s">
        <v>327</v>
      </c>
      <c r="B231" s="7" t="s">
        <v>328</v>
      </c>
      <c r="C231" s="7">
        <v>214</v>
      </c>
      <c r="D231" s="7"/>
      <c r="E231" s="7"/>
      <c r="F231" s="7">
        <v>45.5</v>
      </c>
      <c r="G231" s="116">
        <f t="shared" si="70"/>
        <v>33.5</v>
      </c>
      <c r="H231" s="7">
        <v>42</v>
      </c>
      <c r="I231" s="7" t="s">
        <v>260</v>
      </c>
      <c r="J231" s="7">
        <v>705</v>
      </c>
      <c r="K231" s="7" t="s">
        <v>329</v>
      </c>
      <c r="L231" s="115">
        <v>0</v>
      </c>
      <c r="M231" s="114">
        <f t="shared" si="81"/>
        <v>45.5</v>
      </c>
      <c r="N231" s="114">
        <f t="shared" si="71"/>
        <v>27.575757575757578</v>
      </c>
      <c r="O231" s="116">
        <f t="shared" si="72"/>
        <v>20.303030303030305</v>
      </c>
      <c r="P231" s="115">
        <f t="shared" si="73"/>
        <v>6.3194444444444446</v>
      </c>
      <c r="Q231" s="115">
        <f t="shared" si="74"/>
        <v>5.3194444444444446</v>
      </c>
      <c r="R231" s="121">
        <f t="shared" si="75"/>
        <v>14.424242424242422</v>
      </c>
      <c r="S231" s="116">
        <f t="shared" si="76"/>
        <v>36.680555555555557</v>
      </c>
      <c r="T231" s="116">
        <f t="shared" si="77"/>
        <v>0.58260869565217388</v>
      </c>
      <c r="U231" s="115">
        <f t="shared" si="67"/>
        <v>183.20895522388059</v>
      </c>
      <c r="V231" s="115">
        <f t="shared" si="78"/>
        <v>1135.8208955223881</v>
      </c>
      <c r="W231">
        <f t="shared" si="68"/>
        <v>0</v>
      </c>
      <c r="X231">
        <f t="shared" si="69"/>
        <v>0</v>
      </c>
      <c r="Y231">
        <v>0</v>
      </c>
      <c r="AA231" s="122">
        <f t="shared" si="82"/>
        <v>45.5</v>
      </c>
      <c r="AB231" s="123">
        <f t="shared" si="79"/>
        <v>7.583333333333333</v>
      </c>
      <c r="AC231" s="123">
        <f t="shared" si="80"/>
        <v>7</v>
      </c>
    </row>
    <row r="232" spans="1:29" x14ac:dyDescent="0.25">
      <c r="A232" s="7" t="s">
        <v>327</v>
      </c>
      <c r="B232" s="7" t="s">
        <v>328</v>
      </c>
      <c r="C232" s="7">
        <v>215</v>
      </c>
      <c r="D232" s="7"/>
      <c r="E232" s="7"/>
      <c r="F232" s="7">
        <v>45.5</v>
      </c>
      <c r="G232" s="116">
        <f t="shared" si="70"/>
        <v>33.5</v>
      </c>
      <c r="H232" s="7">
        <v>26</v>
      </c>
      <c r="I232" s="7" t="s">
        <v>260</v>
      </c>
      <c r="J232" s="7">
        <v>801</v>
      </c>
      <c r="K232" s="7" t="s">
        <v>329</v>
      </c>
      <c r="L232" s="115">
        <v>0</v>
      </c>
      <c r="M232" s="114">
        <f t="shared" si="81"/>
        <v>45.5</v>
      </c>
      <c r="N232" s="114">
        <f t="shared" si="71"/>
        <v>27.575757575757578</v>
      </c>
      <c r="O232" s="116">
        <f t="shared" si="72"/>
        <v>20.303030303030305</v>
      </c>
      <c r="P232" s="115">
        <f t="shared" si="73"/>
        <v>6.3194444444444446</v>
      </c>
      <c r="Q232" s="115">
        <f t="shared" si="74"/>
        <v>5.3194444444444446</v>
      </c>
      <c r="R232" s="121">
        <f t="shared" si="75"/>
        <v>-1.5757575757575779</v>
      </c>
      <c r="S232" s="116">
        <f t="shared" si="76"/>
        <v>20.680555555555557</v>
      </c>
      <c r="T232" s="116">
        <f t="shared" si="77"/>
        <v>0.58260869565217388</v>
      </c>
      <c r="U232" s="115">
        <f t="shared" si="67"/>
        <v>183.20895522388059</v>
      </c>
      <c r="V232" s="115">
        <f t="shared" si="78"/>
        <v>1135.8208955223881</v>
      </c>
      <c r="W232">
        <f t="shared" si="68"/>
        <v>0</v>
      </c>
      <c r="X232">
        <f t="shared" si="69"/>
        <v>0</v>
      </c>
      <c r="Y232">
        <v>0</v>
      </c>
      <c r="AA232" s="122">
        <f t="shared" si="82"/>
        <v>45.5</v>
      </c>
      <c r="AB232" s="123">
        <f t="shared" si="79"/>
        <v>7.583333333333333</v>
      </c>
      <c r="AC232" s="123">
        <f t="shared" si="80"/>
        <v>7</v>
      </c>
    </row>
    <row r="233" spans="1:29" x14ac:dyDescent="0.25">
      <c r="A233" s="7" t="s">
        <v>327</v>
      </c>
      <c r="B233" s="7" t="s">
        <v>328</v>
      </c>
      <c r="C233" s="7">
        <v>216</v>
      </c>
      <c r="D233" s="7"/>
      <c r="E233" s="7"/>
      <c r="F233" s="7">
        <v>45.5</v>
      </c>
      <c r="G233" s="116">
        <f t="shared" si="70"/>
        <v>33.5</v>
      </c>
      <c r="H233" s="7">
        <v>31</v>
      </c>
      <c r="I233" s="7" t="s">
        <v>260</v>
      </c>
      <c r="J233" s="7">
        <v>802</v>
      </c>
      <c r="K233" s="7" t="s">
        <v>329</v>
      </c>
      <c r="L233" s="115">
        <v>0</v>
      </c>
      <c r="M233" s="114">
        <f t="shared" si="81"/>
        <v>45.5</v>
      </c>
      <c r="N233" s="114">
        <f t="shared" si="71"/>
        <v>27.575757575757578</v>
      </c>
      <c r="O233" s="116">
        <f t="shared" si="72"/>
        <v>20.303030303030305</v>
      </c>
      <c r="P233" s="115">
        <f t="shared" si="73"/>
        <v>6.3194444444444446</v>
      </c>
      <c r="Q233" s="115">
        <f t="shared" si="74"/>
        <v>5.3194444444444446</v>
      </c>
      <c r="R233" s="121">
        <f t="shared" si="75"/>
        <v>3.4242424242424221</v>
      </c>
      <c r="S233" s="116">
        <f t="shared" si="76"/>
        <v>25.680555555555557</v>
      </c>
      <c r="T233" s="116">
        <f t="shared" si="77"/>
        <v>0.58260869565217388</v>
      </c>
      <c r="U233" s="115">
        <f t="shared" si="67"/>
        <v>183.20895522388059</v>
      </c>
      <c r="V233" s="115">
        <f t="shared" si="78"/>
        <v>1135.8208955223881</v>
      </c>
      <c r="W233">
        <f t="shared" si="68"/>
        <v>0</v>
      </c>
      <c r="X233">
        <f t="shared" si="69"/>
        <v>0</v>
      </c>
      <c r="Y233">
        <v>0</v>
      </c>
      <c r="AA233" s="122">
        <f t="shared" si="82"/>
        <v>45.5</v>
      </c>
      <c r="AB233" s="123">
        <f t="shared" si="79"/>
        <v>7.583333333333333</v>
      </c>
      <c r="AC233" s="123">
        <f t="shared" si="80"/>
        <v>7</v>
      </c>
    </row>
    <row r="234" spans="1:29" x14ac:dyDescent="0.25">
      <c r="A234" s="7" t="s">
        <v>327</v>
      </c>
      <c r="B234" s="7" t="s">
        <v>328</v>
      </c>
      <c r="C234" s="7">
        <v>224</v>
      </c>
      <c r="D234" s="7"/>
      <c r="E234" s="7"/>
      <c r="F234" s="7">
        <v>65</v>
      </c>
      <c r="G234" s="116">
        <f t="shared" si="70"/>
        <v>53</v>
      </c>
      <c r="H234" s="7">
        <v>35</v>
      </c>
      <c r="I234" s="7" t="s">
        <v>260</v>
      </c>
      <c r="J234" s="7">
        <v>803</v>
      </c>
      <c r="K234" s="7" t="s">
        <v>329</v>
      </c>
      <c r="L234" s="115">
        <v>0</v>
      </c>
      <c r="M234" s="114">
        <f t="shared" si="81"/>
        <v>65</v>
      </c>
      <c r="N234" s="114">
        <f t="shared" si="71"/>
        <v>39.393939393939398</v>
      </c>
      <c r="O234" s="116">
        <f t="shared" si="72"/>
        <v>32.121212121212125</v>
      </c>
      <c r="P234" s="115">
        <f t="shared" si="73"/>
        <v>9.0277777777777768</v>
      </c>
      <c r="Q234" s="115">
        <f t="shared" si="74"/>
        <v>8.0277777777777768</v>
      </c>
      <c r="R234" s="121">
        <f t="shared" si="75"/>
        <v>-4.393939393939398</v>
      </c>
      <c r="S234" s="116">
        <f t="shared" si="76"/>
        <v>26.972222222222221</v>
      </c>
      <c r="T234" s="116">
        <f t="shared" si="77"/>
        <v>0.68831168831168832</v>
      </c>
      <c r="U234" s="115">
        <f t="shared" si="67"/>
        <v>139.71698113207546</v>
      </c>
      <c r="V234" s="115">
        <f t="shared" si="78"/>
        <v>946.03773584905662</v>
      </c>
      <c r="W234">
        <f t="shared" si="68"/>
        <v>0</v>
      </c>
      <c r="X234">
        <f t="shared" si="69"/>
        <v>0</v>
      </c>
      <c r="Y234">
        <v>0</v>
      </c>
      <c r="AA234" s="122">
        <f t="shared" si="82"/>
        <v>65</v>
      </c>
      <c r="AB234" s="123">
        <f t="shared" si="79"/>
        <v>10.833333333333334</v>
      </c>
      <c r="AC234" s="123">
        <f t="shared" si="80"/>
        <v>10</v>
      </c>
    </row>
    <row r="235" spans="1:29" x14ac:dyDescent="0.25">
      <c r="A235" s="7" t="s">
        <v>327</v>
      </c>
      <c r="B235" s="7" t="s">
        <v>328</v>
      </c>
      <c r="C235" s="7">
        <v>228</v>
      </c>
      <c r="D235" s="7"/>
      <c r="E235" s="7"/>
      <c r="F235" s="7">
        <v>42</v>
      </c>
      <c r="G235" s="116">
        <f t="shared" si="70"/>
        <v>30</v>
      </c>
      <c r="H235" s="7">
        <v>29</v>
      </c>
      <c r="I235" s="7" t="s">
        <v>260</v>
      </c>
      <c r="J235" s="7">
        <v>804</v>
      </c>
      <c r="K235" s="7" t="s">
        <v>329</v>
      </c>
      <c r="L235" s="115">
        <v>0</v>
      </c>
      <c r="M235" s="114">
        <f t="shared" si="81"/>
        <v>42</v>
      </c>
      <c r="N235" s="114">
        <f t="shared" si="71"/>
        <v>25.454545454545457</v>
      </c>
      <c r="O235" s="116">
        <f t="shared" si="72"/>
        <v>18.181818181818183</v>
      </c>
      <c r="P235" s="115">
        <f t="shared" si="73"/>
        <v>5.833333333333333</v>
      </c>
      <c r="Q235" s="115">
        <f t="shared" si="74"/>
        <v>4.833333333333333</v>
      </c>
      <c r="R235" s="121">
        <f t="shared" si="75"/>
        <v>3.5454545454545432</v>
      </c>
      <c r="S235" s="116">
        <f t="shared" si="76"/>
        <v>24.166666666666668</v>
      </c>
      <c r="T235" s="116">
        <f t="shared" si="77"/>
        <v>0.55555555555555558</v>
      </c>
      <c r="U235" s="115">
        <f t="shared" si="67"/>
        <v>197</v>
      </c>
      <c r="V235" s="115">
        <f t="shared" si="78"/>
        <v>1196</v>
      </c>
      <c r="W235">
        <f t="shared" si="68"/>
        <v>0</v>
      </c>
      <c r="X235">
        <f t="shared" si="69"/>
        <v>0</v>
      </c>
      <c r="Y235">
        <v>0</v>
      </c>
      <c r="AA235" s="122">
        <f t="shared" si="82"/>
        <v>42</v>
      </c>
      <c r="AB235" s="123">
        <f t="shared" si="79"/>
        <v>7</v>
      </c>
      <c r="AC235" s="123">
        <f t="shared" si="80"/>
        <v>7</v>
      </c>
    </row>
    <row r="236" spans="1:29" x14ac:dyDescent="0.25">
      <c r="A236" s="7" t="s">
        <v>327</v>
      </c>
      <c r="B236" s="7" t="s">
        <v>328</v>
      </c>
      <c r="C236" s="7">
        <v>239</v>
      </c>
      <c r="D236" s="7"/>
      <c r="E236" s="7"/>
      <c r="F236" s="7">
        <v>47.6</v>
      </c>
      <c r="G236" s="116">
        <f t="shared" si="70"/>
        <v>35.6</v>
      </c>
      <c r="H236" s="7">
        <v>31</v>
      </c>
      <c r="I236" s="7" t="s">
        <v>260</v>
      </c>
      <c r="J236" s="7">
        <v>805</v>
      </c>
      <c r="K236" s="7" t="s">
        <v>329</v>
      </c>
      <c r="L236" s="115">
        <v>0</v>
      </c>
      <c r="M236" s="114">
        <f t="shared" si="81"/>
        <v>47.6</v>
      </c>
      <c r="N236" s="114">
        <f t="shared" si="71"/>
        <v>28.848484848484851</v>
      </c>
      <c r="O236" s="116">
        <f t="shared" si="72"/>
        <v>21.575757575757578</v>
      </c>
      <c r="P236" s="115">
        <f t="shared" si="73"/>
        <v>6.6111111111111107</v>
      </c>
      <c r="Q236" s="115">
        <f t="shared" si="74"/>
        <v>5.6111111111111107</v>
      </c>
      <c r="R236" s="121">
        <f t="shared" si="75"/>
        <v>2.1515151515151487</v>
      </c>
      <c r="S236" s="116">
        <f t="shared" si="76"/>
        <v>25.388888888888889</v>
      </c>
      <c r="T236" s="116">
        <f t="shared" si="77"/>
        <v>0.59731543624161076</v>
      </c>
      <c r="U236" s="115">
        <f t="shared" si="67"/>
        <v>176.23595505617976</v>
      </c>
      <c r="V236" s="115">
        <f t="shared" si="78"/>
        <v>1105.3932584269662</v>
      </c>
      <c r="W236">
        <f t="shared" si="68"/>
        <v>0</v>
      </c>
      <c r="X236">
        <f t="shared" si="69"/>
        <v>0</v>
      </c>
      <c r="Y236">
        <v>0</v>
      </c>
      <c r="AA236" s="122">
        <f t="shared" si="82"/>
        <v>47.6</v>
      </c>
      <c r="AB236" s="123">
        <f t="shared" si="79"/>
        <v>7.9333333333333336</v>
      </c>
      <c r="AC236" s="123">
        <f t="shared" si="80"/>
        <v>7</v>
      </c>
    </row>
    <row r="237" spans="1:29" x14ac:dyDescent="0.25">
      <c r="A237" s="7" t="s">
        <v>327</v>
      </c>
      <c r="B237" s="7" t="s">
        <v>328</v>
      </c>
      <c r="C237" s="7">
        <v>240</v>
      </c>
      <c r="D237" s="7"/>
      <c r="E237" s="7"/>
      <c r="F237" s="7">
        <v>63.36</v>
      </c>
      <c r="G237" s="116">
        <f t="shared" si="70"/>
        <v>51.36</v>
      </c>
      <c r="H237" s="7">
        <v>30</v>
      </c>
      <c r="I237" s="7" t="s">
        <v>260</v>
      </c>
      <c r="J237" s="7">
        <v>806</v>
      </c>
      <c r="K237" s="7" t="s">
        <v>329</v>
      </c>
      <c r="L237" s="115">
        <v>0</v>
      </c>
      <c r="M237" s="114">
        <f t="shared" si="81"/>
        <v>63.36</v>
      </c>
      <c r="N237" s="114">
        <f t="shared" si="71"/>
        <v>38.4</v>
      </c>
      <c r="O237" s="116">
        <f t="shared" si="72"/>
        <v>31.127272727272729</v>
      </c>
      <c r="P237" s="115">
        <f t="shared" si="73"/>
        <v>8.7999999999999989</v>
      </c>
      <c r="Q237" s="115">
        <f t="shared" si="74"/>
        <v>7.7999999999999989</v>
      </c>
      <c r="R237" s="121">
        <f t="shared" si="75"/>
        <v>-8.3999999999999986</v>
      </c>
      <c r="S237" s="116">
        <f t="shared" si="76"/>
        <v>22.200000000000003</v>
      </c>
      <c r="T237" s="116">
        <f t="shared" si="77"/>
        <v>0.68152866242038213</v>
      </c>
      <c r="U237" s="115">
        <f t="shared" si="67"/>
        <v>142.10280373831776</v>
      </c>
      <c r="V237" s="115">
        <f t="shared" si="78"/>
        <v>956.44859813084122</v>
      </c>
      <c r="W237">
        <f t="shared" si="68"/>
        <v>0</v>
      </c>
      <c r="X237">
        <f t="shared" si="69"/>
        <v>0</v>
      </c>
      <c r="Y237">
        <v>0</v>
      </c>
      <c r="AA237" s="122">
        <f t="shared" si="82"/>
        <v>63.36</v>
      </c>
      <c r="AB237" s="123">
        <f t="shared" si="79"/>
        <v>10.56</v>
      </c>
      <c r="AC237" s="123">
        <f t="shared" si="80"/>
        <v>10</v>
      </c>
    </row>
    <row r="238" spans="1:29" x14ac:dyDescent="0.25">
      <c r="A238" s="7" t="s">
        <v>327</v>
      </c>
      <c r="B238" s="7" t="s">
        <v>328</v>
      </c>
      <c r="C238" s="7">
        <v>302</v>
      </c>
      <c r="D238" s="7"/>
      <c r="E238" s="7"/>
      <c r="F238" s="7">
        <v>46.8</v>
      </c>
      <c r="G238" s="116">
        <f t="shared" si="70"/>
        <v>34.799999999999997</v>
      </c>
      <c r="H238" s="7">
        <v>39</v>
      </c>
      <c r="I238" s="7" t="s">
        <v>261</v>
      </c>
      <c r="J238" s="7">
        <v>901</v>
      </c>
      <c r="K238" s="7" t="s">
        <v>329</v>
      </c>
      <c r="L238" s="115">
        <v>0</v>
      </c>
      <c r="M238" s="114">
        <f t="shared" si="81"/>
        <v>46.8</v>
      </c>
      <c r="N238" s="114">
        <f t="shared" si="71"/>
        <v>28.363636363636363</v>
      </c>
      <c r="O238" s="116">
        <f t="shared" si="72"/>
        <v>21.09090909090909</v>
      </c>
      <c r="P238" s="115">
        <f t="shared" si="73"/>
        <v>6.4999999999999991</v>
      </c>
      <c r="Q238" s="115">
        <f t="shared" si="74"/>
        <v>5.4999999999999991</v>
      </c>
      <c r="R238" s="121">
        <f t="shared" si="75"/>
        <v>10.636363636363637</v>
      </c>
      <c r="S238" s="116">
        <f t="shared" si="76"/>
        <v>33.5</v>
      </c>
      <c r="T238" s="116">
        <f t="shared" si="77"/>
        <v>0.59183673469387754</v>
      </c>
      <c r="U238" s="115">
        <f t="shared" si="67"/>
        <v>178.79310344827587</v>
      </c>
      <c r="V238" s="115">
        <f t="shared" si="78"/>
        <v>1116.5517241379312</v>
      </c>
      <c r="W238">
        <f t="shared" si="68"/>
        <v>0</v>
      </c>
      <c r="X238">
        <f t="shared" si="69"/>
        <v>0</v>
      </c>
      <c r="Y238">
        <v>0</v>
      </c>
      <c r="AA238" s="122">
        <f t="shared" si="82"/>
        <v>46.8</v>
      </c>
      <c r="AB238" s="123">
        <f t="shared" si="79"/>
        <v>7.8</v>
      </c>
      <c r="AC238" s="123">
        <f t="shared" si="80"/>
        <v>7</v>
      </c>
    </row>
    <row r="239" spans="1:29" x14ac:dyDescent="0.25">
      <c r="A239" s="7" t="s">
        <v>327</v>
      </c>
      <c r="B239" s="7" t="s">
        <v>328</v>
      </c>
      <c r="C239" s="7">
        <v>303</v>
      </c>
      <c r="D239" s="7"/>
      <c r="E239" s="7"/>
      <c r="F239" s="7">
        <v>48.24</v>
      </c>
      <c r="G239" s="116">
        <f t="shared" si="70"/>
        <v>36.24</v>
      </c>
      <c r="H239" s="7">
        <v>32</v>
      </c>
      <c r="I239" s="7" t="s">
        <v>261</v>
      </c>
      <c r="J239" s="7">
        <v>902</v>
      </c>
      <c r="K239" s="7" t="s">
        <v>329</v>
      </c>
      <c r="L239" s="115">
        <v>0</v>
      </c>
      <c r="M239" s="114">
        <f t="shared" si="81"/>
        <v>48.24</v>
      </c>
      <c r="N239" s="114">
        <f t="shared" si="71"/>
        <v>29.236363636363638</v>
      </c>
      <c r="O239" s="116">
        <f t="shared" si="72"/>
        <v>21.963636363636365</v>
      </c>
      <c r="P239" s="115">
        <f t="shared" si="73"/>
        <v>6.7</v>
      </c>
      <c r="Q239" s="115">
        <f t="shared" si="74"/>
        <v>5.7</v>
      </c>
      <c r="R239" s="121">
        <f t="shared" si="75"/>
        <v>2.7636363636363619</v>
      </c>
      <c r="S239" s="116">
        <f t="shared" si="76"/>
        <v>26.3</v>
      </c>
      <c r="T239" s="116">
        <f t="shared" si="77"/>
        <v>0.60159362549800799</v>
      </c>
      <c r="U239" s="115">
        <f t="shared" si="67"/>
        <v>174.27152317880791</v>
      </c>
      <c r="V239" s="115">
        <f t="shared" si="78"/>
        <v>1096.82119205298</v>
      </c>
      <c r="W239">
        <f t="shared" si="68"/>
        <v>0</v>
      </c>
      <c r="X239">
        <f t="shared" si="69"/>
        <v>0</v>
      </c>
      <c r="Y239">
        <v>0</v>
      </c>
      <c r="AA239" s="122">
        <f t="shared" ref="AA239:AA270" si="83">+F239-Y239</f>
        <v>48.24</v>
      </c>
      <c r="AB239" s="123">
        <f t="shared" si="79"/>
        <v>8.0400000000000009</v>
      </c>
      <c r="AC239" s="123">
        <f t="shared" si="80"/>
        <v>8</v>
      </c>
    </row>
    <row r="240" spans="1:29" x14ac:dyDescent="0.25">
      <c r="A240" s="7" t="s">
        <v>327</v>
      </c>
      <c r="B240" s="7" t="s">
        <v>328</v>
      </c>
      <c r="C240" s="7">
        <v>304</v>
      </c>
      <c r="D240" s="7"/>
      <c r="E240" s="7"/>
      <c r="F240" s="7">
        <v>50.4</v>
      </c>
      <c r="G240" s="116">
        <f t="shared" si="70"/>
        <v>38.4</v>
      </c>
      <c r="H240" s="7">
        <v>33</v>
      </c>
      <c r="I240" s="7" t="s">
        <v>261</v>
      </c>
      <c r="J240" s="7">
        <v>903</v>
      </c>
      <c r="K240" s="7" t="s">
        <v>329</v>
      </c>
      <c r="L240" s="115">
        <v>0</v>
      </c>
      <c r="M240" s="114">
        <f t="shared" si="81"/>
        <v>50.4</v>
      </c>
      <c r="N240" s="114">
        <f t="shared" si="71"/>
        <v>30.545454545454547</v>
      </c>
      <c r="O240" s="116">
        <f t="shared" si="72"/>
        <v>23.272727272727273</v>
      </c>
      <c r="P240" s="115">
        <f t="shared" si="73"/>
        <v>7</v>
      </c>
      <c r="Q240" s="115">
        <f t="shared" si="74"/>
        <v>6</v>
      </c>
      <c r="R240" s="121">
        <f t="shared" si="75"/>
        <v>2.4545454545454533</v>
      </c>
      <c r="S240" s="116">
        <f t="shared" si="76"/>
        <v>27</v>
      </c>
      <c r="T240" s="116">
        <f t="shared" si="77"/>
        <v>0.61538461538461542</v>
      </c>
      <c r="U240" s="115">
        <f t="shared" si="67"/>
        <v>168.125</v>
      </c>
      <c r="V240" s="115">
        <f t="shared" si="78"/>
        <v>1070</v>
      </c>
      <c r="W240">
        <f t="shared" si="68"/>
        <v>0</v>
      </c>
      <c r="X240">
        <f t="shared" si="69"/>
        <v>0</v>
      </c>
      <c r="Y240">
        <v>0</v>
      </c>
      <c r="AA240" s="122">
        <f t="shared" si="83"/>
        <v>50.4</v>
      </c>
      <c r="AB240" s="123">
        <f t="shared" si="79"/>
        <v>8.4</v>
      </c>
      <c r="AC240" s="123">
        <f t="shared" si="80"/>
        <v>8</v>
      </c>
    </row>
    <row r="241" spans="1:29" x14ac:dyDescent="0.25">
      <c r="A241" s="7" t="s">
        <v>327</v>
      </c>
      <c r="B241" s="7" t="s">
        <v>328</v>
      </c>
      <c r="C241" s="7">
        <v>305</v>
      </c>
      <c r="D241" s="7"/>
      <c r="E241" s="7"/>
      <c r="F241" s="7">
        <v>48.96</v>
      </c>
      <c r="G241" s="116">
        <f t="shared" si="70"/>
        <v>36.96</v>
      </c>
      <c r="H241" s="7">
        <v>37</v>
      </c>
      <c r="I241" s="7" t="s">
        <v>261</v>
      </c>
      <c r="J241" s="7">
        <v>904</v>
      </c>
      <c r="K241" s="7" t="s">
        <v>329</v>
      </c>
      <c r="L241" s="115">
        <v>0</v>
      </c>
      <c r="M241" s="114">
        <f t="shared" si="81"/>
        <v>48.96</v>
      </c>
      <c r="N241" s="114">
        <f t="shared" si="71"/>
        <v>29.672727272727276</v>
      </c>
      <c r="O241" s="116">
        <f t="shared" si="72"/>
        <v>22.400000000000002</v>
      </c>
      <c r="P241" s="115">
        <f t="shared" si="73"/>
        <v>6.8</v>
      </c>
      <c r="Q241" s="115">
        <f t="shared" si="74"/>
        <v>5.8</v>
      </c>
      <c r="R241" s="121">
        <f t="shared" si="75"/>
        <v>7.3272727272727245</v>
      </c>
      <c r="S241" s="116">
        <f t="shared" si="76"/>
        <v>31.2</v>
      </c>
      <c r="T241" s="116">
        <f t="shared" si="77"/>
        <v>0.60629921259842523</v>
      </c>
      <c r="U241" s="115">
        <f t="shared" si="67"/>
        <v>172.14285714285711</v>
      </c>
      <c r="V241" s="115">
        <f t="shared" si="78"/>
        <v>1087.5324675324675</v>
      </c>
      <c r="W241">
        <f t="shared" si="68"/>
        <v>0</v>
      </c>
      <c r="X241">
        <f t="shared" si="69"/>
        <v>0</v>
      </c>
      <c r="Y241">
        <v>0</v>
      </c>
      <c r="AA241" s="122">
        <f t="shared" si="83"/>
        <v>48.96</v>
      </c>
      <c r="AB241" s="123">
        <f t="shared" si="79"/>
        <v>8.16</v>
      </c>
      <c r="AC241" s="123">
        <f t="shared" si="80"/>
        <v>8</v>
      </c>
    </row>
    <row r="242" spans="1:29" x14ac:dyDescent="0.25">
      <c r="A242" s="7" t="s">
        <v>327</v>
      </c>
      <c r="B242" s="7" t="s">
        <v>328</v>
      </c>
      <c r="C242" s="7">
        <v>306</v>
      </c>
      <c r="D242" s="7"/>
      <c r="E242" s="7"/>
      <c r="F242" s="7">
        <v>46.2</v>
      </c>
      <c r="G242" s="116">
        <f t="shared" si="70"/>
        <v>34.200000000000003</v>
      </c>
      <c r="H242" s="7">
        <v>38</v>
      </c>
      <c r="I242" s="7" t="s">
        <v>261</v>
      </c>
      <c r="J242" s="7">
        <v>905</v>
      </c>
      <c r="K242" s="7" t="s">
        <v>329</v>
      </c>
      <c r="L242" s="115">
        <v>0</v>
      </c>
      <c r="M242" s="114">
        <f t="shared" si="81"/>
        <v>46.2</v>
      </c>
      <c r="N242" s="114">
        <f t="shared" si="71"/>
        <v>28.000000000000004</v>
      </c>
      <c r="O242" s="116">
        <f t="shared" si="72"/>
        <v>20.72727272727273</v>
      </c>
      <c r="P242" s="115">
        <f t="shared" si="73"/>
        <v>6.416666666666667</v>
      </c>
      <c r="Q242" s="115">
        <f t="shared" si="74"/>
        <v>5.416666666666667</v>
      </c>
      <c r="R242" s="121">
        <f t="shared" si="75"/>
        <v>9.9999999999999964</v>
      </c>
      <c r="S242" s="116">
        <f t="shared" si="76"/>
        <v>32.583333333333329</v>
      </c>
      <c r="T242" s="116">
        <f t="shared" si="77"/>
        <v>0.58762886597938147</v>
      </c>
      <c r="U242" s="115">
        <f t="shared" si="67"/>
        <v>180.78947368421052</v>
      </c>
      <c r="V242" s="115">
        <f t="shared" si="78"/>
        <v>1125.2631578947369</v>
      </c>
      <c r="W242">
        <f t="shared" si="68"/>
        <v>0</v>
      </c>
      <c r="X242">
        <f t="shared" si="69"/>
        <v>0</v>
      </c>
      <c r="Y242">
        <v>0</v>
      </c>
      <c r="AA242" s="122">
        <f t="shared" si="83"/>
        <v>46.2</v>
      </c>
      <c r="AB242" s="123">
        <f t="shared" si="79"/>
        <v>7.7</v>
      </c>
      <c r="AC242" s="123">
        <f t="shared" si="80"/>
        <v>7</v>
      </c>
    </row>
    <row r="243" spans="1:29" x14ac:dyDescent="0.25">
      <c r="A243" s="7" t="s">
        <v>327</v>
      </c>
      <c r="B243" s="7" t="s">
        <v>328</v>
      </c>
      <c r="C243" s="7">
        <v>307</v>
      </c>
      <c r="D243" s="7"/>
      <c r="E243" s="7"/>
      <c r="F243" s="7">
        <v>46.2</v>
      </c>
      <c r="G243" s="116">
        <f t="shared" si="70"/>
        <v>34.200000000000003</v>
      </c>
      <c r="H243" s="7">
        <v>29</v>
      </c>
      <c r="I243" s="7" t="s">
        <v>299</v>
      </c>
      <c r="J243" s="7">
        <v>1001</v>
      </c>
      <c r="K243" s="7" t="s">
        <v>329</v>
      </c>
      <c r="L243" s="115">
        <v>0</v>
      </c>
      <c r="M243" s="114">
        <f t="shared" si="81"/>
        <v>46.2</v>
      </c>
      <c r="N243" s="114">
        <f t="shared" si="71"/>
        <v>28.000000000000004</v>
      </c>
      <c r="O243" s="116">
        <f t="shared" si="72"/>
        <v>20.72727272727273</v>
      </c>
      <c r="P243" s="115">
        <f t="shared" si="73"/>
        <v>6.416666666666667</v>
      </c>
      <c r="Q243" s="115">
        <f t="shared" si="74"/>
        <v>5.416666666666667</v>
      </c>
      <c r="R243" s="121">
        <f t="shared" si="75"/>
        <v>0.99999999999999645</v>
      </c>
      <c r="S243" s="116">
        <f t="shared" si="76"/>
        <v>23.583333333333332</v>
      </c>
      <c r="T243" s="116">
        <f t="shared" si="77"/>
        <v>0.58762886597938147</v>
      </c>
      <c r="U243" s="115">
        <f t="shared" si="67"/>
        <v>180.78947368421052</v>
      </c>
      <c r="V243" s="115">
        <f t="shared" si="78"/>
        <v>1125.2631578947369</v>
      </c>
      <c r="W243">
        <f t="shared" si="68"/>
        <v>0</v>
      </c>
      <c r="X243">
        <f t="shared" si="69"/>
        <v>0</v>
      </c>
      <c r="Y243">
        <v>0</v>
      </c>
      <c r="AA243" s="122">
        <f t="shared" si="83"/>
        <v>46.2</v>
      </c>
      <c r="AB243" s="123">
        <f t="shared" si="79"/>
        <v>7.7</v>
      </c>
      <c r="AC243" s="123">
        <f t="shared" si="80"/>
        <v>7</v>
      </c>
    </row>
    <row r="244" spans="1:29" x14ac:dyDescent="0.25">
      <c r="A244" s="7" t="s">
        <v>327</v>
      </c>
      <c r="B244" s="7" t="s">
        <v>328</v>
      </c>
      <c r="C244" s="7" t="s">
        <v>330</v>
      </c>
      <c r="D244" s="7"/>
      <c r="E244" s="7"/>
      <c r="F244" s="7">
        <v>56</v>
      </c>
      <c r="G244" s="116">
        <f t="shared" si="70"/>
        <v>44</v>
      </c>
      <c r="H244" s="7">
        <v>30</v>
      </c>
      <c r="I244" s="7" t="s">
        <v>299</v>
      </c>
      <c r="J244" s="7">
        <v>1002</v>
      </c>
      <c r="K244" s="7" t="s">
        <v>329</v>
      </c>
      <c r="L244" s="115">
        <v>0</v>
      </c>
      <c r="M244" s="114">
        <f t="shared" si="81"/>
        <v>56</v>
      </c>
      <c r="N244" s="114">
        <f t="shared" si="71"/>
        <v>33.939393939393938</v>
      </c>
      <c r="O244" s="116">
        <f t="shared" si="72"/>
        <v>26.666666666666668</v>
      </c>
      <c r="P244" s="115">
        <f t="shared" si="73"/>
        <v>7.7777777777777777</v>
      </c>
      <c r="Q244" s="115">
        <f t="shared" si="74"/>
        <v>6.7777777777777777</v>
      </c>
      <c r="R244" s="121">
        <f t="shared" si="75"/>
        <v>-3.9393939393939377</v>
      </c>
      <c r="S244" s="116">
        <f t="shared" si="76"/>
        <v>23.222222222222221</v>
      </c>
      <c r="T244" s="116">
        <f t="shared" si="77"/>
        <v>0.6470588235294118</v>
      </c>
      <c r="U244" s="115">
        <f t="shared" si="67"/>
        <v>155</v>
      </c>
      <c r="V244" s="115">
        <f t="shared" si="78"/>
        <v>1012.7272727272727</v>
      </c>
      <c r="W244">
        <f t="shared" si="68"/>
        <v>0</v>
      </c>
      <c r="X244">
        <f t="shared" si="69"/>
        <v>0</v>
      </c>
      <c r="Y244">
        <v>0</v>
      </c>
      <c r="AA244" s="122">
        <f t="shared" si="83"/>
        <v>56</v>
      </c>
      <c r="AB244" s="123">
        <f t="shared" si="79"/>
        <v>9.3333333333333339</v>
      </c>
      <c r="AC244" s="123">
        <f t="shared" si="80"/>
        <v>9</v>
      </c>
    </row>
    <row r="245" spans="1:29" x14ac:dyDescent="0.25">
      <c r="A245" s="7" t="s">
        <v>327</v>
      </c>
      <c r="B245" s="7" t="s">
        <v>328</v>
      </c>
      <c r="C245" s="7">
        <v>311</v>
      </c>
      <c r="D245" s="7"/>
      <c r="E245" s="7"/>
      <c r="F245" s="7">
        <v>42.84</v>
      </c>
      <c r="G245" s="116">
        <f t="shared" si="70"/>
        <v>30.840000000000003</v>
      </c>
      <c r="H245" s="7">
        <v>34</v>
      </c>
      <c r="I245" s="7" t="s">
        <v>299</v>
      </c>
      <c r="J245" s="7">
        <v>1003</v>
      </c>
      <c r="K245" s="7" t="s">
        <v>329</v>
      </c>
      <c r="L245" s="115">
        <v>0</v>
      </c>
      <c r="M245" s="114">
        <f t="shared" si="81"/>
        <v>42.84</v>
      </c>
      <c r="N245" s="114">
        <f t="shared" si="71"/>
        <v>25.963636363636368</v>
      </c>
      <c r="O245" s="116">
        <f t="shared" si="72"/>
        <v>18.690909090909095</v>
      </c>
      <c r="P245" s="115">
        <f t="shared" si="73"/>
        <v>5.95</v>
      </c>
      <c r="Q245" s="115">
        <f t="shared" si="74"/>
        <v>4.95</v>
      </c>
      <c r="R245" s="121">
        <f t="shared" si="75"/>
        <v>8.0363636363636317</v>
      </c>
      <c r="S245" s="116">
        <f t="shared" si="76"/>
        <v>29.05</v>
      </c>
      <c r="T245" s="116">
        <f t="shared" si="77"/>
        <v>0.56236323851203507</v>
      </c>
      <c r="U245" s="115">
        <f t="shared" si="67"/>
        <v>193.40466926070036</v>
      </c>
      <c r="V245" s="115">
        <f t="shared" si="78"/>
        <v>1180.3112840466924</v>
      </c>
      <c r="W245">
        <f t="shared" si="68"/>
        <v>0</v>
      </c>
      <c r="X245">
        <f t="shared" si="69"/>
        <v>0</v>
      </c>
      <c r="Y245">
        <v>0</v>
      </c>
      <c r="AA245" s="122">
        <f t="shared" si="83"/>
        <v>42.84</v>
      </c>
      <c r="AB245" s="123">
        <f t="shared" si="79"/>
        <v>7.1400000000000006</v>
      </c>
      <c r="AC245" s="123">
        <f t="shared" si="80"/>
        <v>7</v>
      </c>
    </row>
    <row r="246" spans="1:29" x14ac:dyDescent="0.25">
      <c r="A246" s="7" t="s">
        <v>327</v>
      </c>
      <c r="B246" s="7" t="s">
        <v>328</v>
      </c>
      <c r="C246" s="7">
        <v>312</v>
      </c>
      <c r="D246" s="7"/>
      <c r="E246" s="7"/>
      <c r="F246" s="7">
        <v>80.400000000000006</v>
      </c>
      <c r="G246" s="116">
        <f t="shared" si="70"/>
        <v>68.400000000000006</v>
      </c>
      <c r="H246" s="7">
        <v>40</v>
      </c>
      <c r="I246" s="7" t="s">
        <v>299</v>
      </c>
      <c r="J246" s="7">
        <v>1004</v>
      </c>
      <c r="K246" s="7" t="s">
        <v>329</v>
      </c>
      <c r="L246" s="115">
        <v>0</v>
      </c>
      <c r="M246" s="114">
        <f t="shared" si="81"/>
        <v>80.400000000000006</v>
      </c>
      <c r="N246" s="114">
        <f t="shared" si="71"/>
        <v>48.727272727272734</v>
      </c>
      <c r="O246" s="116">
        <f t="shared" si="72"/>
        <v>41.45454545454546</v>
      </c>
      <c r="P246" s="115">
        <f t="shared" si="73"/>
        <v>11.166666666666668</v>
      </c>
      <c r="Q246" s="115">
        <f t="shared" si="74"/>
        <v>10.166666666666668</v>
      </c>
      <c r="R246" s="121">
        <f t="shared" si="75"/>
        <v>-8.7272727272727337</v>
      </c>
      <c r="S246" s="116">
        <f t="shared" si="76"/>
        <v>29.833333333333332</v>
      </c>
      <c r="T246" s="116">
        <f t="shared" si="77"/>
        <v>0.74025974025974028</v>
      </c>
      <c r="U246" s="115">
        <f t="shared" si="67"/>
        <v>122.89473684210526</v>
      </c>
      <c r="V246" s="115">
        <f t="shared" si="78"/>
        <v>872.63157894736844</v>
      </c>
      <c r="W246">
        <f t="shared" si="68"/>
        <v>0</v>
      </c>
      <c r="X246">
        <f t="shared" si="69"/>
        <v>0</v>
      </c>
      <c r="Y246">
        <v>0</v>
      </c>
      <c r="AA246" s="122">
        <f t="shared" si="83"/>
        <v>80.400000000000006</v>
      </c>
      <c r="AB246" s="123">
        <f t="shared" si="79"/>
        <v>13.4</v>
      </c>
      <c r="AC246" s="123">
        <f t="shared" si="80"/>
        <v>13</v>
      </c>
    </row>
    <row r="247" spans="1:29" x14ac:dyDescent="0.25">
      <c r="A247" s="7" t="s">
        <v>327</v>
      </c>
      <c r="B247" s="7" t="s">
        <v>328</v>
      </c>
      <c r="C247" s="7">
        <v>315</v>
      </c>
      <c r="D247" s="7"/>
      <c r="E247" s="7"/>
      <c r="F247" s="7">
        <v>80.400000000000006</v>
      </c>
      <c r="G247" s="116">
        <f t="shared" si="70"/>
        <v>68.400000000000006</v>
      </c>
      <c r="H247" s="7">
        <v>28</v>
      </c>
      <c r="I247" s="7" t="s">
        <v>299</v>
      </c>
      <c r="J247" s="7">
        <v>1005</v>
      </c>
      <c r="K247" s="7" t="s">
        <v>329</v>
      </c>
      <c r="L247" s="115">
        <v>0</v>
      </c>
      <c r="M247" s="114">
        <f t="shared" si="81"/>
        <v>80.400000000000006</v>
      </c>
      <c r="N247" s="114">
        <f t="shared" si="71"/>
        <v>48.727272727272734</v>
      </c>
      <c r="O247" s="116">
        <f t="shared" si="72"/>
        <v>41.45454545454546</v>
      </c>
      <c r="P247" s="115">
        <f t="shared" si="73"/>
        <v>11.166666666666668</v>
      </c>
      <c r="Q247" s="115">
        <f t="shared" si="74"/>
        <v>10.166666666666668</v>
      </c>
      <c r="R247" s="121">
        <f t="shared" si="75"/>
        <v>-20.727272727272734</v>
      </c>
      <c r="S247" s="116">
        <f t="shared" si="76"/>
        <v>17.833333333333332</v>
      </c>
      <c r="T247" s="116">
        <f t="shared" si="77"/>
        <v>0.74025974025974028</v>
      </c>
      <c r="U247" s="115">
        <f t="shared" si="67"/>
        <v>122.89473684210526</v>
      </c>
      <c r="V247" s="115">
        <f t="shared" si="78"/>
        <v>872.63157894736844</v>
      </c>
      <c r="W247">
        <f t="shared" si="68"/>
        <v>0</v>
      </c>
      <c r="X247">
        <f t="shared" si="69"/>
        <v>0</v>
      </c>
      <c r="Y247">
        <v>0</v>
      </c>
      <c r="AA247" s="122">
        <f t="shared" si="83"/>
        <v>80.400000000000006</v>
      </c>
      <c r="AB247" s="123">
        <f t="shared" si="79"/>
        <v>13.4</v>
      </c>
      <c r="AC247" s="123">
        <f t="shared" si="80"/>
        <v>13</v>
      </c>
    </row>
    <row r="248" spans="1:29" x14ac:dyDescent="0.25">
      <c r="A248" s="7" t="s">
        <v>327</v>
      </c>
      <c r="B248" s="7" t="s">
        <v>328</v>
      </c>
      <c r="C248" s="7">
        <v>302</v>
      </c>
      <c r="D248" s="7"/>
      <c r="E248" s="7"/>
      <c r="F248" s="7">
        <v>46.8</v>
      </c>
      <c r="G248" s="116">
        <f t="shared" si="70"/>
        <v>34.799999999999997</v>
      </c>
      <c r="H248" s="7">
        <v>30</v>
      </c>
      <c r="I248" s="7" t="s">
        <v>299</v>
      </c>
      <c r="J248" s="7">
        <v>1006</v>
      </c>
      <c r="K248" s="7" t="s">
        <v>329</v>
      </c>
      <c r="L248" s="115">
        <v>0</v>
      </c>
      <c r="M248" s="114">
        <f t="shared" si="81"/>
        <v>46.8</v>
      </c>
      <c r="N248" s="114">
        <f t="shared" si="71"/>
        <v>28.363636363636363</v>
      </c>
      <c r="O248" s="116">
        <f t="shared" si="72"/>
        <v>21.09090909090909</v>
      </c>
      <c r="P248" s="115">
        <f t="shared" si="73"/>
        <v>6.4999999999999991</v>
      </c>
      <c r="Q248" s="115">
        <f t="shared" si="74"/>
        <v>5.4999999999999991</v>
      </c>
      <c r="R248" s="121">
        <f t="shared" si="75"/>
        <v>1.6363636363636367</v>
      </c>
      <c r="S248" s="116">
        <f t="shared" si="76"/>
        <v>24.5</v>
      </c>
      <c r="T248" s="116">
        <f t="shared" si="77"/>
        <v>0.59183673469387754</v>
      </c>
      <c r="U248" s="115">
        <f t="shared" si="67"/>
        <v>178.79310344827587</v>
      </c>
      <c r="V248" s="115">
        <f t="shared" si="78"/>
        <v>1116.5517241379312</v>
      </c>
      <c r="W248">
        <f t="shared" si="68"/>
        <v>0</v>
      </c>
      <c r="X248">
        <f t="shared" si="69"/>
        <v>0</v>
      </c>
      <c r="Y248">
        <v>0</v>
      </c>
      <c r="AA248" s="122">
        <f t="shared" si="83"/>
        <v>46.8</v>
      </c>
      <c r="AB248" s="123">
        <f t="shared" si="79"/>
        <v>7.8</v>
      </c>
      <c r="AC248" s="123">
        <f t="shared" si="80"/>
        <v>7</v>
      </c>
    </row>
    <row r="249" spans="1:29" x14ac:dyDescent="0.25">
      <c r="A249" s="7" t="s">
        <v>327</v>
      </c>
      <c r="B249" s="7" t="s">
        <v>328</v>
      </c>
      <c r="C249" s="7">
        <v>303</v>
      </c>
      <c r="D249" s="7"/>
      <c r="E249" s="7"/>
      <c r="F249" s="7">
        <v>48.24</v>
      </c>
      <c r="G249" s="116">
        <f t="shared" si="70"/>
        <v>36.24</v>
      </c>
      <c r="H249" s="7">
        <v>29</v>
      </c>
      <c r="I249" s="7" t="s">
        <v>299</v>
      </c>
      <c r="J249" s="7">
        <v>1101</v>
      </c>
      <c r="K249" s="7" t="s">
        <v>329</v>
      </c>
      <c r="L249" s="115">
        <v>0</v>
      </c>
      <c r="M249" s="114">
        <f t="shared" si="81"/>
        <v>48.24</v>
      </c>
      <c r="N249" s="114">
        <f t="shared" si="71"/>
        <v>29.236363636363638</v>
      </c>
      <c r="O249" s="116">
        <f t="shared" si="72"/>
        <v>21.963636363636365</v>
      </c>
      <c r="P249" s="115">
        <f t="shared" si="73"/>
        <v>6.7</v>
      </c>
      <c r="Q249" s="115">
        <f t="shared" si="74"/>
        <v>5.7</v>
      </c>
      <c r="R249" s="121">
        <f t="shared" si="75"/>
        <v>-0.23636363636363811</v>
      </c>
      <c r="S249" s="116">
        <f t="shared" si="76"/>
        <v>23.3</v>
      </c>
      <c r="T249" s="116">
        <f t="shared" si="77"/>
        <v>0.60159362549800799</v>
      </c>
      <c r="U249" s="115">
        <f t="shared" si="67"/>
        <v>174.27152317880791</v>
      </c>
      <c r="V249" s="115">
        <f t="shared" si="78"/>
        <v>1096.82119205298</v>
      </c>
      <c r="W249">
        <f t="shared" si="68"/>
        <v>0</v>
      </c>
      <c r="X249">
        <f t="shared" si="69"/>
        <v>0</v>
      </c>
      <c r="Y249">
        <v>0</v>
      </c>
      <c r="AA249" s="122">
        <f t="shared" si="83"/>
        <v>48.24</v>
      </c>
      <c r="AB249" s="123">
        <f t="shared" si="79"/>
        <v>8.0400000000000009</v>
      </c>
      <c r="AC249" s="123">
        <f t="shared" si="80"/>
        <v>8</v>
      </c>
    </row>
    <row r="250" spans="1:29" x14ac:dyDescent="0.25">
      <c r="A250" s="7" t="s">
        <v>327</v>
      </c>
      <c r="B250" s="7" t="s">
        <v>328</v>
      </c>
      <c r="C250" s="7">
        <v>304</v>
      </c>
      <c r="D250" s="7"/>
      <c r="E250" s="7"/>
      <c r="F250" s="7">
        <v>50.4</v>
      </c>
      <c r="G250" s="116">
        <f t="shared" si="70"/>
        <v>38.4</v>
      </c>
      <c r="H250" s="7">
        <v>30</v>
      </c>
      <c r="I250" s="7" t="s">
        <v>299</v>
      </c>
      <c r="J250" s="7">
        <v>1102</v>
      </c>
      <c r="K250" s="7" t="s">
        <v>329</v>
      </c>
      <c r="L250" s="115">
        <v>0</v>
      </c>
      <c r="M250" s="114">
        <f t="shared" si="81"/>
        <v>50.4</v>
      </c>
      <c r="N250" s="114">
        <f t="shared" si="71"/>
        <v>30.545454545454547</v>
      </c>
      <c r="O250" s="116">
        <f t="shared" si="72"/>
        <v>23.272727272727273</v>
      </c>
      <c r="P250" s="115">
        <f t="shared" si="73"/>
        <v>7</v>
      </c>
      <c r="Q250" s="115">
        <f t="shared" si="74"/>
        <v>6</v>
      </c>
      <c r="R250" s="121">
        <f t="shared" si="75"/>
        <v>-0.54545454545454675</v>
      </c>
      <c r="S250" s="116">
        <f t="shared" si="76"/>
        <v>24</v>
      </c>
      <c r="T250" s="116">
        <f t="shared" si="77"/>
        <v>0.61538461538461542</v>
      </c>
      <c r="U250" s="115">
        <f t="shared" si="67"/>
        <v>168.125</v>
      </c>
      <c r="V250" s="115">
        <f t="shared" si="78"/>
        <v>1070</v>
      </c>
      <c r="W250">
        <f t="shared" si="68"/>
        <v>0</v>
      </c>
      <c r="X250">
        <f t="shared" si="69"/>
        <v>0</v>
      </c>
      <c r="Y250">
        <v>0</v>
      </c>
      <c r="AA250" s="122">
        <f t="shared" si="83"/>
        <v>50.4</v>
      </c>
      <c r="AB250" s="123">
        <f t="shared" si="79"/>
        <v>8.4</v>
      </c>
      <c r="AC250" s="123">
        <f t="shared" si="80"/>
        <v>8</v>
      </c>
    </row>
    <row r="251" spans="1:29" x14ac:dyDescent="0.25">
      <c r="A251" s="7" t="s">
        <v>327</v>
      </c>
      <c r="B251" s="7" t="s">
        <v>328</v>
      </c>
      <c r="C251" s="7">
        <v>305</v>
      </c>
      <c r="D251" s="7"/>
      <c r="E251" s="7"/>
      <c r="F251" s="7">
        <v>48.96</v>
      </c>
      <c r="G251" s="116">
        <f t="shared" si="70"/>
        <v>36.96</v>
      </c>
      <c r="H251" s="7">
        <v>36</v>
      </c>
      <c r="I251" s="7" t="s">
        <v>299</v>
      </c>
      <c r="J251" s="7">
        <v>1103</v>
      </c>
      <c r="K251" s="7" t="s">
        <v>329</v>
      </c>
      <c r="L251" s="115">
        <v>0</v>
      </c>
      <c r="M251" s="114">
        <f t="shared" si="81"/>
        <v>48.96</v>
      </c>
      <c r="N251" s="114">
        <f t="shared" si="71"/>
        <v>29.672727272727276</v>
      </c>
      <c r="O251" s="116">
        <f t="shared" si="72"/>
        <v>22.400000000000002</v>
      </c>
      <c r="P251" s="115">
        <f t="shared" si="73"/>
        <v>6.8</v>
      </c>
      <c r="Q251" s="115">
        <f t="shared" si="74"/>
        <v>5.8</v>
      </c>
      <c r="R251" s="121">
        <f t="shared" si="75"/>
        <v>6.3272727272727245</v>
      </c>
      <c r="S251" s="116">
        <f t="shared" si="76"/>
        <v>30.2</v>
      </c>
      <c r="T251" s="116">
        <f t="shared" si="77"/>
        <v>0.60629921259842523</v>
      </c>
      <c r="U251" s="115">
        <f t="shared" si="67"/>
        <v>172.14285714285711</v>
      </c>
      <c r="V251" s="115">
        <f t="shared" si="78"/>
        <v>1087.5324675324675</v>
      </c>
      <c r="W251">
        <f t="shared" si="68"/>
        <v>0</v>
      </c>
      <c r="X251">
        <f t="shared" si="69"/>
        <v>0</v>
      </c>
      <c r="Y251">
        <v>0</v>
      </c>
      <c r="AA251" s="122">
        <f t="shared" si="83"/>
        <v>48.96</v>
      </c>
      <c r="AB251" s="123">
        <f t="shared" si="79"/>
        <v>8.16</v>
      </c>
      <c r="AC251" s="123">
        <f t="shared" si="80"/>
        <v>8</v>
      </c>
    </row>
    <row r="252" spans="1:29" x14ac:dyDescent="0.25">
      <c r="A252" s="7" t="s">
        <v>327</v>
      </c>
      <c r="B252" s="7" t="s">
        <v>328</v>
      </c>
      <c r="C252" s="7">
        <v>306</v>
      </c>
      <c r="D252" s="7"/>
      <c r="E252" s="7"/>
      <c r="F252" s="7">
        <v>46.2</v>
      </c>
      <c r="G252" s="116">
        <f t="shared" si="70"/>
        <v>34.200000000000003</v>
      </c>
      <c r="H252" s="7">
        <v>33</v>
      </c>
      <c r="I252" s="7" t="s">
        <v>299</v>
      </c>
      <c r="J252" s="7">
        <v>1104</v>
      </c>
      <c r="K252" s="7" t="s">
        <v>329</v>
      </c>
      <c r="L252" s="115">
        <v>0</v>
      </c>
      <c r="M252" s="114">
        <f t="shared" si="81"/>
        <v>46.2</v>
      </c>
      <c r="N252" s="114">
        <f t="shared" si="71"/>
        <v>28.000000000000004</v>
      </c>
      <c r="O252" s="116">
        <f t="shared" si="72"/>
        <v>20.72727272727273</v>
      </c>
      <c r="P252" s="115">
        <f t="shared" si="73"/>
        <v>6.416666666666667</v>
      </c>
      <c r="Q252" s="115">
        <f t="shared" si="74"/>
        <v>5.416666666666667</v>
      </c>
      <c r="R252" s="121">
        <f t="shared" si="75"/>
        <v>4.9999999999999964</v>
      </c>
      <c r="S252" s="116">
        <f t="shared" si="76"/>
        <v>27.583333333333332</v>
      </c>
      <c r="T252" s="116">
        <f t="shared" si="77"/>
        <v>0.58762886597938147</v>
      </c>
      <c r="U252" s="115">
        <f t="shared" si="67"/>
        <v>180.78947368421052</v>
      </c>
      <c r="V252" s="115">
        <f t="shared" si="78"/>
        <v>1125.2631578947369</v>
      </c>
      <c r="W252">
        <f t="shared" si="68"/>
        <v>0</v>
      </c>
      <c r="X252">
        <f t="shared" si="69"/>
        <v>0</v>
      </c>
      <c r="Y252">
        <v>0</v>
      </c>
      <c r="AA252" s="122">
        <f t="shared" si="83"/>
        <v>46.2</v>
      </c>
      <c r="AB252" s="123">
        <f t="shared" si="79"/>
        <v>7.7</v>
      </c>
      <c r="AC252" s="123">
        <f t="shared" si="80"/>
        <v>7</v>
      </c>
    </row>
    <row r="253" spans="1:29" x14ac:dyDescent="0.25">
      <c r="A253" s="7" t="s">
        <v>327</v>
      </c>
      <c r="B253" s="7" t="s">
        <v>328</v>
      </c>
      <c r="C253" s="7">
        <v>101</v>
      </c>
      <c r="D253" s="7"/>
      <c r="E253" s="7"/>
      <c r="F253" s="7">
        <v>49</v>
      </c>
      <c r="G253" s="116">
        <f t="shared" si="70"/>
        <v>37</v>
      </c>
      <c r="H253" s="7">
        <v>30</v>
      </c>
      <c r="I253" s="7" t="s">
        <v>261</v>
      </c>
      <c r="J253" s="7">
        <v>401</v>
      </c>
      <c r="K253" s="7" t="s">
        <v>329</v>
      </c>
      <c r="L253" s="115">
        <v>0</v>
      </c>
      <c r="M253" s="114">
        <f t="shared" si="81"/>
        <v>49</v>
      </c>
      <c r="N253" s="114">
        <f t="shared" si="71"/>
        <v>29.696969696969699</v>
      </c>
      <c r="O253" s="116">
        <f t="shared" si="72"/>
        <v>22.424242424242426</v>
      </c>
      <c r="P253" s="115">
        <f t="shared" si="73"/>
        <v>6.8055555555555554</v>
      </c>
      <c r="Q253" s="115">
        <f t="shared" si="74"/>
        <v>5.8055555555555554</v>
      </c>
      <c r="R253" s="121">
        <f t="shared" si="75"/>
        <v>0.30303030303030098</v>
      </c>
      <c r="S253" s="116">
        <f t="shared" si="76"/>
        <v>24.194444444444443</v>
      </c>
      <c r="T253" s="116">
        <f t="shared" si="77"/>
        <v>0.60655737704918034</v>
      </c>
      <c r="U253" s="115">
        <f t="shared" si="67"/>
        <v>172.02702702702703</v>
      </c>
      <c r="V253" s="115">
        <f t="shared" si="78"/>
        <v>1087.0270270270271</v>
      </c>
      <c r="W253">
        <f t="shared" si="68"/>
        <v>0</v>
      </c>
      <c r="X253">
        <f t="shared" si="69"/>
        <v>0</v>
      </c>
      <c r="Y253">
        <v>0</v>
      </c>
      <c r="AA253" s="122">
        <f t="shared" si="83"/>
        <v>49</v>
      </c>
      <c r="AB253" s="123">
        <f t="shared" si="79"/>
        <v>8.1666666666666661</v>
      </c>
      <c r="AC253" s="123">
        <f t="shared" si="80"/>
        <v>8</v>
      </c>
    </row>
    <row r="254" spans="1:29" x14ac:dyDescent="0.25">
      <c r="A254" s="7" t="s">
        <v>327</v>
      </c>
      <c r="B254" s="7" t="s">
        <v>328</v>
      </c>
      <c r="C254" s="7">
        <v>102</v>
      </c>
      <c r="D254" s="7"/>
      <c r="E254" s="7"/>
      <c r="F254" s="7">
        <v>49</v>
      </c>
      <c r="G254" s="116">
        <f t="shared" si="70"/>
        <v>37</v>
      </c>
      <c r="H254" s="7">
        <v>33</v>
      </c>
      <c r="I254" s="7" t="s">
        <v>261</v>
      </c>
      <c r="J254" s="7">
        <v>402</v>
      </c>
      <c r="K254" s="7" t="s">
        <v>329</v>
      </c>
      <c r="L254" s="115">
        <v>0</v>
      </c>
      <c r="M254" s="114">
        <f t="shared" si="81"/>
        <v>49</v>
      </c>
      <c r="N254" s="114">
        <f t="shared" si="71"/>
        <v>29.696969696969699</v>
      </c>
      <c r="O254" s="116">
        <f t="shared" si="72"/>
        <v>22.424242424242426</v>
      </c>
      <c r="P254" s="115">
        <f t="shared" si="73"/>
        <v>6.8055555555555554</v>
      </c>
      <c r="Q254" s="115">
        <f t="shared" si="74"/>
        <v>5.8055555555555554</v>
      </c>
      <c r="R254" s="121">
        <f t="shared" si="75"/>
        <v>3.303030303030301</v>
      </c>
      <c r="S254" s="116">
        <f t="shared" si="76"/>
        <v>27.194444444444443</v>
      </c>
      <c r="T254" s="116">
        <f t="shared" si="77"/>
        <v>0.60655737704918034</v>
      </c>
      <c r="U254" s="115">
        <f t="shared" si="67"/>
        <v>172.02702702702703</v>
      </c>
      <c r="V254" s="115">
        <f t="shared" si="78"/>
        <v>1087.0270270270271</v>
      </c>
      <c r="W254">
        <f t="shared" si="68"/>
        <v>0</v>
      </c>
      <c r="X254">
        <f t="shared" si="69"/>
        <v>0</v>
      </c>
      <c r="Y254">
        <v>0</v>
      </c>
      <c r="AA254" s="122">
        <f t="shared" si="83"/>
        <v>49</v>
      </c>
      <c r="AB254" s="123">
        <f t="shared" si="79"/>
        <v>8.1666666666666661</v>
      </c>
      <c r="AC254" s="123">
        <f t="shared" si="80"/>
        <v>8</v>
      </c>
    </row>
    <row r="255" spans="1:29" x14ac:dyDescent="0.25">
      <c r="A255" s="7" t="s">
        <v>327</v>
      </c>
      <c r="B255" s="7" t="s">
        <v>328</v>
      </c>
      <c r="C255" s="7">
        <v>103</v>
      </c>
      <c r="D255" s="7"/>
      <c r="E255" s="7"/>
      <c r="F255" s="7">
        <v>49</v>
      </c>
      <c r="G255" s="116">
        <f t="shared" si="70"/>
        <v>37</v>
      </c>
      <c r="H255" s="7">
        <v>29</v>
      </c>
      <c r="I255" s="7" t="s">
        <v>261</v>
      </c>
      <c r="J255" s="7">
        <v>403</v>
      </c>
      <c r="K255" s="7" t="s">
        <v>329</v>
      </c>
      <c r="L255" s="115">
        <v>0</v>
      </c>
      <c r="M255" s="114">
        <f t="shared" si="81"/>
        <v>49</v>
      </c>
      <c r="N255" s="114">
        <f t="shared" si="71"/>
        <v>29.696969696969699</v>
      </c>
      <c r="O255" s="116">
        <f t="shared" si="72"/>
        <v>22.424242424242426</v>
      </c>
      <c r="P255" s="115">
        <f t="shared" si="73"/>
        <v>6.8055555555555554</v>
      </c>
      <c r="Q255" s="115">
        <f t="shared" si="74"/>
        <v>5.8055555555555554</v>
      </c>
      <c r="R255" s="121">
        <f t="shared" si="75"/>
        <v>-0.69696969696969902</v>
      </c>
      <c r="S255" s="116">
        <f t="shared" si="76"/>
        <v>23.194444444444443</v>
      </c>
      <c r="T255" s="116">
        <f t="shared" si="77"/>
        <v>0.60655737704918034</v>
      </c>
      <c r="U255" s="115">
        <f t="shared" si="67"/>
        <v>172.02702702702703</v>
      </c>
      <c r="V255" s="115">
        <f t="shared" si="78"/>
        <v>1087.0270270270271</v>
      </c>
      <c r="W255">
        <f t="shared" si="68"/>
        <v>0</v>
      </c>
      <c r="X255">
        <f t="shared" si="69"/>
        <v>0</v>
      </c>
      <c r="Y255">
        <v>0</v>
      </c>
      <c r="AA255" s="122">
        <f t="shared" si="83"/>
        <v>49</v>
      </c>
      <c r="AB255" s="123">
        <f t="shared" si="79"/>
        <v>8.1666666666666661</v>
      </c>
      <c r="AC255" s="123">
        <f t="shared" si="80"/>
        <v>8</v>
      </c>
    </row>
    <row r="256" spans="1:29" x14ac:dyDescent="0.25">
      <c r="A256" s="7" t="s">
        <v>327</v>
      </c>
      <c r="B256" s="7" t="s">
        <v>328</v>
      </c>
      <c r="C256" s="7">
        <v>201</v>
      </c>
      <c r="D256" s="7"/>
      <c r="E256" s="7"/>
      <c r="F256" s="7">
        <v>116.28</v>
      </c>
      <c r="G256" s="116">
        <f t="shared" si="70"/>
        <v>104.28</v>
      </c>
      <c r="H256" s="7">
        <v>30</v>
      </c>
      <c r="I256" s="7" t="s">
        <v>261</v>
      </c>
      <c r="J256" s="7">
        <v>404</v>
      </c>
      <c r="K256" s="7" t="s">
        <v>329</v>
      </c>
      <c r="L256" s="115">
        <v>0</v>
      </c>
      <c r="M256" s="114">
        <f t="shared" si="81"/>
        <v>116.28</v>
      </c>
      <c r="N256" s="114">
        <f t="shared" si="71"/>
        <v>70.472727272727283</v>
      </c>
      <c r="O256" s="116">
        <f t="shared" si="72"/>
        <v>63.2</v>
      </c>
      <c r="P256" s="115">
        <f t="shared" si="73"/>
        <v>16.149999999999999</v>
      </c>
      <c r="Q256" s="115">
        <f t="shared" si="74"/>
        <v>15.149999999999999</v>
      </c>
      <c r="R256" s="121">
        <f t="shared" si="75"/>
        <v>-40.472727272727283</v>
      </c>
      <c r="S256" s="116">
        <f t="shared" si="76"/>
        <v>14.850000000000001</v>
      </c>
      <c r="T256" s="116">
        <f t="shared" si="77"/>
        <v>0.8129092609915809</v>
      </c>
      <c r="U256" s="115">
        <f t="shared" si="67"/>
        <v>102.97468354430382</v>
      </c>
      <c r="V256" s="115">
        <f t="shared" si="78"/>
        <v>785.70771001150752</v>
      </c>
      <c r="W256">
        <f t="shared" si="68"/>
        <v>0</v>
      </c>
      <c r="X256">
        <f t="shared" si="69"/>
        <v>0</v>
      </c>
      <c r="Y256">
        <v>0</v>
      </c>
      <c r="AA256" s="122">
        <f t="shared" si="83"/>
        <v>116.28</v>
      </c>
      <c r="AB256" s="123">
        <f t="shared" si="79"/>
        <v>19.38</v>
      </c>
      <c r="AC256" s="123">
        <f t="shared" si="80"/>
        <v>19</v>
      </c>
    </row>
    <row r="257" spans="1:29" x14ac:dyDescent="0.25">
      <c r="A257" s="7" t="s">
        <v>331</v>
      </c>
      <c r="B257" s="7" t="s">
        <v>332</v>
      </c>
      <c r="C257" s="7">
        <v>107</v>
      </c>
      <c r="D257" s="7"/>
      <c r="E257" s="7"/>
      <c r="F257" s="7">
        <v>39</v>
      </c>
      <c r="G257" s="116">
        <f t="shared" si="70"/>
        <v>27</v>
      </c>
      <c r="H257" s="7">
        <v>42</v>
      </c>
      <c r="I257" s="7" t="s">
        <v>260</v>
      </c>
      <c r="J257" s="7">
        <v>905</v>
      </c>
      <c r="K257" s="7"/>
      <c r="L257" s="115">
        <v>0</v>
      </c>
      <c r="M257" s="114">
        <f t="shared" si="81"/>
        <v>39</v>
      </c>
      <c r="N257" s="114">
        <f t="shared" si="71"/>
        <v>23.636363636363637</v>
      </c>
      <c r="O257" s="116">
        <f t="shared" si="72"/>
        <v>16.363636363636363</v>
      </c>
      <c r="P257" s="115">
        <f t="shared" si="73"/>
        <v>5.416666666666667</v>
      </c>
      <c r="Q257" s="115">
        <f t="shared" si="74"/>
        <v>4.416666666666667</v>
      </c>
      <c r="R257" s="121">
        <f t="shared" si="75"/>
        <v>18.363636363636363</v>
      </c>
      <c r="S257" s="116">
        <f t="shared" si="76"/>
        <v>37.583333333333336</v>
      </c>
      <c r="T257" s="116">
        <f t="shared" si="77"/>
        <v>0.52941176470588236</v>
      </c>
      <c r="U257" s="115">
        <f t="shared" si="67"/>
        <v>211.66666666666669</v>
      </c>
      <c r="V257" s="115">
        <f t="shared" si="78"/>
        <v>1260</v>
      </c>
      <c r="W257">
        <f t="shared" si="68"/>
        <v>0</v>
      </c>
      <c r="X257">
        <f t="shared" si="69"/>
        <v>0</v>
      </c>
      <c r="Y257">
        <v>0</v>
      </c>
      <c r="AA257" s="122">
        <f t="shared" si="83"/>
        <v>39</v>
      </c>
      <c r="AB257" s="123">
        <f t="shared" si="79"/>
        <v>6.5</v>
      </c>
      <c r="AC257" s="123">
        <f t="shared" si="80"/>
        <v>6</v>
      </c>
    </row>
    <row r="258" spans="1:29" x14ac:dyDescent="0.25">
      <c r="A258" s="7" t="s">
        <v>331</v>
      </c>
      <c r="B258" s="7" t="s">
        <v>332</v>
      </c>
      <c r="C258" s="7">
        <v>108</v>
      </c>
      <c r="D258" s="7"/>
      <c r="E258" s="7"/>
      <c r="F258" s="7">
        <v>76</v>
      </c>
      <c r="G258" s="116">
        <f t="shared" si="70"/>
        <v>64</v>
      </c>
      <c r="H258" s="7">
        <v>35</v>
      </c>
      <c r="I258" s="7" t="s">
        <v>260</v>
      </c>
      <c r="J258" s="7">
        <v>1104</v>
      </c>
      <c r="K258" s="7"/>
      <c r="L258" s="115">
        <v>0</v>
      </c>
      <c r="M258" s="114">
        <f t="shared" si="81"/>
        <v>76</v>
      </c>
      <c r="N258" s="114">
        <f t="shared" si="71"/>
        <v>46.060606060606062</v>
      </c>
      <c r="O258" s="116">
        <f t="shared" si="72"/>
        <v>38.787878787878789</v>
      </c>
      <c r="P258" s="115">
        <f t="shared" si="73"/>
        <v>10.555555555555555</v>
      </c>
      <c r="Q258" s="115">
        <f t="shared" si="74"/>
        <v>9.5555555555555554</v>
      </c>
      <c r="R258" s="121">
        <f t="shared" si="75"/>
        <v>-11.060606060606062</v>
      </c>
      <c r="S258" s="116">
        <f t="shared" si="76"/>
        <v>25.444444444444443</v>
      </c>
      <c r="T258" s="116">
        <f t="shared" si="77"/>
        <v>0.72727272727272729</v>
      </c>
      <c r="U258" s="115">
        <f t="shared" si="67"/>
        <v>126.875</v>
      </c>
      <c r="V258" s="115">
        <f t="shared" si="78"/>
        <v>890</v>
      </c>
      <c r="W258">
        <f t="shared" si="68"/>
        <v>0</v>
      </c>
      <c r="X258">
        <f t="shared" si="69"/>
        <v>0</v>
      </c>
      <c r="Y258">
        <v>0</v>
      </c>
      <c r="AA258" s="122">
        <f t="shared" si="83"/>
        <v>76</v>
      </c>
      <c r="AB258" s="123">
        <f t="shared" si="79"/>
        <v>12.666666666666666</v>
      </c>
      <c r="AC258" s="123">
        <f t="shared" si="80"/>
        <v>12</v>
      </c>
    </row>
    <row r="259" spans="1:29" x14ac:dyDescent="0.25">
      <c r="A259" s="7" t="s">
        <v>331</v>
      </c>
      <c r="B259" s="7" t="s">
        <v>332</v>
      </c>
      <c r="C259" s="7">
        <v>110</v>
      </c>
      <c r="D259" s="7"/>
      <c r="E259" s="7"/>
      <c r="F259" s="7">
        <v>55</v>
      </c>
      <c r="G259" s="116">
        <f t="shared" si="70"/>
        <v>43</v>
      </c>
      <c r="H259" s="7">
        <v>35</v>
      </c>
      <c r="I259" s="7" t="s">
        <v>260</v>
      </c>
      <c r="J259" s="7">
        <v>1105</v>
      </c>
      <c r="K259" s="7"/>
      <c r="L259" s="115">
        <v>0</v>
      </c>
      <c r="M259" s="114">
        <f t="shared" si="81"/>
        <v>55</v>
      </c>
      <c r="N259" s="114">
        <f t="shared" si="71"/>
        <v>33.333333333333336</v>
      </c>
      <c r="O259" s="116">
        <f t="shared" si="72"/>
        <v>26.060606060606062</v>
      </c>
      <c r="P259" s="115">
        <f t="shared" si="73"/>
        <v>7.6388888888888884</v>
      </c>
      <c r="Q259" s="115">
        <f t="shared" si="74"/>
        <v>6.6388888888888884</v>
      </c>
      <c r="R259" s="121">
        <f t="shared" si="75"/>
        <v>1.6666666666666643</v>
      </c>
      <c r="S259" s="116">
        <f t="shared" si="76"/>
        <v>28.361111111111111</v>
      </c>
      <c r="T259" s="116">
        <f t="shared" si="77"/>
        <v>0.64179104477611937</v>
      </c>
      <c r="U259" s="115">
        <f t="shared" si="67"/>
        <v>157.09302325581399</v>
      </c>
      <c r="V259" s="115">
        <f t="shared" si="78"/>
        <v>1021.8604651162791</v>
      </c>
      <c r="W259">
        <f t="shared" si="68"/>
        <v>0</v>
      </c>
      <c r="X259">
        <f t="shared" si="69"/>
        <v>0</v>
      </c>
      <c r="Y259">
        <v>0</v>
      </c>
      <c r="AA259" s="122">
        <f t="shared" si="83"/>
        <v>55</v>
      </c>
      <c r="AB259" s="123">
        <f t="shared" si="79"/>
        <v>9.1666666666666661</v>
      </c>
      <c r="AC259" s="123">
        <f t="shared" si="80"/>
        <v>9</v>
      </c>
    </row>
    <row r="260" spans="1:29" x14ac:dyDescent="0.25">
      <c r="A260" s="7" t="s">
        <v>331</v>
      </c>
      <c r="B260" s="7" t="s">
        <v>332</v>
      </c>
      <c r="C260" s="7">
        <v>118</v>
      </c>
      <c r="D260" s="7"/>
      <c r="E260" s="7"/>
      <c r="F260" s="7">
        <v>72</v>
      </c>
      <c r="G260" s="116">
        <f t="shared" si="70"/>
        <v>60</v>
      </c>
      <c r="H260" s="7">
        <v>35</v>
      </c>
      <c r="I260" s="7" t="s">
        <v>260</v>
      </c>
      <c r="J260" s="7">
        <v>1102</v>
      </c>
      <c r="K260" s="7"/>
      <c r="L260" s="115">
        <v>0</v>
      </c>
      <c r="M260" s="114">
        <f t="shared" si="81"/>
        <v>72</v>
      </c>
      <c r="N260" s="114">
        <f t="shared" si="71"/>
        <v>43.63636363636364</v>
      </c>
      <c r="O260" s="116">
        <f t="shared" si="72"/>
        <v>36.363636363636367</v>
      </c>
      <c r="P260" s="115">
        <f t="shared" si="73"/>
        <v>10</v>
      </c>
      <c r="Q260" s="115">
        <f t="shared" si="74"/>
        <v>9</v>
      </c>
      <c r="R260" s="121">
        <f t="shared" si="75"/>
        <v>-8.6363636363636402</v>
      </c>
      <c r="S260" s="116">
        <f t="shared" si="76"/>
        <v>26</v>
      </c>
      <c r="T260" s="116">
        <f t="shared" si="77"/>
        <v>0.7142857142857143</v>
      </c>
      <c r="U260" s="115">
        <f t="shared" si="67"/>
        <v>131</v>
      </c>
      <c r="V260" s="115">
        <f t="shared" si="78"/>
        <v>908</v>
      </c>
      <c r="W260">
        <f t="shared" si="68"/>
        <v>0</v>
      </c>
      <c r="X260">
        <f t="shared" si="69"/>
        <v>0</v>
      </c>
      <c r="Y260">
        <v>0</v>
      </c>
      <c r="AA260" s="122">
        <f t="shared" si="83"/>
        <v>72</v>
      </c>
      <c r="AB260" s="123">
        <f t="shared" si="79"/>
        <v>12</v>
      </c>
      <c r="AC260" s="123">
        <f t="shared" si="80"/>
        <v>12</v>
      </c>
    </row>
    <row r="261" spans="1:29" x14ac:dyDescent="0.25">
      <c r="A261" s="7" t="s">
        <v>331</v>
      </c>
      <c r="B261" s="7" t="s">
        <v>332</v>
      </c>
      <c r="C261" s="7">
        <v>119</v>
      </c>
      <c r="D261" s="7"/>
      <c r="E261" s="7"/>
      <c r="F261" s="7">
        <v>54</v>
      </c>
      <c r="G261" s="116">
        <f t="shared" si="70"/>
        <v>42</v>
      </c>
      <c r="H261" s="7">
        <v>46</v>
      </c>
      <c r="I261" s="7" t="s">
        <v>260</v>
      </c>
      <c r="J261" s="7">
        <v>603</v>
      </c>
      <c r="K261" s="7"/>
      <c r="L261" s="115">
        <v>0</v>
      </c>
      <c r="M261" s="114">
        <f t="shared" si="81"/>
        <v>54</v>
      </c>
      <c r="N261" s="114">
        <f t="shared" si="71"/>
        <v>32.727272727272727</v>
      </c>
      <c r="O261" s="116">
        <f t="shared" si="72"/>
        <v>25.454545454545457</v>
      </c>
      <c r="P261" s="115">
        <f t="shared" si="73"/>
        <v>7.5</v>
      </c>
      <c r="Q261" s="115">
        <f t="shared" si="74"/>
        <v>6.5</v>
      </c>
      <c r="R261" s="121">
        <f t="shared" si="75"/>
        <v>13.272727272727273</v>
      </c>
      <c r="S261" s="116">
        <f t="shared" si="76"/>
        <v>39.5</v>
      </c>
      <c r="T261" s="116">
        <f t="shared" si="77"/>
        <v>0.63636363636363635</v>
      </c>
      <c r="U261" s="115">
        <f t="shared" si="67"/>
        <v>159.28571428571428</v>
      </c>
      <c r="V261" s="115">
        <f t="shared" si="78"/>
        <v>1031.4285714285716</v>
      </c>
      <c r="W261">
        <f t="shared" si="68"/>
        <v>0</v>
      </c>
      <c r="X261">
        <f t="shared" si="69"/>
        <v>0</v>
      </c>
      <c r="Y261">
        <v>0</v>
      </c>
      <c r="AA261" s="122">
        <f t="shared" si="83"/>
        <v>54</v>
      </c>
      <c r="AB261" s="123">
        <f t="shared" si="79"/>
        <v>9</v>
      </c>
      <c r="AC261" s="123">
        <f t="shared" si="80"/>
        <v>9</v>
      </c>
    </row>
    <row r="262" spans="1:29" x14ac:dyDescent="0.25">
      <c r="A262" s="7" t="s">
        <v>331</v>
      </c>
      <c r="B262" s="7" t="s">
        <v>332</v>
      </c>
      <c r="C262" s="7">
        <v>120</v>
      </c>
      <c r="D262" s="7"/>
      <c r="E262" s="7"/>
      <c r="F262" s="7">
        <v>54</v>
      </c>
      <c r="G262" s="116">
        <f t="shared" si="70"/>
        <v>42</v>
      </c>
      <c r="H262" s="7">
        <v>43</v>
      </c>
      <c r="I262" s="7" t="s">
        <v>260</v>
      </c>
      <c r="J262" s="7">
        <v>803</v>
      </c>
      <c r="K262" s="7"/>
      <c r="L262" s="115">
        <v>0</v>
      </c>
      <c r="M262" s="114">
        <f t="shared" si="81"/>
        <v>54</v>
      </c>
      <c r="N262" s="114">
        <f t="shared" si="71"/>
        <v>32.727272727272727</v>
      </c>
      <c r="O262" s="116">
        <f t="shared" si="72"/>
        <v>25.454545454545457</v>
      </c>
      <c r="P262" s="115">
        <f t="shared" si="73"/>
        <v>7.5</v>
      </c>
      <c r="Q262" s="115">
        <f t="shared" si="74"/>
        <v>6.5</v>
      </c>
      <c r="R262" s="121">
        <f t="shared" si="75"/>
        <v>10.272727272727273</v>
      </c>
      <c r="S262" s="116">
        <f t="shared" si="76"/>
        <v>36.5</v>
      </c>
      <c r="T262" s="116">
        <f t="shared" si="77"/>
        <v>0.63636363636363635</v>
      </c>
      <c r="U262" s="115">
        <f t="shared" ref="U262:U325" si="84">($X$4*100/T262)-(100)</f>
        <v>159.28571428571428</v>
      </c>
      <c r="V262" s="115">
        <f t="shared" si="78"/>
        <v>1031.4285714285716</v>
      </c>
      <c r="W262">
        <f t="shared" ref="W262:W325" si="85">+IF(D262&gt;E262,1,0)</f>
        <v>0</v>
      </c>
      <c r="X262">
        <f t="shared" ref="X262:X325" si="86">+IF(E262&gt;D262,1,0)</f>
        <v>0</v>
      </c>
      <c r="Y262">
        <v>0</v>
      </c>
      <c r="AA262" s="122">
        <f t="shared" si="83"/>
        <v>54</v>
      </c>
      <c r="AB262" s="123">
        <f t="shared" si="79"/>
        <v>9</v>
      </c>
      <c r="AC262" s="123">
        <f t="shared" si="80"/>
        <v>9</v>
      </c>
    </row>
    <row r="263" spans="1:29" x14ac:dyDescent="0.25">
      <c r="A263" s="7" t="s">
        <v>331</v>
      </c>
      <c r="B263" s="7" t="s">
        <v>332</v>
      </c>
      <c r="C263" s="7">
        <v>121</v>
      </c>
      <c r="D263" s="7"/>
      <c r="E263" s="7"/>
      <c r="F263" s="7">
        <v>54</v>
      </c>
      <c r="G263" s="116">
        <f t="shared" ref="G263:G326" si="87">F263-12</f>
        <v>42</v>
      </c>
      <c r="H263" s="7">
        <v>44</v>
      </c>
      <c r="I263" s="7" t="s">
        <v>260</v>
      </c>
      <c r="J263" s="7">
        <v>704</v>
      </c>
      <c r="K263" s="7"/>
      <c r="L263" s="115">
        <v>0</v>
      </c>
      <c r="M263" s="114">
        <f t="shared" si="81"/>
        <v>54</v>
      </c>
      <c r="N263" s="114">
        <f t="shared" ref="N263:N326" si="88">(F263-L263)/1.65</f>
        <v>32.727272727272727</v>
      </c>
      <c r="O263" s="116">
        <f t="shared" ref="O263:O326" si="89">(G263-L263)/1.65</f>
        <v>25.454545454545457</v>
      </c>
      <c r="P263" s="115">
        <f t="shared" ref="P263:P326" si="90">M263/7.2</f>
        <v>7.5</v>
      </c>
      <c r="Q263" s="115">
        <f t="shared" ref="Q263:Q326" si="91">P263-1</f>
        <v>6.5</v>
      </c>
      <c r="R263" s="121">
        <f t="shared" ref="R263:R326" si="92">H263-N263</f>
        <v>11.272727272727273</v>
      </c>
      <c r="S263" s="116">
        <f t="shared" ref="S263:S326" si="93">H263-P263+1</f>
        <v>37.5</v>
      </c>
      <c r="T263" s="116">
        <f t="shared" ref="T263:T326" si="94">G263/(M263+12)</f>
        <v>0.63636363636363635</v>
      </c>
      <c r="U263" s="115">
        <f t="shared" si="84"/>
        <v>159.28571428571428</v>
      </c>
      <c r="V263" s="115">
        <f t="shared" ref="V263:V326" si="95">($Y$4*100/T263)-(100)</f>
        <v>1031.4285714285716</v>
      </c>
      <c r="W263">
        <f t="shared" si="85"/>
        <v>0</v>
      </c>
      <c r="X263">
        <f t="shared" si="86"/>
        <v>0</v>
      </c>
      <c r="Y263">
        <v>0</v>
      </c>
      <c r="AA263" s="122">
        <f t="shared" si="83"/>
        <v>54</v>
      </c>
      <c r="AB263" s="123">
        <f t="shared" ref="AB263:AB326" si="96">+AA263/6</f>
        <v>9</v>
      </c>
      <c r="AC263" s="123">
        <f t="shared" ref="AC263:AC326" si="97">+ROUNDDOWN(AB263,0)</f>
        <v>9</v>
      </c>
    </row>
    <row r="264" spans="1:29" x14ac:dyDescent="0.25">
      <c r="A264" s="7" t="s">
        <v>331</v>
      </c>
      <c r="B264" s="7" t="s">
        <v>332</v>
      </c>
      <c r="C264" s="7">
        <v>122</v>
      </c>
      <c r="D264" s="7"/>
      <c r="E264" s="7"/>
      <c r="F264" s="7">
        <v>54</v>
      </c>
      <c r="G264" s="116">
        <f t="shared" si="87"/>
        <v>42</v>
      </c>
      <c r="H264" s="7">
        <v>44</v>
      </c>
      <c r="I264" s="7" t="s">
        <v>260</v>
      </c>
      <c r="J264" s="7">
        <v>805</v>
      </c>
      <c r="K264" s="7"/>
      <c r="L264" s="115">
        <v>0</v>
      </c>
      <c r="M264" s="114">
        <f t="shared" ref="M264:M327" si="98">F264-L264</f>
        <v>54</v>
      </c>
      <c r="N264" s="114">
        <f t="shared" si="88"/>
        <v>32.727272727272727</v>
      </c>
      <c r="O264" s="116">
        <f t="shared" si="89"/>
        <v>25.454545454545457</v>
      </c>
      <c r="P264" s="115">
        <f t="shared" si="90"/>
        <v>7.5</v>
      </c>
      <c r="Q264" s="115">
        <f t="shared" si="91"/>
        <v>6.5</v>
      </c>
      <c r="R264" s="121">
        <f t="shared" si="92"/>
        <v>11.272727272727273</v>
      </c>
      <c r="S264" s="116">
        <f t="shared" si="93"/>
        <v>37.5</v>
      </c>
      <c r="T264" s="116">
        <f t="shared" si="94"/>
        <v>0.63636363636363635</v>
      </c>
      <c r="U264" s="115">
        <f t="shared" si="84"/>
        <v>159.28571428571428</v>
      </c>
      <c r="V264" s="115">
        <f t="shared" si="95"/>
        <v>1031.4285714285716</v>
      </c>
      <c r="W264">
        <f t="shared" si="85"/>
        <v>0</v>
      </c>
      <c r="X264">
        <f t="shared" si="86"/>
        <v>0</v>
      </c>
      <c r="Y264">
        <v>0</v>
      </c>
      <c r="AA264" s="122">
        <f t="shared" si="83"/>
        <v>54</v>
      </c>
      <c r="AB264" s="123">
        <f t="shared" si="96"/>
        <v>9</v>
      </c>
      <c r="AC264" s="123">
        <f t="shared" si="97"/>
        <v>9</v>
      </c>
    </row>
    <row r="265" spans="1:29" x14ac:dyDescent="0.25">
      <c r="A265" s="7" t="s">
        <v>331</v>
      </c>
      <c r="B265" s="7" t="s">
        <v>332</v>
      </c>
      <c r="C265" s="7">
        <v>123</v>
      </c>
      <c r="D265" s="7"/>
      <c r="E265" s="7"/>
      <c r="F265" s="7">
        <v>54</v>
      </c>
      <c r="G265" s="116">
        <f t="shared" si="87"/>
        <v>42</v>
      </c>
      <c r="H265" s="7">
        <v>36</v>
      </c>
      <c r="I265" s="7" t="s">
        <v>260</v>
      </c>
      <c r="J265" s="7">
        <v>1101</v>
      </c>
      <c r="K265" s="7"/>
      <c r="L265" s="115">
        <v>0</v>
      </c>
      <c r="M265" s="114">
        <f t="shared" si="98"/>
        <v>54</v>
      </c>
      <c r="N265" s="114">
        <f t="shared" si="88"/>
        <v>32.727272727272727</v>
      </c>
      <c r="O265" s="116">
        <f t="shared" si="89"/>
        <v>25.454545454545457</v>
      </c>
      <c r="P265" s="115">
        <f t="shared" si="90"/>
        <v>7.5</v>
      </c>
      <c r="Q265" s="115">
        <f t="shared" si="91"/>
        <v>6.5</v>
      </c>
      <c r="R265" s="121">
        <f t="shared" si="92"/>
        <v>3.2727272727272734</v>
      </c>
      <c r="S265" s="116">
        <f t="shared" si="93"/>
        <v>29.5</v>
      </c>
      <c r="T265" s="116">
        <f t="shared" si="94"/>
        <v>0.63636363636363635</v>
      </c>
      <c r="U265" s="115">
        <f t="shared" si="84"/>
        <v>159.28571428571428</v>
      </c>
      <c r="V265" s="115">
        <f t="shared" si="95"/>
        <v>1031.4285714285716</v>
      </c>
      <c r="W265">
        <f t="shared" si="85"/>
        <v>0</v>
      </c>
      <c r="X265">
        <f t="shared" si="86"/>
        <v>0</v>
      </c>
      <c r="Y265">
        <v>0</v>
      </c>
      <c r="AA265" s="122">
        <f t="shared" si="83"/>
        <v>54</v>
      </c>
      <c r="AB265" s="123">
        <f t="shared" si="96"/>
        <v>9</v>
      </c>
      <c r="AC265" s="123">
        <f t="shared" si="97"/>
        <v>9</v>
      </c>
    </row>
    <row r="266" spans="1:29" x14ac:dyDescent="0.25">
      <c r="A266" s="7" t="s">
        <v>331</v>
      </c>
      <c r="B266" s="7" t="s">
        <v>332</v>
      </c>
      <c r="C266" s="7">
        <v>124</v>
      </c>
      <c r="D266" s="7"/>
      <c r="E266" s="7"/>
      <c r="F266" s="7">
        <v>54</v>
      </c>
      <c r="G266" s="116">
        <f t="shared" si="87"/>
        <v>42</v>
      </c>
      <c r="H266" s="7">
        <v>44</v>
      </c>
      <c r="I266" s="7" t="s">
        <v>260</v>
      </c>
      <c r="J266" s="7">
        <v>605</v>
      </c>
      <c r="K266" s="7"/>
      <c r="L266" s="115">
        <v>0</v>
      </c>
      <c r="M266" s="114">
        <f t="shared" si="98"/>
        <v>54</v>
      </c>
      <c r="N266" s="114">
        <f t="shared" si="88"/>
        <v>32.727272727272727</v>
      </c>
      <c r="O266" s="116">
        <f t="shared" si="89"/>
        <v>25.454545454545457</v>
      </c>
      <c r="P266" s="115">
        <f t="shared" si="90"/>
        <v>7.5</v>
      </c>
      <c r="Q266" s="115">
        <f t="shared" si="91"/>
        <v>6.5</v>
      </c>
      <c r="R266" s="121">
        <f t="shared" si="92"/>
        <v>11.272727272727273</v>
      </c>
      <c r="S266" s="116">
        <f t="shared" si="93"/>
        <v>37.5</v>
      </c>
      <c r="T266" s="116">
        <f t="shared" si="94"/>
        <v>0.63636363636363635</v>
      </c>
      <c r="U266" s="115">
        <f t="shared" si="84"/>
        <v>159.28571428571428</v>
      </c>
      <c r="V266" s="115">
        <f t="shared" si="95"/>
        <v>1031.4285714285716</v>
      </c>
      <c r="W266">
        <f t="shared" si="85"/>
        <v>0</v>
      </c>
      <c r="X266">
        <f t="shared" si="86"/>
        <v>0</v>
      </c>
      <c r="Y266">
        <v>0</v>
      </c>
      <c r="AA266" s="122">
        <f t="shared" si="83"/>
        <v>54</v>
      </c>
      <c r="AB266" s="123">
        <f t="shared" si="96"/>
        <v>9</v>
      </c>
      <c r="AC266" s="123">
        <f t="shared" si="97"/>
        <v>9</v>
      </c>
    </row>
    <row r="267" spans="1:29" x14ac:dyDescent="0.25">
      <c r="A267" s="7" t="s">
        <v>331</v>
      </c>
      <c r="B267" s="7" t="s">
        <v>332</v>
      </c>
      <c r="C267" s="7">
        <v>125</v>
      </c>
      <c r="D267" s="7"/>
      <c r="E267" s="7"/>
      <c r="F267" s="7">
        <v>52</v>
      </c>
      <c r="G267" s="116">
        <f t="shared" si="87"/>
        <v>40</v>
      </c>
      <c r="H267" s="7">
        <v>45</v>
      </c>
      <c r="I267" s="7" t="s">
        <v>260</v>
      </c>
      <c r="J267" s="7">
        <v>1001</v>
      </c>
      <c r="K267" s="7"/>
      <c r="L267" s="115">
        <v>0</v>
      </c>
      <c r="M267" s="114">
        <f t="shared" si="98"/>
        <v>52</v>
      </c>
      <c r="N267" s="114">
        <f t="shared" si="88"/>
        <v>31.515151515151516</v>
      </c>
      <c r="O267" s="116">
        <f t="shared" si="89"/>
        <v>24.242424242424242</v>
      </c>
      <c r="P267" s="115">
        <f t="shared" si="90"/>
        <v>7.2222222222222223</v>
      </c>
      <c r="Q267" s="115">
        <f t="shared" si="91"/>
        <v>6.2222222222222223</v>
      </c>
      <c r="R267" s="121">
        <f t="shared" si="92"/>
        <v>13.484848484848484</v>
      </c>
      <c r="S267" s="116">
        <f t="shared" si="93"/>
        <v>38.777777777777779</v>
      </c>
      <c r="T267" s="116">
        <f t="shared" si="94"/>
        <v>0.625</v>
      </c>
      <c r="U267" s="115">
        <f t="shared" si="84"/>
        <v>164</v>
      </c>
      <c r="V267" s="115">
        <f t="shared" si="95"/>
        <v>1052</v>
      </c>
      <c r="W267">
        <f t="shared" si="85"/>
        <v>0</v>
      </c>
      <c r="X267">
        <f t="shared" si="86"/>
        <v>0</v>
      </c>
      <c r="Y267">
        <v>0</v>
      </c>
      <c r="AA267" s="122">
        <f t="shared" si="83"/>
        <v>52</v>
      </c>
      <c r="AB267" s="123">
        <f t="shared" si="96"/>
        <v>8.6666666666666661</v>
      </c>
      <c r="AC267" s="123">
        <f t="shared" si="97"/>
        <v>8</v>
      </c>
    </row>
    <row r="268" spans="1:29" x14ac:dyDescent="0.25">
      <c r="A268" s="7" t="s">
        <v>331</v>
      </c>
      <c r="B268" s="7" t="s">
        <v>332</v>
      </c>
      <c r="C268" s="7">
        <v>126</v>
      </c>
      <c r="D268" s="7"/>
      <c r="E268" s="7"/>
      <c r="F268" s="7">
        <v>51</v>
      </c>
      <c r="G268" s="116">
        <f t="shared" si="87"/>
        <v>39</v>
      </c>
      <c r="H268" s="7">
        <v>43</v>
      </c>
      <c r="I268" s="7" t="s">
        <v>260</v>
      </c>
      <c r="J268" s="7">
        <v>1004</v>
      </c>
      <c r="K268" s="7"/>
      <c r="L268" s="115">
        <v>0</v>
      </c>
      <c r="M268" s="114">
        <f t="shared" si="98"/>
        <v>51</v>
      </c>
      <c r="N268" s="114">
        <f t="shared" si="88"/>
        <v>30.90909090909091</v>
      </c>
      <c r="O268" s="116">
        <f t="shared" si="89"/>
        <v>23.636363636363637</v>
      </c>
      <c r="P268" s="115">
        <f t="shared" si="90"/>
        <v>7.083333333333333</v>
      </c>
      <c r="Q268" s="115">
        <f t="shared" si="91"/>
        <v>6.083333333333333</v>
      </c>
      <c r="R268" s="121">
        <f t="shared" si="92"/>
        <v>12.09090909090909</v>
      </c>
      <c r="S268" s="116">
        <f t="shared" si="93"/>
        <v>36.916666666666664</v>
      </c>
      <c r="T268" s="116">
        <f t="shared" si="94"/>
        <v>0.61904761904761907</v>
      </c>
      <c r="U268" s="115">
        <f t="shared" si="84"/>
        <v>166.53846153846155</v>
      </c>
      <c r="V268" s="115">
        <f t="shared" si="95"/>
        <v>1063.0769230769231</v>
      </c>
      <c r="W268">
        <f t="shared" si="85"/>
        <v>0</v>
      </c>
      <c r="X268">
        <f t="shared" si="86"/>
        <v>0</v>
      </c>
      <c r="Y268">
        <v>0</v>
      </c>
      <c r="AA268" s="122">
        <f t="shared" si="83"/>
        <v>51</v>
      </c>
      <c r="AB268" s="123">
        <f t="shared" si="96"/>
        <v>8.5</v>
      </c>
      <c r="AC268" s="123">
        <f t="shared" si="97"/>
        <v>8</v>
      </c>
    </row>
    <row r="269" spans="1:29" x14ac:dyDescent="0.25">
      <c r="A269" s="7" t="s">
        <v>331</v>
      </c>
      <c r="B269" s="7" t="s">
        <v>332</v>
      </c>
      <c r="C269" s="7">
        <v>127</v>
      </c>
      <c r="D269" s="7"/>
      <c r="E269" s="7"/>
      <c r="F269" s="7">
        <v>49</v>
      </c>
      <c r="G269" s="116">
        <f t="shared" si="87"/>
        <v>37</v>
      </c>
      <c r="H269" s="7">
        <v>44</v>
      </c>
      <c r="I269" s="7" t="s">
        <v>260</v>
      </c>
      <c r="J269" s="7">
        <v>701</v>
      </c>
      <c r="K269" s="7"/>
      <c r="L269" s="115">
        <v>0</v>
      </c>
      <c r="M269" s="114">
        <f t="shared" si="98"/>
        <v>49</v>
      </c>
      <c r="N269" s="114">
        <f t="shared" si="88"/>
        <v>29.696969696969699</v>
      </c>
      <c r="O269" s="116">
        <f t="shared" si="89"/>
        <v>22.424242424242426</v>
      </c>
      <c r="P269" s="115">
        <f t="shared" si="90"/>
        <v>6.8055555555555554</v>
      </c>
      <c r="Q269" s="115">
        <f t="shared" si="91"/>
        <v>5.8055555555555554</v>
      </c>
      <c r="R269" s="121">
        <f t="shared" si="92"/>
        <v>14.303030303030301</v>
      </c>
      <c r="S269" s="116">
        <f t="shared" si="93"/>
        <v>38.194444444444443</v>
      </c>
      <c r="T269" s="116">
        <f t="shared" si="94"/>
        <v>0.60655737704918034</v>
      </c>
      <c r="U269" s="115">
        <f t="shared" si="84"/>
        <v>172.02702702702703</v>
      </c>
      <c r="V269" s="115">
        <f t="shared" si="95"/>
        <v>1087.0270270270271</v>
      </c>
      <c r="W269">
        <f t="shared" si="85"/>
        <v>0</v>
      </c>
      <c r="X269">
        <f t="shared" si="86"/>
        <v>0</v>
      </c>
      <c r="Y269">
        <v>0</v>
      </c>
      <c r="AA269" s="122">
        <f t="shared" si="83"/>
        <v>49</v>
      </c>
      <c r="AB269" s="123">
        <f t="shared" si="96"/>
        <v>8.1666666666666661</v>
      </c>
      <c r="AC269" s="123">
        <f t="shared" si="97"/>
        <v>8</v>
      </c>
    </row>
    <row r="270" spans="1:29" x14ac:dyDescent="0.25">
      <c r="A270" s="7" t="s">
        <v>331</v>
      </c>
      <c r="B270" s="7" t="s">
        <v>332</v>
      </c>
      <c r="C270" s="7">
        <v>128</v>
      </c>
      <c r="D270" s="7"/>
      <c r="E270" s="7"/>
      <c r="F270" s="7">
        <v>49</v>
      </c>
      <c r="G270" s="116">
        <f t="shared" si="87"/>
        <v>37</v>
      </c>
      <c r="H270" s="7">
        <v>44</v>
      </c>
      <c r="I270" s="7" t="s">
        <v>260</v>
      </c>
      <c r="J270" s="7">
        <v>802</v>
      </c>
      <c r="K270" s="7"/>
      <c r="L270" s="115">
        <v>0</v>
      </c>
      <c r="M270" s="114">
        <f t="shared" si="98"/>
        <v>49</v>
      </c>
      <c r="N270" s="114">
        <f t="shared" si="88"/>
        <v>29.696969696969699</v>
      </c>
      <c r="O270" s="116">
        <f t="shared" si="89"/>
        <v>22.424242424242426</v>
      </c>
      <c r="P270" s="115">
        <f t="shared" si="90"/>
        <v>6.8055555555555554</v>
      </c>
      <c r="Q270" s="115">
        <f t="shared" si="91"/>
        <v>5.8055555555555554</v>
      </c>
      <c r="R270" s="121">
        <f t="shared" si="92"/>
        <v>14.303030303030301</v>
      </c>
      <c r="S270" s="116">
        <f t="shared" si="93"/>
        <v>38.194444444444443</v>
      </c>
      <c r="T270" s="116">
        <f t="shared" si="94"/>
        <v>0.60655737704918034</v>
      </c>
      <c r="U270" s="115">
        <f t="shared" si="84"/>
        <v>172.02702702702703</v>
      </c>
      <c r="V270" s="115">
        <f t="shared" si="95"/>
        <v>1087.0270270270271</v>
      </c>
      <c r="W270">
        <f t="shared" si="85"/>
        <v>0</v>
      </c>
      <c r="X270">
        <f t="shared" si="86"/>
        <v>0</v>
      </c>
      <c r="Y270">
        <v>0</v>
      </c>
      <c r="AA270" s="122">
        <f t="shared" si="83"/>
        <v>49</v>
      </c>
      <c r="AB270" s="123">
        <f t="shared" si="96"/>
        <v>8.1666666666666661</v>
      </c>
      <c r="AC270" s="123">
        <f t="shared" si="97"/>
        <v>8</v>
      </c>
    </row>
    <row r="271" spans="1:29" x14ac:dyDescent="0.25">
      <c r="A271" s="7" t="s">
        <v>331</v>
      </c>
      <c r="B271" s="7" t="s">
        <v>332</v>
      </c>
      <c r="C271" s="7">
        <v>129</v>
      </c>
      <c r="D271" s="7"/>
      <c r="E271" s="7"/>
      <c r="F271" s="7">
        <v>49</v>
      </c>
      <c r="G271" s="116">
        <f t="shared" si="87"/>
        <v>37</v>
      </c>
      <c r="H271" s="7">
        <v>36</v>
      </c>
      <c r="I271" s="7" t="s">
        <v>260</v>
      </c>
      <c r="J271" s="7">
        <v>402</v>
      </c>
      <c r="K271" s="7"/>
      <c r="L271" s="115">
        <v>0</v>
      </c>
      <c r="M271" s="114">
        <f t="shared" si="98"/>
        <v>49</v>
      </c>
      <c r="N271" s="114">
        <f t="shared" si="88"/>
        <v>29.696969696969699</v>
      </c>
      <c r="O271" s="116">
        <f t="shared" si="89"/>
        <v>22.424242424242426</v>
      </c>
      <c r="P271" s="115">
        <f t="shared" si="90"/>
        <v>6.8055555555555554</v>
      </c>
      <c r="Q271" s="115">
        <f t="shared" si="91"/>
        <v>5.8055555555555554</v>
      </c>
      <c r="R271" s="121">
        <f t="shared" si="92"/>
        <v>6.303030303030301</v>
      </c>
      <c r="S271" s="116">
        <f t="shared" si="93"/>
        <v>30.194444444444443</v>
      </c>
      <c r="T271" s="116">
        <f t="shared" si="94"/>
        <v>0.60655737704918034</v>
      </c>
      <c r="U271" s="115">
        <f t="shared" si="84"/>
        <v>172.02702702702703</v>
      </c>
      <c r="V271" s="115">
        <f t="shared" si="95"/>
        <v>1087.0270270270271</v>
      </c>
      <c r="W271">
        <f t="shared" si="85"/>
        <v>0</v>
      </c>
      <c r="X271">
        <f t="shared" si="86"/>
        <v>0</v>
      </c>
      <c r="Y271">
        <v>0</v>
      </c>
      <c r="AA271" s="122">
        <f t="shared" ref="AA271:AA302" si="99">+F271-Y271</f>
        <v>49</v>
      </c>
      <c r="AB271" s="123">
        <f t="shared" si="96"/>
        <v>8.1666666666666661</v>
      </c>
      <c r="AC271" s="123">
        <f t="shared" si="97"/>
        <v>8</v>
      </c>
    </row>
    <row r="272" spans="1:29" x14ac:dyDescent="0.25">
      <c r="A272" s="7" t="s">
        <v>331</v>
      </c>
      <c r="B272" s="7" t="s">
        <v>332</v>
      </c>
      <c r="C272" s="7">
        <v>130</v>
      </c>
      <c r="D272" s="7"/>
      <c r="E272" s="7"/>
      <c r="F272" s="7">
        <v>49</v>
      </c>
      <c r="G272" s="116">
        <f t="shared" si="87"/>
        <v>37</v>
      </c>
      <c r="H272" s="7">
        <v>43</v>
      </c>
      <c r="I272" s="7" t="s">
        <v>260</v>
      </c>
      <c r="J272" s="7">
        <v>203</v>
      </c>
      <c r="K272" s="7"/>
      <c r="L272" s="115">
        <v>0</v>
      </c>
      <c r="M272" s="114">
        <f t="shared" si="98"/>
        <v>49</v>
      </c>
      <c r="N272" s="114">
        <f t="shared" si="88"/>
        <v>29.696969696969699</v>
      </c>
      <c r="O272" s="116">
        <f t="shared" si="89"/>
        <v>22.424242424242426</v>
      </c>
      <c r="P272" s="115">
        <f t="shared" si="90"/>
        <v>6.8055555555555554</v>
      </c>
      <c r="Q272" s="115">
        <f t="shared" si="91"/>
        <v>5.8055555555555554</v>
      </c>
      <c r="R272" s="121">
        <f t="shared" si="92"/>
        <v>13.303030303030301</v>
      </c>
      <c r="S272" s="116">
        <f t="shared" si="93"/>
        <v>37.194444444444443</v>
      </c>
      <c r="T272" s="116">
        <f t="shared" si="94"/>
        <v>0.60655737704918034</v>
      </c>
      <c r="U272" s="115">
        <f t="shared" si="84"/>
        <v>172.02702702702703</v>
      </c>
      <c r="V272" s="115">
        <f t="shared" si="95"/>
        <v>1087.0270270270271</v>
      </c>
      <c r="W272">
        <f t="shared" si="85"/>
        <v>0</v>
      </c>
      <c r="X272">
        <f t="shared" si="86"/>
        <v>0</v>
      </c>
      <c r="Y272">
        <v>0</v>
      </c>
      <c r="AA272" s="122">
        <f t="shared" si="99"/>
        <v>49</v>
      </c>
      <c r="AB272" s="123">
        <f t="shared" si="96"/>
        <v>8.1666666666666661</v>
      </c>
      <c r="AC272" s="123">
        <f t="shared" si="97"/>
        <v>8</v>
      </c>
    </row>
    <row r="273" spans="1:29" x14ac:dyDescent="0.25">
      <c r="A273" s="7" t="s">
        <v>331</v>
      </c>
      <c r="B273" s="7" t="s">
        <v>332</v>
      </c>
      <c r="C273" s="7">
        <v>131</v>
      </c>
      <c r="D273" s="7"/>
      <c r="E273" s="7"/>
      <c r="F273" s="7">
        <v>49</v>
      </c>
      <c r="G273" s="116">
        <f t="shared" si="87"/>
        <v>37</v>
      </c>
      <c r="H273" s="7">
        <v>44</v>
      </c>
      <c r="I273" s="7" t="s">
        <v>260</v>
      </c>
      <c r="J273" s="7">
        <v>201</v>
      </c>
      <c r="K273" s="7"/>
      <c r="L273" s="115">
        <v>0</v>
      </c>
      <c r="M273" s="114">
        <f t="shared" si="98"/>
        <v>49</v>
      </c>
      <c r="N273" s="114">
        <f t="shared" si="88"/>
        <v>29.696969696969699</v>
      </c>
      <c r="O273" s="116">
        <f t="shared" si="89"/>
        <v>22.424242424242426</v>
      </c>
      <c r="P273" s="115">
        <f t="shared" si="90"/>
        <v>6.8055555555555554</v>
      </c>
      <c r="Q273" s="115">
        <f t="shared" si="91"/>
        <v>5.8055555555555554</v>
      </c>
      <c r="R273" s="121">
        <f t="shared" si="92"/>
        <v>14.303030303030301</v>
      </c>
      <c r="S273" s="116">
        <f t="shared" si="93"/>
        <v>38.194444444444443</v>
      </c>
      <c r="T273" s="116">
        <f t="shared" si="94"/>
        <v>0.60655737704918034</v>
      </c>
      <c r="U273" s="115">
        <f t="shared" si="84"/>
        <v>172.02702702702703</v>
      </c>
      <c r="V273" s="115">
        <f t="shared" si="95"/>
        <v>1087.0270270270271</v>
      </c>
      <c r="W273">
        <f t="shared" si="85"/>
        <v>0</v>
      </c>
      <c r="X273">
        <f t="shared" si="86"/>
        <v>0</v>
      </c>
      <c r="Y273">
        <v>0</v>
      </c>
      <c r="AA273" s="122">
        <f t="shared" si="99"/>
        <v>49</v>
      </c>
      <c r="AB273" s="123">
        <f t="shared" si="96"/>
        <v>8.1666666666666661</v>
      </c>
      <c r="AC273" s="123">
        <f t="shared" si="97"/>
        <v>8</v>
      </c>
    </row>
    <row r="274" spans="1:29" x14ac:dyDescent="0.25">
      <c r="A274" s="7" t="s">
        <v>331</v>
      </c>
      <c r="B274" s="7" t="s">
        <v>332</v>
      </c>
      <c r="C274" s="7">
        <v>138</v>
      </c>
      <c r="D274" s="7"/>
      <c r="E274" s="7"/>
      <c r="F274" s="7">
        <v>55</v>
      </c>
      <c r="G274" s="116">
        <f t="shared" si="87"/>
        <v>43</v>
      </c>
      <c r="H274" s="7">
        <v>35</v>
      </c>
      <c r="I274" s="7" t="s">
        <v>260</v>
      </c>
      <c r="J274" s="7">
        <v>103</v>
      </c>
      <c r="K274" s="7"/>
      <c r="L274" s="115">
        <v>0</v>
      </c>
      <c r="M274" s="114">
        <f t="shared" si="98"/>
        <v>55</v>
      </c>
      <c r="N274" s="114">
        <f t="shared" si="88"/>
        <v>33.333333333333336</v>
      </c>
      <c r="O274" s="116">
        <f t="shared" si="89"/>
        <v>26.060606060606062</v>
      </c>
      <c r="P274" s="115">
        <f t="shared" si="90"/>
        <v>7.6388888888888884</v>
      </c>
      <c r="Q274" s="115">
        <f t="shared" si="91"/>
        <v>6.6388888888888884</v>
      </c>
      <c r="R274" s="121">
        <f t="shared" si="92"/>
        <v>1.6666666666666643</v>
      </c>
      <c r="S274" s="116">
        <f t="shared" si="93"/>
        <v>28.361111111111111</v>
      </c>
      <c r="T274" s="116">
        <f t="shared" si="94"/>
        <v>0.64179104477611937</v>
      </c>
      <c r="U274" s="115">
        <f t="shared" si="84"/>
        <v>157.09302325581399</v>
      </c>
      <c r="V274" s="115">
        <f t="shared" si="95"/>
        <v>1021.8604651162791</v>
      </c>
      <c r="W274">
        <f t="shared" si="85"/>
        <v>0</v>
      </c>
      <c r="X274">
        <f t="shared" si="86"/>
        <v>0</v>
      </c>
      <c r="Y274">
        <v>0</v>
      </c>
      <c r="AA274" s="122">
        <f t="shared" si="99"/>
        <v>55</v>
      </c>
      <c r="AB274" s="123">
        <f t="shared" si="96"/>
        <v>9.1666666666666661</v>
      </c>
      <c r="AC274" s="123">
        <f t="shared" si="97"/>
        <v>9</v>
      </c>
    </row>
    <row r="275" spans="1:29" x14ac:dyDescent="0.25">
      <c r="A275" s="7" t="s">
        <v>331</v>
      </c>
      <c r="B275" s="7" t="s">
        <v>332</v>
      </c>
      <c r="C275" s="7">
        <v>139</v>
      </c>
      <c r="D275" s="7"/>
      <c r="E275" s="7"/>
      <c r="F275" s="7">
        <v>55</v>
      </c>
      <c r="G275" s="116">
        <f t="shared" si="87"/>
        <v>43</v>
      </c>
      <c r="H275" s="7">
        <v>33</v>
      </c>
      <c r="I275" s="7" t="s">
        <v>260</v>
      </c>
      <c r="J275" s="7">
        <v>104</v>
      </c>
      <c r="K275" s="7"/>
      <c r="L275" s="115">
        <v>0</v>
      </c>
      <c r="M275" s="114">
        <f t="shared" si="98"/>
        <v>55</v>
      </c>
      <c r="N275" s="114">
        <f t="shared" si="88"/>
        <v>33.333333333333336</v>
      </c>
      <c r="O275" s="116">
        <f t="shared" si="89"/>
        <v>26.060606060606062</v>
      </c>
      <c r="P275" s="115">
        <f t="shared" si="90"/>
        <v>7.6388888888888884</v>
      </c>
      <c r="Q275" s="115">
        <f t="shared" si="91"/>
        <v>6.6388888888888884</v>
      </c>
      <c r="R275" s="121">
        <f t="shared" si="92"/>
        <v>-0.3333333333333357</v>
      </c>
      <c r="S275" s="116">
        <f t="shared" si="93"/>
        <v>26.361111111111111</v>
      </c>
      <c r="T275" s="116">
        <f t="shared" si="94"/>
        <v>0.64179104477611937</v>
      </c>
      <c r="U275" s="115">
        <f t="shared" si="84"/>
        <v>157.09302325581399</v>
      </c>
      <c r="V275" s="115">
        <f t="shared" si="95"/>
        <v>1021.8604651162791</v>
      </c>
      <c r="W275">
        <f t="shared" si="85"/>
        <v>0</v>
      </c>
      <c r="X275">
        <f t="shared" si="86"/>
        <v>0</v>
      </c>
      <c r="Y275">
        <v>0</v>
      </c>
      <c r="AA275" s="122">
        <f t="shared" si="99"/>
        <v>55</v>
      </c>
      <c r="AB275" s="123">
        <f t="shared" si="96"/>
        <v>9.1666666666666661</v>
      </c>
      <c r="AC275" s="123">
        <f t="shared" si="97"/>
        <v>9</v>
      </c>
    </row>
    <row r="276" spans="1:29" x14ac:dyDescent="0.25">
      <c r="A276" s="7" t="s">
        <v>331</v>
      </c>
      <c r="B276" s="7" t="s">
        <v>332</v>
      </c>
      <c r="C276" s="7">
        <v>202</v>
      </c>
      <c r="D276" s="7"/>
      <c r="E276" s="7"/>
      <c r="F276" s="7">
        <v>39</v>
      </c>
      <c r="G276" s="116">
        <f t="shared" si="87"/>
        <v>27</v>
      </c>
      <c r="H276" s="7">
        <v>44</v>
      </c>
      <c r="I276" s="7" t="s">
        <v>260</v>
      </c>
      <c r="J276" s="7">
        <v>903</v>
      </c>
      <c r="K276" s="7"/>
      <c r="L276" s="115">
        <v>0</v>
      </c>
      <c r="M276" s="114">
        <f t="shared" si="98"/>
        <v>39</v>
      </c>
      <c r="N276" s="114">
        <f t="shared" si="88"/>
        <v>23.636363636363637</v>
      </c>
      <c r="O276" s="116">
        <f t="shared" si="89"/>
        <v>16.363636363636363</v>
      </c>
      <c r="P276" s="115">
        <f t="shared" si="90"/>
        <v>5.416666666666667</v>
      </c>
      <c r="Q276" s="115">
        <f t="shared" si="91"/>
        <v>4.416666666666667</v>
      </c>
      <c r="R276" s="121">
        <f t="shared" si="92"/>
        <v>20.363636363636363</v>
      </c>
      <c r="S276" s="116">
        <f t="shared" si="93"/>
        <v>39.583333333333336</v>
      </c>
      <c r="T276" s="116">
        <f t="shared" si="94"/>
        <v>0.52941176470588236</v>
      </c>
      <c r="U276" s="115">
        <f t="shared" si="84"/>
        <v>211.66666666666669</v>
      </c>
      <c r="V276" s="115">
        <f t="shared" si="95"/>
        <v>1260</v>
      </c>
      <c r="W276">
        <f t="shared" si="85"/>
        <v>0</v>
      </c>
      <c r="X276">
        <f t="shared" si="86"/>
        <v>0</v>
      </c>
      <c r="Y276">
        <v>0</v>
      </c>
      <c r="AA276" s="122">
        <f t="shared" si="99"/>
        <v>39</v>
      </c>
      <c r="AB276" s="123">
        <f t="shared" si="96"/>
        <v>6.5</v>
      </c>
      <c r="AC276" s="123">
        <f t="shared" si="97"/>
        <v>6</v>
      </c>
    </row>
    <row r="277" spans="1:29" x14ac:dyDescent="0.25">
      <c r="A277" s="7" t="s">
        <v>331</v>
      </c>
      <c r="B277" s="7" t="s">
        <v>332</v>
      </c>
      <c r="C277" s="7">
        <v>205</v>
      </c>
      <c r="D277" s="7"/>
      <c r="E277" s="7"/>
      <c r="F277" s="7">
        <v>76</v>
      </c>
      <c r="G277" s="116">
        <f t="shared" si="87"/>
        <v>64</v>
      </c>
      <c r="H277" s="7">
        <v>46</v>
      </c>
      <c r="I277" s="7" t="s">
        <v>260</v>
      </c>
      <c r="J277" s="7">
        <v>703</v>
      </c>
      <c r="K277" s="7"/>
      <c r="L277" s="115">
        <v>0</v>
      </c>
      <c r="M277" s="114">
        <f t="shared" si="98"/>
        <v>76</v>
      </c>
      <c r="N277" s="114">
        <f t="shared" si="88"/>
        <v>46.060606060606062</v>
      </c>
      <c r="O277" s="116">
        <f t="shared" si="89"/>
        <v>38.787878787878789</v>
      </c>
      <c r="P277" s="115">
        <f t="shared" si="90"/>
        <v>10.555555555555555</v>
      </c>
      <c r="Q277" s="115">
        <f t="shared" si="91"/>
        <v>9.5555555555555554</v>
      </c>
      <c r="R277" s="121">
        <f t="shared" si="92"/>
        <v>-6.0606060606062329E-2</v>
      </c>
      <c r="S277" s="116">
        <f t="shared" si="93"/>
        <v>36.444444444444443</v>
      </c>
      <c r="T277" s="116">
        <f t="shared" si="94"/>
        <v>0.72727272727272729</v>
      </c>
      <c r="U277" s="115">
        <f t="shared" si="84"/>
        <v>126.875</v>
      </c>
      <c r="V277" s="115">
        <f t="shared" si="95"/>
        <v>890</v>
      </c>
      <c r="W277">
        <f t="shared" si="85"/>
        <v>0</v>
      </c>
      <c r="X277">
        <f t="shared" si="86"/>
        <v>0</v>
      </c>
      <c r="Y277">
        <v>0</v>
      </c>
      <c r="AA277" s="122">
        <f t="shared" si="99"/>
        <v>76</v>
      </c>
      <c r="AB277" s="123">
        <f t="shared" si="96"/>
        <v>12.666666666666666</v>
      </c>
      <c r="AC277" s="123">
        <f t="shared" si="97"/>
        <v>12</v>
      </c>
    </row>
    <row r="278" spans="1:29" x14ac:dyDescent="0.25">
      <c r="A278" s="7" t="s">
        <v>331</v>
      </c>
      <c r="B278" s="7" t="s">
        <v>332</v>
      </c>
      <c r="C278" s="7">
        <v>208</v>
      </c>
      <c r="D278" s="7"/>
      <c r="E278" s="7"/>
      <c r="F278" s="7">
        <v>41</v>
      </c>
      <c r="G278" s="116">
        <f t="shared" si="87"/>
        <v>29</v>
      </c>
      <c r="H278" s="7">
        <v>44</v>
      </c>
      <c r="I278" s="7" t="s">
        <v>260</v>
      </c>
      <c r="J278" s="7">
        <v>1002</v>
      </c>
      <c r="K278" s="7"/>
      <c r="L278" s="115">
        <v>0</v>
      </c>
      <c r="M278" s="114">
        <f t="shared" si="98"/>
        <v>41</v>
      </c>
      <c r="N278" s="114">
        <f t="shared" si="88"/>
        <v>24.848484848484851</v>
      </c>
      <c r="O278" s="116">
        <f t="shared" si="89"/>
        <v>17.575757575757578</v>
      </c>
      <c r="P278" s="115">
        <f t="shared" si="90"/>
        <v>5.6944444444444446</v>
      </c>
      <c r="Q278" s="115">
        <f t="shared" si="91"/>
        <v>4.6944444444444446</v>
      </c>
      <c r="R278" s="121">
        <f t="shared" si="92"/>
        <v>19.151515151515149</v>
      </c>
      <c r="S278" s="116">
        <f t="shared" si="93"/>
        <v>39.305555555555557</v>
      </c>
      <c r="T278" s="116">
        <f t="shared" si="94"/>
        <v>0.54716981132075471</v>
      </c>
      <c r="U278" s="115">
        <f t="shared" si="84"/>
        <v>201.55172413793105</v>
      </c>
      <c r="V278" s="115">
        <f t="shared" si="95"/>
        <v>1215.8620689655172</v>
      </c>
      <c r="W278">
        <f t="shared" si="85"/>
        <v>0</v>
      </c>
      <c r="X278">
        <f t="shared" si="86"/>
        <v>0</v>
      </c>
      <c r="Y278">
        <v>0</v>
      </c>
      <c r="AA278" s="122">
        <f t="shared" si="99"/>
        <v>41</v>
      </c>
      <c r="AB278" s="123">
        <f t="shared" si="96"/>
        <v>6.833333333333333</v>
      </c>
      <c r="AC278" s="123">
        <f t="shared" si="97"/>
        <v>6</v>
      </c>
    </row>
    <row r="279" spans="1:29" x14ac:dyDescent="0.25">
      <c r="A279" s="7" t="s">
        <v>331</v>
      </c>
      <c r="B279" s="7" t="s">
        <v>332</v>
      </c>
      <c r="C279" s="7">
        <v>208</v>
      </c>
      <c r="D279" s="7"/>
      <c r="E279" s="7"/>
      <c r="F279" s="7">
        <v>45</v>
      </c>
      <c r="G279" s="116">
        <f t="shared" si="87"/>
        <v>33</v>
      </c>
      <c r="H279" s="7">
        <v>45</v>
      </c>
      <c r="I279" s="7" t="s">
        <v>260</v>
      </c>
      <c r="J279" s="7">
        <v>801</v>
      </c>
      <c r="K279" s="7"/>
      <c r="L279" s="115">
        <v>0</v>
      </c>
      <c r="M279" s="114">
        <f t="shared" si="98"/>
        <v>45</v>
      </c>
      <c r="N279" s="114">
        <f t="shared" si="88"/>
        <v>27.272727272727273</v>
      </c>
      <c r="O279" s="116">
        <f t="shared" si="89"/>
        <v>20</v>
      </c>
      <c r="P279" s="115">
        <f t="shared" si="90"/>
        <v>6.25</v>
      </c>
      <c r="Q279" s="115">
        <f t="shared" si="91"/>
        <v>5.25</v>
      </c>
      <c r="R279" s="121">
        <f t="shared" si="92"/>
        <v>17.727272727272727</v>
      </c>
      <c r="S279" s="116">
        <f t="shared" si="93"/>
        <v>39.75</v>
      </c>
      <c r="T279" s="116">
        <f t="shared" si="94"/>
        <v>0.57894736842105265</v>
      </c>
      <c r="U279" s="115">
        <f t="shared" si="84"/>
        <v>185</v>
      </c>
      <c r="V279" s="115">
        <f t="shared" si="95"/>
        <v>1143.6363636363635</v>
      </c>
      <c r="W279">
        <f t="shared" si="85"/>
        <v>0</v>
      </c>
      <c r="X279">
        <f t="shared" si="86"/>
        <v>0</v>
      </c>
      <c r="Y279">
        <v>0</v>
      </c>
      <c r="AA279" s="122">
        <f t="shared" si="99"/>
        <v>45</v>
      </c>
      <c r="AB279" s="123">
        <f t="shared" si="96"/>
        <v>7.5</v>
      </c>
      <c r="AC279" s="123">
        <f t="shared" si="97"/>
        <v>7</v>
      </c>
    </row>
    <row r="280" spans="1:29" x14ac:dyDescent="0.25">
      <c r="A280" s="7" t="s">
        <v>331</v>
      </c>
      <c r="B280" s="7" t="s">
        <v>332</v>
      </c>
      <c r="C280" s="7">
        <v>208</v>
      </c>
      <c r="D280" s="7"/>
      <c r="E280" s="7"/>
      <c r="F280" s="7">
        <v>38</v>
      </c>
      <c r="G280" s="116">
        <f t="shared" si="87"/>
        <v>26</v>
      </c>
      <c r="H280" s="7">
        <v>44</v>
      </c>
      <c r="I280" s="7" t="s">
        <v>260</v>
      </c>
      <c r="J280" s="7">
        <v>804</v>
      </c>
      <c r="K280" s="7"/>
      <c r="L280" s="115">
        <v>0</v>
      </c>
      <c r="M280" s="114">
        <f t="shared" si="98"/>
        <v>38</v>
      </c>
      <c r="N280" s="114">
        <f t="shared" si="88"/>
        <v>23.030303030303031</v>
      </c>
      <c r="O280" s="116">
        <f t="shared" si="89"/>
        <v>15.757575757575758</v>
      </c>
      <c r="P280" s="115">
        <f t="shared" si="90"/>
        <v>5.2777777777777777</v>
      </c>
      <c r="Q280" s="115">
        <f t="shared" si="91"/>
        <v>4.2777777777777777</v>
      </c>
      <c r="R280" s="121">
        <f t="shared" si="92"/>
        <v>20.969696969696969</v>
      </c>
      <c r="S280" s="116">
        <f t="shared" si="93"/>
        <v>39.722222222222221</v>
      </c>
      <c r="T280" s="116">
        <f t="shared" si="94"/>
        <v>0.52</v>
      </c>
      <c r="U280" s="115">
        <f t="shared" si="84"/>
        <v>217.30769230769232</v>
      </c>
      <c r="V280" s="115">
        <f t="shared" si="95"/>
        <v>1284.6153846153845</v>
      </c>
      <c r="W280">
        <f t="shared" si="85"/>
        <v>0</v>
      </c>
      <c r="X280">
        <f t="shared" si="86"/>
        <v>0</v>
      </c>
      <c r="Y280">
        <v>0</v>
      </c>
      <c r="AA280" s="122">
        <f t="shared" si="99"/>
        <v>38</v>
      </c>
      <c r="AB280" s="123">
        <f t="shared" si="96"/>
        <v>6.333333333333333</v>
      </c>
      <c r="AC280" s="123">
        <f t="shared" si="97"/>
        <v>6</v>
      </c>
    </row>
    <row r="281" spans="1:29" x14ac:dyDescent="0.25">
      <c r="A281" s="7" t="s">
        <v>331</v>
      </c>
      <c r="B281" s="7" t="s">
        <v>332</v>
      </c>
      <c r="C281" s="7">
        <v>209</v>
      </c>
      <c r="D281" s="7"/>
      <c r="E281" s="7"/>
      <c r="F281" s="7">
        <v>77</v>
      </c>
      <c r="G281" s="116">
        <f t="shared" si="87"/>
        <v>65</v>
      </c>
      <c r="H281" s="129">
        <f>+G281/1.2</f>
        <v>54.166666666666671</v>
      </c>
      <c r="I281" s="7" t="s">
        <v>260</v>
      </c>
      <c r="J281" s="7"/>
      <c r="K281" s="7"/>
      <c r="L281" s="115">
        <v>0</v>
      </c>
      <c r="M281" s="114">
        <f t="shared" si="98"/>
        <v>77</v>
      </c>
      <c r="N281" s="114">
        <f t="shared" si="88"/>
        <v>46.666666666666671</v>
      </c>
      <c r="O281" s="116">
        <f t="shared" si="89"/>
        <v>39.393939393939398</v>
      </c>
      <c r="P281" s="115">
        <f t="shared" si="90"/>
        <v>10.694444444444445</v>
      </c>
      <c r="Q281" s="115">
        <f t="shared" si="91"/>
        <v>9.6944444444444446</v>
      </c>
      <c r="R281" s="121">
        <f t="shared" si="92"/>
        <v>7.5</v>
      </c>
      <c r="S281" s="116">
        <f t="shared" si="93"/>
        <v>44.472222222222229</v>
      </c>
      <c r="T281" s="116">
        <f t="shared" si="94"/>
        <v>0.7303370786516854</v>
      </c>
      <c r="U281" s="115">
        <f t="shared" si="84"/>
        <v>125.92307692307693</v>
      </c>
      <c r="V281" s="115">
        <f t="shared" si="95"/>
        <v>885.84615384615381</v>
      </c>
      <c r="W281">
        <f t="shared" si="85"/>
        <v>0</v>
      </c>
      <c r="X281">
        <f t="shared" si="86"/>
        <v>0</v>
      </c>
      <c r="Y281">
        <v>0</v>
      </c>
      <c r="AA281" s="122">
        <f t="shared" si="99"/>
        <v>77</v>
      </c>
      <c r="AB281" s="123">
        <f t="shared" si="96"/>
        <v>12.833333333333334</v>
      </c>
      <c r="AC281" s="123">
        <f t="shared" si="97"/>
        <v>12</v>
      </c>
    </row>
    <row r="282" spans="1:29" x14ac:dyDescent="0.25">
      <c r="A282" s="7" t="s">
        <v>331</v>
      </c>
      <c r="B282" s="7" t="s">
        <v>332</v>
      </c>
      <c r="C282" s="7">
        <v>210</v>
      </c>
      <c r="D282" s="7"/>
      <c r="E282" s="7"/>
      <c r="F282" s="7">
        <v>54</v>
      </c>
      <c r="G282" s="116">
        <f t="shared" si="87"/>
        <v>42</v>
      </c>
      <c r="H282" s="7">
        <v>43</v>
      </c>
      <c r="I282" s="7" t="s">
        <v>260</v>
      </c>
      <c r="J282" s="7">
        <v>1006</v>
      </c>
      <c r="K282" s="7"/>
      <c r="L282" s="115">
        <v>0</v>
      </c>
      <c r="M282" s="114">
        <f t="shared" si="98"/>
        <v>54</v>
      </c>
      <c r="N282" s="114">
        <f t="shared" si="88"/>
        <v>32.727272727272727</v>
      </c>
      <c r="O282" s="116">
        <f t="shared" si="89"/>
        <v>25.454545454545457</v>
      </c>
      <c r="P282" s="115">
        <f t="shared" si="90"/>
        <v>7.5</v>
      </c>
      <c r="Q282" s="115">
        <f t="shared" si="91"/>
        <v>6.5</v>
      </c>
      <c r="R282" s="121">
        <f t="shared" si="92"/>
        <v>10.272727272727273</v>
      </c>
      <c r="S282" s="116">
        <f t="shared" si="93"/>
        <v>36.5</v>
      </c>
      <c r="T282" s="116">
        <f t="shared" si="94"/>
        <v>0.63636363636363635</v>
      </c>
      <c r="U282" s="115">
        <f t="shared" si="84"/>
        <v>159.28571428571428</v>
      </c>
      <c r="V282" s="115">
        <f t="shared" si="95"/>
        <v>1031.4285714285716</v>
      </c>
      <c r="W282">
        <f t="shared" si="85"/>
        <v>0</v>
      </c>
      <c r="X282">
        <f t="shared" si="86"/>
        <v>0</v>
      </c>
      <c r="Y282">
        <v>0</v>
      </c>
      <c r="AA282" s="122">
        <f t="shared" si="99"/>
        <v>54</v>
      </c>
      <c r="AB282" s="123">
        <f t="shared" si="96"/>
        <v>9</v>
      </c>
      <c r="AC282" s="123">
        <f t="shared" si="97"/>
        <v>9</v>
      </c>
    </row>
    <row r="283" spans="1:29" x14ac:dyDescent="0.25">
      <c r="A283" s="7" t="s">
        <v>331</v>
      </c>
      <c r="B283" s="7" t="s">
        <v>332</v>
      </c>
      <c r="C283" s="7">
        <v>211</v>
      </c>
      <c r="D283" s="7"/>
      <c r="E283" s="7"/>
      <c r="F283" s="7">
        <v>54</v>
      </c>
      <c r="G283" s="116">
        <f t="shared" si="87"/>
        <v>42</v>
      </c>
      <c r="H283" s="7">
        <v>46</v>
      </c>
      <c r="I283" s="7" t="s">
        <v>260</v>
      </c>
      <c r="J283" s="7">
        <v>902</v>
      </c>
      <c r="K283" s="7"/>
      <c r="L283" s="115">
        <v>0</v>
      </c>
      <c r="M283" s="114">
        <f t="shared" si="98"/>
        <v>54</v>
      </c>
      <c r="N283" s="114">
        <f t="shared" si="88"/>
        <v>32.727272727272727</v>
      </c>
      <c r="O283" s="116">
        <f t="shared" si="89"/>
        <v>25.454545454545457</v>
      </c>
      <c r="P283" s="115">
        <f t="shared" si="90"/>
        <v>7.5</v>
      </c>
      <c r="Q283" s="115">
        <f t="shared" si="91"/>
        <v>6.5</v>
      </c>
      <c r="R283" s="121">
        <f t="shared" si="92"/>
        <v>13.272727272727273</v>
      </c>
      <c r="S283" s="116">
        <f t="shared" si="93"/>
        <v>39.5</v>
      </c>
      <c r="T283" s="116">
        <f t="shared" si="94"/>
        <v>0.63636363636363635</v>
      </c>
      <c r="U283" s="115">
        <f t="shared" si="84"/>
        <v>159.28571428571428</v>
      </c>
      <c r="V283" s="115">
        <f t="shared" si="95"/>
        <v>1031.4285714285716</v>
      </c>
      <c r="W283">
        <f t="shared" si="85"/>
        <v>0</v>
      </c>
      <c r="X283">
        <f t="shared" si="86"/>
        <v>0</v>
      </c>
      <c r="Y283">
        <v>0</v>
      </c>
      <c r="AA283" s="122">
        <f t="shared" si="99"/>
        <v>54</v>
      </c>
      <c r="AB283" s="123">
        <f t="shared" si="96"/>
        <v>9</v>
      </c>
      <c r="AC283" s="123">
        <f t="shared" si="97"/>
        <v>9</v>
      </c>
    </row>
    <row r="284" spans="1:29" x14ac:dyDescent="0.25">
      <c r="A284" s="7" t="s">
        <v>331</v>
      </c>
      <c r="B284" s="7" t="s">
        <v>332</v>
      </c>
      <c r="C284" s="7">
        <v>212</v>
      </c>
      <c r="D284" s="7"/>
      <c r="E284" s="7"/>
      <c r="F284" s="7">
        <v>54</v>
      </c>
      <c r="G284" s="116">
        <f t="shared" si="87"/>
        <v>42</v>
      </c>
      <c r="H284" s="7">
        <v>45</v>
      </c>
      <c r="I284" s="7" t="s">
        <v>260</v>
      </c>
      <c r="J284" s="7">
        <v>702</v>
      </c>
      <c r="K284" s="7"/>
      <c r="L284" s="115">
        <v>0</v>
      </c>
      <c r="M284" s="114">
        <f t="shared" si="98"/>
        <v>54</v>
      </c>
      <c r="N284" s="114">
        <f t="shared" si="88"/>
        <v>32.727272727272727</v>
      </c>
      <c r="O284" s="116">
        <f t="shared" si="89"/>
        <v>25.454545454545457</v>
      </c>
      <c r="P284" s="115">
        <f t="shared" si="90"/>
        <v>7.5</v>
      </c>
      <c r="Q284" s="115">
        <f t="shared" si="91"/>
        <v>6.5</v>
      </c>
      <c r="R284" s="121">
        <f t="shared" si="92"/>
        <v>12.272727272727273</v>
      </c>
      <c r="S284" s="116">
        <f t="shared" si="93"/>
        <v>38.5</v>
      </c>
      <c r="T284" s="116">
        <f t="shared" si="94"/>
        <v>0.63636363636363635</v>
      </c>
      <c r="U284" s="115">
        <f t="shared" si="84"/>
        <v>159.28571428571428</v>
      </c>
      <c r="V284" s="115">
        <f t="shared" si="95"/>
        <v>1031.4285714285716</v>
      </c>
      <c r="W284">
        <f t="shared" si="85"/>
        <v>0</v>
      </c>
      <c r="X284">
        <f t="shared" si="86"/>
        <v>0</v>
      </c>
      <c r="Y284">
        <v>0</v>
      </c>
      <c r="AA284" s="122">
        <f t="shared" si="99"/>
        <v>54</v>
      </c>
      <c r="AB284" s="123">
        <f t="shared" si="96"/>
        <v>9</v>
      </c>
      <c r="AC284" s="123">
        <f t="shared" si="97"/>
        <v>9</v>
      </c>
    </row>
    <row r="285" spans="1:29" x14ac:dyDescent="0.25">
      <c r="A285" s="7" t="s">
        <v>331</v>
      </c>
      <c r="B285" s="7" t="s">
        <v>332</v>
      </c>
      <c r="C285" s="7">
        <v>213</v>
      </c>
      <c r="D285" s="7"/>
      <c r="E285" s="7"/>
      <c r="F285" s="7">
        <v>54</v>
      </c>
      <c r="G285" s="116">
        <f t="shared" si="87"/>
        <v>42</v>
      </c>
      <c r="H285" s="7">
        <v>37</v>
      </c>
      <c r="I285" s="7" t="s">
        <v>260</v>
      </c>
      <c r="J285" s="7">
        <v>404</v>
      </c>
      <c r="K285" s="7"/>
      <c r="L285" s="115">
        <v>0</v>
      </c>
      <c r="M285" s="114">
        <f t="shared" si="98"/>
        <v>54</v>
      </c>
      <c r="N285" s="114">
        <f t="shared" si="88"/>
        <v>32.727272727272727</v>
      </c>
      <c r="O285" s="116">
        <f t="shared" si="89"/>
        <v>25.454545454545457</v>
      </c>
      <c r="P285" s="115">
        <f t="shared" si="90"/>
        <v>7.5</v>
      </c>
      <c r="Q285" s="115">
        <f t="shared" si="91"/>
        <v>6.5</v>
      </c>
      <c r="R285" s="121">
        <f t="shared" si="92"/>
        <v>4.2727272727272734</v>
      </c>
      <c r="S285" s="116">
        <f t="shared" si="93"/>
        <v>30.5</v>
      </c>
      <c r="T285" s="116">
        <f t="shared" si="94"/>
        <v>0.63636363636363635</v>
      </c>
      <c r="U285" s="115">
        <f t="shared" si="84"/>
        <v>159.28571428571428</v>
      </c>
      <c r="V285" s="115">
        <f t="shared" si="95"/>
        <v>1031.4285714285716</v>
      </c>
      <c r="W285">
        <f t="shared" si="85"/>
        <v>0</v>
      </c>
      <c r="X285">
        <f t="shared" si="86"/>
        <v>0</v>
      </c>
      <c r="Y285">
        <v>0</v>
      </c>
      <c r="AA285" s="122">
        <f t="shared" si="99"/>
        <v>54</v>
      </c>
      <c r="AB285" s="123">
        <f t="shared" si="96"/>
        <v>9</v>
      </c>
      <c r="AC285" s="123">
        <f t="shared" si="97"/>
        <v>9</v>
      </c>
    </row>
    <row r="286" spans="1:29" x14ac:dyDescent="0.25">
      <c r="A286" s="7" t="s">
        <v>331</v>
      </c>
      <c r="B286" s="7" t="s">
        <v>332</v>
      </c>
      <c r="C286" s="7">
        <v>214</v>
      </c>
      <c r="D286" s="7"/>
      <c r="E286" s="7"/>
      <c r="F286" s="7">
        <v>54</v>
      </c>
      <c r="G286" s="116">
        <f t="shared" si="87"/>
        <v>42</v>
      </c>
      <c r="H286" s="7">
        <v>40</v>
      </c>
      <c r="I286" s="7" t="s">
        <v>260</v>
      </c>
      <c r="J286" s="7">
        <v>503</v>
      </c>
      <c r="K286" s="7"/>
      <c r="L286" s="115">
        <v>0</v>
      </c>
      <c r="M286" s="114">
        <f t="shared" si="98"/>
        <v>54</v>
      </c>
      <c r="N286" s="114">
        <f t="shared" si="88"/>
        <v>32.727272727272727</v>
      </c>
      <c r="O286" s="116">
        <f t="shared" si="89"/>
        <v>25.454545454545457</v>
      </c>
      <c r="P286" s="115">
        <f t="shared" si="90"/>
        <v>7.5</v>
      </c>
      <c r="Q286" s="115">
        <f t="shared" si="91"/>
        <v>6.5</v>
      </c>
      <c r="R286" s="121">
        <f t="shared" si="92"/>
        <v>7.2727272727272734</v>
      </c>
      <c r="S286" s="116">
        <f t="shared" si="93"/>
        <v>33.5</v>
      </c>
      <c r="T286" s="116">
        <f t="shared" si="94"/>
        <v>0.63636363636363635</v>
      </c>
      <c r="U286" s="115">
        <f t="shared" si="84"/>
        <v>159.28571428571428</v>
      </c>
      <c r="V286" s="115">
        <f t="shared" si="95"/>
        <v>1031.4285714285716</v>
      </c>
      <c r="W286">
        <f t="shared" si="85"/>
        <v>0</v>
      </c>
      <c r="X286">
        <f t="shared" si="86"/>
        <v>0</v>
      </c>
      <c r="Y286">
        <v>0</v>
      </c>
      <c r="AA286" s="122">
        <f t="shared" si="99"/>
        <v>54</v>
      </c>
      <c r="AB286" s="123">
        <f t="shared" si="96"/>
        <v>9</v>
      </c>
      <c r="AC286" s="123">
        <f t="shared" si="97"/>
        <v>9</v>
      </c>
    </row>
    <row r="287" spans="1:29" x14ac:dyDescent="0.25">
      <c r="A287" s="7" t="s">
        <v>331</v>
      </c>
      <c r="B287" s="7" t="s">
        <v>332</v>
      </c>
      <c r="C287" s="7">
        <v>215</v>
      </c>
      <c r="D287" s="7"/>
      <c r="E287" s="7"/>
      <c r="F287" s="7">
        <v>54</v>
      </c>
      <c r="G287" s="116">
        <f t="shared" si="87"/>
        <v>42</v>
      </c>
      <c r="H287" s="7">
        <v>35</v>
      </c>
      <c r="I287" s="7" t="s">
        <v>260</v>
      </c>
      <c r="J287" s="7">
        <v>1103</v>
      </c>
      <c r="K287" s="7"/>
      <c r="L287" s="115">
        <v>0</v>
      </c>
      <c r="M287" s="114">
        <f t="shared" si="98"/>
        <v>54</v>
      </c>
      <c r="N287" s="114">
        <f t="shared" si="88"/>
        <v>32.727272727272727</v>
      </c>
      <c r="O287" s="116">
        <f t="shared" si="89"/>
        <v>25.454545454545457</v>
      </c>
      <c r="P287" s="115">
        <f t="shared" si="90"/>
        <v>7.5</v>
      </c>
      <c r="Q287" s="115">
        <f t="shared" si="91"/>
        <v>6.5</v>
      </c>
      <c r="R287" s="121">
        <f t="shared" si="92"/>
        <v>2.2727272727272734</v>
      </c>
      <c r="S287" s="116">
        <f t="shared" si="93"/>
        <v>28.5</v>
      </c>
      <c r="T287" s="116">
        <f t="shared" si="94"/>
        <v>0.63636363636363635</v>
      </c>
      <c r="U287" s="115">
        <f t="shared" si="84"/>
        <v>159.28571428571428</v>
      </c>
      <c r="V287" s="115">
        <f t="shared" si="95"/>
        <v>1031.4285714285716</v>
      </c>
      <c r="W287">
        <f t="shared" si="85"/>
        <v>0</v>
      </c>
      <c r="X287">
        <f t="shared" si="86"/>
        <v>0</v>
      </c>
      <c r="Y287">
        <v>0</v>
      </c>
      <c r="AA287" s="122">
        <f t="shared" si="99"/>
        <v>54</v>
      </c>
      <c r="AB287" s="123">
        <f t="shared" si="96"/>
        <v>9</v>
      </c>
      <c r="AC287" s="123">
        <f t="shared" si="97"/>
        <v>9</v>
      </c>
    </row>
    <row r="288" spans="1:29" x14ac:dyDescent="0.25">
      <c r="A288" s="7" t="s">
        <v>331</v>
      </c>
      <c r="B288" s="7" t="s">
        <v>332</v>
      </c>
      <c r="C288" s="7">
        <v>216</v>
      </c>
      <c r="D288" s="7"/>
      <c r="E288" s="7"/>
      <c r="F288" s="7">
        <v>54</v>
      </c>
      <c r="G288" s="116">
        <f t="shared" si="87"/>
        <v>42</v>
      </c>
      <c r="H288" s="7">
        <v>44</v>
      </c>
      <c r="I288" s="7" t="s">
        <v>260</v>
      </c>
      <c r="J288" s="7">
        <v>904</v>
      </c>
      <c r="K288" s="7"/>
      <c r="L288" s="115">
        <v>0</v>
      </c>
      <c r="M288" s="114">
        <f t="shared" si="98"/>
        <v>54</v>
      </c>
      <c r="N288" s="114">
        <f t="shared" si="88"/>
        <v>32.727272727272727</v>
      </c>
      <c r="O288" s="116">
        <f t="shared" si="89"/>
        <v>25.454545454545457</v>
      </c>
      <c r="P288" s="115">
        <f t="shared" si="90"/>
        <v>7.5</v>
      </c>
      <c r="Q288" s="115">
        <f t="shared" si="91"/>
        <v>6.5</v>
      </c>
      <c r="R288" s="121">
        <f t="shared" si="92"/>
        <v>11.272727272727273</v>
      </c>
      <c r="S288" s="116">
        <f t="shared" si="93"/>
        <v>37.5</v>
      </c>
      <c r="T288" s="116">
        <f t="shared" si="94"/>
        <v>0.63636363636363635</v>
      </c>
      <c r="U288" s="115">
        <f t="shared" si="84"/>
        <v>159.28571428571428</v>
      </c>
      <c r="V288" s="115">
        <f t="shared" si="95"/>
        <v>1031.4285714285716</v>
      </c>
      <c r="W288">
        <f t="shared" si="85"/>
        <v>0</v>
      </c>
      <c r="X288">
        <f t="shared" si="86"/>
        <v>0</v>
      </c>
      <c r="Y288">
        <v>0</v>
      </c>
      <c r="AA288" s="122">
        <f t="shared" si="99"/>
        <v>54</v>
      </c>
      <c r="AB288" s="123">
        <f t="shared" si="96"/>
        <v>9</v>
      </c>
      <c r="AC288" s="123">
        <f t="shared" si="97"/>
        <v>9</v>
      </c>
    </row>
    <row r="289" spans="1:29" x14ac:dyDescent="0.25">
      <c r="A289" s="7" t="s">
        <v>331</v>
      </c>
      <c r="B289" s="7" t="s">
        <v>332</v>
      </c>
      <c r="C289" s="7">
        <v>217</v>
      </c>
      <c r="D289" s="7"/>
      <c r="E289" s="7"/>
      <c r="F289" s="7">
        <v>49</v>
      </c>
      <c r="G289" s="116">
        <f t="shared" si="87"/>
        <v>37</v>
      </c>
      <c r="H289" s="7">
        <v>46</v>
      </c>
      <c r="I289" s="7" t="s">
        <v>260</v>
      </c>
      <c r="J289" s="7">
        <v>602</v>
      </c>
      <c r="K289" s="7"/>
      <c r="L289" s="115">
        <v>0</v>
      </c>
      <c r="M289" s="114">
        <f t="shared" si="98"/>
        <v>49</v>
      </c>
      <c r="N289" s="114">
        <f t="shared" si="88"/>
        <v>29.696969696969699</v>
      </c>
      <c r="O289" s="116">
        <f t="shared" si="89"/>
        <v>22.424242424242426</v>
      </c>
      <c r="P289" s="115">
        <f t="shared" si="90"/>
        <v>6.8055555555555554</v>
      </c>
      <c r="Q289" s="115">
        <f t="shared" si="91"/>
        <v>5.8055555555555554</v>
      </c>
      <c r="R289" s="121">
        <f t="shared" si="92"/>
        <v>16.303030303030301</v>
      </c>
      <c r="S289" s="116">
        <f t="shared" si="93"/>
        <v>40.194444444444443</v>
      </c>
      <c r="T289" s="116">
        <f t="shared" si="94"/>
        <v>0.60655737704918034</v>
      </c>
      <c r="U289" s="115">
        <f t="shared" si="84"/>
        <v>172.02702702702703</v>
      </c>
      <c r="V289" s="115">
        <f t="shared" si="95"/>
        <v>1087.0270270270271</v>
      </c>
      <c r="W289">
        <f t="shared" si="85"/>
        <v>0</v>
      </c>
      <c r="X289">
        <f t="shared" si="86"/>
        <v>0</v>
      </c>
      <c r="Y289">
        <v>0</v>
      </c>
      <c r="AA289" s="122">
        <f t="shared" si="99"/>
        <v>49</v>
      </c>
      <c r="AB289" s="123">
        <f t="shared" si="96"/>
        <v>8.1666666666666661</v>
      </c>
      <c r="AC289" s="123">
        <f t="shared" si="97"/>
        <v>8</v>
      </c>
    </row>
    <row r="290" spans="1:29" x14ac:dyDescent="0.25">
      <c r="A290" s="7" t="s">
        <v>331</v>
      </c>
      <c r="B290" s="7" t="s">
        <v>332</v>
      </c>
      <c r="C290" s="7">
        <v>218</v>
      </c>
      <c r="D290" s="7"/>
      <c r="E290" s="7"/>
      <c r="F290" s="7">
        <v>49</v>
      </c>
      <c r="G290" s="116">
        <f t="shared" si="87"/>
        <v>37</v>
      </c>
      <c r="H290" s="7">
        <v>38</v>
      </c>
      <c r="I290" s="7" t="s">
        <v>260</v>
      </c>
      <c r="J290" s="7">
        <v>403</v>
      </c>
      <c r="K290" s="7"/>
      <c r="L290" s="115">
        <v>0</v>
      </c>
      <c r="M290" s="114">
        <f t="shared" si="98"/>
        <v>49</v>
      </c>
      <c r="N290" s="114">
        <f t="shared" si="88"/>
        <v>29.696969696969699</v>
      </c>
      <c r="O290" s="116">
        <f t="shared" si="89"/>
        <v>22.424242424242426</v>
      </c>
      <c r="P290" s="115">
        <f t="shared" si="90"/>
        <v>6.8055555555555554</v>
      </c>
      <c r="Q290" s="115">
        <f t="shared" si="91"/>
        <v>5.8055555555555554</v>
      </c>
      <c r="R290" s="121">
        <f t="shared" si="92"/>
        <v>8.303030303030301</v>
      </c>
      <c r="S290" s="116">
        <f t="shared" si="93"/>
        <v>32.194444444444443</v>
      </c>
      <c r="T290" s="116">
        <f t="shared" si="94"/>
        <v>0.60655737704918034</v>
      </c>
      <c r="U290" s="115">
        <f t="shared" si="84"/>
        <v>172.02702702702703</v>
      </c>
      <c r="V290" s="115">
        <f t="shared" si="95"/>
        <v>1087.0270270270271</v>
      </c>
      <c r="W290">
        <f t="shared" si="85"/>
        <v>0</v>
      </c>
      <c r="X290">
        <f t="shared" si="86"/>
        <v>0</v>
      </c>
      <c r="Y290">
        <v>0</v>
      </c>
      <c r="AA290" s="122">
        <f t="shared" si="99"/>
        <v>49</v>
      </c>
      <c r="AB290" s="123">
        <f t="shared" si="96"/>
        <v>8.1666666666666661</v>
      </c>
      <c r="AC290" s="123">
        <f t="shared" si="97"/>
        <v>8</v>
      </c>
    </row>
    <row r="291" spans="1:29" x14ac:dyDescent="0.25">
      <c r="A291" s="7" t="s">
        <v>331</v>
      </c>
      <c r="B291" s="7" t="s">
        <v>332</v>
      </c>
      <c r="C291" s="7">
        <v>219</v>
      </c>
      <c r="D291" s="7"/>
      <c r="E291" s="7"/>
      <c r="F291" s="7">
        <v>49</v>
      </c>
      <c r="G291" s="116">
        <f t="shared" si="87"/>
        <v>37</v>
      </c>
      <c r="H291" s="7">
        <v>45</v>
      </c>
      <c r="I291" s="7" t="s">
        <v>260</v>
      </c>
      <c r="J291" s="7">
        <v>604</v>
      </c>
      <c r="K291" s="7"/>
      <c r="L291" s="115">
        <v>0</v>
      </c>
      <c r="M291" s="114">
        <f t="shared" si="98"/>
        <v>49</v>
      </c>
      <c r="N291" s="114">
        <f t="shared" si="88"/>
        <v>29.696969696969699</v>
      </c>
      <c r="O291" s="116">
        <f t="shared" si="89"/>
        <v>22.424242424242426</v>
      </c>
      <c r="P291" s="115">
        <f t="shared" si="90"/>
        <v>6.8055555555555554</v>
      </c>
      <c r="Q291" s="115">
        <f t="shared" si="91"/>
        <v>5.8055555555555554</v>
      </c>
      <c r="R291" s="121">
        <f t="shared" si="92"/>
        <v>15.303030303030301</v>
      </c>
      <c r="S291" s="116">
        <f t="shared" si="93"/>
        <v>39.194444444444443</v>
      </c>
      <c r="T291" s="116">
        <f t="shared" si="94"/>
        <v>0.60655737704918034</v>
      </c>
      <c r="U291" s="115">
        <f t="shared" si="84"/>
        <v>172.02702702702703</v>
      </c>
      <c r="V291" s="115">
        <f t="shared" si="95"/>
        <v>1087.0270270270271</v>
      </c>
      <c r="W291">
        <f t="shared" si="85"/>
        <v>0</v>
      </c>
      <c r="X291">
        <f t="shared" si="86"/>
        <v>0</v>
      </c>
      <c r="Y291">
        <v>0</v>
      </c>
      <c r="AA291" s="122">
        <f t="shared" si="99"/>
        <v>49</v>
      </c>
      <c r="AB291" s="123">
        <f t="shared" si="96"/>
        <v>8.1666666666666661</v>
      </c>
      <c r="AC291" s="123">
        <f t="shared" si="97"/>
        <v>8</v>
      </c>
    </row>
    <row r="292" spans="1:29" x14ac:dyDescent="0.25">
      <c r="A292" s="7" t="s">
        <v>331</v>
      </c>
      <c r="B292" s="7" t="s">
        <v>332</v>
      </c>
      <c r="C292" s="7">
        <v>220</v>
      </c>
      <c r="D292" s="7"/>
      <c r="E292" s="7"/>
      <c r="F292" s="7">
        <v>49</v>
      </c>
      <c r="G292" s="116">
        <f t="shared" si="87"/>
        <v>37</v>
      </c>
      <c r="H292" s="7">
        <v>42</v>
      </c>
      <c r="I292" s="7" t="s">
        <v>260</v>
      </c>
      <c r="J292" s="7">
        <v>1005</v>
      </c>
      <c r="K292" s="7"/>
      <c r="L292" s="115">
        <v>0</v>
      </c>
      <c r="M292" s="114">
        <f t="shared" si="98"/>
        <v>49</v>
      </c>
      <c r="N292" s="114">
        <f t="shared" si="88"/>
        <v>29.696969696969699</v>
      </c>
      <c r="O292" s="116">
        <f t="shared" si="89"/>
        <v>22.424242424242426</v>
      </c>
      <c r="P292" s="115">
        <f t="shared" si="90"/>
        <v>6.8055555555555554</v>
      </c>
      <c r="Q292" s="115">
        <f t="shared" si="91"/>
        <v>5.8055555555555554</v>
      </c>
      <c r="R292" s="121">
        <f t="shared" si="92"/>
        <v>12.303030303030301</v>
      </c>
      <c r="S292" s="116">
        <f t="shared" si="93"/>
        <v>36.194444444444443</v>
      </c>
      <c r="T292" s="116">
        <f t="shared" si="94"/>
        <v>0.60655737704918034</v>
      </c>
      <c r="U292" s="115">
        <f t="shared" si="84"/>
        <v>172.02702702702703</v>
      </c>
      <c r="V292" s="115">
        <f t="shared" si="95"/>
        <v>1087.0270270270271</v>
      </c>
      <c r="W292">
        <f t="shared" si="85"/>
        <v>0</v>
      </c>
      <c r="X292">
        <f t="shared" si="86"/>
        <v>0</v>
      </c>
      <c r="Y292">
        <v>0</v>
      </c>
      <c r="AA292" s="122">
        <f t="shared" si="99"/>
        <v>49</v>
      </c>
      <c r="AB292" s="123">
        <f t="shared" si="96"/>
        <v>8.1666666666666661</v>
      </c>
      <c r="AC292" s="123">
        <f t="shared" si="97"/>
        <v>8</v>
      </c>
    </row>
    <row r="293" spans="1:29" x14ac:dyDescent="0.25">
      <c r="A293" s="7" t="s">
        <v>331</v>
      </c>
      <c r="B293" s="7" t="s">
        <v>332</v>
      </c>
      <c r="C293" s="7">
        <v>221</v>
      </c>
      <c r="D293" s="7"/>
      <c r="E293" s="7"/>
      <c r="F293" s="7">
        <v>49</v>
      </c>
      <c r="G293" s="116">
        <f t="shared" si="87"/>
        <v>37</v>
      </c>
      <c r="H293" s="7">
        <v>45</v>
      </c>
      <c r="I293" s="7" t="s">
        <v>260</v>
      </c>
      <c r="J293" s="7">
        <v>1003</v>
      </c>
      <c r="K293" s="7"/>
      <c r="L293" s="115">
        <v>0</v>
      </c>
      <c r="M293" s="114">
        <f t="shared" si="98"/>
        <v>49</v>
      </c>
      <c r="N293" s="114">
        <f t="shared" si="88"/>
        <v>29.696969696969699</v>
      </c>
      <c r="O293" s="116">
        <f t="shared" si="89"/>
        <v>22.424242424242426</v>
      </c>
      <c r="P293" s="115">
        <f t="shared" si="90"/>
        <v>6.8055555555555554</v>
      </c>
      <c r="Q293" s="115">
        <f t="shared" si="91"/>
        <v>5.8055555555555554</v>
      </c>
      <c r="R293" s="121">
        <f t="shared" si="92"/>
        <v>15.303030303030301</v>
      </c>
      <c r="S293" s="116">
        <f t="shared" si="93"/>
        <v>39.194444444444443</v>
      </c>
      <c r="T293" s="116">
        <f t="shared" si="94"/>
        <v>0.60655737704918034</v>
      </c>
      <c r="U293" s="115">
        <f t="shared" si="84"/>
        <v>172.02702702702703</v>
      </c>
      <c r="V293" s="115">
        <f t="shared" si="95"/>
        <v>1087.0270270270271</v>
      </c>
      <c r="W293">
        <f t="shared" si="85"/>
        <v>0</v>
      </c>
      <c r="X293">
        <f t="shared" si="86"/>
        <v>0</v>
      </c>
      <c r="Y293">
        <v>0</v>
      </c>
      <c r="AA293" s="122">
        <f t="shared" si="99"/>
        <v>49</v>
      </c>
      <c r="AB293" s="123">
        <f t="shared" si="96"/>
        <v>8.1666666666666661</v>
      </c>
      <c r="AC293" s="123">
        <f t="shared" si="97"/>
        <v>8</v>
      </c>
    </row>
    <row r="294" spans="1:29" x14ac:dyDescent="0.25">
      <c r="A294" s="7" t="s">
        <v>331</v>
      </c>
      <c r="B294" s="7" t="s">
        <v>332</v>
      </c>
      <c r="C294" s="7">
        <v>222</v>
      </c>
      <c r="D294" s="7"/>
      <c r="E294" s="7"/>
      <c r="F294" s="7">
        <v>49</v>
      </c>
      <c r="G294" s="116">
        <f t="shared" si="87"/>
        <v>37</v>
      </c>
      <c r="H294" s="7">
        <v>44</v>
      </c>
      <c r="I294" s="7" t="s">
        <v>260</v>
      </c>
      <c r="J294" s="7">
        <v>901</v>
      </c>
      <c r="K294" s="7"/>
      <c r="L294" s="115">
        <v>0</v>
      </c>
      <c r="M294" s="114">
        <f t="shared" si="98"/>
        <v>49</v>
      </c>
      <c r="N294" s="114">
        <f t="shared" si="88"/>
        <v>29.696969696969699</v>
      </c>
      <c r="O294" s="116">
        <f t="shared" si="89"/>
        <v>22.424242424242426</v>
      </c>
      <c r="P294" s="115">
        <f t="shared" si="90"/>
        <v>6.8055555555555554</v>
      </c>
      <c r="Q294" s="115">
        <f t="shared" si="91"/>
        <v>5.8055555555555554</v>
      </c>
      <c r="R294" s="121">
        <f t="shared" si="92"/>
        <v>14.303030303030301</v>
      </c>
      <c r="S294" s="116">
        <f t="shared" si="93"/>
        <v>38.194444444444443</v>
      </c>
      <c r="T294" s="116">
        <f t="shared" si="94"/>
        <v>0.60655737704918034</v>
      </c>
      <c r="U294" s="115">
        <f t="shared" si="84"/>
        <v>172.02702702702703</v>
      </c>
      <c r="V294" s="115">
        <f t="shared" si="95"/>
        <v>1087.0270270270271</v>
      </c>
      <c r="W294">
        <f t="shared" si="85"/>
        <v>0</v>
      </c>
      <c r="X294">
        <f t="shared" si="86"/>
        <v>0</v>
      </c>
      <c r="Y294">
        <v>0</v>
      </c>
      <c r="AA294" s="122">
        <f t="shared" si="99"/>
        <v>49</v>
      </c>
      <c r="AB294" s="123">
        <f t="shared" si="96"/>
        <v>8.1666666666666661</v>
      </c>
      <c r="AC294" s="123">
        <f t="shared" si="97"/>
        <v>8</v>
      </c>
    </row>
    <row r="295" spans="1:29" x14ac:dyDescent="0.25">
      <c r="A295" s="7" t="s">
        <v>331</v>
      </c>
      <c r="B295" s="7" t="s">
        <v>332</v>
      </c>
      <c r="C295" s="7">
        <v>223</v>
      </c>
      <c r="D295" s="7"/>
      <c r="E295" s="7"/>
      <c r="F295" s="7">
        <v>42</v>
      </c>
      <c r="G295" s="116">
        <f t="shared" si="87"/>
        <v>30</v>
      </c>
      <c r="H295" s="7">
        <v>31</v>
      </c>
      <c r="I295" s="7" t="s">
        <v>260</v>
      </c>
      <c r="J295" s="7" t="s">
        <v>268</v>
      </c>
      <c r="K295" s="7"/>
      <c r="L295" s="115">
        <v>0</v>
      </c>
      <c r="M295" s="114">
        <f t="shared" si="98"/>
        <v>42</v>
      </c>
      <c r="N295" s="114">
        <f t="shared" si="88"/>
        <v>25.454545454545457</v>
      </c>
      <c r="O295" s="116">
        <f t="shared" si="89"/>
        <v>18.181818181818183</v>
      </c>
      <c r="P295" s="115">
        <f t="shared" si="90"/>
        <v>5.833333333333333</v>
      </c>
      <c r="Q295" s="115">
        <f t="shared" si="91"/>
        <v>4.833333333333333</v>
      </c>
      <c r="R295" s="121">
        <f t="shared" si="92"/>
        <v>5.5454545454545432</v>
      </c>
      <c r="S295" s="116">
        <f t="shared" si="93"/>
        <v>26.166666666666668</v>
      </c>
      <c r="T295" s="116">
        <f t="shared" si="94"/>
        <v>0.55555555555555558</v>
      </c>
      <c r="U295" s="115">
        <f t="shared" si="84"/>
        <v>197</v>
      </c>
      <c r="V295" s="115">
        <f t="shared" si="95"/>
        <v>1196</v>
      </c>
      <c r="W295">
        <f t="shared" si="85"/>
        <v>0</v>
      </c>
      <c r="X295">
        <f t="shared" si="86"/>
        <v>0</v>
      </c>
      <c r="Y295">
        <v>0</v>
      </c>
      <c r="AA295" s="122">
        <f t="shared" si="99"/>
        <v>42</v>
      </c>
      <c r="AB295" s="123">
        <f t="shared" si="96"/>
        <v>7</v>
      </c>
      <c r="AC295" s="123">
        <f t="shared" si="97"/>
        <v>7</v>
      </c>
    </row>
    <row r="296" spans="1:29" x14ac:dyDescent="0.25">
      <c r="A296" s="7" t="s">
        <v>331</v>
      </c>
      <c r="B296" s="7" t="s">
        <v>332</v>
      </c>
      <c r="C296" s="7">
        <v>225</v>
      </c>
      <c r="D296" s="7"/>
      <c r="E296" s="7"/>
      <c r="F296" s="7">
        <v>42</v>
      </c>
      <c r="G296" s="116">
        <f t="shared" si="87"/>
        <v>30</v>
      </c>
      <c r="H296" s="7">
        <v>29</v>
      </c>
      <c r="I296" s="7" t="s">
        <v>260</v>
      </c>
      <c r="J296" s="7" t="s">
        <v>263</v>
      </c>
      <c r="K296" s="7"/>
      <c r="L296" s="115">
        <v>0</v>
      </c>
      <c r="M296" s="114">
        <f t="shared" si="98"/>
        <v>42</v>
      </c>
      <c r="N296" s="114">
        <f t="shared" si="88"/>
        <v>25.454545454545457</v>
      </c>
      <c r="O296" s="116">
        <f t="shared" si="89"/>
        <v>18.181818181818183</v>
      </c>
      <c r="P296" s="115">
        <f t="shared" si="90"/>
        <v>5.833333333333333</v>
      </c>
      <c r="Q296" s="115">
        <f t="shared" si="91"/>
        <v>4.833333333333333</v>
      </c>
      <c r="R296" s="121">
        <f t="shared" si="92"/>
        <v>3.5454545454545432</v>
      </c>
      <c r="S296" s="116">
        <f t="shared" si="93"/>
        <v>24.166666666666668</v>
      </c>
      <c r="T296" s="116">
        <f t="shared" si="94"/>
        <v>0.55555555555555558</v>
      </c>
      <c r="U296" s="115">
        <f t="shared" si="84"/>
        <v>197</v>
      </c>
      <c r="V296" s="115">
        <f t="shared" si="95"/>
        <v>1196</v>
      </c>
      <c r="W296">
        <f t="shared" si="85"/>
        <v>0</v>
      </c>
      <c r="X296">
        <f t="shared" si="86"/>
        <v>0</v>
      </c>
      <c r="Y296">
        <v>0</v>
      </c>
      <c r="AA296" s="122">
        <f t="shared" si="99"/>
        <v>42</v>
      </c>
      <c r="AB296" s="123">
        <f t="shared" si="96"/>
        <v>7</v>
      </c>
      <c r="AC296" s="123">
        <f t="shared" si="97"/>
        <v>7</v>
      </c>
    </row>
    <row r="297" spans="1:29" x14ac:dyDescent="0.25">
      <c r="A297" s="7" t="s">
        <v>331</v>
      </c>
      <c r="B297" s="7" t="s">
        <v>332</v>
      </c>
      <c r="C297" s="7">
        <v>226</v>
      </c>
      <c r="D297" s="7"/>
      <c r="E297" s="7"/>
      <c r="F297" s="7">
        <v>42</v>
      </c>
      <c r="G297" s="116">
        <f t="shared" si="87"/>
        <v>30</v>
      </c>
      <c r="H297" s="7">
        <v>30</v>
      </c>
      <c r="I297" s="7" t="s">
        <v>260</v>
      </c>
      <c r="J297" s="7" t="s">
        <v>270</v>
      </c>
      <c r="K297" s="7"/>
      <c r="L297" s="115">
        <v>0</v>
      </c>
      <c r="M297" s="114">
        <f t="shared" si="98"/>
        <v>42</v>
      </c>
      <c r="N297" s="114">
        <f t="shared" si="88"/>
        <v>25.454545454545457</v>
      </c>
      <c r="O297" s="116">
        <f t="shared" si="89"/>
        <v>18.181818181818183</v>
      </c>
      <c r="P297" s="115">
        <f t="shared" si="90"/>
        <v>5.833333333333333</v>
      </c>
      <c r="Q297" s="115">
        <f t="shared" si="91"/>
        <v>4.833333333333333</v>
      </c>
      <c r="R297" s="121">
        <f t="shared" si="92"/>
        <v>4.5454545454545432</v>
      </c>
      <c r="S297" s="116">
        <f t="shared" si="93"/>
        <v>25.166666666666668</v>
      </c>
      <c r="T297" s="116">
        <f t="shared" si="94"/>
        <v>0.55555555555555558</v>
      </c>
      <c r="U297" s="115">
        <f t="shared" si="84"/>
        <v>197</v>
      </c>
      <c r="V297" s="115">
        <f t="shared" si="95"/>
        <v>1196</v>
      </c>
      <c r="W297">
        <f t="shared" si="85"/>
        <v>0</v>
      </c>
      <c r="X297">
        <f t="shared" si="86"/>
        <v>0</v>
      </c>
      <c r="Y297">
        <v>0</v>
      </c>
      <c r="AA297" s="122">
        <f t="shared" si="99"/>
        <v>42</v>
      </c>
      <c r="AB297" s="123">
        <f t="shared" si="96"/>
        <v>7</v>
      </c>
      <c r="AC297" s="123">
        <f t="shared" si="97"/>
        <v>7</v>
      </c>
    </row>
    <row r="298" spans="1:29" x14ac:dyDescent="0.25">
      <c r="A298" s="7" t="s">
        <v>331</v>
      </c>
      <c r="B298" s="7" t="s">
        <v>332</v>
      </c>
      <c r="C298" s="7">
        <v>227</v>
      </c>
      <c r="D298" s="7"/>
      <c r="E298" s="7"/>
      <c r="F298" s="7">
        <v>42</v>
      </c>
      <c r="G298" s="116">
        <f t="shared" si="87"/>
        <v>30</v>
      </c>
      <c r="H298" s="7">
        <v>29</v>
      </c>
      <c r="I298" s="7" t="s">
        <v>260</v>
      </c>
      <c r="J298" s="7" t="s">
        <v>266</v>
      </c>
      <c r="K298" s="7"/>
      <c r="L298" s="115">
        <v>0</v>
      </c>
      <c r="M298" s="114">
        <f t="shared" si="98"/>
        <v>42</v>
      </c>
      <c r="N298" s="114">
        <f t="shared" si="88"/>
        <v>25.454545454545457</v>
      </c>
      <c r="O298" s="116">
        <f t="shared" si="89"/>
        <v>18.181818181818183</v>
      </c>
      <c r="P298" s="115">
        <f t="shared" si="90"/>
        <v>5.833333333333333</v>
      </c>
      <c r="Q298" s="115">
        <f t="shared" si="91"/>
        <v>4.833333333333333</v>
      </c>
      <c r="R298" s="121">
        <f t="shared" si="92"/>
        <v>3.5454545454545432</v>
      </c>
      <c r="S298" s="116">
        <f t="shared" si="93"/>
        <v>24.166666666666668</v>
      </c>
      <c r="T298" s="116">
        <f t="shared" si="94"/>
        <v>0.55555555555555558</v>
      </c>
      <c r="U298" s="115">
        <f t="shared" si="84"/>
        <v>197</v>
      </c>
      <c r="V298" s="115">
        <f t="shared" si="95"/>
        <v>1196</v>
      </c>
      <c r="W298">
        <f t="shared" si="85"/>
        <v>0</v>
      </c>
      <c r="X298">
        <f t="shared" si="86"/>
        <v>0</v>
      </c>
      <c r="Y298">
        <v>0</v>
      </c>
      <c r="AA298" s="122">
        <f t="shared" si="99"/>
        <v>42</v>
      </c>
      <c r="AB298" s="123">
        <f t="shared" si="96"/>
        <v>7</v>
      </c>
      <c r="AC298" s="123">
        <f t="shared" si="97"/>
        <v>7</v>
      </c>
    </row>
    <row r="299" spans="1:29" x14ac:dyDescent="0.25">
      <c r="A299" s="7" t="s">
        <v>331</v>
      </c>
      <c r="B299" s="7" t="s">
        <v>332</v>
      </c>
      <c r="C299" s="7">
        <v>228</v>
      </c>
      <c r="D299" s="7"/>
      <c r="E299" s="7"/>
      <c r="F299" s="7">
        <v>42</v>
      </c>
      <c r="G299" s="116">
        <f t="shared" si="87"/>
        <v>30</v>
      </c>
      <c r="H299" s="129">
        <f>+G299/1.2</f>
        <v>25</v>
      </c>
      <c r="I299" s="7" t="s">
        <v>260</v>
      </c>
      <c r="J299" s="7"/>
      <c r="K299" s="7"/>
      <c r="L299" s="115">
        <v>0</v>
      </c>
      <c r="M299" s="114">
        <f t="shared" si="98"/>
        <v>42</v>
      </c>
      <c r="N299" s="114">
        <f t="shared" si="88"/>
        <v>25.454545454545457</v>
      </c>
      <c r="O299" s="116">
        <f t="shared" si="89"/>
        <v>18.181818181818183</v>
      </c>
      <c r="P299" s="115">
        <f t="shared" si="90"/>
        <v>5.833333333333333</v>
      </c>
      <c r="Q299" s="115">
        <f t="shared" si="91"/>
        <v>4.833333333333333</v>
      </c>
      <c r="R299" s="121">
        <f t="shared" si="92"/>
        <v>-0.45454545454545681</v>
      </c>
      <c r="S299" s="116">
        <f t="shared" si="93"/>
        <v>20.166666666666668</v>
      </c>
      <c r="T299" s="116">
        <f t="shared" si="94"/>
        <v>0.55555555555555558</v>
      </c>
      <c r="U299" s="115">
        <f t="shared" si="84"/>
        <v>197</v>
      </c>
      <c r="V299" s="115">
        <f t="shared" si="95"/>
        <v>1196</v>
      </c>
      <c r="W299">
        <f t="shared" si="85"/>
        <v>0</v>
      </c>
      <c r="X299">
        <f t="shared" si="86"/>
        <v>0</v>
      </c>
      <c r="Y299">
        <v>0</v>
      </c>
      <c r="AA299" s="122">
        <f t="shared" si="99"/>
        <v>42</v>
      </c>
      <c r="AB299" s="123">
        <f t="shared" si="96"/>
        <v>7</v>
      </c>
      <c r="AC299" s="123">
        <f t="shared" si="97"/>
        <v>7</v>
      </c>
    </row>
    <row r="300" spans="1:29" x14ac:dyDescent="0.25">
      <c r="A300" s="7" t="s">
        <v>331</v>
      </c>
      <c r="B300" s="7" t="s">
        <v>332</v>
      </c>
      <c r="C300" s="7">
        <v>229</v>
      </c>
      <c r="D300" s="7"/>
      <c r="E300" s="7"/>
      <c r="F300" s="7">
        <v>54</v>
      </c>
      <c r="G300" s="116">
        <f t="shared" si="87"/>
        <v>42</v>
      </c>
      <c r="H300" s="7">
        <v>44</v>
      </c>
      <c r="I300" s="7" t="s">
        <v>260</v>
      </c>
      <c r="J300" s="7">
        <v>705</v>
      </c>
      <c r="K300" s="7"/>
      <c r="L300" s="115">
        <v>0</v>
      </c>
      <c r="M300" s="114">
        <f t="shared" si="98"/>
        <v>54</v>
      </c>
      <c r="N300" s="114">
        <f t="shared" si="88"/>
        <v>32.727272727272727</v>
      </c>
      <c r="O300" s="116">
        <f t="shared" si="89"/>
        <v>25.454545454545457</v>
      </c>
      <c r="P300" s="115">
        <f t="shared" si="90"/>
        <v>7.5</v>
      </c>
      <c r="Q300" s="115">
        <f t="shared" si="91"/>
        <v>6.5</v>
      </c>
      <c r="R300" s="121">
        <f t="shared" si="92"/>
        <v>11.272727272727273</v>
      </c>
      <c r="S300" s="116">
        <f t="shared" si="93"/>
        <v>37.5</v>
      </c>
      <c r="T300" s="116">
        <f t="shared" si="94"/>
        <v>0.63636363636363635</v>
      </c>
      <c r="U300" s="115">
        <f t="shared" si="84"/>
        <v>159.28571428571428</v>
      </c>
      <c r="V300" s="115">
        <f t="shared" si="95"/>
        <v>1031.4285714285716</v>
      </c>
      <c r="W300">
        <f t="shared" si="85"/>
        <v>0</v>
      </c>
      <c r="X300">
        <f t="shared" si="86"/>
        <v>0</v>
      </c>
      <c r="Y300">
        <v>0</v>
      </c>
      <c r="AA300" s="122">
        <f t="shared" si="99"/>
        <v>54</v>
      </c>
      <c r="AB300" s="123">
        <f t="shared" si="96"/>
        <v>9</v>
      </c>
      <c r="AC300" s="123">
        <f t="shared" si="97"/>
        <v>9</v>
      </c>
    </row>
    <row r="301" spans="1:29" x14ac:dyDescent="0.25">
      <c r="A301" s="7" t="s">
        <v>331</v>
      </c>
      <c r="B301" s="7" t="s">
        <v>332</v>
      </c>
      <c r="C301" s="7">
        <v>230</v>
      </c>
      <c r="D301" s="7"/>
      <c r="E301" s="7"/>
      <c r="F301" s="7">
        <v>54</v>
      </c>
      <c r="G301" s="116">
        <f t="shared" si="87"/>
        <v>42</v>
      </c>
      <c r="H301" s="7">
        <v>45</v>
      </c>
      <c r="I301" s="7" t="s">
        <v>260</v>
      </c>
      <c r="J301" s="7">
        <v>601</v>
      </c>
      <c r="K301" s="7"/>
      <c r="L301" s="115">
        <v>0</v>
      </c>
      <c r="M301" s="114">
        <f t="shared" si="98"/>
        <v>54</v>
      </c>
      <c r="N301" s="114">
        <f t="shared" si="88"/>
        <v>32.727272727272727</v>
      </c>
      <c r="O301" s="116">
        <f t="shared" si="89"/>
        <v>25.454545454545457</v>
      </c>
      <c r="P301" s="115">
        <f t="shared" si="90"/>
        <v>7.5</v>
      </c>
      <c r="Q301" s="115">
        <f t="shared" si="91"/>
        <v>6.5</v>
      </c>
      <c r="R301" s="121">
        <f t="shared" si="92"/>
        <v>12.272727272727273</v>
      </c>
      <c r="S301" s="116">
        <f t="shared" si="93"/>
        <v>38.5</v>
      </c>
      <c r="T301" s="116">
        <f t="shared" si="94"/>
        <v>0.63636363636363635</v>
      </c>
      <c r="U301" s="115">
        <f t="shared" si="84"/>
        <v>159.28571428571428</v>
      </c>
      <c r="V301" s="115">
        <f t="shared" si="95"/>
        <v>1031.4285714285716</v>
      </c>
      <c r="W301">
        <f t="shared" si="85"/>
        <v>0</v>
      </c>
      <c r="X301">
        <f t="shared" si="86"/>
        <v>0</v>
      </c>
      <c r="Y301">
        <v>0</v>
      </c>
      <c r="AA301" s="122">
        <f t="shared" si="99"/>
        <v>54</v>
      </c>
      <c r="AB301" s="123">
        <f t="shared" si="96"/>
        <v>9</v>
      </c>
      <c r="AC301" s="123">
        <f t="shared" si="97"/>
        <v>9</v>
      </c>
    </row>
    <row r="302" spans="1:29" x14ac:dyDescent="0.25">
      <c r="A302" s="7" t="s">
        <v>331</v>
      </c>
      <c r="B302" s="7" t="s">
        <v>332</v>
      </c>
      <c r="C302" s="7">
        <v>231</v>
      </c>
      <c r="D302" s="7"/>
      <c r="E302" s="7"/>
      <c r="F302" s="7">
        <v>54</v>
      </c>
      <c r="G302" s="116">
        <f t="shared" si="87"/>
        <v>42</v>
      </c>
      <c r="H302" s="129">
        <f>+G302/1.2</f>
        <v>35</v>
      </c>
      <c r="I302" s="7" t="s">
        <v>260</v>
      </c>
      <c r="J302" s="7"/>
      <c r="K302" s="7"/>
      <c r="L302" s="115">
        <v>0</v>
      </c>
      <c r="M302" s="114">
        <f t="shared" si="98"/>
        <v>54</v>
      </c>
      <c r="N302" s="114">
        <f t="shared" si="88"/>
        <v>32.727272727272727</v>
      </c>
      <c r="O302" s="116">
        <f t="shared" si="89"/>
        <v>25.454545454545457</v>
      </c>
      <c r="P302" s="115">
        <f t="shared" si="90"/>
        <v>7.5</v>
      </c>
      <c r="Q302" s="115">
        <f t="shared" si="91"/>
        <v>6.5</v>
      </c>
      <c r="R302" s="121">
        <f t="shared" si="92"/>
        <v>2.2727272727272734</v>
      </c>
      <c r="S302" s="116">
        <f t="shared" si="93"/>
        <v>28.5</v>
      </c>
      <c r="T302" s="116">
        <f t="shared" si="94"/>
        <v>0.63636363636363635</v>
      </c>
      <c r="U302" s="115">
        <f t="shared" si="84"/>
        <v>159.28571428571428</v>
      </c>
      <c r="V302" s="115">
        <f t="shared" si="95"/>
        <v>1031.4285714285716</v>
      </c>
      <c r="W302">
        <f t="shared" si="85"/>
        <v>0</v>
      </c>
      <c r="X302">
        <f t="shared" si="86"/>
        <v>0</v>
      </c>
      <c r="Y302">
        <v>0</v>
      </c>
      <c r="AA302" s="122">
        <f t="shared" si="99"/>
        <v>54</v>
      </c>
      <c r="AB302" s="123">
        <f t="shared" si="96"/>
        <v>9</v>
      </c>
      <c r="AC302" s="123">
        <f t="shared" si="97"/>
        <v>9</v>
      </c>
    </row>
    <row r="303" spans="1:29" x14ac:dyDescent="0.25">
      <c r="A303" s="7" t="s">
        <v>333</v>
      </c>
      <c r="B303" s="7" t="s">
        <v>334</v>
      </c>
      <c r="C303" s="7">
        <v>1</v>
      </c>
      <c r="D303" s="7">
        <v>5</v>
      </c>
      <c r="E303" s="7">
        <v>5.5</v>
      </c>
      <c r="F303" s="7">
        <v>27.5</v>
      </c>
      <c r="G303" s="116">
        <f t="shared" si="87"/>
        <v>15.5</v>
      </c>
      <c r="H303" s="7">
        <v>28</v>
      </c>
      <c r="I303" s="7" t="s">
        <v>261</v>
      </c>
      <c r="J303" s="130" t="s">
        <v>263</v>
      </c>
      <c r="K303" s="130"/>
      <c r="L303" s="115">
        <v>0</v>
      </c>
      <c r="M303" s="114">
        <f t="shared" si="98"/>
        <v>27.5</v>
      </c>
      <c r="N303" s="114">
        <f t="shared" si="88"/>
        <v>16.666666666666668</v>
      </c>
      <c r="O303" s="116">
        <f t="shared" si="89"/>
        <v>9.3939393939393945</v>
      </c>
      <c r="P303" s="115">
        <f t="shared" si="90"/>
        <v>3.8194444444444442</v>
      </c>
      <c r="Q303" s="115">
        <f t="shared" si="91"/>
        <v>2.8194444444444442</v>
      </c>
      <c r="R303" s="121">
        <f t="shared" si="92"/>
        <v>11.333333333333332</v>
      </c>
      <c r="S303" s="116">
        <f t="shared" si="93"/>
        <v>25.180555555555557</v>
      </c>
      <c r="T303" s="116">
        <f t="shared" si="94"/>
        <v>0.39240506329113922</v>
      </c>
      <c r="U303" s="115">
        <f t="shared" si="84"/>
        <v>320.48387096774195</v>
      </c>
      <c r="V303" s="115">
        <f t="shared" si="95"/>
        <v>1734.8387096774195</v>
      </c>
      <c r="W303">
        <f t="shared" si="85"/>
        <v>0</v>
      </c>
      <c r="X303">
        <f t="shared" si="86"/>
        <v>1</v>
      </c>
      <c r="Y303">
        <v>0</v>
      </c>
      <c r="Z303">
        <f t="shared" ref="Z303:Z313" si="100">+E303*1.65</f>
        <v>9.0749999999999993</v>
      </c>
      <c r="AA303" s="122">
        <f t="shared" ref="AA303:AA313" si="101">+F303-Z303</f>
        <v>18.425000000000001</v>
      </c>
      <c r="AB303" s="123">
        <f t="shared" si="96"/>
        <v>3.0708333333333333</v>
      </c>
      <c r="AC303" s="123">
        <f t="shared" si="97"/>
        <v>3</v>
      </c>
    </row>
    <row r="304" spans="1:29" x14ac:dyDescent="0.25">
      <c r="A304" s="7" t="s">
        <v>333</v>
      </c>
      <c r="B304" s="7" t="s">
        <v>334</v>
      </c>
      <c r="C304" s="7">
        <v>2</v>
      </c>
      <c r="D304" s="7">
        <v>6.6</v>
      </c>
      <c r="E304" s="7">
        <v>7.8</v>
      </c>
      <c r="F304" s="7">
        <v>51.48</v>
      </c>
      <c r="G304" s="116">
        <f t="shared" si="87"/>
        <v>39.479999999999997</v>
      </c>
      <c r="H304" s="7">
        <v>52</v>
      </c>
      <c r="I304" s="7" t="s">
        <v>260</v>
      </c>
      <c r="J304" s="130">
        <v>601</v>
      </c>
      <c r="K304" s="130"/>
      <c r="L304" s="115">
        <v>0</v>
      </c>
      <c r="M304" s="114">
        <f t="shared" si="98"/>
        <v>51.48</v>
      </c>
      <c r="N304" s="114">
        <f t="shared" si="88"/>
        <v>31.2</v>
      </c>
      <c r="O304" s="116">
        <f t="shared" si="89"/>
        <v>23.927272727272726</v>
      </c>
      <c r="P304" s="115">
        <f t="shared" si="90"/>
        <v>7.1499999999999995</v>
      </c>
      <c r="Q304" s="115">
        <f t="shared" si="91"/>
        <v>6.1499999999999995</v>
      </c>
      <c r="R304" s="121">
        <f t="shared" si="92"/>
        <v>20.8</v>
      </c>
      <c r="S304" s="116">
        <f t="shared" si="93"/>
        <v>45.85</v>
      </c>
      <c r="T304" s="116">
        <f t="shared" si="94"/>
        <v>0.62192816635160675</v>
      </c>
      <c r="U304" s="115">
        <f t="shared" si="84"/>
        <v>165.30395136778117</v>
      </c>
      <c r="V304" s="115">
        <f t="shared" si="95"/>
        <v>1057.6899696048633</v>
      </c>
      <c r="W304">
        <f t="shared" si="85"/>
        <v>0</v>
      </c>
      <c r="X304">
        <f t="shared" si="86"/>
        <v>1</v>
      </c>
      <c r="Y304">
        <v>0</v>
      </c>
      <c r="Z304">
        <f t="shared" si="100"/>
        <v>12.87</v>
      </c>
      <c r="AA304" s="122">
        <f t="shared" si="101"/>
        <v>38.61</v>
      </c>
      <c r="AB304" s="123">
        <f t="shared" si="96"/>
        <v>6.4349999999999996</v>
      </c>
      <c r="AC304" s="123">
        <f t="shared" si="97"/>
        <v>6</v>
      </c>
    </row>
    <row r="305" spans="1:29" x14ac:dyDescent="0.25">
      <c r="A305" s="7" t="s">
        <v>333</v>
      </c>
      <c r="B305" s="7" t="s">
        <v>334</v>
      </c>
      <c r="C305" s="7">
        <v>2</v>
      </c>
      <c r="D305" s="7">
        <v>6.6</v>
      </c>
      <c r="E305" s="7">
        <v>7.8</v>
      </c>
      <c r="F305" s="7">
        <v>51.48</v>
      </c>
      <c r="G305" s="116">
        <f t="shared" si="87"/>
        <v>39.479999999999997</v>
      </c>
      <c r="H305" s="7">
        <v>37</v>
      </c>
      <c r="I305" s="7" t="s">
        <v>261</v>
      </c>
      <c r="J305" s="130">
        <v>102</v>
      </c>
      <c r="K305" s="130"/>
      <c r="L305" s="115">
        <v>0</v>
      </c>
      <c r="M305" s="114">
        <f t="shared" si="98"/>
        <v>51.48</v>
      </c>
      <c r="N305" s="114">
        <f t="shared" si="88"/>
        <v>31.2</v>
      </c>
      <c r="O305" s="116">
        <f t="shared" si="89"/>
        <v>23.927272727272726</v>
      </c>
      <c r="P305" s="115">
        <f t="shared" si="90"/>
        <v>7.1499999999999995</v>
      </c>
      <c r="Q305" s="115">
        <f t="shared" si="91"/>
        <v>6.1499999999999995</v>
      </c>
      <c r="R305" s="121">
        <f t="shared" si="92"/>
        <v>5.8000000000000007</v>
      </c>
      <c r="S305" s="116">
        <f t="shared" si="93"/>
        <v>30.85</v>
      </c>
      <c r="T305" s="116">
        <f t="shared" si="94"/>
        <v>0.62192816635160675</v>
      </c>
      <c r="U305" s="115">
        <f t="shared" si="84"/>
        <v>165.30395136778117</v>
      </c>
      <c r="V305" s="115">
        <f t="shared" si="95"/>
        <v>1057.6899696048633</v>
      </c>
      <c r="W305">
        <f t="shared" si="85"/>
        <v>0</v>
      </c>
      <c r="X305">
        <f t="shared" si="86"/>
        <v>1</v>
      </c>
      <c r="Y305">
        <v>0</v>
      </c>
      <c r="Z305">
        <f t="shared" si="100"/>
        <v>12.87</v>
      </c>
      <c r="AA305" s="122">
        <f t="shared" si="101"/>
        <v>38.61</v>
      </c>
      <c r="AB305" s="123">
        <f t="shared" si="96"/>
        <v>6.4349999999999996</v>
      </c>
      <c r="AC305" s="123">
        <f t="shared" si="97"/>
        <v>6</v>
      </c>
    </row>
    <row r="306" spans="1:29" x14ac:dyDescent="0.25">
      <c r="A306" s="7" t="s">
        <v>333</v>
      </c>
      <c r="B306" s="7" t="s">
        <v>334</v>
      </c>
      <c r="C306" s="7">
        <v>2</v>
      </c>
      <c r="D306" s="7">
        <v>6.6</v>
      </c>
      <c r="E306" s="7">
        <v>7.8</v>
      </c>
      <c r="F306" s="7">
        <v>51.48</v>
      </c>
      <c r="G306" s="116">
        <f t="shared" si="87"/>
        <v>39.479999999999997</v>
      </c>
      <c r="H306" s="7">
        <v>32</v>
      </c>
      <c r="I306" s="7" t="s">
        <v>299</v>
      </c>
      <c r="J306" s="130" t="s">
        <v>300</v>
      </c>
      <c r="K306" s="130"/>
      <c r="L306" s="115">
        <v>0</v>
      </c>
      <c r="M306" s="114">
        <f t="shared" si="98"/>
        <v>51.48</v>
      </c>
      <c r="N306" s="114">
        <f t="shared" si="88"/>
        <v>31.2</v>
      </c>
      <c r="O306" s="116">
        <f t="shared" si="89"/>
        <v>23.927272727272726</v>
      </c>
      <c r="P306" s="115">
        <f t="shared" si="90"/>
        <v>7.1499999999999995</v>
      </c>
      <c r="Q306" s="115">
        <f t="shared" si="91"/>
        <v>6.1499999999999995</v>
      </c>
      <c r="R306" s="121">
        <f t="shared" si="92"/>
        <v>0.80000000000000071</v>
      </c>
      <c r="S306" s="116">
        <f t="shared" si="93"/>
        <v>25.85</v>
      </c>
      <c r="T306" s="116">
        <f t="shared" si="94"/>
        <v>0.62192816635160675</v>
      </c>
      <c r="U306" s="115">
        <f t="shared" si="84"/>
        <v>165.30395136778117</v>
      </c>
      <c r="V306" s="115">
        <f t="shared" si="95"/>
        <v>1057.6899696048633</v>
      </c>
      <c r="W306">
        <f t="shared" si="85"/>
        <v>0</v>
      </c>
      <c r="X306">
        <f t="shared" si="86"/>
        <v>1</v>
      </c>
      <c r="Y306">
        <v>0</v>
      </c>
      <c r="Z306">
        <f t="shared" si="100"/>
        <v>12.87</v>
      </c>
      <c r="AA306" s="122">
        <f t="shared" si="101"/>
        <v>38.61</v>
      </c>
      <c r="AB306" s="123">
        <f t="shared" si="96"/>
        <v>6.4349999999999996</v>
      </c>
      <c r="AC306" s="123">
        <f t="shared" si="97"/>
        <v>6</v>
      </c>
    </row>
    <row r="307" spans="1:29" x14ac:dyDescent="0.25">
      <c r="A307" s="7" t="s">
        <v>333</v>
      </c>
      <c r="B307" s="7" t="s">
        <v>334</v>
      </c>
      <c r="C307" s="7">
        <v>3</v>
      </c>
      <c r="D307" s="7">
        <v>6.8</v>
      </c>
      <c r="E307" s="7">
        <v>7.8</v>
      </c>
      <c r="F307" s="7">
        <v>53.04</v>
      </c>
      <c r="G307" s="116">
        <f t="shared" si="87"/>
        <v>41.04</v>
      </c>
      <c r="H307" s="7">
        <v>31</v>
      </c>
      <c r="I307" s="7" t="s">
        <v>261</v>
      </c>
      <c r="J307" s="130">
        <v>402</v>
      </c>
      <c r="K307" s="130"/>
      <c r="L307" s="115">
        <v>0</v>
      </c>
      <c r="M307" s="114">
        <f t="shared" si="98"/>
        <v>53.04</v>
      </c>
      <c r="N307" s="114">
        <f t="shared" si="88"/>
        <v>32.145454545454548</v>
      </c>
      <c r="O307" s="116">
        <f t="shared" si="89"/>
        <v>24.872727272727275</v>
      </c>
      <c r="P307" s="115">
        <f t="shared" si="90"/>
        <v>7.3666666666666663</v>
      </c>
      <c r="Q307" s="115">
        <f t="shared" si="91"/>
        <v>6.3666666666666663</v>
      </c>
      <c r="R307" s="121">
        <f t="shared" si="92"/>
        <v>-1.1454545454545482</v>
      </c>
      <c r="S307" s="116">
        <f t="shared" si="93"/>
        <v>24.633333333333333</v>
      </c>
      <c r="T307" s="116">
        <f t="shared" si="94"/>
        <v>0.63099630996309974</v>
      </c>
      <c r="U307" s="115">
        <f t="shared" si="84"/>
        <v>161.4912280701754</v>
      </c>
      <c r="V307" s="115">
        <f t="shared" si="95"/>
        <v>1041.0526315789471</v>
      </c>
      <c r="W307">
        <f t="shared" si="85"/>
        <v>0</v>
      </c>
      <c r="X307">
        <f t="shared" si="86"/>
        <v>1</v>
      </c>
      <c r="Y307">
        <v>0</v>
      </c>
      <c r="Z307">
        <f t="shared" si="100"/>
        <v>12.87</v>
      </c>
      <c r="AA307" s="122">
        <f t="shared" si="101"/>
        <v>40.17</v>
      </c>
      <c r="AB307" s="123">
        <f t="shared" si="96"/>
        <v>6.6950000000000003</v>
      </c>
      <c r="AC307" s="123">
        <f t="shared" si="97"/>
        <v>6</v>
      </c>
    </row>
    <row r="308" spans="1:29" x14ac:dyDescent="0.25">
      <c r="A308" s="7" t="s">
        <v>333</v>
      </c>
      <c r="B308" s="7" t="s">
        <v>334</v>
      </c>
      <c r="C308" s="7">
        <v>3</v>
      </c>
      <c r="D308" s="7">
        <v>6.8</v>
      </c>
      <c r="E308" s="7">
        <v>7.8</v>
      </c>
      <c r="F308" s="7">
        <v>53.04</v>
      </c>
      <c r="G308" s="116">
        <f t="shared" si="87"/>
        <v>41.04</v>
      </c>
      <c r="H308" s="7">
        <v>30</v>
      </c>
      <c r="I308" s="7" t="s">
        <v>299</v>
      </c>
      <c r="J308" s="130" t="s">
        <v>302</v>
      </c>
      <c r="K308" s="130"/>
      <c r="L308" s="115">
        <v>0</v>
      </c>
      <c r="M308" s="114">
        <f t="shared" si="98"/>
        <v>53.04</v>
      </c>
      <c r="N308" s="114">
        <f t="shared" si="88"/>
        <v>32.145454545454548</v>
      </c>
      <c r="O308" s="116">
        <f t="shared" si="89"/>
        <v>24.872727272727275</v>
      </c>
      <c r="P308" s="115">
        <f t="shared" si="90"/>
        <v>7.3666666666666663</v>
      </c>
      <c r="Q308" s="115">
        <f t="shared" si="91"/>
        <v>6.3666666666666663</v>
      </c>
      <c r="R308" s="121">
        <f t="shared" si="92"/>
        <v>-2.1454545454545482</v>
      </c>
      <c r="S308" s="116">
        <f t="shared" si="93"/>
        <v>23.633333333333333</v>
      </c>
      <c r="T308" s="116">
        <f t="shared" si="94"/>
        <v>0.63099630996309974</v>
      </c>
      <c r="U308" s="115">
        <f t="shared" si="84"/>
        <v>161.4912280701754</v>
      </c>
      <c r="V308" s="115">
        <f t="shared" si="95"/>
        <v>1041.0526315789471</v>
      </c>
      <c r="W308">
        <f t="shared" si="85"/>
        <v>0</v>
      </c>
      <c r="X308">
        <f t="shared" si="86"/>
        <v>1</v>
      </c>
      <c r="Y308">
        <v>0</v>
      </c>
      <c r="Z308">
        <f t="shared" si="100"/>
        <v>12.87</v>
      </c>
      <c r="AA308" s="122">
        <f t="shared" si="101"/>
        <v>40.17</v>
      </c>
      <c r="AB308" s="123">
        <f t="shared" si="96"/>
        <v>6.6950000000000003</v>
      </c>
      <c r="AC308" s="123">
        <f t="shared" si="97"/>
        <v>6</v>
      </c>
    </row>
    <row r="309" spans="1:29" x14ac:dyDescent="0.25">
      <c r="A309" s="7" t="s">
        <v>333</v>
      </c>
      <c r="B309" s="7" t="s">
        <v>334</v>
      </c>
      <c r="C309" s="7">
        <v>3</v>
      </c>
      <c r="D309" s="7">
        <v>6.8</v>
      </c>
      <c r="E309" s="7">
        <v>7.8</v>
      </c>
      <c r="F309" s="7">
        <v>53.04</v>
      </c>
      <c r="G309" s="116">
        <f t="shared" si="87"/>
        <v>41.04</v>
      </c>
      <c r="H309" s="7">
        <v>45</v>
      </c>
      <c r="I309" s="7" t="s">
        <v>260</v>
      </c>
      <c r="J309" s="130">
        <v>802</v>
      </c>
      <c r="K309" s="130"/>
      <c r="L309" s="115">
        <v>0</v>
      </c>
      <c r="M309" s="114">
        <f t="shared" si="98"/>
        <v>53.04</v>
      </c>
      <c r="N309" s="114">
        <f t="shared" si="88"/>
        <v>32.145454545454548</v>
      </c>
      <c r="O309" s="116">
        <f t="shared" si="89"/>
        <v>24.872727272727275</v>
      </c>
      <c r="P309" s="115">
        <f t="shared" si="90"/>
        <v>7.3666666666666663</v>
      </c>
      <c r="Q309" s="115">
        <f t="shared" si="91"/>
        <v>6.3666666666666663</v>
      </c>
      <c r="R309" s="121">
        <f t="shared" si="92"/>
        <v>12.854545454545452</v>
      </c>
      <c r="S309" s="116">
        <f t="shared" si="93"/>
        <v>38.633333333333333</v>
      </c>
      <c r="T309" s="116">
        <f t="shared" si="94"/>
        <v>0.63099630996309974</v>
      </c>
      <c r="U309" s="115">
        <f t="shared" si="84"/>
        <v>161.4912280701754</v>
      </c>
      <c r="V309" s="115">
        <f t="shared" si="95"/>
        <v>1041.0526315789471</v>
      </c>
      <c r="W309">
        <f t="shared" si="85"/>
        <v>0</v>
      </c>
      <c r="X309">
        <f t="shared" si="86"/>
        <v>1</v>
      </c>
      <c r="Y309">
        <v>0</v>
      </c>
      <c r="Z309">
        <f t="shared" si="100"/>
        <v>12.87</v>
      </c>
      <c r="AA309" s="122">
        <f t="shared" si="101"/>
        <v>40.17</v>
      </c>
      <c r="AB309" s="123">
        <f t="shared" si="96"/>
        <v>6.6950000000000003</v>
      </c>
      <c r="AC309" s="123">
        <f t="shared" si="97"/>
        <v>6</v>
      </c>
    </row>
    <row r="310" spans="1:29" x14ac:dyDescent="0.25">
      <c r="A310" s="7" t="s">
        <v>333</v>
      </c>
      <c r="B310" s="7" t="s">
        <v>334</v>
      </c>
      <c r="C310" s="7">
        <v>4</v>
      </c>
      <c r="D310" s="7">
        <v>6.5</v>
      </c>
      <c r="E310" s="7">
        <v>7.2</v>
      </c>
      <c r="F310" s="7">
        <v>46.800000000000004</v>
      </c>
      <c r="G310" s="116">
        <f t="shared" si="87"/>
        <v>34.800000000000004</v>
      </c>
      <c r="H310" s="7">
        <v>55</v>
      </c>
      <c r="I310" s="7" t="s">
        <v>260</v>
      </c>
      <c r="J310" s="130">
        <v>602</v>
      </c>
      <c r="K310" s="130"/>
      <c r="L310" s="115">
        <v>0</v>
      </c>
      <c r="M310" s="114">
        <f t="shared" si="98"/>
        <v>46.800000000000004</v>
      </c>
      <c r="N310" s="114">
        <f t="shared" si="88"/>
        <v>28.363636363636367</v>
      </c>
      <c r="O310" s="116">
        <f t="shared" si="89"/>
        <v>21.090909090909093</v>
      </c>
      <c r="P310" s="115">
        <f t="shared" si="90"/>
        <v>6.5</v>
      </c>
      <c r="Q310" s="115">
        <f t="shared" si="91"/>
        <v>5.5</v>
      </c>
      <c r="R310" s="121">
        <f t="shared" si="92"/>
        <v>26.636363636363633</v>
      </c>
      <c r="S310" s="116">
        <f t="shared" si="93"/>
        <v>49.5</v>
      </c>
      <c r="T310" s="116">
        <f t="shared" si="94"/>
        <v>0.59183673469387754</v>
      </c>
      <c r="U310" s="115">
        <f t="shared" si="84"/>
        <v>178.79310344827587</v>
      </c>
      <c r="V310" s="115">
        <f t="shared" si="95"/>
        <v>1116.5517241379312</v>
      </c>
      <c r="W310">
        <f t="shared" si="85"/>
        <v>0</v>
      </c>
      <c r="X310">
        <f t="shared" si="86"/>
        <v>1</v>
      </c>
      <c r="Y310">
        <v>0</v>
      </c>
      <c r="Z310">
        <f t="shared" si="100"/>
        <v>11.879999999999999</v>
      </c>
      <c r="AA310" s="122">
        <f t="shared" si="101"/>
        <v>34.92</v>
      </c>
      <c r="AB310" s="123">
        <f t="shared" si="96"/>
        <v>5.82</v>
      </c>
      <c r="AC310" s="123">
        <f t="shared" si="97"/>
        <v>5</v>
      </c>
    </row>
    <row r="311" spans="1:29" x14ac:dyDescent="0.25">
      <c r="A311" s="7" t="s">
        <v>333</v>
      </c>
      <c r="B311" s="7" t="s">
        <v>334</v>
      </c>
      <c r="C311" s="7">
        <v>4</v>
      </c>
      <c r="D311" s="7">
        <v>6.5</v>
      </c>
      <c r="E311" s="7">
        <v>7.2</v>
      </c>
      <c r="F311" s="7">
        <v>46.800000000000004</v>
      </c>
      <c r="G311" s="116">
        <f t="shared" si="87"/>
        <v>34.800000000000004</v>
      </c>
      <c r="H311" s="7">
        <v>45</v>
      </c>
      <c r="I311" s="7" t="s">
        <v>261</v>
      </c>
      <c r="J311" s="130">
        <v>502</v>
      </c>
      <c r="K311" s="130"/>
      <c r="L311" s="115">
        <v>0</v>
      </c>
      <c r="M311" s="114">
        <f t="shared" si="98"/>
        <v>46.800000000000004</v>
      </c>
      <c r="N311" s="114">
        <f t="shared" si="88"/>
        <v>28.363636363636367</v>
      </c>
      <c r="O311" s="116">
        <f t="shared" si="89"/>
        <v>21.090909090909093</v>
      </c>
      <c r="P311" s="115">
        <f t="shared" si="90"/>
        <v>6.5</v>
      </c>
      <c r="Q311" s="115">
        <f t="shared" si="91"/>
        <v>5.5</v>
      </c>
      <c r="R311" s="121">
        <f t="shared" si="92"/>
        <v>16.636363636363633</v>
      </c>
      <c r="S311" s="116">
        <f t="shared" si="93"/>
        <v>39.5</v>
      </c>
      <c r="T311" s="116">
        <f t="shared" si="94"/>
        <v>0.59183673469387754</v>
      </c>
      <c r="U311" s="115">
        <f t="shared" si="84"/>
        <v>178.79310344827587</v>
      </c>
      <c r="V311" s="115">
        <f t="shared" si="95"/>
        <v>1116.5517241379312</v>
      </c>
      <c r="W311">
        <f t="shared" si="85"/>
        <v>0</v>
      </c>
      <c r="X311">
        <f t="shared" si="86"/>
        <v>1</v>
      </c>
      <c r="Y311">
        <v>0</v>
      </c>
      <c r="Z311">
        <f t="shared" si="100"/>
        <v>11.879999999999999</v>
      </c>
      <c r="AA311" s="122">
        <f t="shared" si="101"/>
        <v>34.92</v>
      </c>
      <c r="AB311" s="123">
        <f t="shared" si="96"/>
        <v>5.82</v>
      </c>
      <c r="AC311" s="123">
        <f t="shared" si="97"/>
        <v>5</v>
      </c>
    </row>
    <row r="312" spans="1:29" x14ac:dyDescent="0.25">
      <c r="A312" s="7" t="s">
        <v>333</v>
      </c>
      <c r="B312" s="7" t="s">
        <v>334</v>
      </c>
      <c r="C312" s="7">
        <v>5</v>
      </c>
      <c r="D312" s="7">
        <v>4.8</v>
      </c>
      <c r="E312" s="7">
        <v>7.9</v>
      </c>
      <c r="F312" s="7">
        <v>37.92</v>
      </c>
      <c r="G312" s="116">
        <f t="shared" si="87"/>
        <v>25.92</v>
      </c>
      <c r="H312" s="7">
        <v>44</v>
      </c>
      <c r="I312" s="7" t="s">
        <v>260</v>
      </c>
      <c r="J312" s="130">
        <v>701</v>
      </c>
      <c r="K312" s="130"/>
      <c r="L312" s="115">
        <v>0</v>
      </c>
      <c r="M312" s="114">
        <f t="shared" si="98"/>
        <v>37.92</v>
      </c>
      <c r="N312" s="114">
        <f t="shared" si="88"/>
        <v>22.981818181818184</v>
      </c>
      <c r="O312" s="116">
        <f t="shared" si="89"/>
        <v>15.709090909090911</v>
      </c>
      <c r="P312" s="115">
        <f t="shared" si="90"/>
        <v>5.2666666666666666</v>
      </c>
      <c r="Q312" s="115">
        <f t="shared" si="91"/>
        <v>4.2666666666666666</v>
      </c>
      <c r="R312" s="121">
        <f t="shared" si="92"/>
        <v>21.018181818181816</v>
      </c>
      <c r="S312" s="116">
        <f t="shared" si="93"/>
        <v>39.733333333333334</v>
      </c>
      <c r="T312" s="116">
        <f t="shared" si="94"/>
        <v>0.51923076923076927</v>
      </c>
      <c r="U312" s="115">
        <f t="shared" si="84"/>
        <v>217.77777777777777</v>
      </c>
      <c r="V312" s="115">
        <f t="shared" si="95"/>
        <v>1286.6666666666665</v>
      </c>
      <c r="W312">
        <f t="shared" si="85"/>
        <v>0</v>
      </c>
      <c r="X312">
        <f t="shared" si="86"/>
        <v>1</v>
      </c>
      <c r="Y312">
        <v>0</v>
      </c>
      <c r="Z312">
        <f t="shared" si="100"/>
        <v>13.035</v>
      </c>
      <c r="AA312" s="122">
        <f t="shared" si="101"/>
        <v>24.885000000000002</v>
      </c>
      <c r="AB312" s="123">
        <f t="shared" si="96"/>
        <v>4.1475</v>
      </c>
      <c r="AC312" s="123">
        <f t="shared" si="97"/>
        <v>4</v>
      </c>
    </row>
    <row r="313" spans="1:29" x14ac:dyDescent="0.25">
      <c r="A313" s="7" t="s">
        <v>333</v>
      </c>
      <c r="B313" s="7" t="s">
        <v>334</v>
      </c>
      <c r="C313" s="7">
        <v>5</v>
      </c>
      <c r="D313" s="7">
        <v>4.8</v>
      </c>
      <c r="E313" s="7">
        <v>7.9</v>
      </c>
      <c r="F313" s="7">
        <v>37.92</v>
      </c>
      <c r="G313" s="116">
        <f t="shared" si="87"/>
        <v>25.92</v>
      </c>
      <c r="H313" s="7">
        <v>33</v>
      </c>
      <c r="I313" s="7" t="s">
        <v>261</v>
      </c>
      <c r="J313" s="130">
        <v>401</v>
      </c>
      <c r="K313" s="130"/>
      <c r="L313" s="115">
        <v>0</v>
      </c>
      <c r="M313" s="114">
        <f t="shared" si="98"/>
        <v>37.92</v>
      </c>
      <c r="N313" s="114">
        <f t="shared" si="88"/>
        <v>22.981818181818184</v>
      </c>
      <c r="O313" s="116">
        <f t="shared" si="89"/>
        <v>15.709090909090911</v>
      </c>
      <c r="P313" s="115">
        <f t="shared" si="90"/>
        <v>5.2666666666666666</v>
      </c>
      <c r="Q313" s="115">
        <f t="shared" si="91"/>
        <v>4.2666666666666666</v>
      </c>
      <c r="R313" s="121">
        <f t="shared" si="92"/>
        <v>10.018181818181816</v>
      </c>
      <c r="S313" s="116">
        <f t="shared" si="93"/>
        <v>28.733333333333334</v>
      </c>
      <c r="T313" s="116">
        <f t="shared" si="94"/>
        <v>0.51923076923076927</v>
      </c>
      <c r="U313" s="115">
        <f t="shared" si="84"/>
        <v>217.77777777777777</v>
      </c>
      <c r="V313" s="115">
        <f t="shared" si="95"/>
        <v>1286.6666666666665</v>
      </c>
      <c r="W313">
        <f t="shared" si="85"/>
        <v>0</v>
      </c>
      <c r="X313">
        <f t="shared" si="86"/>
        <v>1</v>
      </c>
      <c r="Y313">
        <v>0</v>
      </c>
      <c r="Z313">
        <f t="shared" si="100"/>
        <v>13.035</v>
      </c>
      <c r="AA313" s="122">
        <f t="shared" si="101"/>
        <v>24.885000000000002</v>
      </c>
      <c r="AB313" s="123">
        <f t="shared" si="96"/>
        <v>4.1475</v>
      </c>
      <c r="AC313" s="123">
        <f t="shared" si="97"/>
        <v>4</v>
      </c>
    </row>
    <row r="314" spans="1:29" x14ac:dyDescent="0.25">
      <c r="A314" s="7" t="s">
        <v>333</v>
      </c>
      <c r="B314" s="7" t="s">
        <v>334</v>
      </c>
      <c r="C314" s="7">
        <v>6</v>
      </c>
      <c r="D314" s="7">
        <v>4.7</v>
      </c>
      <c r="E314" s="7">
        <v>3.9</v>
      </c>
      <c r="F314" s="7">
        <v>18.330000000000002</v>
      </c>
      <c r="G314" s="116">
        <f t="shared" si="87"/>
        <v>6.3300000000000018</v>
      </c>
      <c r="H314" s="7">
        <v>36</v>
      </c>
      <c r="I314" s="7" t="s">
        <v>260</v>
      </c>
      <c r="J314" s="130">
        <v>1002</v>
      </c>
      <c r="K314" s="130"/>
      <c r="L314" s="115">
        <v>0</v>
      </c>
      <c r="M314" s="114">
        <f t="shared" si="98"/>
        <v>18.330000000000002</v>
      </c>
      <c r="N314" s="114">
        <f t="shared" si="88"/>
        <v>11.109090909090911</v>
      </c>
      <c r="O314" s="116">
        <f t="shared" si="89"/>
        <v>3.8363636363636378</v>
      </c>
      <c r="P314" s="115">
        <f t="shared" si="90"/>
        <v>2.5458333333333334</v>
      </c>
      <c r="Q314" s="115">
        <f t="shared" si="91"/>
        <v>1.5458333333333334</v>
      </c>
      <c r="R314" s="121">
        <f t="shared" si="92"/>
        <v>24.890909090909091</v>
      </c>
      <c r="S314" s="116">
        <f t="shared" si="93"/>
        <v>34.454166666666666</v>
      </c>
      <c r="T314" s="116">
        <f t="shared" si="94"/>
        <v>0.20870425321463901</v>
      </c>
      <c r="U314" s="115">
        <f t="shared" si="84"/>
        <v>690.59241706161129</v>
      </c>
      <c r="V314" s="115">
        <f t="shared" si="95"/>
        <v>3349.8578199052126</v>
      </c>
      <c r="W314">
        <f t="shared" si="85"/>
        <v>1</v>
      </c>
      <c r="X314">
        <f t="shared" si="86"/>
        <v>0</v>
      </c>
      <c r="Y314">
        <f>+D314*1.65</f>
        <v>7.7549999999999999</v>
      </c>
      <c r="AA314" s="122">
        <f>+F314-Y314</f>
        <v>10.575000000000003</v>
      </c>
      <c r="AB314" s="123">
        <f t="shared" si="96"/>
        <v>1.7625000000000004</v>
      </c>
      <c r="AC314" s="123">
        <f t="shared" si="97"/>
        <v>1</v>
      </c>
    </row>
    <row r="315" spans="1:29" x14ac:dyDescent="0.25">
      <c r="A315" s="7" t="s">
        <v>333</v>
      </c>
      <c r="B315" s="7" t="s">
        <v>334</v>
      </c>
      <c r="C315" s="7">
        <v>6</v>
      </c>
      <c r="D315" s="7">
        <v>4.7</v>
      </c>
      <c r="E315" s="7">
        <v>3.9</v>
      </c>
      <c r="F315" s="7">
        <v>18.330000000000002</v>
      </c>
      <c r="G315" s="116">
        <f t="shared" si="87"/>
        <v>6.3300000000000018</v>
      </c>
      <c r="H315" s="7">
        <v>36</v>
      </c>
      <c r="I315" s="7" t="s">
        <v>261</v>
      </c>
      <c r="J315" s="130">
        <v>202</v>
      </c>
      <c r="K315" s="130"/>
      <c r="L315" s="115">
        <v>0</v>
      </c>
      <c r="M315" s="114">
        <f t="shared" si="98"/>
        <v>18.330000000000002</v>
      </c>
      <c r="N315" s="114">
        <f t="shared" si="88"/>
        <v>11.109090909090911</v>
      </c>
      <c r="O315" s="116">
        <f t="shared" si="89"/>
        <v>3.8363636363636378</v>
      </c>
      <c r="P315" s="115">
        <f t="shared" si="90"/>
        <v>2.5458333333333334</v>
      </c>
      <c r="Q315" s="115">
        <f t="shared" si="91"/>
        <v>1.5458333333333334</v>
      </c>
      <c r="R315" s="121">
        <f t="shared" si="92"/>
        <v>24.890909090909091</v>
      </c>
      <c r="S315" s="116">
        <f t="shared" si="93"/>
        <v>34.454166666666666</v>
      </c>
      <c r="T315" s="116">
        <f t="shared" si="94"/>
        <v>0.20870425321463901</v>
      </c>
      <c r="U315" s="115">
        <f t="shared" si="84"/>
        <v>690.59241706161129</v>
      </c>
      <c r="V315" s="115">
        <f t="shared" si="95"/>
        <v>3349.8578199052126</v>
      </c>
      <c r="W315">
        <f t="shared" si="85"/>
        <v>1</v>
      </c>
      <c r="X315">
        <f t="shared" si="86"/>
        <v>0</v>
      </c>
      <c r="Y315">
        <f>+D315*1.65</f>
        <v>7.7549999999999999</v>
      </c>
      <c r="AA315" s="122">
        <f>+F315-Y315</f>
        <v>10.575000000000003</v>
      </c>
      <c r="AB315" s="123">
        <f t="shared" si="96"/>
        <v>1.7625000000000004</v>
      </c>
      <c r="AC315" s="123">
        <f t="shared" si="97"/>
        <v>1</v>
      </c>
    </row>
    <row r="316" spans="1:29" x14ac:dyDescent="0.25">
      <c r="A316" s="7" t="s">
        <v>333</v>
      </c>
      <c r="B316" s="7" t="s">
        <v>334</v>
      </c>
      <c r="C316" s="7">
        <v>7</v>
      </c>
      <c r="D316" s="7">
        <v>4.5999999999999996</v>
      </c>
      <c r="E316" s="7">
        <v>7.8</v>
      </c>
      <c r="F316" s="7">
        <v>35.879999999999995</v>
      </c>
      <c r="G316" s="116">
        <f t="shared" si="87"/>
        <v>23.879999999999995</v>
      </c>
      <c r="H316" s="7">
        <v>44</v>
      </c>
      <c r="I316" s="7" t="s">
        <v>260</v>
      </c>
      <c r="J316" s="130">
        <v>702</v>
      </c>
      <c r="K316" s="130"/>
      <c r="L316" s="115">
        <v>0</v>
      </c>
      <c r="M316" s="114">
        <f t="shared" si="98"/>
        <v>35.879999999999995</v>
      </c>
      <c r="N316" s="114">
        <f t="shared" si="88"/>
        <v>21.745454545454542</v>
      </c>
      <c r="O316" s="116">
        <f t="shared" si="89"/>
        <v>14.472727272727271</v>
      </c>
      <c r="P316" s="115">
        <f t="shared" si="90"/>
        <v>4.9833333333333325</v>
      </c>
      <c r="Q316" s="115">
        <f t="shared" si="91"/>
        <v>3.9833333333333325</v>
      </c>
      <c r="R316" s="121">
        <f t="shared" si="92"/>
        <v>22.254545454545458</v>
      </c>
      <c r="S316" s="116">
        <f t="shared" si="93"/>
        <v>40.016666666666666</v>
      </c>
      <c r="T316" s="116">
        <f t="shared" si="94"/>
        <v>0.49874686716791977</v>
      </c>
      <c r="U316" s="115">
        <f t="shared" si="84"/>
        <v>230.82914572864325</v>
      </c>
      <c r="V316" s="115">
        <f t="shared" si="95"/>
        <v>1343.6180904522614</v>
      </c>
      <c r="W316">
        <f t="shared" si="85"/>
        <v>0</v>
      </c>
      <c r="X316">
        <f t="shared" si="86"/>
        <v>1</v>
      </c>
      <c r="Y316">
        <v>0</v>
      </c>
      <c r="Z316">
        <f t="shared" ref="Z316:Z333" si="102">+E316*1.65</f>
        <v>12.87</v>
      </c>
      <c r="AA316" s="122">
        <f t="shared" ref="AA316:AA333" si="103">+F316-Z316</f>
        <v>23.009999999999998</v>
      </c>
      <c r="AB316" s="123">
        <f t="shared" si="96"/>
        <v>3.8349999999999995</v>
      </c>
      <c r="AC316" s="123">
        <f t="shared" si="97"/>
        <v>3</v>
      </c>
    </row>
    <row r="317" spans="1:29" x14ac:dyDescent="0.25">
      <c r="A317" s="7" t="s">
        <v>333</v>
      </c>
      <c r="B317" s="7" t="s">
        <v>334</v>
      </c>
      <c r="C317" s="7">
        <v>7</v>
      </c>
      <c r="D317" s="7">
        <v>4.5999999999999996</v>
      </c>
      <c r="E317" s="7">
        <v>7.8</v>
      </c>
      <c r="F317" s="7">
        <v>35.879999999999995</v>
      </c>
      <c r="G317" s="116">
        <f t="shared" si="87"/>
        <v>23.879999999999995</v>
      </c>
      <c r="H317" s="7">
        <v>40</v>
      </c>
      <c r="I317" s="7" t="s">
        <v>261</v>
      </c>
      <c r="J317" s="130">
        <v>302</v>
      </c>
      <c r="K317" s="130"/>
      <c r="L317" s="115">
        <v>0</v>
      </c>
      <c r="M317" s="114">
        <f t="shared" si="98"/>
        <v>35.879999999999995</v>
      </c>
      <c r="N317" s="114">
        <f t="shared" si="88"/>
        <v>21.745454545454542</v>
      </c>
      <c r="O317" s="116">
        <f t="shared" si="89"/>
        <v>14.472727272727271</v>
      </c>
      <c r="P317" s="115">
        <f t="shared" si="90"/>
        <v>4.9833333333333325</v>
      </c>
      <c r="Q317" s="115">
        <f t="shared" si="91"/>
        <v>3.9833333333333325</v>
      </c>
      <c r="R317" s="121">
        <f t="shared" si="92"/>
        <v>18.254545454545458</v>
      </c>
      <c r="S317" s="116">
        <f t="shared" si="93"/>
        <v>36.016666666666666</v>
      </c>
      <c r="T317" s="116">
        <f t="shared" si="94"/>
        <v>0.49874686716791977</v>
      </c>
      <c r="U317" s="115">
        <f t="shared" si="84"/>
        <v>230.82914572864325</v>
      </c>
      <c r="V317" s="115">
        <f t="shared" si="95"/>
        <v>1343.6180904522614</v>
      </c>
      <c r="W317">
        <f t="shared" si="85"/>
        <v>0</v>
      </c>
      <c r="X317">
        <f t="shared" si="86"/>
        <v>1</v>
      </c>
      <c r="Y317">
        <v>0</v>
      </c>
      <c r="Z317">
        <f t="shared" si="102"/>
        <v>12.87</v>
      </c>
      <c r="AA317" s="122">
        <f t="shared" si="103"/>
        <v>23.009999999999998</v>
      </c>
      <c r="AB317" s="123">
        <f t="shared" si="96"/>
        <v>3.8349999999999995</v>
      </c>
      <c r="AC317" s="123">
        <f t="shared" si="97"/>
        <v>3</v>
      </c>
    </row>
    <row r="318" spans="1:29" x14ac:dyDescent="0.25">
      <c r="A318" s="7" t="s">
        <v>333</v>
      </c>
      <c r="B318" s="7" t="s">
        <v>334</v>
      </c>
      <c r="C318" s="7">
        <v>8</v>
      </c>
      <c r="D318" s="7">
        <v>4.8</v>
      </c>
      <c r="E318" s="7">
        <v>5.8</v>
      </c>
      <c r="F318" s="7">
        <v>27.84</v>
      </c>
      <c r="G318" s="116">
        <f t="shared" si="87"/>
        <v>15.84</v>
      </c>
      <c r="H318" s="7">
        <v>35</v>
      </c>
      <c r="I318" s="7" t="s">
        <v>260</v>
      </c>
      <c r="J318" s="130">
        <v>703</v>
      </c>
      <c r="K318" s="130"/>
      <c r="L318" s="115">
        <v>0</v>
      </c>
      <c r="M318" s="114">
        <f t="shared" si="98"/>
        <v>27.84</v>
      </c>
      <c r="N318" s="114">
        <f t="shared" si="88"/>
        <v>16.872727272727275</v>
      </c>
      <c r="O318" s="116">
        <f t="shared" si="89"/>
        <v>9.6</v>
      </c>
      <c r="P318" s="115">
        <f t="shared" si="90"/>
        <v>3.8666666666666667</v>
      </c>
      <c r="Q318" s="115">
        <f t="shared" si="91"/>
        <v>2.8666666666666667</v>
      </c>
      <c r="R318" s="121">
        <f t="shared" si="92"/>
        <v>18.127272727272725</v>
      </c>
      <c r="S318" s="116">
        <f t="shared" si="93"/>
        <v>32.133333333333333</v>
      </c>
      <c r="T318" s="116">
        <f t="shared" si="94"/>
        <v>0.39759036144578308</v>
      </c>
      <c r="U318" s="115">
        <f t="shared" si="84"/>
        <v>315.00000000000006</v>
      </c>
      <c r="V318" s="115">
        <f t="shared" si="95"/>
        <v>1710.9090909090912</v>
      </c>
      <c r="W318">
        <f t="shared" si="85"/>
        <v>0</v>
      </c>
      <c r="X318">
        <f t="shared" si="86"/>
        <v>1</v>
      </c>
      <c r="Y318">
        <v>0</v>
      </c>
      <c r="Z318">
        <f t="shared" si="102"/>
        <v>9.5699999999999985</v>
      </c>
      <c r="AA318" s="122">
        <f t="shared" si="103"/>
        <v>18.270000000000003</v>
      </c>
      <c r="AB318" s="123">
        <f t="shared" si="96"/>
        <v>3.0450000000000004</v>
      </c>
      <c r="AC318" s="123">
        <f t="shared" si="97"/>
        <v>3</v>
      </c>
    </row>
    <row r="319" spans="1:29" x14ac:dyDescent="0.25">
      <c r="A319" s="7" t="s">
        <v>333</v>
      </c>
      <c r="B319" s="7" t="s">
        <v>334</v>
      </c>
      <c r="C319" s="7">
        <v>8</v>
      </c>
      <c r="D319" s="7">
        <v>4.8</v>
      </c>
      <c r="E319" s="7">
        <v>5.8</v>
      </c>
      <c r="F319" s="7">
        <v>27.84</v>
      </c>
      <c r="G319" s="116">
        <f t="shared" si="87"/>
        <v>15.84</v>
      </c>
      <c r="H319" s="7">
        <v>31</v>
      </c>
      <c r="I319" s="7" t="s">
        <v>261</v>
      </c>
      <c r="J319" s="130" t="s">
        <v>262</v>
      </c>
      <c r="K319" s="130"/>
      <c r="L319" s="115">
        <v>0</v>
      </c>
      <c r="M319" s="114">
        <f t="shared" si="98"/>
        <v>27.84</v>
      </c>
      <c r="N319" s="114">
        <f t="shared" si="88"/>
        <v>16.872727272727275</v>
      </c>
      <c r="O319" s="116">
        <f t="shared" si="89"/>
        <v>9.6</v>
      </c>
      <c r="P319" s="115">
        <f t="shared" si="90"/>
        <v>3.8666666666666667</v>
      </c>
      <c r="Q319" s="115">
        <f t="shared" si="91"/>
        <v>2.8666666666666667</v>
      </c>
      <c r="R319" s="121">
        <f t="shared" si="92"/>
        <v>14.127272727272725</v>
      </c>
      <c r="S319" s="116">
        <f t="shared" si="93"/>
        <v>28.133333333333333</v>
      </c>
      <c r="T319" s="116">
        <f t="shared" si="94"/>
        <v>0.39759036144578308</v>
      </c>
      <c r="U319" s="115">
        <f t="shared" si="84"/>
        <v>315.00000000000006</v>
      </c>
      <c r="V319" s="115">
        <f t="shared" si="95"/>
        <v>1710.9090909090912</v>
      </c>
      <c r="W319">
        <f t="shared" si="85"/>
        <v>0</v>
      </c>
      <c r="X319">
        <f t="shared" si="86"/>
        <v>1</v>
      </c>
      <c r="Y319">
        <v>0</v>
      </c>
      <c r="Z319">
        <f t="shared" si="102"/>
        <v>9.5699999999999985</v>
      </c>
      <c r="AA319" s="122">
        <f t="shared" si="103"/>
        <v>18.270000000000003</v>
      </c>
      <c r="AB319" s="123">
        <f t="shared" si="96"/>
        <v>3.0450000000000004</v>
      </c>
      <c r="AC319" s="123">
        <f t="shared" si="97"/>
        <v>3</v>
      </c>
    </row>
    <row r="320" spans="1:29" x14ac:dyDescent="0.25">
      <c r="A320" s="7" t="s">
        <v>333</v>
      </c>
      <c r="B320" s="7" t="s">
        <v>334</v>
      </c>
      <c r="C320" s="7">
        <v>8</v>
      </c>
      <c r="D320" s="7">
        <v>4.8</v>
      </c>
      <c r="E320" s="7">
        <v>5.8</v>
      </c>
      <c r="F320" s="7">
        <v>27.84</v>
      </c>
      <c r="G320" s="116">
        <f t="shared" si="87"/>
        <v>15.84</v>
      </c>
      <c r="H320" s="7">
        <v>14</v>
      </c>
      <c r="I320" s="7" t="s">
        <v>299</v>
      </c>
      <c r="J320" s="130" t="s">
        <v>335</v>
      </c>
      <c r="K320" s="130"/>
      <c r="L320" s="115">
        <v>0</v>
      </c>
      <c r="M320" s="114">
        <f t="shared" si="98"/>
        <v>27.84</v>
      </c>
      <c r="N320" s="114">
        <f t="shared" si="88"/>
        <v>16.872727272727275</v>
      </c>
      <c r="O320" s="116">
        <f t="shared" si="89"/>
        <v>9.6</v>
      </c>
      <c r="P320" s="115">
        <f t="shared" si="90"/>
        <v>3.8666666666666667</v>
      </c>
      <c r="Q320" s="115">
        <f t="shared" si="91"/>
        <v>2.8666666666666667</v>
      </c>
      <c r="R320" s="121">
        <f t="shared" si="92"/>
        <v>-2.8727272727272748</v>
      </c>
      <c r="S320" s="116">
        <f t="shared" si="93"/>
        <v>11.133333333333333</v>
      </c>
      <c r="T320" s="116">
        <f t="shared" si="94"/>
        <v>0.39759036144578308</v>
      </c>
      <c r="U320" s="115">
        <f t="shared" si="84"/>
        <v>315.00000000000006</v>
      </c>
      <c r="V320" s="115">
        <f t="shared" si="95"/>
        <v>1710.9090909090912</v>
      </c>
      <c r="W320">
        <f t="shared" si="85"/>
        <v>0</v>
      </c>
      <c r="X320">
        <f t="shared" si="86"/>
        <v>1</v>
      </c>
      <c r="Y320">
        <v>0</v>
      </c>
      <c r="Z320">
        <f t="shared" si="102"/>
        <v>9.5699999999999985</v>
      </c>
      <c r="AA320" s="122">
        <f t="shared" si="103"/>
        <v>18.270000000000003</v>
      </c>
      <c r="AB320" s="123">
        <f t="shared" si="96"/>
        <v>3.0450000000000004</v>
      </c>
      <c r="AC320" s="123">
        <f t="shared" si="97"/>
        <v>3</v>
      </c>
    </row>
    <row r="321" spans="1:29" x14ac:dyDescent="0.25">
      <c r="A321" s="7" t="s">
        <v>333</v>
      </c>
      <c r="B321" s="7" t="s">
        <v>334</v>
      </c>
      <c r="C321" s="7">
        <v>9</v>
      </c>
      <c r="D321" s="7">
        <v>7.4</v>
      </c>
      <c r="E321" s="7">
        <v>8.4</v>
      </c>
      <c r="F321" s="7">
        <v>62.160000000000004</v>
      </c>
      <c r="G321" s="116">
        <f t="shared" si="87"/>
        <v>50.160000000000004</v>
      </c>
      <c r="H321" s="7">
        <v>34</v>
      </c>
      <c r="I321" s="7" t="s">
        <v>260</v>
      </c>
      <c r="J321" s="130">
        <v>1001</v>
      </c>
      <c r="K321" s="130"/>
      <c r="L321" s="115">
        <v>0</v>
      </c>
      <c r="M321" s="114">
        <f t="shared" si="98"/>
        <v>62.160000000000004</v>
      </c>
      <c r="N321" s="114">
        <f t="shared" si="88"/>
        <v>37.672727272727279</v>
      </c>
      <c r="O321" s="116">
        <f t="shared" si="89"/>
        <v>30.400000000000002</v>
      </c>
      <c r="P321" s="115">
        <f t="shared" si="90"/>
        <v>8.6333333333333329</v>
      </c>
      <c r="Q321" s="115">
        <f t="shared" si="91"/>
        <v>7.6333333333333329</v>
      </c>
      <c r="R321" s="121">
        <f t="shared" si="92"/>
        <v>-3.6727272727272791</v>
      </c>
      <c r="S321" s="116">
        <f t="shared" si="93"/>
        <v>26.366666666666667</v>
      </c>
      <c r="T321" s="116">
        <f t="shared" si="94"/>
        <v>0.67637540453074441</v>
      </c>
      <c r="U321" s="115">
        <f t="shared" si="84"/>
        <v>143.9473684210526</v>
      </c>
      <c r="V321" s="115">
        <f t="shared" si="95"/>
        <v>964.49760765550218</v>
      </c>
      <c r="W321">
        <f t="shared" si="85"/>
        <v>0</v>
      </c>
      <c r="X321">
        <f t="shared" si="86"/>
        <v>1</v>
      </c>
      <c r="Y321">
        <v>0</v>
      </c>
      <c r="Z321">
        <f t="shared" si="102"/>
        <v>13.86</v>
      </c>
      <c r="AA321" s="122">
        <f t="shared" si="103"/>
        <v>48.300000000000004</v>
      </c>
      <c r="AB321" s="123">
        <f t="shared" si="96"/>
        <v>8.0500000000000007</v>
      </c>
      <c r="AC321" s="123">
        <f t="shared" si="97"/>
        <v>8</v>
      </c>
    </row>
    <row r="322" spans="1:29" x14ac:dyDescent="0.25">
      <c r="A322" s="7" t="s">
        <v>333</v>
      </c>
      <c r="B322" s="7" t="s">
        <v>334</v>
      </c>
      <c r="C322" s="7">
        <v>9</v>
      </c>
      <c r="D322" s="7">
        <v>7.4</v>
      </c>
      <c r="E322" s="7">
        <v>8.4</v>
      </c>
      <c r="F322" s="7">
        <v>62.160000000000004</v>
      </c>
      <c r="G322" s="116">
        <f t="shared" si="87"/>
        <v>50.160000000000004</v>
      </c>
      <c r="H322" s="7">
        <v>38</v>
      </c>
      <c r="I322" s="7" t="s">
        <v>261</v>
      </c>
      <c r="J322" s="130">
        <v>201</v>
      </c>
      <c r="K322" s="130"/>
      <c r="L322" s="115">
        <v>0</v>
      </c>
      <c r="M322" s="114">
        <f t="shared" si="98"/>
        <v>62.160000000000004</v>
      </c>
      <c r="N322" s="114">
        <f t="shared" si="88"/>
        <v>37.672727272727279</v>
      </c>
      <c r="O322" s="116">
        <f t="shared" si="89"/>
        <v>30.400000000000002</v>
      </c>
      <c r="P322" s="115">
        <f t="shared" si="90"/>
        <v>8.6333333333333329</v>
      </c>
      <c r="Q322" s="115">
        <f t="shared" si="91"/>
        <v>7.6333333333333329</v>
      </c>
      <c r="R322" s="121">
        <f t="shared" si="92"/>
        <v>0.32727272727272094</v>
      </c>
      <c r="S322" s="116">
        <f t="shared" si="93"/>
        <v>30.366666666666667</v>
      </c>
      <c r="T322" s="116">
        <f t="shared" si="94"/>
        <v>0.67637540453074441</v>
      </c>
      <c r="U322" s="115">
        <f t="shared" si="84"/>
        <v>143.9473684210526</v>
      </c>
      <c r="V322" s="115">
        <f t="shared" si="95"/>
        <v>964.49760765550218</v>
      </c>
      <c r="W322">
        <f t="shared" si="85"/>
        <v>0</v>
      </c>
      <c r="X322">
        <f t="shared" si="86"/>
        <v>1</v>
      </c>
      <c r="Y322">
        <v>0</v>
      </c>
      <c r="Z322">
        <f t="shared" si="102"/>
        <v>13.86</v>
      </c>
      <c r="AA322" s="122">
        <f t="shared" si="103"/>
        <v>48.300000000000004</v>
      </c>
      <c r="AB322" s="123">
        <f t="shared" si="96"/>
        <v>8.0500000000000007</v>
      </c>
      <c r="AC322" s="123">
        <f t="shared" si="97"/>
        <v>8</v>
      </c>
    </row>
    <row r="323" spans="1:29" x14ac:dyDescent="0.25">
      <c r="A323" s="7" t="s">
        <v>333</v>
      </c>
      <c r="B323" s="7" t="s">
        <v>334</v>
      </c>
      <c r="C323" s="7">
        <v>9</v>
      </c>
      <c r="D323" s="7">
        <v>7.4</v>
      </c>
      <c r="E323" s="7">
        <v>8.4</v>
      </c>
      <c r="F323" s="7">
        <v>62.160000000000004</v>
      </c>
      <c r="G323" s="116">
        <f t="shared" si="87"/>
        <v>50.160000000000004</v>
      </c>
      <c r="H323" s="7">
        <v>34</v>
      </c>
      <c r="I323" s="7" t="s">
        <v>299</v>
      </c>
      <c r="J323" s="130" t="s">
        <v>301</v>
      </c>
      <c r="K323" s="130"/>
      <c r="L323" s="115">
        <v>0</v>
      </c>
      <c r="M323" s="114">
        <f t="shared" si="98"/>
        <v>62.160000000000004</v>
      </c>
      <c r="N323" s="114">
        <f t="shared" si="88"/>
        <v>37.672727272727279</v>
      </c>
      <c r="O323" s="116">
        <f t="shared" si="89"/>
        <v>30.400000000000002</v>
      </c>
      <c r="P323" s="115">
        <f t="shared" si="90"/>
        <v>8.6333333333333329</v>
      </c>
      <c r="Q323" s="115">
        <f t="shared" si="91"/>
        <v>7.6333333333333329</v>
      </c>
      <c r="R323" s="121">
        <f t="shared" si="92"/>
        <v>-3.6727272727272791</v>
      </c>
      <c r="S323" s="116">
        <f t="shared" si="93"/>
        <v>26.366666666666667</v>
      </c>
      <c r="T323" s="116">
        <f t="shared" si="94"/>
        <v>0.67637540453074441</v>
      </c>
      <c r="U323" s="115">
        <f t="shared" si="84"/>
        <v>143.9473684210526</v>
      </c>
      <c r="V323" s="115">
        <f t="shared" si="95"/>
        <v>964.49760765550218</v>
      </c>
      <c r="W323">
        <f t="shared" si="85"/>
        <v>0</v>
      </c>
      <c r="X323">
        <f t="shared" si="86"/>
        <v>1</v>
      </c>
      <c r="Y323">
        <v>0</v>
      </c>
      <c r="Z323">
        <f t="shared" si="102"/>
        <v>13.86</v>
      </c>
      <c r="AA323" s="122">
        <f t="shared" si="103"/>
        <v>48.300000000000004</v>
      </c>
      <c r="AB323" s="123">
        <f t="shared" si="96"/>
        <v>8.0500000000000007</v>
      </c>
      <c r="AC323" s="123">
        <f t="shared" si="97"/>
        <v>8</v>
      </c>
    </row>
    <row r="324" spans="1:29" x14ac:dyDescent="0.25">
      <c r="A324" s="7" t="s">
        <v>333</v>
      </c>
      <c r="B324" s="7" t="s">
        <v>334</v>
      </c>
      <c r="C324" s="7">
        <v>10</v>
      </c>
      <c r="D324" s="7">
        <v>6</v>
      </c>
      <c r="E324" s="7">
        <v>7.4</v>
      </c>
      <c r="F324" s="7">
        <v>44.400000000000006</v>
      </c>
      <c r="G324" s="116">
        <f t="shared" si="87"/>
        <v>32.400000000000006</v>
      </c>
      <c r="H324" s="7">
        <v>47</v>
      </c>
      <c r="I324" s="7" t="s">
        <v>260</v>
      </c>
      <c r="J324" s="130">
        <v>1101</v>
      </c>
      <c r="K324" s="130"/>
      <c r="L324" s="115">
        <v>0</v>
      </c>
      <c r="M324" s="114">
        <f t="shared" si="98"/>
        <v>44.400000000000006</v>
      </c>
      <c r="N324" s="114">
        <f t="shared" si="88"/>
        <v>26.909090909090914</v>
      </c>
      <c r="O324" s="116">
        <f t="shared" si="89"/>
        <v>19.63636363636364</v>
      </c>
      <c r="P324" s="115">
        <f t="shared" si="90"/>
        <v>6.166666666666667</v>
      </c>
      <c r="Q324" s="115">
        <f t="shared" si="91"/>
        <v>5.166666666666667</v>
      </c>
      <c r="R324" s="121">
        <f t="shared" si="92"/>
        <v>20.090909090909086</v>
      </c>
      <c r="S324" s="116">
        <f t="shared" si="93"/>
        <v>41.833333333333336</v>
      </c>
      <c r="T324" s="116">
        <f t="shared" si="94"/>
        <v>0.57446808510638303</v>
      </c>
      <c r="U324" s="115">
        <f t="shared" si="84"/>
        <v>187.22222222222217</v>
      </c>
      <c r="V324" s="115">
        <f t="shared" si="95"/>
        <v>1153.3333333333333</v>
      </c>
      <c r="W324">
        <f t="shared" si="85"/>
        <v>0</v>
      </c>
      <c r="X324">
        <f t="shared" si="86"/>
        <v>1</v>
      </c>
      <c r="Y324">
        <v>0</v>
      </c>
      <c r="Z324">
        <f t="shared" si="102"/>
        <v>12.209999999999999</v>
      </c>
      <c r="AA324" s="122">
        <f t="shared" si="103"/>
        <v>32.190000000000005</v>
      </c>
      <c r="AB324" s="123">
        <f t="shared" si="96"/>
        <v>5.3650000000000011</v>
      </c>
      <c r="AC324" s="123">
        <f t="shared" si="97"/>
        <v>5</v>
      </c>
    </row>
    <row r="325" spans="1:29" x14ac:dyDescent="0.25">
      <c r="A325" s="7" t="s">
        <v>333</v>
      </c>
      <c r="B325" s="7" t="s">
        <v>334</v>
      </c>
      <c r="C325" s="7">
        <v>10</v>
      </c>
      <c r="D325" s="7">
        <v>6</v>
      </c>
      <c r="E325" s="7">
        <v>7.4</v>
      </c>
      <c r="F325" s="7">
        <v>44.400000000000006</v>
      </c>
      <c r="G325" s="116">
        <f t="shared" si="87"/>
        <v>32.400000000000006</v>
      </c>
      <c r="H325" s="7">
        <v>38</v>
      </c>
      <c r="I325" s="7" t="s">
        <v>261</v>
      </c>
      <c r="J325" s="130">
        <v>101</v>
      </c>
      <c r="K325" s="130"/>
      <c r="L325" s="115">
        <v>0</v>
      </c>
      <c r="M325" s="114">
        <f t="shared" si="98"/>
        <v>44.400000000000006</v>
      </c>
      <c r="N325" s="114">
        <f t="shared" si="88"/>
        <v>26.909090909090914</v>
      </c>
      <c r="O325" s="116">
        <f t="shared" si="89"/>
        <v>19.63636363636364</v>
      </c>
      <c r="P325" s="115">
        <f t="shared" si="90"/>
        <v>6.166666666666667</v>
      </c>
      <c r="Q325" s="115">
        <f t="shared" si="91"/>
        <v>5.166666666666667</v>
      </c>
      <c r="R325" s="121">
        <f t="shared" si="92"/>
        <v>11.090909090909086</v>
      </c>
      <c r="S325" s="116">
        <f t="shared" si="93"/>
        <v>32.833333333333329</v>
      </c>
      <c r="T325" s="116">
        <f t="shared" si="94"/>
        <v>0.57446808510638303</v>
      </c>
      <c r="U325" s="115">
        <f t="shared" si="84"/>
        <v>187.22222222222217</v>
      </c>
      <c r="V325" s="115">
        <f t="shared" si="95"/>
        <v>1153.3333333333333</v>
      </c>
      <c r="W325">
        <f t="shared" si="85"/>
        <v>0</v>
      </c>
      <c r="X325">
        <f t="shared" si="86"/>
        <v>1</v>
      </c>
      <c r="Y325">
        <v>0</v>
      </c>
      <c r="Z325">
        <f t="shared" si="102"/>
        <v>12.209999999999999</v>
      </c>
      <c r="AA325" s="122">
        <f t="shared" si="103"/>
        <v>32.190000000000005</v>
      </c>
      <c r="AB325" s="123">
        <f t="shared" si="96"/>
        <v>5.3650000000000011</v>
      </c>
      <c r="AC325" s="123">
        <f t="shared" si="97"/>
        <v>5</v>
      </c>
    </row>
    <row r="326" spans="1:29" x14ac:dyDescent="0.25">
      <c r="A326" s="7" t="s">
        <v>333</v>
      </c>
      <c r="B326" s="7" t="s">
        <v>334</v>
      </c>
      <c r="C326" s="7">
        <v>11</v>
      </c>
      <c r="D326" s="7">
        <v>3.7</v>
      </c>
      <c r="E326" s="7">
        <v>7.8</v>
      </c>
      <c r="F326" s="7">
        <v>28.86</v>
      </c>
      <c r="G326" s="116">
        <f t="shared" si="87"/>
        <v>16.86</v>
      </c>
      <c r="H326" s="7">
        <v>35</v>
      </c>
      <c r="I326" s="7" t="s">
        <v>260</v>
      </c>
      <c r="J326" s="130">
        <v>901</v>
      </c>
      <c r="K326" s="130"/>
      <c r="L326" s="115">
        <v>0</v>
      </c>
      <c r="M326" s="114">
        <f t="shared" si="98"/>
        <v>28.86</v>
      </c>
      <c r="N326" s="114">
        <f t="shared" si="88"/>
        <v>17.490909090909092</v>
      </c>
      <c r="O326" s="116">
        <f t="shared" si="89"/>
        <v>10.218181818181819</v>
      </c>
      <c r="P326" s="115">
        <f t="shared" si="90"/>
        <v>4.0083333333333329</v>
      </c>
      <c r="Q326" s="115">
        <f t="shared" si="91"/>
        <v>3.0083333333333329</v>
      </c>
      <c r="R326" s="121">
        <f t="shared" si="92"/>
        <v>17.509090909090908</v>
      </c>
      <c r="S326" s="116">
        <f t="shared" si="93"/>
        <v>31.991666666666667</v>
      </c>
      <c r="T326" s="116">
        <f t="shared" si="94"/>
        <v>0.41262848751835535</v>
      </c>
      <c r="U326" s="115">
        <f t="shared" ref="U326:U389" si="104">($X$4*100/T326)-(100)</f>
        <v>299.87544483985766</v>
      </c>
      <c r="V326" s="115">
        <f t="shared" si="95"/>
        <v>1644.9110320284699</v>
      </c>
      <c r="W326">
        <f t="shared" ref="W326:W389" si="105">+IF(D326&gt;E326,1,0)</f>
        <v>0</v>
      </c>
      <c r="X326">
        <f t="shared" ref="X326:X389" si="106">+IF(E326&gt;D326,1,0)</f>
        <v>1</v>
      </c>
      <c r="Y326">
        <v>0</v>
      </c>
      <c r="Z326">
        <f t="shared" si="102"/>
        <v>12.87</v>
      </c>
      <c r="AA326" s="122">
        <f t="shared" si="103"/>
        <v>15.99</v>
      </c>
      <c r="AB326" s="123">
        <f t="shared" si="96"/>
        <v>2.665</v>
      </c>
      <c r="AC326" s="123">
        <f t="shared" si="97"/>
        <v>2</v>
      </c>
    </row>
    <row r="327" spans="1:29" x14ac:dyDescent="0.25">
      <c r="A327" s="7" t="s">
        <v>333</v>
      </c>
      <c r="B327" s="7" t="s">
        <v>334</v>
      </c>
      <c r="C327" s="7">
        <v>12</v>
      </c>
      <c r="D327" s="7">
        <v>4.5999999999999996</v>
      </c>
      <c r="E327" s="7">
        <v>7.3</v>
      </c>
      <c r="F327" s="7">
        <v>33.58</v>
      </c>
      <c r="G327" s="116">
        <f t="shared" ref="G327:G390" si="107">F327-12</f>
        <v>21.58</v>
      </c>
      <c r="H327" s="7">
        <v>42</v>
      </c>
      <c r="I327" s="7" t="s">
        <v>261</v>
      </c>
      <c r="J327" s="130">
        <v>301</v>
      </c>
      <c r="K327" s="130"/>
      <c r="L327" s="115">
        <v>0</v>
      </c>
      <c r="M327" s="114">
        <f t="shared" si="98"/>
        <v>33.58</v>
      </c>
      <c r="N327" s="114">
        <f t="shared" ref="N327:N390" si="108">(F327-L327)/1.65</f>
        <v>20.351515151515152</v>
      </c>
      <c r="O327" s="116">
        <f t="shared" ref="O327:O390" si="109">(G327-L327)/1.65</f>
        <v>13.078787878787878</v>
      </c>
      <c r="P327" s="115">
        <f t="shared" ref="P327:P390" si="110">M327/7.2</f>
        <v>4.6638888888888888</v>
      </c>
      <c r="Q327" s="115">
        <f t="shared" ref="Q327:Q390" si="111">P327-1</f>
        <v>3.6638888888888888</v>
      </c>
      <c r="R327" s="121">
        <f t="shared" ref="R327:R390" si="112">H327-N327</f>
        <v>21.648484848484848</v>
      </c>
      <c r="S327" s="116">
        <f t="shared" ref="S327:S390" si="113">H327-P327+1</f>
        <v>38.336111111111109</v>
      </c>
      <c r="T327" s="116">
        <f t="shared" ref="T327:T390" si="114">G327/(M327+12)</f>
        <v>0.47345326897762174</v>
      </c>
      <c r="U327" s="115">
        <f t="shared" si="104"/>
        <v>248.50324374420762</v>
      </c>
      <c r="V327" s="115">
        <f t="shared" ref="V327:V390" si="115">($Y$4*100/T327)-(100)</f>
        <v>1420.7414272474514</v>
      </c>
      <c r="W327">
        <f t="shared" si="105"/>
        <v>0</v>
      </c>
      <c r="X327">
        <f t="shared" si="106"/>
        <v>1</v>
      </c>
      <c r="Y327">
        <v>0</v>
      </c>
      <c r="Z327">
        <f t="shared" si="102"/>
        <v>12.045</v>
      </c>
      <c r="AA327" s="122">
        <f t="shared" si="103"/>
        <v>21.534999999999997</v>
      </c>
      <c r="AB327" s="123">
        <f t="shared" ref="AB327:AB390" si="116">+AA327/6</f>
        <v>3.589166666666666</v>
      </c>
      <c r="AC327" s="123">
        <f t="shared" ref="AC327:AC390" si="117">+ROUNDDOWN(AB327,0)</f>
        <v>3</v>
      </c>
    </row>
    <row r="328" spans="1:29" x14ac:dyDescent="0.25">
      <c r="A328" s="7" t="s">
        <v>333</v>
      </c>
      <c r="B328" s="7" t="s">
        <v>334</v>
      </c>
      <c r="C328" s="7">
        <v>12</v>
      </c>
      <c r="D328" s="7">
        <v>4.5999999999999996</v>
      </c>
      <c r="E328" s="7">
        <v>7.3</v>
      </c>
      <c r="F328" s="7">
        <v>33.58</v>
      </c>
      <c r="G328" s="116">
        <f t="shared" si="107"/>
        <v>21.58</v>
      </c>
      <c r="H328" s="7">
        <v>36</v>
      </c>
      <c r="I328" s="7" t="s">
        <v>260</v>
      </c>
      <c r="J328" s="130">
        <v>902</v>
      </c>
      <c r="K328" s="130"/>
      <c r="L328" s="115">
        <v>0</v>
      </c>
      <c r="M328" s="114">
        <f t="shared" ref="M328:M391" si="118">F328-L328</f>
        <v>33.58</v>
      </c>
      <c r="N328" s="114">
        <f t="shared" si="108"/>
        <v>20.351515151515152</v>
      </c>
      <c r="O328" s="116">
        <f t="shared" si="109"/>
        <v>13.078787878787878</v>
      </c>
      <c r="P328" s="115">
        <f t="shared" si="110"/>
        <v>4.6638888888888888</v>
      </c>
      <c r="Q328" s="115">
        <f t="shared" si="111"/>
        <v>3.6638888888888888</v>
      </c>
      <c r="R328" s="121">
        <f t="shared" si="112"/>
        <v>15.648484848484848</v>
      </c>
      <c r="S328" s="116">
        <f t="shared" si="113"/>
        <v>32.336111111111109</v>
      </c>
      <c r="T328" s="116">
        <f t="shared" si="114"/>
        <v>0.47345326897762174</v>
      </c>
      <c r="U328" s="115">
        <f t="shared" si="104"/>
        <v>248.50324374420762</v>
      </c>
      <c r="V328" s="115">
        <f t="shared" si="115"/>
        <v>1420.7414272474514</v>
      </c>
      <c r="W328">
        <f t="shared" si="105"/>
        <v>0</v>
      </c>
      <c r="X328">
        <f t="shared" si="106"/>
        <v>1</v>
      </c>
      <c r="Y328">
        <v>0</v>
      </c>
      <c r="Z328">
        <f t="shared" si="102"/>
        <v>12.045</v>
      </c>
      <c r="AA328" s="122">
        <f t="shared" si="103"/>
        <v>21.534999999999997</v>
      </c>
      <c r="AB328" s="123">
        <f t="shared" si="116"/>
        <v>3.589166666666666</v>
      </c>
      <c r="AC328" s="123">
        <f t="shared" si="117"/>
        <v>3</v>
      </c>
    </row>
    <row r="329" spans="1:29" x14ac:dyDescent="0.25">
      <c r="A329" s="7" t="s">
        <v>333</v>
      </c>
      <c r="B329" s="7" t="s">
        <v>334</v>
      </c>
      <c r="C329" s="7">
        <v>13</v>
      </c>
      <c r="D329" s="7">
        <v>6.2</v>
      </c>
      <c r="E329" s="7">
        <v>7.8</v>
      </c>
      <c r="F329" s="7">
        <v>48.36</v>
      </c>
      <c r="G329" s="116">
        <f t="shared" si="107"/>
        <v>36.36</v>
      </c>
      <c r="H329" s="7">
        <v>42</v>
      </c>
      <c r="I329" s="7" t="s">
        <v>260</v>
      </c>
      <c r="J329" s="130">
        <v>801</v>
      </c>
      <c r="K329" s="130"/>
      <c r="L329" s="115">
        <v>0</v>
      </c>
      <c r="M329" s="114">
        <f t="shared" si="118"/>
        <v>48.36</v>
      </c>
      <c r="N329" s="114">
        <f t="shared" si="108"/>
        <v>29.309090909090909</v>
      </c>
      <c r="O329" s="116">
        <f t="shared" si="109"/>
        <v>22.036363636363639</v>
      </c>
      <c r="P329" s="115">
        <f t="shared" si="110"/>
        <v>6.7166666666666668</v>
      </c>
      <c r="Q329" s="115">
        <f t="shared" si="111"/>
        <v>5.7166666666666668</v>
      </c>
      <c r="R329" s="121">
        <f t="shared" si="112"/>
        <v>12.690909090909091</v>
      </c>
      <c r="S329" s="116">
        <f t="shared" si="113"/>
        <v>36.283333333333331</v>
      </c>
      <c r="T329" s="116">
        <f t="shared" si="114"/>
        <v>0.60238568588469188</v>
      </c>
      <c r="U329" s="115">
        <f t="shared" si="104"/>
        <v>173.91089108910887</v>
      </c>
      <c r="V329" s="115">
        <f t="shared" si="115"/>
        <v>1095.2475247524751</v>
      </c>
      <c r="W329">
        <f t="shared" si="105"/>
        <v>0</v>
      </c>
      <c r="X329">
        <f t="shared" si="106"/>
        <v>1</v>
      </c>
      <c r="Y329">
        <v>0</v>
      </c>
      <c r="Z329">
        <f t="shared" si="102"/>
        <v>12.87</v>
      </c>
      <c r="AA329" s="122">
        <f t="shared" si="103"/>
        <v>35.49</v>
      </c>
      <c r="AB329" s="123">
        <f t="shared" si="116"/>
        <v>5.915</v>
      </c>
      <c r="AC329" s="123">
        <f t="shared" si="117"/>
        <v>5</v>
      </c>
    </row>
    <row r="330" spans="1:29" x14ac:dyDescent="0.25">
      <c r="A330" s="7" t="s">
        <v>333</v>
      </c>
      <c r="B330" s="7" t="s">
        <v>334</v>
      </c>
      <c r="C330" s="7">
        <v>13</v>
      </c>
      <c r="D330" s="7">
        <v>6.2</v>
      </c>
      <c r="E330" s="7">
        <v>7.8</v>
      </c>
      <c r="F330" s="7">
        <v>48.36</v>
      </c>
      <c r="G330" s="116">
        <f t="shared" si="107"/>
        <v>36.36</v>
      </c>
      <c r="H330" s="7">
        <v>42</v>
      </c>
      <c r="I330" s="7" t="s">
        <v>261</v>
      </c>
      <c r="J330" s="130">
        <v>501</v>
      </c>
      <c r="K330" s="130"/>
      <c r="L330" s="115">
        <v>0</v>
      </c>
      <c r="M330" s="114">
        <f t="shared" si="118"/>
        <v>48.36</v>
      </c>
      <c r="N330" s="114">
        <f t="shared" si="108"/>
        <v>29.309090909090909</v>
      </c>
      <c r="O330" s="116">
        <f t="shared" si="109"/>
        <v>22.036363636363639</v>
      </c>
      <c r="P330" s="115">
        <f t="shared" si="110"/>
        <v>6.7166666666666668</v>
      </c>
      <c r="Q330" s="115">
        <f t="shared" si="111"/>
        <v>5.7166666666666668</v>
      </c>
      <c r="R330" s="121">
        <f t="shared" si="112"/>
        <v>12.690909090909091</v>
      </c>
      <c r="S330" s="116">
        <f t="shared" si="113"/>
        <v>36.283333333333331</v>
      </c>
      <c r="T330" s="116">
        <f t="shared" si="114"/>
        <v>0.60238568588469188</v>
      </c>
      <c r="U330" s="115">
        <f t="shared" si="104"/>
        <v>173.91089108910887</v>
      </c>
      <c r="V330" s="115">
        <f t="shared" si="115"/>
        <v>1095.2475247524751</v>
      </c>
      <c r="W330">
        <f t="shared" si="105"/>
        <v>0</v>
      </c>
      <c r="X330">
        <f t="shared" si="106"/>
        <v>1</v>
      </c>
      <c r="Y330">
        <v>0</v>
      </c>
      <c r="Z330">
        <f t="shared" si="102"/>
        <v>12.87</v>
      </c>
      <c r="AA330" s="122">
        <f t="shared" si="103"/>
        <v>35.49</v>
      </c>
      <c r="AB330" s="123">
        <f t="shared" si="116"/>
        <v>5.915</v>
      </c>
      <c r="AC330" s="123">
        <f t="shared" si="117"/>
        <v>5</v>
      </c>
    </row>
    <row r="331" spans="1:29" x14ac:dyDescent="0.25">
      <c r="A331" s="7" t="s">
        <v>333</v>
      </c>
      <c r="B331" s="7" t="s">
        <v>334</v>
      </c>
      <c r="C331" s="7">
        <v>14</v>
      </c>
      <c r="D331" s="7">
        <v>6</v>
      </c>
      <c r="E331" s="7">
        <v>8.1</v>
      </c>
      <c r="F331" s="7">
        <v>48.599999999999994</v>
      </c>
      <c r="G331" s="116">
        <f t="shared" si="107"/>
        <v>36.599999999999994</v>
      </c>
      <c r="H331" s="7">
        <v>30</v>
      </c>
      <c r="I331" s="7" t="s">
        <v>260</v>
      </c>
      <c r="J331" s="130" t="s">
        <v>304</v>
      </c>
      <c r="K331" s="130"/>
      <c r="L331" s="115">
        <v>0</v>
      </c>
      <c r="M331" s="114">
        <f t="shared" si="118"/>
        <v>48.599999999999994</v>
      </c>
      <c r="N331" s="114">
        <f t="shared" si="108"/>
        <v>29.454545454545453</v>
      </c>
      <c r="O331" s="116">
        <f t="shared" si="109"/>
        <v>22.18181818181818</v>
      </c>
      <c r="P331" s="115">
        <f t="shared" si="110"/>
        <v>6.7499999999999991</v>
      </c>
      <c r="Q331" s="115">
        <f t="shared" si="111"/>
        <v>5.7499999999999991</v>
      </c>
      <c r="R331" s="121">
        <f t="shared" si="112"/>
        <v>0.54545454545454675</v>
      </c>
      <c r="S331" s="116">
        <f t="shared" si="113"/>
        <v>24.25</v>
      </c>
      <c r="T331" s="116">
        <f t="shared" si="114"/>
        <v>0.60396039603960394</v>
      </c>
      <c r="U331" s="115">
        <f t="shared" si="104"/>
        <v>173.19672131147541</v>
      </c>
      <c r="V331" s="115">
        <f t="shared" si="115"/>
        <v>1092.1311475409836</v>
      </c>
      <c r="W331">
        <f t="shared" si="105"/>
        <v>0</v>
      </c>
      <c r="X331">
        <f t="shared" si="106"/>
        <v>1</v>
      </c>
      <c r="Y331">
        <v>0</v>
      </c>
      <c r="Z331">
        <f t="shared" si="102"/>
        <v>13.364999999999998</v>
      </c>
      <c r="AA331" s="122">
        <f t="shared" si="103"/>
        <v>35.234999999999999</v>
      </c>
      <c r="AB331" s="123">
        <f t="shared" si="116"/>
        <v>5.8724999999999996</v>
      </c>
      <c r="AC331" s="123">
        <f t="shared" si="117"/>
        <v>5</v>
      </c>
    </row>
    <row r="332" spans="1:29" x14ac:dyDescent="0.25">
      <c r="A332" s="7" t="s">
        <v>333</v>
      </c>
      <c r="B332" s="7" t="s">
        <v>334</v>
      </c>
      <c r="C332" s="7">
        <v>15</v>
      </c>
      <c r="D332" s="7">
        <v>6</v>
      </c>
      <c r="E332" s="7">
        <v>8.4</v>
      </c>
      <c r="F332" s="7">
        <v>50.400000000000006</v>
      </c>
      <c r="G332" s="116">
        <f t="shared" si="107"/>
        <v>38.400000000000006</v>
      </c>
      <c r="H332" s="7">
        <v>24</v>
      </c>
      <c r="I332" s="7" t="s">
        <v>260</v>
      </c>
      <c r="J332" s="130" t="s">
        <v>268</v>
      </c>
      <c r="K332" s="130"/>
      <c r="L332" s="115">
        <v>0</v>
      </c>
      <c r="M332" s="114">
        <f t="shared" si="118"/>
        <v>50.400000000000006</v>
      </c>
      <c r="N332" s="114">
        <f t="shared" si="108"/>
        <v>30.54545454545455</v>
      </c>
      <c r="O332" s="116">
        <f t="shared" si="109"/>
        <v>23.272727272727277</v>
      </c>
      <c r="P332" s="115">
        <f t="shared" si="110"/>
        <v>7.0000000000000009</v>
      </c>
      <c r="Q332" s="115">
        <f t="shared" si="111"/>
        <v>6.0000000000000009</v>
      </c>
      <c r="R332" s="121">
        <f t="shared" si="112"/>
        <v>-6.5454545454545503</v>
      </c>
      <c r="S332" s="116">
        <f t="shared" si="113"/>
        <v>18</v>
      </c>
      <c r="T332" s="116">
        <f t="shared" si="114"/>
        <v>0.61538461538461542</v>
      </c>
      <c r="U332" s="115">
        <f t="shared" si="104"/>
        <v>168.125</v>
      </c>
      <c r="V332" s="115">
        <f t="shared" si="115"/>
        <v>1070</v>
      </c>
      <c r="W332">
        <f t="shared" si="105"/>
        <v>0</v>
      </c>
      <c r="X332">
        <f t="shared" si="106"/>
        <v>1</v>
      </c>
      <c r="Y332">
        <v>0</v>
      </c>
      <c r="Z332">
        <f t="shared" si="102"/>
        <v>13.86</v>
      </c>
      <c r="AA332" s="122">
        <f t="shared" si="103"/>
        <v>36.540000000000006</v>
      </c>
      <c r="AB332" s="123">
        <f t="shared" si="116"/>
        <v>6.0900000000000007</v>
      </c>
      <c r="AC332" s="123">
        <f t="shared" si="117"/>
        <v>6</v>
      </c>
    </row>
    <row r="333" spans="1:29" x14ac:dyDescent="0.25">
      <c r="A333" s="7" t="s">
        <v>333</v>
      </c>
      <c r="B333" s="7" t="s">
        <v>334</v>
      </c>
      <c r="C333" s="7">
        <v>15</v>
      </c>
      <c r="D333" s="7">
        <v>6</v>
      </c>
      <c r="E333" s="7">
        <v>8.4</v>
      </c>
      <c r="F333" s="7">
        <v>50.400000000000006</v>
      </c>
      <c r="G333" s="116">
        <f t="shared" si="107"/>
        <v>38.400000000000006</v>
      </c>
      <c r="H333" s="7">
        <v>23</v>
      </c>
      <c r="I333" s="7" t="s">
        <v>261</v>
      </c>
      <c r="J333" s="130" t="s">
        <v>270</v>
      </c>
      <c r="K333" s="130"/>
      <c r="L333" s="115">
        <v>0</v>
      </c>
      <c r="M333" s="114">
        <f t="shared" si="118"/>
        <v>50.400000000000006</v>
      </c>
      <c r="N333" s="114">
        <f t="shared" si="108"/>
        <v>30.54545454545455</v>
      </c>
      <c r="O333" s="116">
        <f t="shared" si="109"/>
        <v>23.272727272727277</v>
      </c>
      <c r="P333" s="115">
        <f t="shared" si="110"/>
        <v>7.0000000000000009</v>
      </c>
      <c r="Q333" s="115">
        <f t="shared" si="111"/>
        <v>6.0000000000000009</v>
      </c>
      <c r="R333" s="121">
        <f t="shared" si="112"/>
        <v>-7.5454545454545503</v>
      </c>
      <c r="S333" s="116">
        <f t="shared" si="113"/>
        <v>17</v>
      </c>
      <c r="T333" s="116">
        <f t="shared" si="114"/>
        <v>0.61538461538461542</v>
      </c>
      <c r="U333" s="115">
        <f t="shared" si="104"/>
        <v>168.125</v>
      </c>
      <c r="V333" s="115">
        <f t="shared" si="115"/>
        <v>1070</v>
      </c>
      <c r="W333">
        <f t="shared" si="105"/>
        <v>0</v>
      </c>
      <c r="X333">
        <f t="shared" si="106"/>
        <v>1</v>
      </c>
      <c r="Y333">
        <v>0</v>
      </c>
      <c r="Z333">
        <f t="shared" si="102"/>
        <v>13.86</v>
      </c>
      <c r="AA333" s="122">
        <f t="shared" si="103"/>
        <v>36.540000000000006</v>
      </c>
      <c r="AB333" s="123">
        <f t="shared" si="116"/>
        <v>6.0900000000000007</v>
      </c>
      <c r="AC333" s="123">
        <f t="shared" si="117"/>
        <v>6</v>
      </c>
    </row>
    <row r="334" spans="1:29" x14ac:dyDescent="0.25">
      <c r="A334" s="7" t="s">
        <v>336</v>
      </c>
      <c r="B334" s="7" t="s">
        <v>337</v>
      </c>
      <c r="C334" s="7">
        <v>1</v>
      </c>
      <c r="D334" s="7">
        <v>8.39</v>
      </c>
      <c r="E334" s="7">
        <v>5.92</v>
      </c>
      <c r="F334" s="7">
        <v>49.668800000000005</v>
      </c>
      <c r="G334" s="116">
        <f t="shared" si="107"/>
        <v>37.668800000000005</v>
      </c>
      <c r="H334" s="7">
        <v>40</v>
      </c>
      <c r="I334" s="7" t="s">
        <v>338</v>
      </c>
      <c r="J334" s="130">
        <v>601</v>
      </c>
      <c r="K334" s="130" t="s">
        <v>339</v>
      </c>
      <c r="L334" s="115">
        <v>0</v>
      </c>
      <c r="M334" s="114">
        <f t="shared" si="118"/>
        <v>49.668800000000005</v>
      </c>
      <c r="N334" s="114">
        <f t="shared" si="108"/>
        <v>30.102303030303034</v>
      </c>
      <c r="O334" s="116">
        <f t="shared" si="109"/>
        <v>22.829575757575761</v>
      </c>
      <c r="P334" s="115">
        <f t="shared" si="110"/>
        <v>6.8984444444444453</v>
      </c>
      <c r="Q334" s="115">
        <f t="shared" si="111"/>
        <v>5.8984444444444453</v>
      </c>
      <c r="R334" s="121">
        <f t="shared" si="112"/>
        <v>9.8976969696969661</v>
      </c>
      <c r="S334" s="116">
        <f t="shared" si="113"/>
        <v>34.101555555555557</v>
      </c>
      <c r="T334" s="116">
        <f t="shared" si="114"/>
        <v>0.61082427418727137</v>
      </c>
      <c r="U334" s="115">
        <f t="shared" si="104"/>
        <v>170.12678927919126</v>
      </c>
      <c r="V334" s="115">
        <f t="shared" si="115"/>
        <v>1078.7350804910163</v>
      </c>
      <c r="W334">
        <f t="shared" si="105"/>
        <v>1</v>
      </c>
      <c r="X334">
        <f t="shared" si="106"/>
        <v>0</v>
      </c>
      <c r="Y334">
        <f t="shared" ref="Y334:Y347" si="119">+D334*1.65</f>
        <v>13.843500000000001</v>
      </c>
      <c r="AA334" s="122">
        <f t="shared" ref="AA334:AA347" si="120">+F334-Y334</f>
        <v>35.825300000000006</v>
      </c>
      <c r="AB334" s="123">
        <f t="shared" si="116"/>
        <v>5.970883333333334</v>
      </c>
      <c r="AC334" s="123">
        <f t="shared" si="117"/>
        <v>5</v>
      </c>
    </row>
    <row r="335" spans="1:29" x14ac:dyDescent="0.25">
      <c r="A335" s="7" t="s">
        <v>336</v>
      </c>
      <c r="B335" s="7" t="s">
        <v>337</v>
      </c>
      <c r="C335" s="7">
        <v>2</v>
      </c>
      <c r="D335" s="7">
        <v>9</v>
      </c>
      <c r="E335" s="7">
        <v>6.1</v>
      </c>
      <c r="F335" s="7">
        <v>54.9</v>
      </c>
      <c r="G335" s="116">
        <f t="shared" si="107"/>
        <v>42.9</v>
      </c>
      <c r="H335" s="7">
        <v>41</v>
      </c>
      <c r="I335" s="7" t="s">
        <v>338</v>
      </c>
      <c r="J335" s="130">
        <v>602</v>
      </c>
      <c r="K335" s="130" t="s">
        <v>339</v>
      </c>
      <c r="L335" s="115">
        <v>0</v>
      </c>
      <c r="M335" s="114">
        <f t="shared" si="118"/>
        <v>54.9</v>
      </c>
      <c r="N335" s="114">
        <f t="shared" si="108"/>
        <v>33.272727272727273</v>
      </c>
      <c r="O335" s="116">
        <f t="shared" si="109"/>
        <v>26</v>
      </c>
      <c r="P335" s="115">
        <f t="shared" si="110"/>
        <v>7.625</v>
      </c>
      <c r="Q335" s="115">
        <f t="shared" si="111"/>
        <v>6.625</v>
      </c>
      <c r="R335" s="121">
        <f t="shared" si="112"/>
        <v>7.7272727272727266</v>
      </c>
      <c r="S335" s="116">
        <f t="shared" si="113"/>
        <v>34.375</v>
      </c>
      <c r="T335" s="116">
        <f t="shared" si="114"/>
        <v>0.64125560538116588</v>
      </c>
      <c r="U335" s="115">
        <f t="shared" si="104"/>
        <v>157.30769230769232</v>
      </c>
      <c r="V335" s="115">
        <f t="shared" si="115"/>
        <v>1022.7972027972028</v>
      </c>
      <c r="W335">
        <f t="shared" si="105"/>
        <v>1</v>
      </c>
      <c r="X335">
        <f t="shared" si="106"/>
        <v>0</v>
      </c>
      <c r="Y335">
        <f t="shared" si="119"/>
        <v>14.85</v>
      </c>
      <c r="AA335" s="122">
        <f t="shared" si="120"/>
        <v>40.049999999999997</v>
      </c>
      <c r="AB335" s="123">
        <f t="shared" si="116"/>
        <v>6.6749999999999998</v>
      </c>
      <c r="AC335" s="123">
        <f t="shared" si="117"/>
        <v>6</v>
      </c>
    </row>
    <row r="336" spans="1:29" x14ac:dyDescent="0.25">
      <c r="A336" s="7" t="s">
        <v>336</v>
      </c>
      <c r="B336" s="7" t="s">
        <v>337</v>
      </c>
      <c r="C336" s="7">
        <v>3</v>
      </c>
      <c r="D336" s="7">
        <v>8.91</v>
      </c>
      <c r="E336" s="7">
        <v>5.92</v>
      </c>
      <c r="F336" s="7">
        <v>52.747199999999999</v>
      </c>
      <c r="G336" s="116">
        <f t="shared" si="107"/>
        <v>40.747199999999999</v>
      </c>
      <c r="H336" s="7">
        <v>31</v>
      </c>
      <c r="I336" s="7" t="s">
        <v>338</v>
      </c>
      <c r="J336" s="130">
        <v>603</v>
      </c>
      <c r="K336" s="130" t="s">
        <v>339</v>
      </c>
      <c r="L336" s="115">
        <v>0</v>
      </c>
      <c r="M336" s="114">
        <f t="shared" si="118"/>
        <v>52.747199999999999</v>
      </c>
      <c r="N336" s="114">
        <f t="shared" si="108"/>
        <v>31.968</v>
      </c>
      <c r="O336" s="116">
        <f t="shared" si="109"/>
        <v>24.695272727272727</v>
      </c>
      <c r="P336" s="115">
        <f t="shared" si="110"/>
        <v>7.3259999999999996</v>
      </c>
      <c r="Q336" s="115">
        <f t="shared" si="111"/>
        <v>6.3259999999999996</v>
      </c>
      <c r="R336" s="121">
        <f t="shared" si="112"/>
        <v>-0.96799999999999997</v>
      </c>
      <c r="S336" s="116">
        <f t="shared" si="113"/>
        <v>24.673999999999999</v>
      </c>
      <c r="T336" s="116">
        <f t="shared" si="114"/>
        <v>0.62932760026688417</v>
      </c>
      <c r="U336" s="115">
        <f t="shared" si="104"/>
        <v>162.18459182471435</v>
      </c>
      <c r="V336" s="115">
        <f t="shared" si="115"/>
        <v>1044.0782188714807</v>
      </c>
      <c r="W336">
        <f t="shared" si="105"/>
        <v>1</v>
      </c>
      <c r="X336">
        <f t="shared" si="106"/>
        <v>0</v>
      </c>
      <c r="Y336">
        <f t="shared" si="119"/>
        <v>14.701499999999999</v>
      </c>
      <c r="AA336" s="122">
        <f t="shared" si="120"/>
        <v>38.045699999999997</v>
      </c>
      <c r="AB336" s="123">
        <f t="shared" si="116"/>
        <v>6.3409499999999994</v>
      </c>
      <c r="AC336" s="123">
        <f t="shared" si="117"/>
        <v>6</v>
      </c>
    </row>
    <row r="337" spans="1:29" x14ac:dyDescent="0.25">
      <c r="A337" s="7" t="s">
        <v>336</v>
      </c>
      <c r="B337" s="7" t="s">
        <v>337</v>
      </c>
      <c r="C337" s="7">
        <v>4</v>
      </c>
      <c r="D337" s="7">
        <v>8.9700000000000006</v>
      </c>
      <c r="E337" s="7">
        <v>5.92</v>
      </c>
      <c r="F337" s="7">
        <v>53.102400000000003</v>
      </c>
      <c r="G337" s="116">
        <f t="shared" si="107"/>
        <v>41.102400000000003</v>
      </c>
      <c r="H337" s="7">
        <v>44</v>
      </c>
      <c r="I337" s="7" t="s">
        <v>338</v>
      </c>
      <c r="J337" s="130">
        <v>604</v>
      </c>
      <c r="K337" s="130" t="s">
        <v>339</v>
      </c>
      <c r="L337" s="115">
        <v>0</v>
      </c>
      <c r="M337" s="114">
        <f t="shared" si="118"/>
        <v>53.102400000000003</v>
      </c>
      <c r="N337" s="114">
        <f t="shared" si="108"/>
        <v>32.18327272727273</v>
      </c>
      <c r="O337" s="116">
        <f t="shared" si="109"/>
        <v>24.910545454545456</v>
      </c>
      <c r="P337" s="115">
        <f t="shared" si="110"/>
        <v>7.3753333333333337</v>
      </c>
      <c r="Q337" s="115">
        <f t="shared" si="111"/>
        <v>6.3753333333333337</v>
      </c>
      <c r="R337" s="121">
        <f t="shared" si="112"/>
        <v>11.81672727272727</v>
      </c>
      <c r="S337" s="116">
        <f t="shared" si="113"/>
        <v>37.62466666666667</v>
      </c>
      <c r="T337" s="116">
        <f t="shared" si="114"/>
        <v>0.63134999631349997</v>
      </c>
      <c r="U337" s="115">
        <f t="shared" si="104"/>
        <v>161.34473899334347</v>
      </c>
      <c r="V337" s="115">
        <f t="shared" si="115"/>
        <v>1040.4134065164078</v>
      </c>
      <c r="W337">
        <f t="shared" si="105"/>
        <v>1</v>
      </c>
      <c r="X337">
        <f t="shared" si="106"/>
        <v>0</v>
      </c>
      <c r="Y337">
        <f t="shared" si="119"/>
        <v>14.8005</v>
      </c>
      <c r="AA337" s="122">
        <f t="shared" si="120"/>
        <v>38.301900000000003</v>
      </c>
      <c r="AB337" s="123">
        <f t="shared" si="116"/>
        <v>6.3836500000000003</v>
      </c>
      <c r="AC337" s="123">
        <f t="shared" si="117"/>
        <v>6</v>
      </c>
    </row>
    <row r="338" spans="1:29" x14ac:dyDescent="0.25">
      <c r="A338" s="7" t="s">
        <v>336</v>
      </c>
      <c r="B338" s="7" t="s">
        <v>337</v>
      </c>
      <c r="C338" s="7">
        <v>5</v>
      </c>
      <c r="D338" s="7">
        <v>8.9499999999999993</v>
      </c>
      <c r="E338" s="7">
        <v>5.92</v>
      </c>
      <c r="F338" s="7">
        <v>52.983999999999995</v>
      </c>
      <c r="G338" s="116">
        <f t="shared" si="107"/>
        <v>40.983999999999995</v>
      </c>
      <c r="H338" s="7">
        <v>47</v>
      </c>
      <c r="I338" s="7" t="s">
        <v>338</v>
      </c>
      <c r="J338" s="130">
        <v>701</v>
      </c>
      <c r="K338" s="130" t="s">
        <v>339</v>
      </c>
      <c r="L338" s="115">
        <v>0</v>
      </c>
      <c r="M338" s="114">
        <f t="shared" si="118"/>
        <v>52.983999999999995</v>
      </c>
      <c r="N338" s="114">
        <f t="shared" si="108"/>
        <v>32.11151515151515</v>
      </c>
      <c r="O338" s="116">
        <f t="shared" si="109"/>
        <v>24.838787878787876</v>
      </c>
      <c r="P338" s="115">
        <f t="shared" si="110"/>
        <v>7.3588888888888881</v>
      </c>
      <c r="Q338" s="115">
        <f t="shared" si="111"/>
        <v>6.3588888888888881</v>
      </c>
      <c r="R338" s="121">
        <f t="shared" si="112"/>
        <v>14.88848484848485</v>
      </c>
      <c r="S338" s="116">
        <f t="shared" si="113"/>
        <v>40.641111111111115</v>
      </c>
      <c r="T338" s="116">
        <f t="shared" si="114"/>
        <v>0.63067832081743191</v>
      </c>
      <c r="U338" s="115">
        <f t="shared" si="104"/>
        <v>161.62307241850482</v>
      </c>
      <c r="V338" s="115">
        <f t="shared" si="115"/>
        <v>1041.6279523716573</v>
      </c>
      <c r="W338">
        <f t="shared" si="105"/>
        <v>1</v>
      </c>
      <c r="X338">
        <f t="shared" si="106"/>
        <v>0</v>
      </c>
      <c r="Y338">
        <f t="shared" si="119"/>
        <v>14.767499999999998</v>
      </c>
      <c r="AA338" s="122">
        <f t="shared" si="120"/>
        <v>38.216499999999996</v>
      </c>
      <c r="AB338" s="123">
        <f t="shared" si="116"/>
        <v>6.3694166666666661</v>
      </c>
      <c r="AC338" s="123">
        <f t="shared" si="117"/>
        <v>6</v>
      </c>
    </row>
    <row r="339" spans="1:29" x14ac:dyDescent="0.25">
      <c r="A339" s="7" t="s">
        <v>336</v>
      </c>
      <c r="B339" s="7" t="s">
        <v>337</v>
      </c>
      <c r="C339" s="7">
        <v>6</v>
      </c>
      <c r="D339" s="7">
        <v>8.9499999999999993</v>
      </c>
      <c r="E339" s="7">
        <v>5.92</v>
      </c>
      <c r="F339" s="7">
        <v>52.983999999999995</v>
      </c>
      <c r="G339" s="116">
        <f t="shared" si="107"/>
        <v>40.983999999999995</v>
      </c>
      <c r="H339" s="7">
        <v>51</v>
      </c>
      <c r="I339" s="7" t="s">
        <v>338</v>
      </c>
      <c r="J339" s="130">
        <v>702</v>
      </c>
      <c r="K339" s="130" t="s">
        <v>339</v>
      </c>
      <c r="L339" s="115">
        <v>0</v>
      </c>
      <c r="M339" s="114">
        <f t="shared" si="118"/>
        <v>52.983999999999995</v>
      </c>
      <c r="N339" s="114">
        <f t="shared" si="108"/>
        <v>32.11151515151515</v>
      </c>
      <c r="O339" s="116">
        <f t="shared" si="109"/>
        <v>24.838787878787876</v>
      </c>
      <c r="P339" s="115">
        <f t="shared" si="110"/>
        <v>7.3588888888888881</v>
      </c>
      <c r="Q339" s="115">
        <f t="shared" si="111"/>
        <v>6.3588888888888881</v>
      </c>
      <c r="R339" s="121">
        <f t="shared" si="112"/>
        <v>18.88848484848485</v>
      </c>
      <c r="S339" s="116">
        <f t="shared" si="113"/>
        <v>44.641111111111115</v>
      </c>
      <c r="T339" s="116">
        <f t="shared" si="114"/>
        <v>0.63067832081743191</v>
      </c>
      <c r="U339" s="115">
        <f t="shared" si="104"/>
        <v>161.62307241850482</v>
      </c>
      <c r="V339" s="115">
        <f t="shared" si="115"/>
        <v>1041.6279523716573</v>
      </c>
      <c r="W339">
        <f t="shared" si="105"/>
        <v>1</v>
      </c>
      <c r="X339">
        <f t="shared" si="106"/>
        <v>0</v>
      </c>
      <c r="Y339">
        <f t="shared" si="119"/>
        <v>14.767499999999998</v>
      </c>
      <c r="AA339" s="122">
        <f t="shared" si="120"/>
        <v>38.216499999999996</v>
      </c>
      <c r="AB339" s="123">
        <f t="shared" si="116"/>
        <v>6.3694166666666661</v>
      </c>
      <c r="AC339" s="123">
        <f t="shared" si="117"/>
        <v>6</v>
      </c>
    </row>
    <row r="340" spans="1:29" x14ac:dyDescent="0.25">
      <c r="A340" s="7" t="s">
        <v>336</v>
      </c>
      <c r="B340" s="7" t="s">
        <v>337</v>
      </c>
      <c r="C340" s="7">
        <v>7</v>
      </c>
      <c r="D340" s="7">
        <v>9.0399999999999991</v>
      </c>
      <c r="E340" s="7">
        <v>5.84</v>
      </c>
      <c r="F340" s="7">
        <v>52.793599999999991</v>
      </c>
      <c r="G340" s="116">
        <f t="shared" si="107"/>
        <v>40.793599999999991</v>
      </c>
      <c r="H340" s="7">
        <v>32</v>
      </c>
      <c r="I340" s="7" t="s">
        <v>338</v>
      </c>
      <c r="J340" s="130">
        <v>703</v>
      </c>
      <c r="K340" s="130" t="s">
        <v>339</v>
      </c>
      <c r="L340" s="115">
        <v>0</v>
      </c>
      <c r="M340" s="114">
        <f t="shared" si="118"/>
        <v>52.793599999999991</v>
      </c>
      <c r="N340" s="114">
        <f t="shared" si="108"/>
        <v>31.99612121212121</v>
      </c>
      <c r="O340" s="116">
        <f t="shared" si="109"/>
        <v>24.723393939393937</v>
      </c>
      <c r="P340" s="115">
        <f t="shared" si="110"/>
        <v>7.3324444444444428</v>
      </c>
      <c r="Q340" s="115">
        <f t="shared" si="111"/>
        <v>6.3324444444444428</v>
      </c>
      <c r="R340" s="121">
        <f t="shared" si="112"/>
        <v>3.8787878787900354E-3</v>
      </c>
      <c r="S340" s="116">
        <f t="shared" si="113"/>
        <v>25.667555555555559</v>
      </c>
      <c r="T340" s="116">
        <f t="shared" si="114"/>
        <v>0.62959304622678769</v>
      </c>
      <c r="U340" s="115">
        <f t="shared" si="104"/>
        <v>162.07405083150303</v>
      </c>
      <c r="V340" s="115">
        <f t="shared" si="115"/>
        <v>1043.5958581738314</v>
      </c>
      <c r="W340">
        <f t="shared" si="105"/>
        <v>1</v>
      </c>
      <c r="X340">
        <f t="shared" si="106"/>
        <v>0</v>
      </c>
      <c r="Y340">
        <f t="shared" si="119"/>
        <v>14.915999999999999</v>
      </c>
      <c r="AA340" s="122">
        <f t="shared" si="120"/>
        <v>37.877599999999994</v>
      </c>
      <c r="AB340" s="123">
        <f t="shared" si="116"/>
        <v>6.3129333333333326</v>
      </c>
      <c r="AC340" s="123">
        <f t="shared" si="117"/>
        <v>6</v>
      </c>
    </row>
    <row r="341" spans="1:29" x14ac:dyDescent="0.25">
      <c r="A341" s="7" t="s">
        <v>336</v>
      </c>
      <c r="B341" s="7" t="s">
        <v>337</v>
      </c>
      <c r="C341" s="7">
        <v>8</v>
      </c>
      <c r="D341" s="7">
        <v>9.0399999999999991</v>
      </c>
      <c r="E341" s="7">
        <v>5.84</v>
      </c>
      <c r="F341" s="7">
        <v>52.793599999999991</v>
      </c>
      <c r="G341" s="116">
        <f t="shared" si="107"/>
        <v>40.793599999999991</v>
      </c>
      <c r="H341" s="7">
        <v>45</v>
      </c>
      <c r="I341" s="7" t="s">
        <v>338</v>
      </c>
      <c r="J341" s="130">
        <v>801</v>
      </c>
      <c r="K341" s="130" t="s">
        <v>339</v>
      </c>
      <c r="L341" s="115">
        <v>0</v>
      </c>
      <c r="M341" s="114">
        <f t="shared" si="118"/>
        <v>52.793599999999991</v>
      </c>
      <c r="N341" s="114">
        <f t="shared" si="108"/>
        <v>31.99612121212121</v>
      </c>
      <c r="O341" s="116">
        <f t="shared" si="109"/>
        <v>24.723393939393937</v>
      </c>
      <c r="P341" s="115">
        <f t="shared" si="110"/>
        <v>7.3324444444444428</v>
      </c>
      <c r="Q341" s="115">
        <f t="shared" si="111"/>
        <v>6.3324444444444428</v>
      </c>
      <c r="R341" s="121">
        <f t="shared" si="112"/>
        <v>13.00387878787879</v>
      </c>
      <c r="S341" s="116">
        <f t="shared" si="113"/>
        <v>38.667555555555559</v>
      </c>
      <c r="T341" s="116">
        <f t="shared" si="114"/>
        <v>0.62959304622678769</v>
      </c>
      <c r="U341" s="115">
        <f t="shared" si="104"/>
        <v>162.07405083150303</v>
      </c>
      <c r="V341" s="115">
        <f t="shared" si="115"/>
        <v>1043.5958581738314</v>
      </c>
      <c r="W341">
        <f t="shared" si="105"/>
        <v>1</v>
      </c>
      <c r="X341">
        <f t="shared" si="106"/>
        <v>0</v>
      </c>
      <c r="Y341">
        <f t="shared" si="119"/>
        <v>14.915999999999999</v>
      </c>
      <c r="AA341" s="122">
        <f t="shared" si="120"/>
        <v>37.877599999999994</v>
      </c>
      <c r="AB341" s="123">
        <f t="shared" si="116"/>
        <v>6.3129333333333326</v>
      </c>
      <c r="AC341" s="123">
        <f t="shared" si="117"/>
        <v>6</v>
      </c>
    </row>
    <row r="342" spans="1:29" x14ac:dyDescent="0.25">
      <c r="A342" s="7" t="s">
        <v>336</v>
      </c>
      <c r="B342" s="7" t="s">
        <v>337</v>
      </c>
      <c r="C342" s="7">
        <v>9</v>
      </c>
      <c r="D342" s="7">
        <v>9.0399999999999991</v>
      </c>
      <c r="E342" s="7">
        <v>5.84</v>
      </c>
      <c r="F342" s="7">
        <v>52.793599999999991</v>
      </c>
      <c r="G342" s="116">
        <f t="shared" si="107"/>
        <v>40.793599999999991</v>
      </c>
      <c r="H342" s="7">
        <v>43</v>
      </c>
      <c r="I342" s="7" t="s">
        <v>338</v>
      </c>
      <c r="J342" s="130">
        <v>802</v>
      </c>
      <c r="K342" s="130" t="s">
        <v>339</v>
      </c>
      <c r="L342" s="115">
        <v>0</v>
      </c>
      <c r="M342" s="114">
        <f t="shared" si="118"/>
        <v>52.793599999999991</v>
      </c>
      <c r="N342" s="114">
        <f t="shared" si="108"/>
        <v>31.99612121212121</v>
      </c>
      <c r="O342" s="116">
        <f t="shared" si="109"/>
        <v>24.723393939393937</v>
      </c>
      <c r="P342" s="115">
        <f t="shared" si="110"/>
        <v>7.3324444444444428</v>
      </c>
      <c r="Q342" s="115">
        <f t="shared" si="111"/>
        <v>6.3324444444444428</v>
      </c>
      <c r="R342" s="121">
        <f t="shared" si="112"/>
        <v>11.00387878787879</v>
      </c>
      <c r="S342" s="116">
        <f t="shared" si="113"/>
        <v>36.667555555555559</v>
      </c>
      <c r="T342" s="116">
        <f t="shared" si="114"/>
        <v>0.62959304622678769</v>
      </c>
      <c r="U342" s="115">
        <f t="shared" si="104"/>
        <v>162.07405083150303</v>
      </c>
      <c r="V342" s="115">
        <f t="shared" si="115"/>
        <v>1043.5958581738314</v>
      </c>
      <c r="W342">
        <f t="shared" si="105"/>
        <v>1</v>
      </c>
      <c r="X342">
        <f t="shared" si="106"/>
        <v>0</v>
      </c>
      <c r="Y342">
        <f t="shared" si="119"/>
        <v>14.915999999999999</v>
      </c>
      <c r="AA342" s="122">
        <f t="shared" si="120"/>
        <v>37.877599999999994</v>
      </c>
      <c r="AB342" s="123">
        <f t="shared" si="116"/>
        <v>6.3129333333333326</v>
      </c>
      <c r="AC342" s="123">
        <f t="shared" si="117"/>
        <v>6</v>
      </c>
    </row>
    <row r="343" spans="1:29" x14ac:dyDescent="0.25">
      <c r="A343" s="7" t="s">
        <v>336</v>
      </c>
      <c r="B343" s="7" t="s">
        <v>337</v>
      </c>
      <c r="C343" s="7">
        <v>10</v>
      </c>
      <c r="D343" s="7">
        <v>9.0399999999999991</v>
      </c>
      <c r="E343" s="7">
        <v>5.84</v>
      </c>
      <c r="F343" s="7">
        <v>52.793599999999991</v>
      </c>
      <c r="G343" s="116">
        <f t="shared" si="107"/>
        <v>40.793599999999991</v>
      </c>
      <c r="H343" s="7">
        <v>41</v>
      </c>
      <c r="I343" s="7" t="s">
        <v>338</v>
      </c>
      <c r="J343" s="130">
        <v>901</v>
      </c>
      <c r="K343" s="130" t="s">
        <v>339</v>
      </c>
      <c r="L343" s="115">
        <v>0</v>
      </c>
      <c r="M343" s="114">
        <f t="shared" si="118"/>
        <v>52.793599999999991</v>
      </c>
      <c r="N343" s="114">
        <f t="shared" si="108"/>
        <v>31.99612121212121</v>
      </c>
      <c r="O343" s="116">
        <f t="shared" si="109"/>
        <v>24.723393939393937</v>
      </c>
      <c r="P343" s="115">
        <f t="shared" si="110"/>
        <v>7.3324444444444428</v>
      </c>
      <c r="Q343" s="115">
        <f t="shared" si="111"/>
        <v>6.3324444444444428</v>
      </c>
      <c r="R343" s="121">
        <f t="shared" si="112"/>
        <v>9.00387878787879</v>
      </c>
      <c r="S343" s="116">
        <f t="shared" si="113"/>
        <v>34.667555555555559</v>
      </c>
      <c r="T343" s="116">
        <f t="shared" si="114"/>
        <v>0.62959304622678769</v>
      </c>
      <c r="U343" s="115">
        <f t="shared" si="104"/>
        <v>162.07405083150303</v>
      </c>
      <c r="V343" s="115">
        <f t="shared" si="115"/>
        <v>1043.5958581738314</v>
      </c>
      <c r="W343">
        <f t="shared" si="105"/>
        <v>1</v>
      </c>
      <c r="X343">
        <f t="shared" si="106"/>
        <v>0</v>
      </c>
      <c r="Y343">
        <f t="shared" si="119"/>
        <v>14.915999999999999</v>
      </c>
      <c r="AA343" s="122">
        <f t="shared" si="120"/>
        <v>37.877599999999994</v>
      </c>
      <c r="AB343" s="123">
        <f t="shared" si="116"/>
        <v>6.3129333333333326</v>
      </c>
      <c r="AC343" s="123">
        <f t="shared" si="117"/>
        <v>6</v>
      </c>
    </row>
    <row r="344" spans="1:29" x14ac:dyDescent="0.25">
      <c r="A344" s="7" t="s">
        <v>336</v>
      </c>
      <c r="B344" s="7" t="s">
        <v>337</v>
      </c>
      <c r="C344" s="7">
        <v>11</v>
      </c>
      <c r="D344" s="7">
        <v>9.0399999999999991</v>
      </c>
      <c r="E344" s="7">
        <v>5.84</v>
      </c>
      <c r="F344" s="7">
        <v>52.793599999999991</v>
      </c>
      <c r="G344" s="116">
        <f t="shared" si="107"/>
        <v>40.793599999999991</v>
      </c>
      <c r="H344" s="7">
        <v>42</v>
      </c>
      <c r="I344" s="7" t="s">
        <v>338</v>
      </c>
      <c r="J344" s="130">
        <v>902</v>
      </c>
      <c r="K344" s="130" t="s">
        <v>339</v>
      </c>
      <c r="L344" s="115">
        <v>0</v>
      </c>
      <c r="M344" s="114">
        <f t="shared" si="118"/>
        <v>52.793599999999991</v>
      </c>
      <c r="N344" s="114">
        <f t="shared" si="108"/>
        <v>31.99612121212121</v>
      </c>
      <c r="O344" s="116">
        <f t="shared" si="109"/>
        <v>24.723393939393937</v>
      </c>
      <c r="P344" s="115">
        <f t="shared" si="110"/>
        <v>7.3324444444444428</v>
      </c>
      <c r="Q344" s="115">
        <f t="shared" si="111"/>
        <v>6.3324444444444428</v>
      </c>
      <c r="R344" s="121">
        <f t="shared" si="112"/>
        <v>10.00387878787879</v>
      </c>
      <c r="S344" s="116">
        <f t="shared" si="113"/>
        <v>35.667555555555559</v>
      </c>
      <c r="T344" s="116">
        <f t="shared" si="114"/>
        <v>0.62959304622678769</v>
      </c>
      <c r="U344" s="115">
        <f t="shared" si="104"/>
        <v>162.07405083150303</v>
      </c>
      <c r="V344" s="115">
        <f t="shared" si="115"/>
        <v>1043.5958581738314</v>
      </c>
      <c r="W344">
        <f t="shared" si="105"/>
        <v>1</v>
      </c>
      <c r="X344">
        <f t="shared" si="106"/>
        <v>0</v>
      </c>
      <c r="Y344">
        <f t="shared" si="119"/>
        <v>14.915999999999999</v>
      </c>
      <c r="AA344" s="122">
        <f t="shared" si="120"/>
        <v>37.877599999999994</v>
      </c>
      <c r="AB344" s="123">
        <f t="shared" si="116"/>
        <v>6.3129333333333326</v>
      </c>
      <c r="AC344" s="123">
        <f t="shared" si="117"/>
        <v>6</v>
      </c>
    </row>
    <row r="345" spans="1:29" x14ac:dyDescent="0.25">
      <c r="A345" s="7" t="s">
        <v>336</v>
      </c>
      <c r="B345" s="7" t="s">
        <v>337</v>
      </c>
      <c r="C345" s="7">
        <v>12</v>
      </c>
      <c r="D345" s="7">
        <v>9.0399999999999991</v>
      </c>
      <c r="E345" s="7">
        <v>5.84</v>
      </c>
      <c r="F345" s="7">
        <v>52.793599999999991</v>
      </c>
      <c r="G345" s="116">
        <f t="shared" si="107"/>
        <v>40.793599999999991</v>
      </c>
      <c r="H345" s="7">
        <v>34</v>
      </c>
      <c r="I345" s="7" t="s">
        <v>338</v>
      </c>
      <c r="J345" s="130">
        <v>1001</v>
      </c>
      <c r="K345" s="130" t="s">
        <v>339</v>
      </c>
      <c r="L345" s="115">
        <v>0</v>
      </c>
      <c r="M345" s="114">
        <f t="shared" si="118"/>
        <v>52.793599999999991</v>
      </c>
      <c r="N345" s="114">
        <f t="shared" si="108"/>
        <v>31.99612121212121</v>
      </c>
      <c r="O345" s="116">
        <f t="shared" si="109"/>
        <v>24.723393939393937</v>
      </c>
      <c r="P345" s="115">
        <f t="shared" si="110"/>
        <v>7.3324444444444428</v>
      </c>
      <c r="Q345" s="115">
        <f t="shared" si="111"/>
        <v>6.3324444444444428</v>
      </c>
      <c r="R345" s="121">
        <f t="shared" si="112"/>
        <v>2.00387878787879</v>
      </c>
      <c r="S345" s="116">
        <f t="shared" si="113"/>
        <v>27.667555555555559</v>
      </c>
      <c r="T345" s="116">
        <f t="shared" si="114"/>
        <v>0.62959304622678769</v>
      </c>
      <c r="U345" s="115">
        <f t="shared" si="104"/>
        <v>162.07405083150303</v>
      </c>
      <c r="V345" s="115">
        <f t="shared" si="115"/>
        <v>1043.5958581738314</v>
      </c>
      <c r="W345">
        <f t="shared" si="105"/>
        <v>1</v>
      </c>
      <c r="X345">
        <f t="shared" si="106"/>
        <v>0</v>
      </c>
      <c r="Y345">
        <f t="shared" si="119"/>
        <v>14.915999999999999</v>
      </c>
      <c r="AA345" s="122">
        <f t="shared" si="120"/>
        <v>37.877599999999994</v>
      </c>
      <c r="AB345" s="123">
        <f t="shared" si="116"/>
        <v>6.3129333333333326</v>
      </c>
      <c r="AC345" s="123">
        <f t="shared" si="117"/>
        <v>6</v>
      </c>
    </row>
    <row r="346" spans="1:29" x14ac:dyDescent="0.25">
      <c r="A346" s="7" t="s">
        <v>336</v>
      </c>
      <c r="B346" s="7" t="s">
        <v>337</v>
      </c>
      <c r="C346" s="7">
        <v>13</v>
      </c>
      <c r="D346" s="7">
        <v>10.32</v>
      </c>
      <c r="E346" s="7">
        <v>6.8</v>
      </c>
      <c r="F346" s="7">
        <v>70.176000000000002</v>
      </c>
      <c r="G346" s="116">
        <f t="shared" si="107"/>
        <v>58.176000000000002</v>
      </c>
      <c r="H346" s="129">
        <f t="shared" ref="H346:H348" si="121">+G346/1.2</f>
        <v>48.480000000000004</v>
      </c>
      <c r="I346" s="207" t="s">
        <v>591</v>
      </c>
      <c r="J346" s="130"/>
      <c r="K346" s="130" t="s">
        <v>339</v>
      </c>
      <c r="L346" s="115">
        <v>0</v>
      </c>
      <c r="M346" s="114">
        <f t="shared" si="118"/>
        <v>70.176000000000002</v>
      </c>
      <c r="N346" s="114">
        <f t="shared" si="108"/>
        <v>42.530909090909091</v>
      </c>
      <c r="O346" s="116">
        <f t="shared" si="109"/>
        <v>35.258181818181818</v>
      </c>
      <c r="P346" s="115">
        <f t="shared" si="110"/>
        <v>9.7466666666666661</v>
      </c>
      <c r="Q346" s="115">
        <f t="shared" si="111"/>
        <v>8.7466666666666661</v>
      </c>
      <c r="R346" s="121">
        <f t="shared" si="112"/>
        <v>5.9490909090909128</v>
      </c>
      <c r="S346" s="116">
        <f t="shared" si="113"/>
        <v>39.733333333333334</v>
      </c>
      <c r="T346" s="116">
        <f t="shared" si="114"/>
        <v>0.70794392523364491</v>
      </c>
      <c r="U346" s="115">
        <f t="shared" si="104"/>
        <v>133.06930693069305</v>
      </c>
      <c r="V346" s="115">
        <f t="shared" si="115"/>
        <v>917.02970297029697</v>
      </c>
      <c r="W346">
        <f t="shared" si="105"/>
        <v>1</v>
      </c>
      <c r="X346">
        <f t="shared" si="106"/>
        <v>0</v>
      </c>
      <c r="Y346">
        <f t="shared" si="119"/>
        <v>17.027999999999999</v>
      </c>
      <c r="AA346" s="122">
        <f t="shared" si="120"/>
        <v>53.148000000000003</v>
      </c>
      <c r="AB346" s="123">
        <f t="shared" si="116"/>
        <v>8.8580000000000005</v>
      </c>
      <c r="AC346" s="123">
        <f t="shared" si="117"/>
        <v>8</v>
      </c>
    </row>
    <row r="347" spans="1:29" x14ac:dyDescent="0.25">
      <c r="A347" s="7" t="s">
        <v>336</v>
      </c>
      <c r="B347" s="7" t="s">
        <v>337</v>
      </c>
      <c r="C347" s="7">
        <v>14</v>
      </c>
      <c r="D347" s="7">
        <v>10.32</v>
      </c>
      <c r="E347" s="7">
        <v>6.8</v>
      </c>
      <c r="F347" s="7">
        <v>70.176000000000002</v>
      </c>
      <c r="G347" s="116">
        <f t="shared" si="107"/>
        <v>58.176000000000002</v>
      </c>
      <c r="H347" s="129">
        <f t="shared" si="121"/>
        <v>48.480000000000004</v>
      </c>
      <c r="I347" s="207" t="s">
        <v>591</v>
      </c>
      <c r="J347" s="130"/>
      <c r="K347" s="130" t="s">
        <v>339</v>
      </c>
      <c r="L347" s="115">
        <v>0</v>
      </c>
      <c r="M347" s="114">
        <f t="shared" si="118"/>
        <v>70.176000000000002</v>
      </c>
      <c r="N347" s="114">
        <f t="shared" si="108"/>
        <v>42.530909090909091</v>
      </c>
      <c r="O347" s="116">
        <f t="shared" si="109"/>
        <v>35.258181818181818</v>
      </c>
      <c r="P347" s="115">
        <f t="shared" si="110"/>
        <v>9.7466666666666661</v>
      </c>
      <c r="Q347" s="115">
        <f t="shared" si="111"/>
        <v>8.7466666666666661</v>
      </c>
      <c r="R347" s="121">
        <f t="shared" si="112"/>
        <v>5.9490909090909128</v>
      </c>
      <c r="S347" s="116">
        <f t="shared" si="113"/>
        <v>39.733333333333334</v>
      </c>
      <c r="T347" s="116">
        <f t="shared" si="114"/>
        <v>0.70794392523364491</v>
      </c>
      <c r="U347" s="115">
        <f t="shared" si="104"/>
        <v>133.06930693069305</v>
      </c>
      <c r="V347" s="115">
        <f t="shared" si="115"/>
        <v>917.02970297029697</v>
      </c>
      <c r="W347">
        <f t="shared" si="105"/>
        <v>1</v>
      </c>
      <c r="X347">
        <f t="shared" si="106"/>
        <v>0</v>
      </c>
      <c r="Y347">
        <f t="shared" si="119"/>
        <v>17.027999999999999</v>
      </c>
      <c r="AA347" s="122">
        <f t="shared" si="120"/>
        <v>53.148000000000003</v>
      </c>
      <c r="AB347" s="123">
        <f t="shared" si="116"/>
        <v>8.8580000000000005</v>
      </c>
      <c r="AC347" s="123">
        <f t="shared" si="117"/>
        <v>8</v>
      </c>
    </row>
    <row r="348" spans="1:29" x14ac:dyDescent="0.25">
      <c r="A348" s="7" t="s">
        <v>336</v>
      </c>
      <c r="B348" s="7" t="s">
        <v>337</v>
      </c>
      <c r="C348" s="7">
        <v>15</v>
      </c>
      <c r="D348" s="7">
        <v>6.8</v>
      </c>
      <c r="E348" s="7">
        <v>6.88</v>
      </c>
      <c r="F348" s="7">
        <v>46.783999999999999</v>
      </c>
      <c r="G348" s="116">
        <f t="shared" si="107"/>
        <v>34.783999999999999</v>
      </c>
      <c r="H348" s="129">
        <f t="shared" si="121"/>
        <v>28.986666666666668</v>
      </c>
      <c r="I348" s="207" t="s">
        <v>591</v>
      </c>
      <c r="J348" s="130"/>
      <c r="K348" s="130" t="s">
        <v>339</v>
      </c>
      <c r="L348" s="115">
        <v>0</v>
      </c>
      <c r="M348" s="114">
        <f t="shared" si="118"/>
        <v>46.783999999999999</v>
      </c>
      <c r="N348" s="114">
        <f t="shared" si="108"/>
        <v>28.353939393939395</v>
      </c>
      <c r="O348" s="116">
        <f t="shared" si="109"/>
        <v>21.081212121212122</v>
      </c>
      <c r="P348" s="115">
        <f t="shared" si="110"/>
        <v>6.4977777777777774</v>
      </c>
      <c r="Q348" s="115">
        <f t="shared" si="111"/>
        <v>5.4977777777777774</v>
      </c>
      <c r="R348" s="121">
        <f t="shared" si="112"/>
        <v>0.6327272727272728</v>
      </c>
      <c r="S348" s="116">
        <f t="shared" si="113"/>
        <v>23.488888888888891</v>
      </c>
      <c r="T348" s="116">
        <f t="shared" si="114"/>
        <v>0.59172563962983127</v>
      </c>
      <c r="U348" s="115">
        <f t="shared" si="104"/>
        <v>178.84544618215273</v>
      </c>
      <c r="V348" s="115">
        <f t="shared" si="115"/>
        <v>1116.7801287948482</v>
      </c>
      <c r="W348">
        <f t="shared" si="105"/>
        <v>0</v>
      </c>
      <c r="X348">
        <f t="shared" si="106"/>
        <v>1</v>
      </c>
      <c r="Y348">
        <v>0</v>
      </c>
      <c r="Z348">
        <f>+E348*1.65</f>
        <v>11.351999999999999</v>
      </c>
      <c r="AA348" s="122">
        <f>+F348-Z348</f>
        <v>35.432000000000002</v>
      </c>
      <c r="AB348" s="123">
        <f t="shared" si="116"/>
        <v>5.905333333333334</v>
      </c>
      <c r="AC348" s="123">
        <f t="shared" si="117"/>
        <v>5</v>
      </c>
    </row>
    <row r="349" spans="1:29" x14ac:dyDescent="0.25">
      <c r="A349" s="7" t="s">
        <v>336</v>
      </c>
      <c r="B349" s="7" t="s">
        <v>337</v>
      </c>
      <c r="C349" s="7">
        <v>16</v>
      </c>
      <c r="D349" s="7">
        <v>10.32</v>
      </c>
      <c r="E349" s="7">
        <v>6.8</v>
      </c>
      <c r="F349" s="7">
        <v>70.176000000000002</v>
      </c>
      <c r="G349" s="116">
        <f t="shared" si="107"/>
        <v>58.176000000000002</v>
      </c>
      <c r="H349" s="7">
        <v>46</v>
      </c>
      <c r="I349" s="7" t="s">
        <v>338</v>
      </c>
      <c r="J349" s="130">
        <v>1002</v>
      </c>
      <c r="K349" s="130" t="s">
        <v>339</v>
      </c>
      <c r="L349" s="115">
        <v>0</v>
      </c>
      <c r="M349" s="114">
        <f t="shared" si="118"/>
        <v>70.176000000000002</v>
      </c>
      <c r="N349" s="114">
        <f t="shared" si="108"/>
        <v>42.530909090909091</v>
      </c>
      <c r="O349" s="116">
        <f t="shared" si="109"/>
        <v>35.258181818181818</v>
      </c>
      <c r="P349" s="115">
        <f t="shared" si="110"/>
        <v>9.7466666666666661</v>
      </c>
      <c r="Q349" s="115">
        <f t="shared" si="111"/>
        <v>8.7466666666666661</v>
      </c>
      <c r="R349" s="121">
        <f t="shared" si="112"/>
        <v>3.4690909090909088</v>
      </c>
      <c r="S349" s="116">
        <f t="shared" si="113"/>
        <v>37.25333333333333</v>
      </c>
      <c r="T349" s="116">
        <f t="shared" si="114"/>
        <v>0.70794392523364491</v>
      </c>
      <c r="U349" s="115">
        <f t="shared" si="104"/>
        <v>133.06930693069305</v>
      </c>
      <c r="V349" s="115">
        <f t="shared" si="115"/>
        <v>917.02970297029697</v>
      </c>
      <c r="W349">
        <f t="shared" si="105"/>
        <v>1</v>
      </c>
      <c r="X349">
        <f t="shared" si="106"/>
        <v>0</v>
      </c>
      <c r="Y349">
        <f t="shared" ref="Y349:Y354" si="122">+D349*1.65</f>
        <v>17.027999999999999</v>
      </c>
      <c r="AA349" s="122">
        <f t="shared" ref="AA349:AA354" si="123">+F349-Y349</f>
        <v>53.148000000000003</v>
      </c>
      <c r="AB349" s="123">
        <f t="shared" si="116"/>
        <v>8.8580000000000005</v>
      </c>
      <c r="AC349" s="123">
        <f t="shared" si="117"/>
        <v>8</v>
      </c>
    </row>
    <row r="350" spans="1:29" x14ac:dyDescent="0.25">
      <c r="A350" s="7" t="s">
        <v>336</v>
      </c>
      <c r="B350" s="7" t="s">
        <v>337</v>
      </c>
      <c r="C350" s="7">
        <v>17</v>
      </c>
      <c r="D350" s="7">
        <v>10.3</v>
      </c>
      <c r="E350" s="7">
        <v>6.8</v>
      </c>
      <c r="F350" s="7">
        <v>70.040000000000006</v>
      </c>
      <c r="G350" s="116">
        <f t="shared" si="107"/>
        <v>58.040000000000006</v>
      </c>
      <c r="H350" s="7">
        <v>32</v>
      </c>
      <c r="I350" s="7" t="s">
        <v>338</v>
      </c>
      <c r="J350" s="130">
        <v>1101</v>
      </c>
      <c r="K350" s="130" t="s">
        <v>339</v>
      </c>
      <c r="L350" s="115">
        <v>0</v>
      </c>
      <c r="M350" s="114">
        <f t="shared" si="118"/>
        <v>70.040000000000006</v>
      </c>
      <c r="N350" s="114">
        <f t="shared" si="108"/>
        <v>42.448484848484853</v>
      </c>
      <c r="O350" s="116">
        <f t="shared" si="109"/>
        <v>35.175757575757579</v>
      </c>
      <c r="P350" s="115">
        <f t="shared" si="110"/>
        <v>9.7277777777777779</v>
      </c>
      <c r="Q350" s="115">
        <f t="shared" si="111"/>
        <v>8.7277777777777779</v>
      </c>
      <c r="R350" s="121">
        <f t="shared" si="112"/>
        <v>-10.448484848484853</v>
      </c>
      <c r="S350" s="116">
        <f t="shared" si="113"/>
        <v>23.272222222222222</v>
      </c>
      <c r="T350" s="116">
        <f t="shared" si="114"/>
        <v>0.70745977571916141</v>
      </c>
      <c r="U350" s="115">
        <f t="shared" si="104"/>
        <v>133.22880771881461</v>
      </c>
      <c r="V350" s="115">
        <f t="shared" si="115"/>
        <v>917.72570640937283</v>
      </c>
      <c r="W350">
        <f t="shared" si="105"/>
        <v>1</v>
      </c>
      <c r="X350">
        <f t="shared" si="106"/>
        <v>0</v>
      </c>
      <c r="Y350">
        <f t="shared" si="122"/>
        <v>16.995000000000001</v>
      </c>
      <c r="AA350" s="122">
        <f t="shared" si="123"/>
        <v>53.045000000000002</v>
      </c>
      <c r="AB350" s="123">
        <f t="shared" si="116"/>
        <v>8.8408333333333342</v>
      </c>
      <c r="AC350" s="123">
        <f t="shared" si="117"/>
        <v>8</v>
      </c>
    </row>
    <row r="351" spans="1:29" x14ac:dyDescent="0.25">
      <c r="A351" s="7" t="s">
        <v>336</v>
      </c>
      <c r="B351" s="7" t="s">
        <v>337</v>
      </c>
      <c r="C351" s="7">
        <v>18</v>
      </c>
      <c r="D351" s="7">
        <v>10.3</v>
      </c>
      <c r="E351" s="7">
        <v>6.8</v>
      </c>
      <c r="F351" s="7">
        <v>70.040000000000006</v>
      </c>
      <c r="G351" s="116">
        <f t="shared" si="107"/>
        <v>58.040000000000006</v>
      </c>
      <c r="H351" s="7">
        <v>44</v>
      </c>
      <c r="I351" s="7" t="s">
        <v>338</v>
      </c>
      <c r="J351" s="130">
        <v>1102</v>
      </c>
      <c r="K351" s="130" t="s">
        <v>339</v>
      </c>
      <c r="L351" s="115">
        <v>0</v>
      </c>
      <c r="M351" s="114">
        <f t="shared" si="118"/>
        <v>70.040000000000006</v>
      </c>
      <c r="N351" s="114">
        <f t="shared" si="108"/>
        <v>42.448484848484853</v>
      </c>
      <c r="O351" s="116">
        <f t="shared" si="109"/>
        <v>35.175757575757579</v>
      </c>
      <c r="P351" s="115">
        <f t="shared" si="110"/>
        <v>9.7277777777777779</v>
      </c>
      <c r="Q351" s="115">
        <f t="shared" si="111"/>
        <v>8.7277777777777779</v>
      </c>
      <c r="R351" s="121">
        <f t="shared" si="112"/>
        <v>1.5515151515151473</v>
      </c>
      <c r="S351" s="116">
        <f t="shared" si="113"/>
        <v>35.272222222222226</v>
      </c>
      <c r="T351" s="116">
        <f t="shared" si="114"/>
        <v>0.70745977571916141</v>
      </c>
      <c r="U351" s="115">
        <f t="shared" si="104"/>
        <v>133.22880771881461</v>
      </c>
      <c r="V351" s="115">
        <f t="shared" si="115"/>
        <v>917.72570640937283</v>
      </c>
      <c r="W351">
        <f t="shared" si="105"/>
        <v>1</v>
      </c>
      <c r="X351">
        <f t="shared" si="106"/>
        <v>0</v>
      </c>
      <c r="Y351">
        <f t="shared" si="122"/>
        <v>16.995000000000001</v>
      </c>
      <c r="AA351" s="122">
        <f t="shared" si="123"/>
        <v>53.045000000000002</v>
      </c>
      <c r="AB351" s="123">
        <f t="shared" si="116"/>
        <v>8.8408333333333342</v>
      </c>
      <c r="AC351" s="123">
        <f t="shared" si="117"/>
        <v>8</v>
      </c>
    </row>
    <row r="352" spans="1:29" x14ac:dyDescent="0.25">
      <c r="A352" s="7" t="s">
        <v>336</v>
      </c>
      <c r="B352" s="7" t="s">
        <v>337</v>
      </c>
      <c r="C352" s="7">
        <v>1</v>
      </c>
      <c r="D352" s="7">
        <v>5.78</v>
      </c>
      <c r="E352" s="7">
        <v>4.71</v>
      </c>
      <c r="F352" s="7">
        <v>27.223800000000001</v>
      </c>
      <c r="G352" s="116">
        <f t="shared" si="107"/>
        <v>15.223800000000001</v>
      </c>
      <c r="H352" s="7">
        <v>34</v>
      </c>
      <c r="I352" s="7" t="s">
        <v>338</v>
      </c>
      <c r="J352" s="130" t="s">
        <v>268</v>
      </c>
      <c r="K352" s="130" t="s">
        <v>340</v>
      </c>
      <c r="L352" s="115">
        <v>0</v>
      </c>
      <c r="M352" s="114">
        <f t="shared" si="118"/>
        <v>27.223800000000001</v>
      </c>
      <c r="N352" s="114">
        <f t="shared" si="108"/>
        <v>16.499272727272729</v>
      </c>
      <c r="O352" s="116">
        <f t="shared" si="109"/>
        <v>9.2265454545454553</v>
      </c>
      <c r="P352" s="115">
        <f t="shared" si="110"/>
        <v>3.7810833333333331</v>
      </c>
      <c r="Q352" s="115">
        <f t="shared" si="111"/>
        <v>2.7810833333333331</v>
      </c>
      <c r="R352" s="121">
        <f t="shared" si="112"/>
        <v>17.500727272727271</v>
      </c>
      <c r="S352" s="116">
        <f t="shared" si="113"/>
        <v>31.218916666666665</v>
      </c>
      <c r="T352" s="116">
        <f t="shared" si="114"/>
        <v>0.38812659660716203</v>
      </c>
      <c r="U352" s="115">
        <f t="shared" si="104"/>
        <v>325.11902415953961</v>
      </c>
      <c r="V352" s="115">
        <f t="shared" si="115"/>
        <v>1755.0648326961727</v>
      </c>
      <c r="W352">
        <f t="shared" si="105"/>
        <v>1</v>
      </c>
      <c r="X352">
        <f t="shared" si="106"/>
        <v>0</v>
      </c>
      <c r="Y352">
        <f t="shared" si="122"/>
        <v>9.536999999999999</v>
      </c>
      <c r="AA352" s="122">
        <f t="shared" si="123"/>
        <v>17.686800000000002</v>
      </c>
      <c r="AB352" s="123">
        <f t="shared" si="116"/>
        <v>2.9478000000000004</v>
      </c>
      <c r="AC352" s="123">
        <f t="shared" si="117"/>
        <v>2</v>
      </c>
    </row>
    <row r="353" spans="1:29" x14ac:dyDescent="0.25">
      <c r="A353" s="7" t="s">
        <v>336</v>
      </c>
      <c r="B353" s="7" t="s">
        <v>337</v>
      </c>
      <c r="C353" s="7">
        <v>2</v>
      </c>
      <c r="D353" s="7">
        <v>5.78</v>
      </c>
      <c r="E353" s="7">
        <v>4.71</v>
      </c>
      <c r="F353" s="7">
        <v>27.223800000000001</v>
      </c>
      <c r="G353" s="116">
        <f t="shared" si="107"/>
        <v>15.223800000000001</v>
      </c>
      <c r="H353" s="7">
        <v>27</v>
      </c>
      <c r="I353" s="7" t="s">
        <v>338</v>
      </c>
      <c r="J353" s="130">
        <v>101</v>
      </c>
      <c r="K353" s="130" t="s">
        <v>340</v>
      </c>
      <c r="L353" s="115">
        <v>0</v>
      </c>
      <c r="M353" s="114">
        <f t="shared" si="118"/>
        <v>27.223800000000001</v>
      </c>
      <c r="N353" s="114">
        <f t="shared" si="108"/>
        <v>16.499272727272729</v>
      </c>
      <c r="O353" s="116">
        <f t="shared" si="109"/>
        <v>9.2265454545454553</v>
      </c>
      <c r="P353" s="115">
        <f t="shared" si="110"/>
        <v>3.7810833333333331</v>
      </c>
      <c r="Q353" s="115">
        <f t="shared" si="111"/>
        <v>2.7810833333333331</v>
      </c>
      <c r="R353" s="121">
        <f t="shared" si="112"/>
        <v>10.500727272727271</v>
      </c>
      <c r="S353" s="116">
        <f t="shared" si="113"/>
        <v>24.218916666666665</v>
      </c>
      <c r="T353" s="116">
        <f t="shared" si="114"/>
        <v>0.38812659660716203</v>
      </c>
      <c r="U353" s="115">
        <f t="shared" si="104"/>
        <v>325.11902415953961</v>
      </c>
      <c r="V353" s="115">
        <f t="shared" si="115"/>
        <v>1755.0648326961727</v>
      </c>
      <c r="W353">
        <f t="shared" si="105"/>
        <v>1</v>
      </c>
      <c r="X353">
        <f t="shared" si="106"/>
        <v>0</v>
      </c>
      <c r="Y353">
        <f t="shared" si="122"/>
        <v>9.536999999999999</v>
      </c>
      <c r="AA353" s="122">
        <f t="shared" si="123"/>
        <v>17.686800000000002</v>
      </c>
      <c r="AB353" s="123">
        <f t="shared" si="116"/>
        <v>2.9478000000000004</v>
      </c>
      <c r="AC353" s="123">
        <f t="shared" si="117"/>
        <v>2</v>
      </c>
    </row>
    <row r="354" spans="1:29" x14ac:dyDescent="0.25">
      <c r="A354" s="7" t="s">
        <v>336</v>
      </c>
      <c r="B354" s="7" t="s">
        <v>337</v>
      </c>
      <c r="C354" s="7">
        <v>3</v>
      </c>
      <c r="D354" s="7">
        <v>6.92</v>
      </c>
      <c r="E354" s="7">
        <v>5</v>
      </c>
      <c r="F354" s="7">
        <v>34.6</v>
      </c>
      <c r="G354" s="116">
        <f t="shared" si="107"/>
        <v>22.6</v>
      </c>
      <c r="H354" s="7">
        <v>26</v>
      </c>
      <c r="I354" s="7" t="s">
        <v>338</v>
      </c>
      <c r="J354" s="130">
        <v>102</v>
      </c>
      <c r="K354" s="130" t="s">
        <v>340</v>
      </c>
      <c r="L354" s="115">
        <v>0</v>
      </c>
      <c r="M354" s="114">
        <f t="shared" si="118"/>
        <v>34.6</v>
      </c>
      <c r="N354" s="114">
        <f t="shared" si="108"/>
        <v>20.969696969696972</v>
      </c>
      <c r="O354" s="116">
        <f t="shared" si="109"/>
        <v>13.696969696969699</v>
      </c>
      <c r="P354" s="115">
        <f t="shared" si="110"/>
        <v>4.8055555555555554</v>
      </c>
      <c r="Q354" s="115">
        <f t="shared" si="111"/>
        <v>3.8055555555555554</v>
      </c>
      <c r="R354" s="121">
        <f t="shared" si="112"/>
        <v>5.0303030303030276</v>
      </c>
      <c r="S354" s="116">
        <f t="shared" si="113"/>
        <v>22.194444444444443</v>
      </c>
      <c r="T354" s="116">
        <f t="shared" si="114"/>
        <v>0.48497854077253222</v>
      </c>
      <c r="U354" s="115">
        <f t="shared" si="104"/>
        <v>240.22123893805309</v>
      </c>
      <c r="V354" s="115">
        <f t="shared" si="115"/>
        <v>1384.6017699115043</v>
      </c>
      <c r="W354">
        <f t="shared" si="105"/>
        <v>1</v>
      </c>
      <c r="X354">
        <f t="shared" si="106"/>
        <v>0</v>
      </c>
      <c r="Y354">
        <f t="shared" si="122"/>
        <v>11.417999999999999</v>
      </c>
      <c r="AA354" s="122">
        <f t="shared" si="123"/>
        <v>23.182000000000002</v>
      </c>
      <c r="AB354" s="123">
        <f t="shared" si="116"/>
        <v>3.863666666666667</v>
      </c>
      <c r="AC354" s="123">
        <f t="shared" si="117"/>
        <v>3</v>
      </c>
    </row>
    <row r="355" spans="1:29" x14ac:dyDescent="0.25">
      <c r="A355" s="7" t="s">
        <v>336</v>
      </c>
      <c r="B355" s="7" t="s">
        <v>337</v>
      </c>
      <c r="C355" s="7">
        <v>1</v>
      </c>
      <c r="D355" s="7">
        <v>7.8</v>
      </c>
      <c r="E355" s="7">
        <v>7.84</v>
      </c>
      <c r="F355" s="7">
        <v>61.152000000000001</v>
      </c>
      <c r="G355" s="116">
        <f t="shared" si="107"/>
        <v>49.152000000000001</v>
      </c>
      <c r="H355" s="7">
        <v>34</v>
      </c>
      <c r="I355" s="7" t="s">
        <v>338</v>
      </c>
      <c r="J355" s="130">
        <v>201</v>
      </c>
      <c r="K355" s="130" t="s">
        <v>341</v>
      </c>
      <c r="L355" s="115">
        <v>0</v>
      </c>
      <c r="M355" s="114">
        <f t="shared" si="118"/>
        <v>61.152000000000001</v>
      </c>
      <c r="N355" s="114">
        <f t="shared" si="108"/>
        <v>37.061818181818182</v>
      </c>
      <c r="O355" s="116">
        <f t="shared" si="109"/>
        <v>29.789090909090913</v>
      </c>
      <c r="P355" s="115">
        <f t="shared" si="110"/>
        <v>8.4933333333333341</v>
      </c>
      <c r="Q355" s="115">
        <f t="shared" si="111"/>
        <v>7.4933333333333341</v>
      </c>
      <c r="R355" s="121">
        <f t="shared" si="112"/>
        <v>-3.0618181818181824</v>
      </c>
      <c r="S355" s="116">
        <f t="shared" si="113"/>
        <v>26.506666666666668</v>
      </c>
      <c r="T355" s="116">
        <f t="shared" si="114"/>
        <v>0.67191601049868765</v>
      </c>
      <c r="U355" s="115">
        <f t="shared" si="104"/>
        <v>145.56640625</v>
      </c>
      <c r="V355" s="115">
        <f t="shared" si="115"/>
        <v>971.5625</v>
      </c>
      <c r="W355">
        <f t="shared" si="105"/>
        <v>0</v>
      </c>
      <c r="X355">
        <f t="shared" si="106"/>
        <v>1</v>
      </c>
      <c r="Y355">
        <v>0</v>
      </c>
      <c r="Z355">
        <f>+E355*1.65</f>
        <v>12.936</v>
      </c>
      <c r="AA355" s="122">
        <f>+F355-Z355</f>
        <v>48.216000000000001</v>
      </c>
      <c r="AB355" s="123">
        <f t="shared" si="116"/>
        <v>8.0359999999999996</v>
      </c>
      <c r="AC355" s="123">
        <f t="shared" si="117"/>
        <v>8</v>
      </c>
    </row>
    <row r="356" spans="1:29" x14ac:dyDescent="0.25">
      <c r="A356" s="7" t="s">
        <v>336</v>
      </c>
      <c r="B356" s="7" t="s">
        <v>337</v>
      </c>
      <c r="C356" s="7">
        <v>2</v>
      </c>
      <c r="D356" s="7">
        <v>7.8</v>
      </c>
      <c r="E356" s="7">
        <v>7.52</v>
      </c>
      <c r="F356" s="7">
        <v>58.655999999999999</v>
      </c>
      <c r="G356" s="116">
        <f t="shared" si="107"/>
        <v>46.655999999999999</v>
      </c>
      <c r="H356" s="7">
        <v>37</v>
      </c>
      <c r="I356" s="7" t="s">
        <v>338</v>
      </c>
      <c r="J356" s="130">
        <v>301</v>
      </c>
      <c r="K356" s="130" t="s">
        <v>341</v>
      </c>
      <c r="L356" s="115">
        <v>0</v>
      </c>
      <c r="M356" s="114">
        <f t="shared" si="118"/>
        <v>58.655999999999999</v>
      </c>
      <c r="N356" s="114">
        <f t="shared" si="108"/>
        <v>35.549090909090907</v>
      </c>
      <c r="O356" s="116">
        <f t="shared" si="109"/>
        <v>28.276363636363637</v>
      </c>
      <c r="P356" s="115">
        <f t="shared" si="110"/>
        <v>8.1466666666666665</v>
      </c>
      <c r="Q356" s="115">
        <f t="shared" si="111"/>
        <v>7.1466666666666665</v>
      </c>
      <c r="R356" s="121">
        <f t="shared" si="112"/>
        <v>1.4509090909090929</v>
      </c>
      <c r="S356" s="116">
        <f t="shared" si="113"/>
        <v>29.853333333333332</v>
      </c>
      <c r="T356" s="116">
        <f t="shared" si="114"/>
        <v>0.66032608695652162</v>
      </c>
      <c r="U356" s="115">
        <f t="shared" si="104"/>
        <v>149.87654320987659</v>
      </c>
      <c r="V356" s="115">
        <f t="shared" si="115"/>
        <v>990.37037037037067</v>
      </c>
      <c r="W356">
        <f t="shared" si="105"/>
        <v>1</v>
      </c>
      <c r="X356">
        <f t="shared" si="106"/>
        <v>0</v>
      </c>
      <c r="Y356">
        <f>+D356*1.65</f>
        <v>12.87</v>
      </c>
      <c r="AA356" s="122">
        <f>+F356-Y356</f>
        <v>45.786000000000001</v>
      </c>
      <c r="AB356" s="123">
        <f t="shared" si="116"/>
        <v>7.6310000000000002</v>
      </c>
      <c r="AC356" s="123">
        <f t="shared" si="117"/>
        <v>7</v>
      </c>
    </row>
    <row r="357" spans="1:29" x14ac:dyDescent="0.25">
      <c r="A357" s="7" t="s">
        <v>336</v>
      </c>
      <c r="B357" s="7" t="s">
        <v>337</v>
      </c>
      <c r="C357" s="7">
        <v>3</v>
      </c>
      <c r="D357" s="7">
        <v>7.8</v>
      </c>
      <c r="E357" s="7">
        <v>7.84</v>
      </c>
      <c r="F357" s="7">
        <v>61.152000000000001</v>
      </c>
      <c r="G357" s="116">
        <f t="shared" si="107"/>
        <v>49.152000000000001</v>
      </c>
      <c r="H357" s="7">
        <v>45</v>
      </c>
      <c r="I357" s="7" t="s">
        <v>338</v>
      </c>
      <c r="J357" s="130">
        <v>401</v>
      </c>
      <c r="K357" s="130" t="s">
        <v>341</v>
      </c>
      <c r="L357" s="115">
        <v>0</v>
      </c>
      <c r="M357" s="114">
        <f t="shared" si="118"/>
        <v>61.152000000000001</v>
      </c>
      <c r="N357" s="114">
        <f t="shared" si="108"/>
        <v>37.061818181818182</v>
      </c>
      <c r="O357" s="116">
        <f t="shared" si="109"/>
        <v>29.789090909090913</v>
      </c>
      <c r="P357" s="115">
        <f t="shared" si="110"/>
        <v>8.4933333333333341</v>
      </c>
      <c r="Q357" s="115">
        <f t="shared" si="111"/>
        <v>7.4933333333333341</v>
      </c>
      <c r="R357" s="121">
        <f t="shared" si="112"/>
        <v>7.9381818181818176</v>
      </c>
      <c r="S357" s="116">
        <f t="shared" si="113"/>
        <v>37.506666666666668</v>
      </c>
      <c r="T357" s="116">
        <f t="shared" si="114"/>
        <v>0.67191601049868765</v>
      </c>
      <c r="U357" s="115">
        <f t="shared" si="104"/>
        <v>145.56640625</v>
      </c>
      <c r="V357" s="115">
        <f t="shared" si="115"/>
        <v>971.5625</v>
      </c>
      <c r="W357">
        <f t="shared" si="105"/>
        <v>0</v>
      </c>
      <c r="X357">
        <f t="shared" si="106"/>
        <v>1</v>
      </c>
      <c r="Y357">
        <v>0</v>
      </c>
      <c r="Z357">
        <f>+E357*1.65</f>
        <v>12.936</v>
      </c>
      <c r="AA357" s="122">
        <f>+F357-Z357</f>
        <v>48.216000000000001</v>
      </c>
      <c r="AB357" s="123">
        <f t="shared" si="116"/>
        <v>8.0359999999999996</v>
      </c>
      <c r="AC357" s="123">
        <f t="shared" si="117"/>
        <v>8</v>
      </c>
    </row>
    <row r="358" spans="1:29" x14ac:dyDescent="0.25">
      <c r="A358" s="7" t="s">
        <v>336</v>
      </c>
      <c r="B358" s="7" t="s">
        <v>337</v>
      </c>
      <c r="C358" s="7">
        <v>4</v>
      </c>
      <c r="D358" s="7">
        <v>7.84</v>
      </c>
      <c r="E358" s="7">
        <v>7.89</v>
      </c>
      <c r="F358" s="7">
        <v>61.857599999999998</v>
      </c>
      <c r="G358" s="116">
        <f t="shared" si="107"/>
        <v>49.857599999999998</v>
      </c>
      <c r="H358" s="7">
        <v>34</v>
      </c>
      <c r="I358" s="7" t="s">
        <v>338</v>
      </c>
      <c r="J358" s="130">
        <v>501</v>
      </c>
      <c r="K358" s="130" t="s">
        <v>341</v>
      </c>
      <c r="L358" s="115">
        <v>0</v>
      </c>
      <c r="M358" s="114">
        <f t="shared" si="118"/>
        <v>61.857599999999998</v>
      </c>
      <c r="N358" s="114">
        <f t="shared" si="108"/>
        <v>37.489454545454549</v>
      </c>
      <c r="O358" s="116">
        <f t="shared" si="109"/>
        <v>30.216727272727272</v>
      </c>
      <c r="P358" s="115">
        <f t="shared" si="110"/>
        <v>8.591333333333333</v>
      </c>
      <c r="Q358" s="115">
        <f t="shared" si="111"/>
        <v>7.591333333333333</v>
      </c>
      <c r="R358" s="121">
        <f t="shared" si="112"/>
        <v>-3.4894545454545494</v>
      </c>
      <c r="S358" s="116">
        <f t="shared" si="113"/>
        <v>26.408666666666669</v>
      </c>
      <c r="T358" s="116">
        <f t="shared" si="114"/>
        <v>0.67505036719308509</v>
      </c>
      <c r="U358" s="115">
        <f t="shared" si="104"/>
        <v>144.42620583421584</v>
      </c>
      <c r="V358" s="115">
        <f t="shared" si="115"/>
        <v>966.58708000385104</v>
      </c>
      <c r="W358">
        <f t="shared" si="105"/>
        <v>0</v>
      </c>
      <c r="X358">
        <f t="shared" si="106"/>
        <v>1</v>
      </c>
      <c r="Y358">
        <v>0</v>
      </c>
      <c r="Z358">
        <f>+E358*1.65</f>
        <v>13.0185</v>
      </c>
      <c r="AA358" s="122">
        <f>+F358-Z358</f>
        <v>48.839100000000002</v>
      </c>
      <c r="AB358" s="123">
        <f t="shared" si="116"/>
        <v>8.1398500000000009</v>
      </c>
      <c r="AC358" s="123">
        <f t="shared" si="117"/>
        <v>8</v>
      </c>
    </row>
    <row r="359" spans="1:29" x14ac:dyDescent="0.25">
      <c r="A359" s="7" t="s">
        <v>336</v>
      </c>
      <c r="B359" s="7" t="s">
        <v>337</v>
      </c>
      <c r="C359" s="7">
        <v>5</v>
      </c>
      <c r="D359" s="7">
        <v>7.8</v>
      </c>
      <c r="E359" s="7">
        <v>7.52</v>
      </c>
      <c r="F359" s="7">
        <v>58.655999999999999</v>
      </c>
      <c r="G359" s="116">
        <f t="shared" si="107"/>
        <v>46.655999999999999</v>
      </c>
      <c r="H359" s="7">
        <v>33</v>
      </c>
      <c r="I359" s="7" t="s">
        <v>338</v>
      </c>
      <c r="J359" s="130">
        <v>502</v>
      </c>
      <c r="K359" s="130" t="s">
        <v>341</v>
      </c>
      <c r="L359" s="115">
        <v>0</v>
      </c>
      <c r="M359" s="114">
        <f t="shared" si="118"/>
        <v>58.655999999999999</v>
      </c>
      <c r="N359" s="114">
        <f t="shared" si="108"/>
        <v>35.549090909090907</v>
      </c>
      <c r="O359" s="116">
        <f t="shared" si="109"/>
        <v>28.276363636363637</v>
      </c>
      <c r="P359" s="115">
        <f t="shared" si="110"/>
        <v>8.1466666666666665</v>
      </c>
      <c r="Q359" s="115">
        <f t="shared" si="111"/>
        <v>7.1466666666666665</v>
      </c>
      <c r="R359" s="121">
        <f t="shared" si="112"/>
        <v>-2.5490909090909071</v>
      </c>
      <c r="S359" s="116">
        <f t="shared" si="113"/>
        <v>25.853333333333332</v>
      </c>
      <c r="T359" s="116">
        <f t="shared" si="114"/>
        <v>0.66032608695652162</v>
      </c>
      <c r="U359" s="115">
        <f t="shared" si="104"/>
        <v>149.87654320987659</v>
      </c>
      <c r="V359" s="115">
        <f t="shared" si="115"/>
        <v>990.37037037037067</v>
      </c>
      <c r="W359">
        <f t="shared" si="105"/>
        <v>1</v>
      </c>
      <c r="X359">
        <f t="shared" si="106"/>
        <v>0</v>
      </c>
      <c r="Y359">
        <f>+D359*1.65</f>
        <v>12.87</v>
      </c>
      <c r="AA359" s="122">
        <f>+F359-Y359</f>
        <v>45.786000000000001</v>
      </c>
      <c r="AB359" s="123">
        <f t="shared" si="116"/>
        <v>7.6310000000000002</v>
      </c>
      <c r="AC359" s="123">
        <f t="shared" si="117"/>
        <v>7</v>
      </c>
    </row>
    <row r="360" spans="1:29" x14ac:dyDescent="0.25">
      <c r="A360" s="7" t="s">
        <v>336</v>
      </c>
      <c r="B360" s="7" t="s">
        <v>337</v>
      </c>
      <c r="C360" s="7">
        <v>6</v>
      </c>
      <c r="D360" s="7">
        <v>7.8</v>
      </c>
      <c r="E360" s="7">
        <v>7.84</v>
      </c>
      <c r="F360" s="7">
        <v>61.152000000000001</v>
      </c>
      <c r="G360" s="116">
        <f t="shared" si="107"/>
        <v>49.152000000000001</v>
      </c>
      <c r="H360" s="129">
        <f>+G360/1.2</f>
        <v>40.96</v>
      </c>
      <c r="I360" s="207" t="s">
        <v>591</v>
      </c>
      <c r="J360" s="130"/>
      <c r="K360" s="130" t="s">
        <v>341</v>
      </c>
      <c r="L360" s="115">
        <v>0</v>
      </c>
      <c r="M360" s="114">
        <f t="shared" si="118"/>
        <v>61.152000000000001</v>
      </c>
      <c r="N360" s="114">
        <f t="shared" si="108"/>
        <v>37.061818181818182</v>
      </c>
      <c r="O360" s="116">
        <f t="shared" si="109"/>
        <v>29.789090909090913</v>
      </c>
      <c r="P360" s="115">
        <f t="shared" si="110"/>
        <v>8.4933333333333341</v>
      </c>
      <c r="Q360" s="115">
        <f t="shared" si="111"/>
        <v>7.4933333333333341</v>
      </c>
      <c r="R360" s="121">
        <f t="shared" si="112"/>
        <v>3.8981818181818184</v>
      </c>
      <c r="S360" s="116">
        <f t="shared" si="113"/>
        <v>33.466666666666669</v>
      </c>
      <c r="T360" s="116">
        <f t="shared" si="114"/>
        <v>0.67191601049868765</v>
      </c>
      <c r="U360" s="115">
        <f t="shared" si="104"/>
        <v>145.56640625</v>
      </c>
      <c r="V360" s="115">
        <f t="shared" si="115"/>
        <v>971.5625</v>
      </c>
      <c r="W360">
        <f t="shared" si="105"/>
        <v>0</v>
      </c>
      <c r="X360">
        <f t="shared" si="106"/>
        <v>1</v>
      </c>
      <c r="Y360">
        <v>0</v>
      </c>
      <c r="Z360">
        <f>+E360*1.65</f>
        <v>12.936</v>
      </c>
      <c r="AA360" s="122">
        <f>+F360-Z360</f>
        <v>48.216000000000001</v>
      </c>
      <c r="AB360" s="123">
        <f t="shared" si="116"/>
        <v>8.0359999999999996</v>
      </c>
      <c r="AC360" s="123">
        <f t="shared" si="117"/>
        <v>8</v>
      </c>
    </row>
    <row r="361" spans="1:29" x14ac:dyDescent="0.25">
      <c r="A361" s="7" t="s">
        <v>336</v>
      </c>
      <c r="B361" s="7" t="s">
        <v>337</v>
      </c>
      <c r="C361" s="7">
        <v>1</v>
      </c>
      <c r="D361" s="7">
        <v>8.1</v>
      </c>
      <c r="E361" s="7">
        <v>7.55</v>
      </c>
      <c r="F361" s="7">
        <v>61.154999999999994</v>
      </c>
      <c r="G361" s="116">
        <f t="shared" si="107"/>
        <v>49.154999999999994</v>
      </c>
      <c r="H361" s="7">
        <v>30</v>
      </c>
      <c r="I361" s="7" t="s">
        <v>338</v>
      </c>
      <c r="J361" s="130" t="s">
        <v>263</v>
      </c>
      <c r="K361" s="130" t="s">
        <v>342</v>
      </c>
      <c r="L361" s="115">
        <v>0</v>
      </c>
      <c r="M361" s="114">
        <f t="shared" si="118"/>
        <v>61.154999999999994</v>
      </c>
      <c r="N361" s="114">
        <f t="shared" si="108"/>
        <v>37.063636363636363</v>
      </c>
      <c r="O361" s="116">
        <f t="shared" si="109"/>
        <v>29.790909090909089</v>
      </c>
      <c r="P361" s="115">
        <f t="shared" si="110"/>
        <v>8.4937499999999986</v>
      </c>
      <c r="Q361" s="115">
        <f t="shared" si="111"/>
        <v>7.4937499999999986</v>
      </c>
      <c r="R361" s="121">
        <f t="shared" si="112"/>
        <v>-7.0636363636363626</v>
      </c>
      <c r="S361" s="116">
        <f t="shared" si="113"/>
        <v>22.506250000000001</v>
      </c>
      <c r="T361" s="116">
        <f t="shared" si="114"/>
        <v>0.67192946483493943</v>
      </c>
      <c r="U361" s="115">
        <f t="shared" si="104"/>
        <v>145.56148916692101</v>
      </c>
      <c r="V361" s="115">
        <f t="shared" si="115"/>
        <v>971.54104363747342</v>
      </c>
      <c r="W361">
        <f t="shared" si="105"/>
        <v>1</v>
      </c>
      <c r="X361">
        <f t="shared" si="106"/>
        <v>0</v>
      </c>
      <c r="Y361">
        <f t="shared" ref="Y361:Y374" si="124">+D361*1.65</f>
        <v>13.364999999999998</v>
      </c>
      <c r="AA361" s="122">
        <f t="shared" ref="AA361:AA374" si="125">+F361-Y361</f>
        <v>47.789999999999992</v>
      </c>
      <c r="AB361" s="123">
        <f t="shared" si="116"/>
        <v>7.964999999999999</v>
      </c>
      <c r="AC361" s="123">
        <f t="shared" si="117"/>
        <v>7</v>
      </c>
    </row>
    <row r="362" spans="1:29" x14ac:dyDescent="0.25">
      <c r="A362" s="7" t="s">
        <v>336</v>
      </c>
      <c r="B362" s="7" t="s">
        <v>337</v>
      </c>
      <c r="C362" s="7">
        <v>2</v>
      </c>
      <c r="D362" s="7">
        <v>8.89</v>
      </c>
      <c r="E362" s="7">
        <v>7.54</v>
      </c>
      <c r="F362" s="7">
        <v>67.030600000000007</v>
      </c>
      <c r="G362" s="116">
        <f t="shared" si="107"/>
        <v>55.030600000000007</v>
      </c>
      <c r="H362" s="7">
        <v>32</v>
      </c>
      <c r="I362" s="7" t="s">
        <v>338</v>
      </c>
      <c r="J362" s="130" t="s">
        <v>266</v>
      </c>
      <c r="K362" s="130" t="s">
        <v>342</v>
      </c>
      <c r="L362" s="115">
        <v>0</v>
      </c>
      <c r="M362" s="114">
        <f t="shared" si="118"/>
        <v>67.030600000000007</v>
      </c>
      <c r="N362" s="114">
        <f t="shared" si="108"/>
        <v>40.624606060606069</v>
      </c>
      <c r="O362" s="116">
        <f t="shared" si="109"/>
        <v>33.351878787878796</v>
      </c>
      <c r="P362" s="115">
        <f t="shared" si="110"/>
        <v>9.3098055555555561</v>
      </c>
      <c r="Q362" s="115">
        <f t="shared" si="111"/>
        <v>8.3098055555555561</v>
      </c>
      <c r="R362" s="121">
        <f t="shared" si="112"/>
        <v>-8.6246060606060695</v>
      </c>
      <c r="S362" s="116">
        <f t="shared" si="113"/>
        <v>23.690194444444444</v>
      </c>
      <c r="T362" s="116">
        <f t="shared" si="114"/>
        <v>0.69632015953314286</v>
      </c>
      <c r="U362" s="115">
        <f t="shared" si="104"/>
        <v>136.95996409270478</v>
      </c>
      <c r="V362" s="115">
        <f t="shared" si="115"/>
        <v>934.00711604089361</v>
      </c>
      <c r="W362">
        <f t="shared" si="105"/>
        <v>1</v>
      </c>
      <c r="X362">
        <f t="shared" si="106"/>
        <v>0</v>
      </c>
      <c r="Y362">
        <f t="shared" si="124"/>
        <v>14.6685</v>
      </c>
      <c r="AA362" s="122">
        <f t="shared" si="125"/>
        <v>52.362100000000005</v>
      </c>
      <c r="AB362" s="123">
        <f t="shared" si="116"/>
        <v>8.7270166666666675</v>
      </c>
      <c r="AC362" s="123">
        <f t="shared" si="117"/>
        <v>8</v>
      </c>
    </row>
    <row r="363" spans="1:29" x14ac:dyDescent="0.25">
      <c r="A363" s="7" t="s">
        <v>336</v>
      </c>
      <c r="B363" s="7" t="s">
        <v>337</v>
      </c>
      <c r="C363" s="7">
        <v>3</v>
      </c>
      <c r="D363" s="7">
        <v>8.1</v>
      </c>
      <c r="E363" s="7">
        <v>7.55</v>
      </c>
      <c r="F363" s="7">
        <v>61.154999999999994</v>
      </c>
      <c r="G363" s="116">
        <f t="shared" si="107"/>
        <v>49.154999999999994</v>
      </c>
      <c r="H363" s="7">
        <v>36</v>
      </c>
      <c r="I363" s="7" t="s">
        <v>338</v>
      </c>
      <c r="J363" s="130">
        <v>104</v>
      </c>
      <c r="K363" s="130" t="s">
        <v>342</v>
      </c>
      <c r="L363" s="115">
        <v>0</v>
      </c>
      <c r="M363" s="114">
        <f t="shared" si="118"/>
        <v>61.154999999999994</v>
      </c>
      <c r="N363" s="114">
        <f t="shared" si="108"/>
        <v>37.063636363636363</v>
      </c>
      <c r="O363" s="116">
        <f t="shared" si="109"/>
        <v>29.790909090909089</v>
      </c>
      <c r="P363" s="115">
        <f t="shared" si="110"/>
        <v>8.4937499999999986</v>
      </c>
      <c r="Q363" s="115">
        <f t="shared" si="111"/>
        <v>7.4937499999999986</v>
      </c>
      <c r="R363" s="121">
        <f t="shared" si="112"/>
        <v>-1.0636363636363626</v>
      </c>
      <c r="S363" s="116">
        <f t="shared" si="113"/>
        <v>28.506250000000001</v>
      </c>
      <c r="T363" s="116">
        <f t="shared" si="114"/>
        <v>0.67192946483493943</v>
      </c>
      <c r="U363" s="115">
        <f t="shared" si="104"/>
        <v>145.56148916692101</v>
      </c>
      <c r="V363" s="115">
        <f t="shared" si="115"/>
        <v>971.54104363747342</v>
      </c>
      <c r="W363">
        <f t="shared" si="105"/>
        <v>1</v>
      </c>
      <c r="X363">
        <f t="shared" si="106"/>
        <v>0</v>
      </c>
      <c r="Y363">
        <f t="shared" si="124"/>
        <v>13.364999999999998</v>
      </c>
      <c r="AA363" s="122">
        <f t="shared" si="125"/>
        <v>47.789999999999992</v>
      </c>
      <c r="AB363" s="123">
        <f t="shared" si="116"/>
        <v>7.964999999999999</v>
      </c>
      <c r="AC363" s="123">
        <f t="shared" si="117"/>
        <v>7</v>
      </c>
    </row>
    <row r="364" spans="1:29" x14ac:dyDescent="0.25">
      <c r="A364" s="7" t="s">
        <v>336</v>
      </c>
      <c r="B364" s="7" t="s">
        <v>337</v>
      </c>
      <c r="C364" s="7">
        <v>4</v>
      </c>
      <c r="D364" s="7">
        <v>8.73</v>
      </c>
      <c r="E364" s="7">
        <v>7.54</v>
      </c>
      <c r="F364" s="7">
        <v>65.824200000000005</v>
      </c>
      <c r="G364" s="116">
        <f t="shared" si="107"/>
        <v>53.824200000000005</v>
      </c>
      <c r="H364" s="7">
        <v>39</v>
      </c>
      <c r="I364" s="7" t="s">
        <v>338</v>
      </c>
      <c r="J364" s="130">
        <v>203</v>
      </c>
      <c r="K364" s="130" t="s">
        <v>342</v>
      </c>
      <c r="L364" s="115">
        <v>0</v>
      </c>
      <c r="M364" s="114">
        <f t="shared" si="118"/>
        <v>65.824200000000005</v>
      </c>
      <c r="N364" s="114">
        <f t="shared" si="108"/>
        <v>39.893454545454553</v>
      </c>
      <c r="O364" s="116">
        <f t="shared" si="109"/>
        <v>32.620727272727279</v>
      </c>
      <c r="P364" s="115">
        <f t="shared" si="110"/>
        <v>9.1422500000000007</v>
      </c>
      <c r="Q364" s="115">
        <f t="shared" si="111"/>
        <v>8.1422500000000007</v>
      </c>
      <c r="R364" s="121">
        <f t="shared" si="112"/>
        <v>-0.89345454545455283</v>
      </c>
      <c r="S364" s="116">
        <f t="shared" si="113"/>
        <v>30.857749999999999</v>
      </c>
      <c r="T364" s="116">
        <f t="shared" si="114"/>
        <v>0.69161263463035916</v>
      </c>
      <c r="U364" s="115">
        <f t="shared" si="104"/>
        <v>138.57285384641111</v>
      </c>
      <c r="V364" s="115">
        <f t="shared" si="115"/>
        <v>941.04518042070299</v>
      </c>
      <c r="W364">
        <f t="shared" si="105"/>
        <v>1</v>
      </c>
      <c r="X364">
        <f t="shared" si="106"/>
        <v>0</v>
      </c>
      <c r="Y364">
        <f t="shared" si="124"/>
        <v>14.404500000000001</v>
      </c>
      <c r="AA364" s="122">
        <f t="shared" si="125"/>
        <v>51.419700000000006</v>
      </c>
      <c r="AB364" s="123">
        <f t="shared" si="116"/>
        <v>8.5699500000000004</v>
      </c>
      <c r="AC364" s="123">
        <f t="shared" si="117"/>
        <v>8</v>
      </c>
    </row>
    <row r="365" spans="1:29" x14ac:dyDescent="0.25">
      <c r="A365" s="7" t="s">
        <v>336</v>
      </c>
      <c r="B365" s="7" t="s">
        <v>337</v>
      </c>
      <c r="C365" s="7">
        <v>5</v>
      </c>
      <c r="D365" s="7">
        <v>8.89</v>
      </c>
      <c r="E365" s="7">
        <v>7.54</v>
      </c>
      <c r="F365" s="7">
        <v>67.030600000000007</v>
      </c>
      <c r="G365" s="116">
        <f t="shared" si="107"/>
        <v>55.030600000000007</v>
      </c>
      <c r="H365" s="7">
        <v>39</v>
      </c>
      <c r="I365" s="7" t="s">
        <v>338</v>
      </c>
      <c r="J365" s="130">
        <v>303</v>
      </c>
      <c r="K365" s="130" t="s">
        <v>342</v>
      </c>
      <c r="L365" s="115">
        <v>0</v>
      </c>
      <c r="M365" s="114">
        <f t="shared" si="118"/>
        <v>67.030600000000007</v>
      </c>
      <c r="N365" s="114">
        <f t="shared" si="108"/>
        <v>40.624606060606069</v>
      </c>
      <c r="O365" s="116">
        <f t="shared" si="109"/>
        <v>33.351878787878796</v>
      </c>
      <c r="P365" s="115">
        <f t="shared" si="110"/>
        <v>9.3098055555555561</v>
      </c>
      <c r="Q365" s="115">
        <f t="shared" si="111"/>
        <v>8.3098055555555561</v>
      </c>
      <c r="R365" s="121">
        <f t="shared" si="112"/>
        <v>-1.6246060606060695</v>
      </c>
      <c r="S365" s="116">
        <f t="shared" si="113"/>
        <v>30.690194444444444</v>
      </c>
      <c r="T365" s="116">
        <f t="shared" si="114"/>
        <v>0.69632015953314286</v>
      </c>
      <c r="U365" s="115">
        <f t="shared" si="104"/>
        <v>136.95996409270478</v>
      </c>
      <c r="V365" s="115">
        <f t="shared" si="115"/>
        <v>934.00711604089361</v>
      </c>
      <c r="W365">
        <f t="shared" si="105"/>
        <v>1</v>
      </c>
      <c r="X365">
        <f t="shared" si="106"/>
        <v>0</v>
      </c>
      <c r="Y365">
        <f t="shared" si="124"/>
        <v>14.6685</v>
      </c>
      <c r="AA365" s="122">
        <f t="shared" si="125"/>
        <v>52.362100000000005</v>
      </c>
      <c r="AB365" s="123">
        <f t="shared" si="116"/>
        <v>8.7270166666666675</v>
      </c>
      <c r="AC365" s="123">
        <f t="shared" si="117"/>
        <v>8</v>
      </c>
    </row>
    <row r="366" spans="1:29" x14ac:dyDescent="0.25">
      <c r="A366" s="7" t="s">
        <v>336</v>
      </c>
      <c r="B366" s="7" t="s">
        <v>337</v>
      </c>
      <c r="C366" s="7">
        <v>6</v>
      </c>
      <c r="D366" s="7">
        <v>8.1</v>
      </c>
      <c r="E366" s="7">
        <v>7.55</v>
      </c>
      <c r="F366" s="7">
        <v>61.154999999999994</v>
      </c>
      <c r="G366" s="116">
        <f t="shared" si="107"/>
        <v>49.154999999999994</v>
      </c>
      <c r="H366" s="7">
        <v>39</v>
      </c>
      <c r="I366" s="7" t="s">
        <v>338</v>
      </c>
      <c r="J366" s="130">
        <v>304</v>
      </c>
      <c r="K366" s="130" t="s">
        <v>342</v>
      </c>
      <c r="L366" s="115">
        <v>0</v>
      </c>
      <c r="M366" s="114">
        <f t="shared" si="118"/>
        <v>61.154999999999994</v>
      </c>
      <c r="N366" s="114">
        <f t="shared" si="108"/>
        <v>37.063636363636363</v>
      </c>
      <c r="O366" s="116">
        <f t="shared" si="109"/>
        <v>29.790909090909089</v>
      </c>
      <c r="P366" s="115">
        <f t="shared" si="110"/>
        <v>8.4937499999999986</v>
      </c>
      <c r="Q366" s="115">
        <f t="shared" si="111"/>
        <v>7.4937499999999986</v>
      </c>
      <c r="R366" s="121">
        <f t="shared" si="112"/>
        <v>1.9363636363636374</v>
      </c>
      <c r="S366" s="116">
        <f t="shared" si="113"/>
        <v>31.506250000000001</v>
      </c>
      <c r="T366" s="116">
        <f t="shared" si="114"/>
        <v>0.67192946483493943</v>
      </c>
      <c r="U366" s="115">
        <f t="shared" si="104"/>
        <v>145.56148916692101</v>
      </c>
      <c r="V366" s="115">
        <f t="shared" si="115"/>
        <v>971.54104363747342</v>
      </c>
      <c r="W366">
        <f t="shared" si="105"/>
        <v>1</v>
      </c>
      <c r="X366">
        <f t="shared" si="106"/>
        <v>0</v>
      </c>
      <c r="Y366">
        <f t="shared" si="124"/>
        <v>13.364999999999998</v>
      </c>
      <c r="AA366" s="122">
        <f t="shared" si="125"/>
        <v>47.789999999999992</v>
      </c>
      <c r="AB366" s="123">
        <f t="shared" si="116"/>
        <v>7.964999999999999</v>
      </c>
      <c r="AC366" s="123">
        <f t="shared" si="117"/>
        <v>7</v>
      </c>
    </row>
    <row r="367" spans="1:29" x14ac:dyDescent="0.25">
      <c r="A367" s="7" t="s">
        <v>336</v>
      </c>
      <c r="B367" s="7" t="s">
        <v>337</v>
      </c>
      <c r="C367" s="7">
        <v>7</v>
      </c>
      <c r="D367" s="7">
        <v>8.73</v>
      </c>
      <c r="E367" s="7">
        <v>7.54</v>
      </c>
      <c r="F367" s="7">
        <v>65.824200000000005</v>
      </c>
      <c r="G367" s="116">
        <f t="shared" si="107"/>
        <v>53.824200000000005</v>
      </c>
      <c r="H367" s="7">
        <v>42</v>
      </c>
      <c r="I367" s="7" t="s">
        <v>338</v>
      </c>
      <c r="J367" s="130">
        <v>403</v>
      </c>
      <c r="K367" s="130" t="s">
        <v>342</v>
      </c>
      <c r="L367" s="115">
        <v>0</v>
      </c>
      <c r="M367" s="114">
        <f t="shared" si="118"/>
        <v>65.824200000000005</v>
      </c>
      <c r="N367" s="114">
        <f t="shared" si="108"/>
        <v>39.893454545454553</v>
      </c>
      <c r="O367" s="116">
        <f t="shared" si="109"/>
        <v>32.620727272727279</v>
      </c>
      <c r="P367" s="115">
        <f t="shared" si="110"/>
        <v>9.1422500000000007</v>
      </c>
      <c r="Q367" s="115">
        <f t="shared" si="111"/>
        <v>8.1422500000000007</v>
      </c>
      <c r="R367" s="121">
        <f t="shared" si="112"/>
        <v>2.1065454545454472</v>
      </c>
      <c r="S367" s="116">
        <f t="shared" si="113"/>
        <v>33.857749999999996</v>
      </c>
      <c r="T367" s="116">
        <f t="shared" si="114"/>
        <v>0.69161263463035916</v>
      </c>
      <c r="U367" s="115">
        <f t="shared" si="104"/>
        <v>138.57285384641111</v>
      </c>
      <c r="V367" s="115">
        <f t="shared" si="115"/>
        <v>941.04518042070299</v>
      </c>
      <c r="W367">
        <f t="shared" si="105"/>
        <v>1</v>
      </c>
      <c r="X367">
        <f t="shared" si="106"/>
        <v>0</v>
      </c>
      <c r="Y367">
        <f t="shared" si="124"/>
        <v>14.404500000000001</v>
      </c>
      <c r="AA367" s="122">
        <f t="shared" si="125"/>
        <v>51.419700000000006</v>
      </c>
      <c r="AB367" s="123">
        <f t="shared" si="116"/>
        <v>8.5699500000000004</v>
      </c>
      <c r="AC367" s="123">
        <f t="shared" si="117"/>
        <v>8</v>
      </c>
    </row>
    <row r="368" spans="1:29" x14ac:dyDescent="0.25">
      <c r="A368" s="7" t="s">
        <v>336</v>
      </c>
      <c r="B368" s="7" t="s">
        <v>337</v>
      </c>
      <c r="C368" s="7">
        <v>8</v>
      </c>
      <c r="D368" s="7">
        <v>8.73</v>
      </c>
      <c r="E368" s="7">
        <v>7.54</v>
      </c>
      <c r="F368" s="7">
        <v>65.824200000000005</v>
      </c>
      <c r="G368" s="116">
        <f t="shared" si="107"/>
        <v>53.824200000000005</v>
      </c>
      <c r="H368" s="7">
        <v>38</v>
      </c>
      <c r="I368" s="7" t="s">
        <v>338</v>
      </c>
      <c r="J368" s="130">
        <v>504</v>
      </c>
      <c r="K368" s="130" t="s">
        <v>342</v>
      </c>
      <c r="L368" s="115">
        <v>0</v>
      </c>
      <c r="M368" s="114">
        <f t="shared" si="118"/>
        <v>65.824200000000005</v>
      </c>
      <c r="N368" s="114">
        <f t="shared" si="108"/>
        <v>39.893454545454553</v>
      </c>
      <c r="O368" s="116">
        <f t="shared" si="109"/>
        <v>32.620727272727279</v>
      </c>
      <c r="P368" s="115">
        <f t="shared" si="110"/>
        <v>9.1422500000000007</v>
      </c>
      <c r="Q368" s="115">
        <f t="shared" si="111"/>
        <v>8.1422500000000007</v>
      </c>
      <c r="R368" s="121">
        <f t="shared" si="112"/>
        <v>-1.8934545454545528</v>
      </c>
      <c r="S368" s="116">
        <f t="shared" si="113"/>
        <v>29.857749999999999</v>
      </c>
      <c r="T368" s="116">
        <f t="shared" si="114"/>
        <v>0.69161263463035916</v>
      </c>
      <c r="U368" s="115">
        <f t="shared" si="104"/>
        <v>138.57285384641111</v>
      </c>
      <c r="V368" s="115">
        <f t="shared" si="115"/>
        <v>941.04518042070299</v>
      </c>
      <c r="W368">
        <f t="shared" si="105"/>
        <v>1</v>
      </c>
      <c r="X368">
        <f t="shared" si="106"/>
        <v>0</v>
      </c>
      <c r="Y368">
        <f t="shared" si="124"/>
        <v>14.404500000000001</v>
      </c>
      <c r="AA368" s="122">
        <f t="shared" si="125"/>
        <v>51.419700000000006</v>
      </c>
      <c r="AB368" s="123">
        <f t="shared" si="116"/>
        <v>8.5699500000000004</v>
      </c>
      <c r="AC368" s="123">
        <f t="shared" si="117"/>
        <v>8</v>
      </c>
    </row>
    <row r="369" spans="1:29" x14ac:dyDescent="0.25">
      <c r="A369" s="7" t="s">
        <v>343</v>
      </c>
      <c r="B369" s="7"/>
      <c r="C369" s="7">
        <v>1</v>
      </c>
      <c r="D369" s="7">
        <v>6.17</v>
      </c>
      <c r="E369" s="7">
        <v>5.77</v>
      </c>
      <c r="F369" s="7">
        <v>35.600899999999996</v>
      </c>
      <c r="G369" s="116">
        <f t="shared" si="107"/>
        <v>23.600899999999996</v>
      </c>
      <c r="H369" s="7">
        <v>27</v>
      </c>
      <c r="I369" s="7" t="s">
        <v>260</v>
      </c>
      <c r="J369" s="130">
        <v>102</v>
      </c>
      <c r="K369" s="130" t="s">
        <v>344</v>
      </c>
      <c r="L369" s="115">
        <v>0</v>
      </c>
      <c r="M369" s="114">
        <f t="shared" si="118"/>
        <v>35.600899999999996</v>
      </c>
      <c r="N369" s="114">
        <f t="shared" si="108"/>
        <v>21.576303030303031</v>
      </c>
      <c r="O369" s="116">
        <f t="shared" si="109"/>
        <v>14.303575757575755</v>
      </c>
      <c r="P369" s="115">
        <f t="shared" si="110"/>
        <v>4.9445694444444435</v>
      </c>
      <c r="Q369" s="115">
        <f t="shared" si="111"/>
        <v>3.9445694444444435</v>
      </c>
      <c r="R369" s="121">
        <f t="shared" si="112"/>
        <v>5.4236969696969695</v>
      </c>
      <c r="S369" s="116">
        <f t="shared" si="113"/>
        <v>23.055430555555557</v>
      </c>
      <c r="T369" s="116">
        <f t="shared" si="114"/>
        <v>0.4958078523725391</v>
      </c>
      <c r="U369" s="115">
        <f t="shared" si="104"/>
        <v>232.79021139024366</v>
      </c>
      <c r="V369" s="115">
        <f t="shared" si="115"/>
        <v>1352.1754678846996</v>
      </c>
      <c r="W369">
        <f t="shared" si="105"/>
        <v>1</v>
      </c>
      <c r="X369">
        <f t="shared" si="106"/>
        <v>0</v>
      </c>
      <c r="Y369">
        <f t="shared" si="124"/>
        <v>10.180499999999999</v>
      </c>
      <c r="AA369" s="122">
        <f t="shared" si="125"/>
        <v>25.420399999999997</v>
      </c>
      <c r="AB369" s="123">
        <f t="shared" si="116"/>
        <v>4.2367333333333326</v>
      </c>
      <c r="AC369" s="123">
        <f t="shared" si="117"/>
        <v>4</v>
      </c>
    </row>
    <row r="370" spans="1:29" x14ac:dyDescent="0.25">
      <c r="A370" s="7" t="s">
        <v>343</v>
      </c>
      <c r="B370" s="7"/>
      <c r="C370" s="7">
        <v>1</v>
      </c>
      <c r="D370" s="7">
        <v>6.17</v>
      </c>
      <c r="E370" s="7">
        <v>5.77</v>
      </c>
      <c r="F370" s="7">
        <v>35.600899999999996</v>
      </c>
      <c r="G370" s="116">
        <f t="shared" si="107"/>
        <v>23.600899999999996</v>
      </c>
      <c r="H370" s="7">
        <v>32</v>
      </c>
      <c r="I370" s="7" t="s">
        <v>261</v>
      </c>
      <c r="J370" s="130">
        <v>103</v>
      </c>
      <c r="K370" s="130" t="s">
        <v>344</v>
      </c>
      <c r="L370" s="115">
        <v>0</v>
      </c>
      <c r="M370" s="114">
        <f t="shared" si="118"/>
        <v>35.600899999999996</v>
      </c>
      <c r="N370" s="114">
        <f t="shared" si="108"/>
        <v>21.576303030303031</v>
      </c>
      <c r="O370" s="116">
        <f t="shared" si="109"/>
        <v>14.303575757575755</v>
      </c>
      <c r="P370" s="115">
        <f t="shared" si="110"/>
        <v>4.9445694444444435</v>
      </c>
      <c r="Q370" s="115">
        <f t="shared" si="111"/>
        <v>3.9445694444444435</v>
      </c>
      <c r="R370" s="121">
        <f t="shared" si="112"/>
        <v>10.423696969696969</v>
      </c>
      <c r="S370" s="116">
        <f t="shared" si="113"/>
        <v>28.055430555555557</v>
      </c>
      <c r="T370" s="116">
        <f t="shared" si="114"/>
        <v>0.4958078523725391</v>
      </c>
      <c r="U370" s="115">
        <f t="shared" si="104"/>
        <v>232.79021139024366</v>
      </c>
      <c r="V370" s="115">
        <f t="shared" si="115"/>
        <v>1352.1754678846996</v>
      </c>
      <c r="W370">
        <f t="shared" si="105"/>
        <v>1</v>
      </c>
      <c r="X370">
        <f t="shared" si="106"/>
        <v>0</v>
      </c>
      <c r="Y370">
        <f t="shared" si="124"/>
        <v>10.180499999999999</v>
      </c>
      <c r="AA370" s="122">
        <f t="shared" si="125"/>
        <v>25.420399999999997</v>
      </c>
      <c r="AB370" s="123">
        <f t="shared" si="116"/>
        <v>4.2367333333333326</v>
      </c>
      <c r="AC370" s="123">
        <f t="shared" si="117"/>
        <v>4</v>
      </c>
    </row>
    <row r="371" spans="1:29" x14ac:dyDescent="0.25">
      <c r="A371" s="7" t="s">
        <v>343</v>
      </c>
      <c r="B371" s="7"/>
      <c r="C371" s="7">
        <v>2</v>
      </c>
      <c r="D371" s="7">
        <v>6.17</v>
      </c>
      <c r="E371" s="7">
        <v>5.7</v>
      </c>
      <c r="F371" s="7">
        <v>35.169000000000004</v>
      </c>
      <c r="G371" s="116">
        <f t="shared" si="107"/>
        <v>23.169000000000004</v>
      </c>
      <c r="H371" s="7">
        <v>20</v>
      </c>
      <c r="I371" s="7" t="s">
        <v>260</v>
      </c>
      <c r="J371" s="130" t="s">
        <v>270</v>
      </c>
      <c r="K371" s="130" t="s">
        <v>345</v>
      </c>
      <c r="L371" s="115">
        <v>0</v>
      </c>
      <c r="M371" s="114">
        <f t="shared" si="118"/>
        <v>35.169000000000004</v>
      </c>
      <c r="N371" s="114">
        <f t="shared" si="108"/>
        <v>21.31454545454546</v>
      </c>
      <c r="O371" s="116">
        <f t="shared" si="109"/>
        <v>14.041818181818185</v>
      </c>
      <c r="P371" s="115">
        <f t="shared" si="110"/>
        <v>4.8845833333333335</v>
      </c>
      <c r="Q371" s="115">
        <f t="shared" si="111"/>
        <v>3.8845833333333335</v>
      </c>
      <c r="R371" s="121">
        <f t="shared" si="112"/>
        <v>-1.3145454545454598</v>
      </c>
      <c r="S371" s="116">
        <f t="shared" si="113"/>
        <v>16.115416666666668</v>
      </c>
      <c r="T371" s="116">
        <f t="shared" si="114"/>
        <v>0.49119124848947404</v>
      </c>
      <c r="U371" s="115">
        <f t="shared" si="104"/>
        <v>235.91803703224133</v>
      </c>
      <c r="V371" s="115">
        <f t="shared" si="115"/>
        <v>1365.824161595235</v>
      </c>
      <c r="W371">
        <f t="shared" si="105"/>
        <v>1</v>
      </c>
      <c r="X371">
        <f t="shared" si="106"/>
        <v>0</v>
      </c>
      <c r="Y371">
        <f t="shared" si="124"/>
        <v>10.180499999999999</v>
      </c>
      <c r="AA371" s="122">
        <f t="shared" si="125"/>
        <v>24.988500000000005</v>
      </c>
      <c r="AB371" s="123">
        <f t="shared" si="116"/>
        <v>4.1647500000000006</v>
      </c>
      <c r="AC371" s="123">
        <f t="shared" si="117"/>
        <v>4</v>
      </c>
    </row>
    <row r="372" spans="1:29" x14ac:dyDescent="0.25">
      <c r="A372" s="7" t="s">
        <v>343</v>
      </c>
      <c r="B372" s="7"/>
      <c r="C372" s="7">
        <v>2</v>
      </c>
      <c r="D372" s="7">
        <v>6.17</v>
      </c>
      <c r="E372" s="7">
        <v>5.7</v>
      </c>
      <c r="F372" s="7">
        <v>35.169000000000004</v>
      </c>
      <c r="G372" s="116">
        <f t="shared" si="107"/>
        <v>23.169000000000004</v>
      </c>
      <c r="H372" s="7">
        <v>21</v>
      </c>
      <c r="I372" s="7" t="s">
        <v>261</v>
      </c>
      <c r="J372" s="130" t="s">
        <v>263</v>
      </c>
      <c r="K372" s="130" t="s">
        <v>345</v>
      </c>
      <c r="L372" s="115">
        <v>0</v>
      </c>
      <c r="M372" s="114">
        <f t="shared" si="118"/>
        <v>35.169000000000004</v>
      </c>
      <c r="N372" s="114">
        <f t="shared" si="108"/>
        <v>21.31454545454546</v>
      </c>
      <c r="O372" s="116">
        <f t="shared" si="109"/>
        <v>14.041818181818185</v>
      </c>
      <c r="P372" s="115">
        <f t="shared" si="110"/>
        <v>4.8845833333333335</v>
      </c>
      <c r="Q372" s="115">
        <f t="shared" si="111"/>
        <v>3.8845833333333335</v>
      </c>
      <c r="R372" s="121">
        <f t="shared" si="112"/>
        <v>-0.31454545454545979</v>
      </c>
      <c r="S372" s="116">
        <f t="shared" si="113"/>
        <v>17.115416666666668</v>
      </c>
      <c r="T372" s="116">
        <f t="shared" si="114"/>
        <v>0.49119124848947404</v>
      </c>
      <c r="U372" s="115">
        <f t="shared" si="104"/>
        <v>235.91803703224133</v>
      </c>
      <c r="V372" s="115">
        <f t="shared" si="115"/>
        <v>1365.824161595235</v>
      </c>
      <c r="W372">
        <f t="shared" si="105"/>
        <v>1</v>
      </c>
      <c r="X372">
        <f t="shared" si="106"/>
        <v>0</v>
      </c>
      <c r="Y372">
        <f t="shared" si="124"/>
        <v>10.180499999999999</v>
      </c>
      <c r="AA372" s="122">
        <f t="shared" si="125"/>
        <v>24.988500000000005</v>
      </c>
      <c r="AB372" s="123">
        <f t="shared" si="116"/>
        <v>4.1647500000000006</v>
      </c>
      <c r="AC372" s="123">
        <f t="shared" si="117"/>
        <v>4</v>
      </c>
    </row>
    <row r="373" spans="1:29" x14ac:dyDescent="0.25">
      <c r="A373" s="7" t="s">
        <v>343</v>
      </c>
      <c r="B373" s="7"/>
      <c r="C373" s="7">
        <v>3</v>
      </c>
      <c r="D373" s="7">
        <v>6.17</v>
      </c>
      <c r="E373" s="7">
        <v>5.57</v>
      </c>
      <c r="F373" s="7">
        <v>34.366900000000001</v>
      </c>
      <c r="G373" s="116">
        <f t="shared" si="107"/>
        <v>22.366900000000001</v>
      </c>
      <c r="H373" s="7">
        <v>27</v>
      </c>
      <c r="I373" s="7" t="s">
        <v>260</v>
      </c>
      <c r="J373" s="130">
        <v>202</v>
      </c>
      <c r="K373" s="130" t="s">
        <v>346</v>
      </c>
      <c r="L373" s="115">
        <v>0</v>
      </c>
      <c r="M373" s="114">
        <f t="shared" si="118"/>
        <v>34.366900000000001</v>
      </c>
      <c r="N373" s="114">
        <f t="shared" si="108"/>
        <v>20.828424242424244</v>
      </c>
      <c r="O373" s="116">
        <f t="shared" si="109"/>
        <v>13.555696969696971</v>
      </c>
      <c r="P373" s="115">
        <f t="shared" si="110"/>
        <v>4.7731805555555553</v>
      </c>
      <c r="Q373" s="115">
        <f t="shared" si="111"/>
        <v>3.7731805555555553</v>
      </c>
      <c r="R373" s="121">
        <f t="shared" si="112"/>
        <v>6.1715757575757557</v>
      </c>
      <c r="S373" s="116">
        <f t="shared" si="113"/>
        <v>23.226819444444445</v>
      </c>
      <c r="T373" s="116">
        <f t="shared" si="114"/>
        <v>0.48238937690464534</v>
      </c>
      <c r="U373" s="115">
        <f t="shared" si="104"/>
        <v>242.04733333631395</v>
      </c>
      <c r="V373" s="115">
        <f t="shared" si="115"/>
        <v>1392.5701818311879</v>
      </c>
      <c r="W373">
        <f t="shared" si="105"/>
        <v>1</v>
      </c>
      <c r="X373">
        <f t="shared" si="106"/>
        <v>0</v>
      </c>
      <c r="Y373">
        <f t="shared" si="124"/>
        <v>10.180499999999999</v>
      </c>
      <c r="AA373" s="122">
        <f t="shared" si="125"/>
        <v>24.186400000000003</v>
      </c>
      <c r="AB373" s="123">
        <f t="shared" si="116"/>
        <v>4.0310666666666668</v>
      </c>
      <c r="AC373" s="123">
        <f t="shared" si="117"/>
        <v>4</v>
      </c>
    </row>
    <row r="374" spans="1:29" x14ac:dyDescent="0.25">
      <c r="A374" s="7" t="s">
        <v>343</v>
      </c>
      <c r="B374" s="7"/>
      <c r="C374" s="7">
        <v>3</v>
      </c>
      <c r="D374" s="7">
        <v>6.17</v>
      </c>
      <c r="E374" s="7">
        <v>5.57</v>
      </c>
      <c r="F374" s="7">
        <v>34.366900000000001</v>
      </c>
      <c r="G374" s="116">
        <f t="shared" si="107"/>
        <v>22.366900000000001</v>
      </c>
      <c r="H374" s="7">
        <v>29</v>
      </c>
      <c r="I374" s="7" t="s">
        <v>261</v>
      </c>
      <c r="J374" s="130">
        <v>203</v>
      </c>
      <c r="K374" s="130" t="s">
        <v>346</v>
      </c>
      <c r="L374" s="115">
        <v>0</v>
      </c>
      <c r="M374" s="114">
        <f t="shared" si="118"/>
        <v>34.366900000000001</v>
      </c>
      <c r="N374" s="114">
        <f t="shared" si="108"/>
        <v>20.828424242424244</v>
      </c>
      <c r="O374" s="116">
        <f t="shared" si="109"/>
        <v>13.555696969696971</v>
      </c>
      <c r="P374" s="115">
        <f t="shared" si="110"/>
        <v>4.7731805555555553</v>
      </c>
      <c r="Q374" s="115">
        <f t="shared" si="111"/>
        <v>3.7731805555555553</v>
      </c>
      <c r="R374" s="121">
        <f t="shared" si="112"/>
        <v>8.1715757575757557</v>
      </c>
      <c r="S374" s="116">
        <f t="shared" si="113"/>
        <v>25.226819444444445</v>
      </c>
      <c r="T374" s="116">
        <f t="shared" si="114"/>
        <v>0.48238937690464534</v>
      </c>
      <c r="U374" s="115">
        <f t="shared" si="104"/>
        <v>242.04733333631395</v>
      </c>
      <c r="V374" s="115">
        <f t="shared" si="115"/>
        <v>1392.5701818311879</v>
      </c>
      <c r="W374">
        <f t="shared" si="105"/>
        <v>1</v>
      </c>
      <c r="X374">
        <f t="shared" si="106"/>
        <v>0</v>
      </c>
      <c r="Y374">
        <f t="shared" si="124"/>
        <v>10.180499999999999</v>
      </c>
      <c r="AA374" s="122">
        <f t="shared" si="125"/>
        <v>24.186400000000003</v>
      </c>
      <c r="AB374" s="123">
        <f t="shared" si="116"/>
        <v>4.0310666666666668</v>
      </c>
      <c r="AC374" s="123">
        <f t="shared" si="117"/>
        <v>4</v>
      </c>
    </row>
    <row r="375" spans="1:29" ht="31.5" customHeight="1" x14ac:dyDescent="0.25">
      <c r="A375" s="7" t="s">
        <v>343</v>
      </c>
      <c r="B375" s="7"/>
      <c r="C375" s="7">
        <v>4</v>
      </c>
      <c r="D375" s="7">
        <v>5.83</v>
      </c>
      <c r="E375" s="7">
        <v>7</v>
      </c>
      <c r="F375" s="7">
        <v>40.81</v>
      </c>
      <c r="G375" s="116">
        <f t="shared" si="107"/>
        <v>28.810000000000002</v>
      </c>
      <c r="H375" s="7">
        <v>35</v>
      </c>
      <c r="I375" s="7" t="s">
        <v>260</v>
      </c>
      <c r="J375" s="130">
        <v>603</v>
      </c>
      <c r="K375" s="130" t="s">
        <v>347</v>
      </c>
      <c r="L375" s="115">
        <v>0</v>
      </c>
      <c r="M375" s="114">
        <f t="shared" si="118"/>
        <v>40.81</v>
      </c>
      <c r="N375" s="114">
        <f t="shared" si="108"/>
        <v>24.733333333333334</v>
      </c>
      <c r="O375" s="116">
        <f t="shared" si="109"/>
        <v>17.460606060606064</v>
      </c>
      <c r="P375" s="115">
        <f t="shared" si="110"/>
        <v>5.6680555555555561</v>
      </c>
      <c r="Q375" s="115">
        <f t="shared" si="111"/>
        <v>4.6680555555555561</v>
      </c>
      <c r="R375" s="121">
        <f t="shared" si="112"/>
        <v>10.266666666666666</v>
      </c>
      <c r="S375" s="116">
        <f t="shared" si="113"/>
        <v>30.331944444444446</v>
      </c>
      <c r="T375" s="116">
        <f t="shared" si="114"/>
        <v>0.54554061730732817</v>
      </c>
      <c r="U375" s="115">
        <f t="shared" si="104"/>
        <v>202.45227351614022</v>
      </c>
      <c r="V375" s="115">
        <f t="shared" si="115"/>
        <v>1219.7917389795209</v>
      </c>
      <c r="W375">
        <f t="shared" si="105"/>
        <v>0</v>
      </c>
      <c r="X375">
        <f t="shared" si="106"/>
        <v>1</v>
      </c>
      <c r="Y375">
        <v>0</v>
      </c>
      <c r="Z375">
        <f t="shared" ref="Z375:Z388" si="126">+E375*1.65</f>
        <v>11.549999999999999</v>
      </c>
      <c r="AA375" s="122">
        <f t="shared" ref="AA375:AA388" si="127">+F375-Z375</f>
        <v>29.260000000000005</v>
      </c>
      <c r="AB375" s="123">
        <f t="shared" si="116"/>
        <v>4.8766666666666678</v>
      </c>
      <c r="AC375" s="123">
        <f t="shared" si="117"/>
        <v>4</v>
      </c>
    </row>
    <row r="376" spans="1:29" x14ac:dyDescent="0.25">
      <c r="A376" s="7" t="s">
        <v>343</v>
      </c>
      <c r="B376" s="7"/>
      <c r="C376" s="7">
        <v>5</v>
      </c>
      <c r="D376" s="7">
        <v>5.63</v>
      </c>
      <c r="E376" s="7">
        <v>7.31</v>
      </c>
      <c r="F376" s="7">
        <v>41.155299999999997</v>
      </c>
      <c r="G376" s="116">
        <f t="shared" si="107"/>
        <v>29.155299999999997</v>
      </c>
      <c r="H376" s="7">
        <v>37</v>
      </c>
      <c r="I376" s="7" t="s">
        <v>260</v>
      </c>
      <c r="J376" s="130">
        <v>703</v>
      </c>
      <c r="K376" s="130" t="s">
        <v>348</v>
      </c>
      <c r="L376" s="115">
        <v>0</v>
      </c>
      <c r="M376" s="114">
        <f t="shared" si="118"/>
        <v>41.155299999999997</v>
      </c>
      <c r="N376" s="114">
        <f t="shared" si="108"/>
        <v>24.94260606060606</v>
      </c>
      <c r="O376" s="116">
        <f t="shared" si="109"/>
        <v>17.669878787878787</v>
      </c>
      <c r="P376" s="115">
        <f t="shared" si="110"/>
        <v>5.7160138888888881</v>
      </c>
      <c r="Q376" s="115">
        <f t="shared" si="111"/>
        <v>4.7160138888888881</v>
      </c>
      <c r="R376" s="121">
        <f t="shared" si="112"/>
        <v>12.05739393939394</v>
      </c>
      <c r="S376" s="116">
        <f t="shared" si="113"/>
        <v>32.283986111111112</v>
      </c>
      <c r="T376" s="116">
        <f t="shared" si="114"/>
        <v>0.54849281256996008</v>
      </c>
      <c r="U376" s="115">
        <f t="shared" si="104"/>
        <v>200.82436126536169</v>
      </c>
      <c r="V376" s="115">
        <f t="shared" si="115"/>
        <v>1212.6881218852147</v>
      </c>
      <c r="W376">
        <f t="shared" si="105"/>
        <v>0</v>
      </c>
      <c r="X376">
        <f t="shared" si="106"/>
        <v>1</v>
      </c>
      <c r="Y376">
        <v>0</v>
      </c>
      <c r="Z376">
        <f t="shared" si="126"/>
        <v>12.061499999999999</v>
      </c>
      <c r="AA376" s="122">
        <f t="shared" si="127"/>
        <v>29.093799999999998</v>
      </c>
      <c r="AB376" s="123">
        <f t="shared" si="116"/>
        <v>4.8489666666666666</v>
      </c>
      <c r="AC376" s="123">
        <f t="shared" si="117"/>
        <v>4</v>
      </c>
    </row>
    <row r="377" spans="1:29" x14ac:dyDescent="0.25">
      <c r="A377" s="7" t="s">
        <v>343</v>
      </c>
      <c r="B377" s="7"/>
      <c r="C377" s="7">
        <v>6</v>
      </c>
      <c r="D377" s="7">
        <v>6.22</v>
      </c>
      <c r="E377" s="7">
        <v>6.35</v>
      </c>
      <c r="F377" s="7">
        <v>39.496999999999993</v>
      </c>
      <c r="G377" s="116">
        <f t="shared" si="107"/>
        <v>27.496999999999993</v>
      </c>
      <c r="H377" s="7">
        <v>34</v>
      </c>
      <c r="I377" s="7" t="s">
        <v>260</v>
      </c>
      <c r="J377" s="130">
        <v>604</v>
      </c>
      <c r="K377" s="130" t="s">
        <v>349</v>
      </c>
      <c r="L377" s="115">
        <v>2</v>
      </c>
      <c r="M377" s="114">
        <f t="shared" si="118"/>
        <v>37.496999999999993</v>
      </c>
      <c r="N377" s="114">
        <f t="shared" si="108"/>
        <v>22.725454545454543</v>
      </c>
      <c r="O377" s="116">
        <f t="shared" si="109"/>
        <v>15.45272727272727</v>
      </c>
      <c r="P377" s="115">
        <f t="shared" si="110"/>
        <v>5.2079166666666659</v>
      </c>
      <c r="Q377" s="115">
        <f t="shared" si="111"/>
        <v>4.2079166666666659</v>
      </c>
      <c r="R377" s="121">
        <f t="shared" si="112"/>
        <v>11.274545454545457</v>
      </c>
      <c r="S377" s="116">
        <f t="shared" si="113"/>
        <v>29.792083333333334</v>
      </c>
      <c r="T377" s="116">
        <f t="shared" si="114"/>
        <v>0.55552861789603403</v>
      </c>
      <c r="U377" s="115">
        <f t="shared" si="104"/>
        <v>197.0144015710805</v>
      </c>
      <c r="V377" s="115">
        <f t="shared" si="115"/>
        <v>1196.0628432192605</v>
      </c>
      <c r="W377">
        <f t="shared" si="105"/>
        <v>0</v>
      </c>
      <c r="X377">
        <f t="shared" si="106"/>
        <v>1</v>
      </c>
      <c r="Y377">
        <v>0</v>
      </c>
      <c r="Z377">
        <f t="shared" si="126"/>
        <v>10.477499999999999</v>
      </c>
      <c r="AA377" s="122">
        <f t="shared" si="127"/>
        <v>29.019499999999994</v>
      </c>
      <c r="AB377" s="123">
        <f t="shared" si="116"/>
        <v>4.8365833333333326</v>
      </c>
      <c r="AC377" s="123">
        <f t="shared" si="117"/>
        <v>4</v>
      </c>
    </row>
    <row r="378" spans="1:29" x14ac:dyDescent="0.25">
      <c r="A378" s="7" t="s">
        <v>343</v>
      </c>
      <c r="B378" s="7"/>
      <c r="C378" s="7">
        <v>6</v>
      </c>
      <c r="D378" s="7">
        <v>6.22</v>
      </c>
      <c r="E378" s="7">
        <v>6.35</v>
      </c>
      <c r="F378" s="7">
        <v>39.496999999999993</v>
      </c>
      <c r="G378" s="116">
        <f t="shared" si="107"/>
        <v>27.496999999999993</v>
      </c>
      <c r="H378" s="7">
        <v>28</v>
      </c>
      <c r="I378" s="7" t="s">
        <v>261</v>
      </c>
      <c r="J378" s="130">
        <v>302</v>
      </c>
      <c r="K378" s="130" t="s">
        <v>349</v>
      </c>
      <c r="L378" s="115">
        <v>2</v>
      </c>
      <c r="M378" s="114">
        <f t="shared" si="118"/>
        <v>37.496999999999993</v>
      </c>
      <c r="N378" s="114">
        <f t="shared" si="108"/>
        <v>22.725454545454543</v>
      </c>
      <c r="O378" s="116">
        <f t="shared" si="109"/>
        <v>15.45272727272727</v>
      </c>
      <c r="P378" s="115">
        <f t="shared" si="110"/>
        <v>5.2079166666666659</v>
      </c>
      <c r="Q378" s="115">
        <f t="shared" si="111"/>
        <v>4.2079166666666659</v>
      </c>
      <c r="R378" s="121">
        <f t="shared" si="112"/>
        <v>5.2745454545454571</v>
      </c>
      <c r="S378" s="116">
        <f t="shared" si="113"/>
        <v>23.792083333333334</v>
      </c>
      <c r="T378" s="116">
        <f t="shared" si="114"/>
        <v>0.55552861789603403</v>
      </c>
      <c r="U378" s="115">
        <f t="shared" si="104"/>
        <v>197.0144015710805</v>
      </c>
      <c r="V378" s="115">
        <f t="shared" si="115"/>
        <v>1196.0628432192605</v>
      </c>
      <c r="W378">
        <f t="shared" si="105"/>
        <v>0</v>
      </c>
      <c r="X378">
        <f t="shared" si="106"/>
        <v>1</v>
      </c>
      <c r="Y378">
        <v>0</v>
      </c>
      <c r="Z378">
        <f t="shared" si="126"/>
        <v>10.477499999999999</v>
      </c>
      <c r="AA378" s="122">
        <f t="shared" si="127"/>
        <v>29.019499999999994</v>
      </c>
      <c r="AB378" s="123">
        <f t="shared" si="116"/>
        <v>4.8365833333333326</v>
      </c>
      <c r="AC378" s="123">
        <f t="shared" si="117"/>
        <v>4</v>
      </c>
    </row>
    <row r="379" spans="1:29" x14ac:dyDescent="0.25">
      <c r="A379" s="7" t="s">
        <v>343</v>
      </c>
      <c r="B379" s="7"/>
      <c r="C379" s="7">
        <v>7</v>
      </c>
      <c r="D379" s="7">
        <v>5.75</v>
      </c>
      <c r="E379" s="7">
        <v>6.2</v>
      </c>
      <c r="F379" s="7">
        <v>35.65</v>
      </c>
      <c r="G379" s="116">
        <f t="shared" si="107"/>
        <v>23.65</v>
      </c>
      <c r="H379" s="7">
        <v>29</v>
      </c>
      <c r="I379" s="7" t="s">
        <v>260</v>
      </c>
      <c r="J379" s="130">
        <v>1103</v>
      </c>
      <c r="K379" s="130" t="s">
        <v>350</v>
      </c>
      <c r="L379" s="115">
        <v>0</v>
      </c>
      <c r="M379" s="114">
        <f t="shared" si="118"/>
        <v>35.65</v>
      </c>
      <c r="N379" s="114">
        <f t="shared" si="108"/>
        <v>21.606060606060606</v>
      </c>
      <c r="O379" s="116">
        <f t="shared" si="109"/>
        <v>14.333333333333334</v>
      </c>
      <c r="P379" s="115">
        <f t="shared" si="110"/>
        <v>4.9513888888888884</v>
      </c>
      <c r="Q379" s="115">
        <f t="shared" si="111"/>
        <v>3.9513888888888884</v>
      </c>
      <c r="R379" s="121">
        <f t="shared" si="112"/>
        <v>7.3939393939393945</v>
      </c>
      <c r="S379" s="116">
        <f t="shared" si="113"/>
        <v>25.048611111111111</v>
      </c>
      <c r="T379" s="116">
        <f t="shared" si="114"/>
        <v>0.49632738719832109</v>
      </c>
      <c r="U379" s="115">
        <f t="shared" si="104"/>
        <v>232.44186046511629</v>
      </c>
      <c r="V379" s="115">
        <f t="shared" si="115"/>
        <v>1350.6553911205074</v>
      </c>
      <c r="W379">
        <f t="shared" si="105"/>
        <v>0</v>
      </c>
      <c r="X379">
        <f t="shared" si="106"/>
        <v>1</v>
      </c>
      <c r="Y379">
        <v>0</v>
      </c>
      <c r="Z379">
        <f t="shared" si="126"/>
        <v>10.23</v>
      </c>
      <c r="AA379" s="122">
        <f t="shared" si="127"/>
        <v>25.419999999999998</v>
      </c>
      <c r="AB379" s="123">
        <f t="shared" si="116"/>
        <v>4.2366666666666664</v>
      </c>
      <c r="AC379" s="123">
        <f t="shared" si="117"/>
        <v>4</v>
      </c>
    </row>
    <row r="380" spans="1:29" x14ac:dyDescent="0.25">
      <c r="A380" s="7" t="s">
        <v>343</v>
      </c>
      <c r="B380" s="7"/>
      <c r="C380" s="7">
        <v>7</v>
      </c>
      <c r="D380" s="7">
        <v>5.75</v>
      </c>
      <c r="E380" s="7">
        <v>6.2</v>
      </c>
      <c r="F380" s="7">
        <v>35.65</v>
      </c>
      <c r="G380" s="116">
        <f t="shared" si="107"/>
        <v>23.65</v>
      </c>
      <c r="H380" s="7">
        <v>28</v>
      </c>
      <c r="I380" s="7" t="s">
        <v>261</v>
      </c>
      <c r="J380" s="130">
        <v>303</v>
      </c>
      <c r="K380" s="130" t="s">
        <v>350</v>
      </c>
      <c r="L380" s="115">
        <v>0</v>
      </c>
      <c r="M380" s="114">
        <f t="shared" si="118"/>
        <v>35.65</v>
      </c>
      <c r="N380" s="114">
        <f t="shared" si="108"/>
        <v>21.606060606060606</v>
      </c>
      <c r="O380" s="116">
        <f t="shared" si="109"/>
        <v>14.333333333333334</v>
      </c>
      <c r="P380" s="115">
        <f t="shared" si="110"/>
        <v>4.9513888888888884</v>
      </c>
      <c r="Q380" s="115">
        <f t="shared" si="111"/>
        <v>3.9513888888888884</v>
      </c>
      <c r="R380" s="121">
        <f t="shared" si="112"/>
        <v>6.3939393939393945</v>
      </c>
      <c r="S380" s="116">
        <f t="shared" si="113"/>
        <v>24.048611111111111</v>
      </c>
      <c r="T380" s="116">
        <f t="shared" si="114"/>
        <v>0.49632738719832109</v>
      </c>
      <c r="U380" s="115">
        <f t="shared" si="104"/>
        <v>232.44186046511629</v>
      </c>
      <c r="V380" s="115">
        <f t="shared" si="115"/>
        <v>1350.6553911205074</v>
      </c>
      <c r="W380">
        <f t="shared" si="105"/>
        <v>0</v>
      </c>
      <c r="X380">
        <f t="shared" si="106"/>
        <v>1</v>
      </c>
      <c r="Y380">
        <v>0</v>
      </c>
      <c r="Z380">
        <f t="shared" si="126"/>
        <v>10.23</v>
      </c>
      <c r="AA380" s="122">
        <f t="shared" si="127"/>
        <v>25.419999999999998</v>
      </c>
      <c r="AB380" s="123">
        <f t="shared" si="116"/>
        <v>4.2366666666666664</v>
      </c>
      <c r="AC380" s="123">
        <f t="shared" si="117"/>
        <v>4</v>
      </c>
    </row>
    <row r="381" spans="1:29" x14ac:dyDescent="0.25">
      <c r="A381" s="7" t="s">
        <v>343</v>
      </c>
      <c r="B381" s="7"/>
      <c r="C381" s="7">
        <v>8</v>
      </c>
      <c r="D381" s="7">
        <v>5.66</v>
      </c>
      <c r="E381" s="7">
        <v>7.85</v>
      </c>
      <c r="F381" s="7">
        <v>44.430999999999997</v>
      </c>
      <c r="G381" s="116">
        <f t="shared" si="107"/>
        <v>32.430999999999997</v>
      </c>
      <c r="H381" s="7">
        <v>38</v>
      </c>
      <c r="I381" s="7" t="s">
        <v>260</v>
      </c>
      <c r="J381" s="130">
        <v>704</v>
      </c>
      <c r="K381" s="130" t="s">
        <v>351</v>
      </c>
      <c r="L381" s="115">
        <v>0</v>
      </c>
      <c r="M381" s="114">
        <f t="shared" si="118"/>
        <v>44.430999999999997</v>
      </c>
      <c r="N381" s="114">
        <f t="shared" si="108"/>
        <v>26.927878787878786</v>
      </c>
      <c r="O381" s="116">
        <f t="shared" si="109"/>
        <v>19.655151515151516</v>
      </c>
      <c r="P381" s="115">
        <f t="shared" si="110"/>
        <v>6.1709722222222219</v>
      </c>
      <c r="Q381" s="115">
        <f t="shared" si="111"/>
        <v>5.1709722222222219</v>
      </c>
      <c r="R381" s="121">
        <f t="shared" si="112"/>
        <v>11.072121212121214</v>
      </c>
      <c r="S381" s="116">
        <f t="shared" si="113"/>
        <v>32.829027777777782</v>
      </c>
      <c r="T381" s="116">
        <f t="shared" si="114"/>
        <v>0.57470184827488435</v>
      </c>
      <c r="U381" s="115">
        <f t="shared" si="104"/>
        <v>187.10539298819032</v>
      </c>
      <c r="V381" s="115">
        <f t="shared" si="115"/>
        <v>1152.8235330393759</v>
      </c>
      <c r="W381">
        <f t="shared" si="105"/>
        <v>0</v>
      </c>
      <c r="X381">
        <f t="shared" si="106"/>
        <v>1</v>
      </c>
      <c r="Y381">
        <v>0</v>
      </c>
      <c r="Z381">
        <f t="shared" si="126"/>
        <v>12.952499999999999</v>
      </c>
      <c r="AA381" s="122">
        <f t="shared" si="127"/>
        <v>31.478499999999997</v>
      </c>
      <c r="AB381" s="123">
        <f t="shared" si="116"/>
        <v>5.2464166666666658</v>
      </c>
      <c r="AC381" s="123">
        <f t="shared" si="117"/>
        <v>5</v>
      </c>
    </row>
    <row r="382" spans="1:29" x14ac:dyDescent="0.25">
      <c r="A382" s="7" t="s">
        <v>343</v>
      </c>
      <c r="B382" s="7"/>
      <c r="C382" s="7">
        <v>8</v>
      </c>
      <c r="D382" s="7">
        <v>5.66</v>
      </c>
      <c r="E382" s="7">
        <v>7.85</v>
      </c>
      <c r="F382" s="7">
        <v>44.430999999999997</v>
      </c>
      <c r="G382" s="116">
        <f t="shared" si="107"/>
        <v>32.430999999999997</v>
      </c>
      <c r="H382" s="7">
        <v>37</v>
      </c>
      <c r="I382" s="7" t="s">
        <v>261</v>
      </c>
      <c r="J382" s="130">
        <v>402</v>
      </c>
      <c r="K382" s="130" t="s">
        <v>351</v>
      </c>
      <c r="L382" s="115">
        <v>0</v>
      </c>
      <c r="M382" s="114">
        <f t="shared" si="118"/>
        <v>44.430999999999997</v>
      </c>
      <c r="N382" s="114">
        <f t="shared" si="108"/>
        <v>26.927878787878786</v>
      </c>
      <c r="O382" s="116">
        <f t="shared" si="109"/>
        <v>19.655151515151516</v>
      </c>
      <c r="P382" s="115">
        <f t="shared" si="110"/>
        <v>6.1709722222222219</v>
      </c>
      <c r="Q382" s="115">
        <f t="shared" si="111"/>
        <v>5.1709722222222219</v>
      </c>
      <c r="R382" s="121">
        <f t="shared" si="112"/>
        <v>10.072121212121214</v>
      </c>
      <c r="S382" s="116">
        <f t="shared" si="113"/>
        <v>31.829027777777778</v>
      </c>
      <c r="T382" s="116">
        <f t="shared" si="114"/>
        <v>0.57470184827488435</v>
      </c>
      <c r="U382" s="115">
        <f t="shared" si="104"/>
        <v>187.10539298819032</v>
      </c>
      <c r="V382" s="115">
        <f t="shared" si="115"/>
        <v>1152.8235330393759</v>
      </c>
      <c r="W382">
        <f t="shared" si="105"/>
        <v>0</v>
      </c>
      <c r="X382">
        <f t="shared" si="106"/>
        <v>1</v>
      </c>
      <c r="Y382">
        <v>0</v>
      </c>
      <c r="Z382">
        <f t="shared" si="126"/>
        <v>12.952499999999999</v>
      </c>
      <c r="AA382" s="122">
        <f t="shared" si="127"/>
        <v>31.478499999999997</v>
      </c>
      <c r="AB382" s="123">
        <f t="shared" si="116"/>
        <v>5.2464166666666658</v>
      </c>
      <c r="AC382" s="123">
        <f t="shared" si="117"/>
        <v>5</v>
      </c>
    </row>
    <row r="383" spans="1:29" x14ac:dyDescent="0.25">
      <c r="A383" s="7" t="s">
        <v>343</v>
      </c>
      <c r="B383" s="7"/>
      <c r="C383" s="7">
        <v>9</v>
      </c>
      <c r="D383" s="7">
        <v>6.54</v>
      </c>
      <c r="E383" s="7">
        <v>7.17</v>
      </c>
      <c r="F383" s="7">
        <v>46.891799999999996</v>
      </c>
      <c r="G383" s="116">
        <f t="shared" si="107"/>
        <v>34.891799999999996</v>
      </c>
      <c r="H383" s="7">
        <v>35</v>
      </c>
      <c r="I383" s="7" t="s">
        <v>260</v>
      </c>
      <c r="J383" s="130">
        <v>803</v>
      </c>
      <c r="K383" s="130" t="s">
        <v>352</v>
      </c>
      <c r="L383" s="115">
        <v>0</v>
      </c>
      <c r="M383" s="114">
        <f t="shared" si="118"/>
        <v>46.891799999999996</v>
      </c>
      <c r="N383" s="114">
        <f t="shared" si="108"/>
        <v>28.419272727272727</v>
      </c>
      <c r="O383" s="116">
        <f t="shared" si="109"/>
        <v>21.146545454545453</v>
      </c>
      <c r="P383" s="115">
        <f t="shared" si="110"/>
        <v>6.5127499999999996</v>
      </c>
      <c r="Q383" s="115">
        <f t="shared" si="111"/>
        <v>5.5127499999999996</v>
      </c>
      <c r="R383" s="121">
        <f t="shared" si="112"/>
        <v>6.5807272727272732</v>
      </c>
      <c r="S383" s="116">
        <f t="shared" si="113"/>
        <v>29.48725</v>
      </c>
      <c r="T383" s="116">
        <f t="shared" si="114"/>
        <v>0.59247297586421199</v>
      </c>
      <c r="U383" s="115">
        <f t="shared" si="104"/>
        <v>178.49371485563944</v>
      </c>
      <c r="V383" s="115">
        <f t="shared" si="115"/>
        <v>1115.2453011882449</v>
      </c>
      <c r="W383">
        <f t="shared" si="105"/>
        <v>0</v>
      </c>
      <c r="X383">
        <f t="shared" si="106"/>
        <v>1</v>
      </c>
      <c r="Y383">
        <v>0</v>
      </c>
      <c r="Z383">
        <f t="shared" si="126"/>
        <v>11.830499999999999</v>
      </c>
      <c r="AA383" s="122">
        <f t="shared" si="127"/>
        <v>35.061299999999996</v>
      </c>
      <c r="AB383" s="123">
        <f t="shared" si="116"/>
        <v>5.8435499999999996</v>
      </c>
      <c r="AC383" s="123">
        <f t="shared" si="117"/>
        <v>5</v>
      </c>
    </row>
    <row r="384" spans="1:29" x14ac:dyDescent="0.25">
      <c r="A384" s="7" t="s">
        <v>343</v>
      </c>
      <c r="B384" s="7"/>
      <c r="C384" s="7">
        <v>9</v>
      </c>
      <c r="D384" s="7">
        <v>6.54</v>
      </c>
      <c r="E384" s="7">
        <v>7.17</v>
      </c>
      <c r="F384" s="7">
        <v>46.891799999999996</v>
      </c>
      <c r="G384" s="116">
        <f t="shared" si="107"/>
        <v>34.891799999999996</v>
      </c>
      <c r="H384" s="7">
        <v>42</v>
      </c>
      <c r="I384" s="7" t="s">
        <v>261</v>
      </c>
      <c r="J384" s="130">
        <v>403</v>
      </c>
      <c r="K384" s="130" t="s">
        <v>352</v>
      </c>
      <c r="L384" s="115">
        <v>0</v>
      </c>
      <c r="M384" s="114">
        <f t="shared" si="118"/>
        <v>46.891799999999996</v>
      </c>
      <c r="N384" s="114">
        <f t="shared" si="108"/>
        <v>28.419272727272727</v>
      </c>
      <c r="O384" s="116">
        <f t="shared" si="109"/>
        <v>21.146545454545453</v>
      </c>
      <c r="P384" s="115">
        <f t="shared" si="110"/>
        <v>6.5127499999999996</v>
      </c>
      <c r="Q384" s="115">
        <f t="shared" si="111"/>
        <v>5.5127499999999996</v>
      </c>
      <c r="R384" s="121">
        <f t="shared" si="112"/>
        <v>13.580727272727273</v>
      </c>
      <c r="S384" s="116">
        <f t="shared" si="113"/>
        <v>36.487250000000003</v>
      </c>
      <c r="T384" s="116">
        <f t="shared" si="114"/>
        <v>0.59247297586421199</v>
      </c>
      <c r="U384" s="115">
        <f t="shared" si="104"/>
        <v>178.49371485563944</v>
      </c>
      <c r="V384" s="115">
        <f t="shared" si="115"/>
        <v>1115.2453011882449</v>
      </c>
      <c r="W384">
        <f t="shared" si="105"/>
        <v>0</v>
      </c>
      <c r="X384">
        <f t="shared" si="106"/>
        <v>1</v>
      </c>
      <c r="Y384">
        <v>0</v>
      </c>
      <c r="Z384">
        <f t="shared" si="126"/>
        <v>11.830499999999999</v>
      </c>
      <c r="AA384" s="122">
        <f t="shared" si="127"/>
        <v>35.061299999999996</v>
      </c>
      <c r="AB384" s="123">
        <f t="shared" si="116"/>
        <v>5.8435499999999996</v>
      </c>
      <c r="AC384" s="123">
        <f t="shared" si="117"/>
        <v>5</v>
      </c>
    </row>
    <row r="385" spans="1:29" x14ac:dyDescent="0.25">
      <c r="A385" s="7" t="s">
        <v>343</v>
      </c>
      <c r="B385" s="7"/>
      <c r="C385" s="7">
        <v>10</v>
      </c>
      <c r="D385" s="7">
        <v>6.43</v>
      </c>
      <c r="E385" s="7">
        <v>7.3</v>
      </c>
      <c r="F385" s="7">
        <v>46.939</v>
      </c>
      <c r="G385" s="116">
        <f t="shared" si="107"/>
        <v>34.939</v>
      </c>
      <c r="H385" s="7">
        <v>38</v>
      </c>
      <c r="I385" s="7" t="s">
        <v>260</v>
      </c>
      <c r="J385" s="130">
        <v>1003</v>
      </c>
      <c r="K385" s="130" t="s">
        <v>353</v>
      </c>
      <c r="L385" s="115">
        <v>0</v>
      </c>
      <c r="M385" s="114">
        <f t="shared" si="118"/>
        <v>46.939</v>
      </c>
      <c r="N385" s="114">
        <f t="shared" si="108"/>
        <v>28.447878787878789</v>
      </c>
      <c r="O385" s="116">
        <f t="shared" si="109"/>
        <v>21.175151515151516</v>
      </c>
      <c r="P385" s="115">
        <f t="shared" si="110"/>
        <v>6.5193055555555555</v>
      </c>
      <c r="Q385" s="115">
        <f t="shared" si="111"/>
        <v>5.5193055555555555</v>
      </c>
      <c r="R385" s="121">
        <f t="shared" si="112"/>
        <v>9.5521212121212109</v>
      </c>
      <c r="S385" s="116">
        <f t="shared" si="113"/>
        <v>32.480694444444445</v>
      </c>
      <c r="T385" s="116">
        <f t="shared" si="114"/>
        <v>0.59279933490558034</v>
      </c>
      <c r="U385" s="115">
        <f t="shared" si="104"/>
        <v>178.34039325681903</v>
      </c>
      <c r="V385" s="115">
        <f t="shared" si="115"/>
        <v>1114.5762614843013</v>
      </c>
      <c r="W385">
        <f t="shared" si="105"/>
        <v>0</v>
      </c>
      <c r="X385">
        <f t="shared" si="106"/>
        <v>1</v>
      </c>
      <c r="Y385">
        <v>0</v>
      </c>
      <c r="Z385">
        <f t="shared" si="126"/>
        <v>12.045</v>
      </c>
      <c r="AA385" s="122">
        <f t="shared" si="127"/>
        <v>34.893999999999998</v>
      </c>
      <c r="AB385" s="123">
        <f t="shared" si="116"/>
        <v>5.8156666666666661</v>
      </c>
      <c r="AC385" s="123">
        <f t="shared" si="117"/>
        <v>5</v>
      </c>
    </row>
    <row r="386" spans="1:29" x14ac:dyDescent="0.25">
      <c r="A386" s="7" t="s">
        <v>343</v>
      </c>
      <c r="B386" s="7"/>
      <c r="C386" s="7">
        <v>10</v>
      </c>
      <c r="D386" s="7">
        <v>6.43</v>
      </c>
      <c r="E386" s="7">
        <v>7.3</v>
      </c>
      <c r="F386" s="7">
        <v>46.939</v>
      </c>
      <c r="G386" s="116">
        <f t="shared" si="107"/>
        <v>34.939</v>
      </c>
      <c r="H386" s="7">
        <v>35</v>
      </c>
      <c r="I386" s="7" t="s">
        <v>261</v>
      </c>
      <c r="J386" s="130">
        <v>502</v>
      </c>
      <c r="K386" s="130" t="s">
        <v>353</v>
      </c>
      <c r="L386" s="115">
        <v>0</v>
      </c>
      <c r="M386" s="114">
        <f t="shared" si="118"/>
        <v>46.939</v>
      </c>
      <c r="N386" s="114">
        <f t="shared" si="108"/>
        <v>28.447878787878789</v>
      </c>
      <c r="O386" s="116">
        <f t="shared" si="109"/>
        <v>21.175151515151516</v>
      </c>
      <c r="P386" s="115">
        <f t="shared" si="110"/>
        <v>6.5193055555555555</v>
      </c>
      <c r="Q386" s="115">
        <f t="shared" si="111"/>
        <v>5.5193055555555555</v>
      </c>
      <c r="R386" s="121">
        <f t="shared" si="112"/>
        <v>6.5521212121212109</v>
      </c>
      <c r="S386" s="116">
        <f t="shared" si="113"/>
        <v>29.480694444444445</v>
      </c>
      <c r="T386" s="116">
        <f t="shared" si="114"/>
        <v>0.59279933490558034</v>
      </c>
      <c r="U386" s="115">
        <f t="shared" si="104"/>
        <v>178.34039325681903</v>
      </c>
      <c r="V386" s="115">
        <f t="shared" si="115"/>
        <v>1114.5762614843013</v>
      </c>
      <c r="W386">
        <f t="shared" si="105"/>
        <v>0</v>
      </c>
      <c r="X386">
        <f t="shared" si="106"/>
        <v>1</v>
      </c>
      <c r="Y386">
        <v>0</v>
      </c>
      <c r="Z386">
        <f t="shared" si="126"/>
        <v>12.045</v>
      </c>
      <c r="AA386" s="122">
        <f t="shared" si="127"/>
        <v>34.893999999999998</v>
      </c>
      <c r="AB386" s="123">
        <f t="shared" si="116"/>
        <v>5.8156666666666661</v>
      </c>
      <c r="AC386" s="123">
        <f t="shared" si="117"/>
        <v>5</v>
      </c>
    </row>
    <row r="387" spans="1:29" x14ac:dyDescent="0.25">
      <c r="A387" s="7" t="s">
        <v>343</v>
      </c>
      <c r="B387" s="7"/>
      <c r="C387" s="7">
        <v>11</v>
      </c>
      <c r="D387" s="7">
        <v>6.18</v>
      </c>
      <c r="E387" s="7">
        <v>6.88</v>
      </c>
      <c r="F387" s="7">
        <v>42.5184</v>
      </c>
      <c r="G387" s="116">
        <f t="shared" si="107"/>
        <v>30.5184</v>
      </c>
      <c r="H387" s="7">
        <v>34</v>
      </c>
      <c r="I387" s="7" t="s">
        <v>260</v>
      </c>
      <c r="J387" s="130">
        <v>903</v>
      </c>
      <c r="K387" s="130" t="s">
        <v>354</v>
      </c>
      <c r="L387" s="115">
        <v>0</v>
      </c>
      <c r="M387" s="114">
        <f t="shared" si="118"/>
        <v>42.5184</v>
      </c>
      <c r="N387" s="114">
        <f t="shared" si="108"/>
        <v>25.768727272727276</v>
      </c>
      <c r="O387" s="116">
        <f t="shared" si="109"/>
        <v>18.496000000000002</v>
      </c>
      <c r="P387" s="115">
        <f t="shared" si="110"/>
        <v>5.9053333333333331</v>
      </c>
      <c r="Q387" s="115">
        <f t="shared" si="111"/>
        <v>4.9053333333333331</v>
      </c>
      <c r="R387" s="121">
        <f t="shared" si="112"/>
        <v>8.2312727272727244</v>
      </c>
      <c r="S387" s="116">
        <f t="shared" si="113"/>
        <v>29.094666666666669</v>
      </c>
      <c r="T387" s="116">
        <f t="shared" si="114"/>
        <v>0.55978165169924288</v>
      </c>
      <c r="U387" s="115">
        <f t="shared" si="104"/>
        <v>194.75778546712797</v>
      </c>
      <c r="V387" s="115">
        <f t="shared" si="115"/>
        <v>1186.2157911292859</v>
      </c>
      <c r="W387">
        <f t="shared" si="105"/>
        <v>0</v>
      </c>
      <c r="X387">
        <f t="shared" si="106"/>
        <v>1</v>
      </c>
      <c r="Y387">
        <v>0</v>
      </c>
      <c r="Z387">
        <f t="shared" si="126"/>
        <v>11.351999999999999</v>
      </c>
      <c r="AA387" s="122">
        <f t="shared" si="127"/>
        <v>31.166400000000003</v>
      </c>
      <c r="AB387" s="123">
        <f t="shared" si="116"/>
        <v>5.1944000000000008</v>
      </c>
      <c r="AC387" s="123">
        <f t="shared" si="117"/>
        <v>5</v>
      </c>
    </row>
    <row r="388" spans="1:29" x14ac:dyDescent="0.25">
      <c r="A388" s="7" t="s">
        <v>343</v>
      </c>
      <c r="B388" s="7"/>
      <c r="C388" s="7">
        <v>11</v>
      </c>
      <c r="D388" s="7">
        <v>6.18</v>
      </c>
      <c r="E388" s="7">
        <v>6.88</v>
      </c>
      <c r="F388" s="7">
        <v>42.5184</v>
      </c>
      <c r="G388" s="116">
        <f t="shared" si="107"/>
        <v>30.5184</v>
      </c>
      <c r="H388" s="7">
        <v>33</v>
      </c>
      <c r="I388" s="7" t="s">
        <v>261</v>
      </c>
      <c r="J388" s="130">
        <v>502</v>
      </c>
      <c r="K388" s="130" t="s">
        <v>354</v>
      </c>
      <c r="L388" s="115">
        <v>0</v>
      </c>
      <c r="M388" s="114">
        <f t="shared" si="118"/>
        <v>42.5184</v>
      </c>
      <c r="N388" s="114">
        <f t="shared" si="108"/>
        <v>25.768727272727276</v>
      </c>
      <c r="O388" s="116">
        <f t="shared" si="109"/>
        <v>18.496000000000002</v>
      </c>
      <c r="P388" s="115">
        <f t="shared" si="110"/>
        <v>5.9053333333333331</v>
      </c>
      <c r="Q388" s="115">
        <f t="shared" si="111"/>
        <v>4.9053333333333331</v>
      </c>
      <c r="R388" s="121">
        <f t="shared" si="112"/>
        <v>7.2312727272727244</v>
      </c>
      <c r="S388" s="116">
        <f t="shared" si="113"/>
        <v>28.094666666666669</v>
      </c>
      <c r="T388" s="116">
        <f t="shared" si="114"/>
        <v>0.55978165169924288</v>
      </c>
      <c r="U388" s="115">
        <f t="shared" si="104"/>
        <v>194.75778546712797</v>
      </c>
      <c r="V388" s="115">
        <f t="shared" si="115"/>
        <v>1186.2157911292859</v>
      </c>
      <c r="W388">
        <f t="shared" si="105"/>
        <v>0</v>
      </c>
      <c r="X388">
        <f t="shared" si="106"/>
        <v>1</v>
      </c>
      <c r="Y388">
        <v>0</v>
      </c>
      <c r="Z388">
        <f t="shared" si="126"/>
        <v>11.351999999999999</v>
      </c>
      <c r="AA388" s="122">
        <f t="shared" si="127"/>
        <v>31.166400000000003</v>
      </c>
      <c r="AB388" s="123">
        <f t="shared" si="116"/>
        <v>5.1944000000000008</v>
      </c>
      <c r="AC388" s="123">
        <f t="shared" si="117"/>
        <v>5</v>
      </c>
    </row>
    <row r="389" spans="1:29" x14ac:dyDescent="0.25">
      <c r="A389" s="7" t="s">
        <v>343</v>
      </c>
      <c r="B389" s="7"/>
      <c r="C389" s="7"/>
      <c r="D389" s="7"/>
      <c r="E389" s="7"/>
      <c r="F389" s="7">
        <v>0</v>
      </c>
      <c r="G389" s="116">
        <v>0</v>
      </c>
      <c r="H389" s="129">
        <f t="shared" ref="H389:H390" si="128">+G389/1.2</f>
        <v>0</v>
      </c>
      <c r="I389" s="207" t="s">
        <v>591</v>
      </c>
      <c r="J389" s="130"/>
      <c r="K389" s="130"/>
      <c r="L389" s="115">
        <v>0</v>
      </c>
      <c r="M389" s="114">
        <f t="shared" si="118"/>
        <v>0</v>
      </c>
      <c r="N389" s="114">
        <f t="shared" si="108"/>
        <v>0</v>
      </c>
      <c r="O389" s="116">
        <f t="shared" si="109"/>
        <v>0</v>
      </c>
      <c r="P389" s="115">
        <f t="shared" si="110"/>
        <v>0</v>
      </c>
      <c r="Q389" s="115">
        <f t="shared" si="111"/>
        <v>-1</v>
      </c>
      <c r="R389" s="121">
        <f t="shared" si="112"/>
        <v>0</v>
      </c>
      <c r="S389" s="116">
        <f t="shared" si="113"/>
        <v>1</v>
      </c>
      <c r="T389" s="116">
        <f t="shared" si="114"/>
        <v>0</v>
      </c>
      <c r="U389" s="115" t="e">
        <f t="shared" si="104"/>
        <v>#DIV/0!</v>
      </c>
      <c r="V389" s="115" t="e">
        <f t="shared" si="115"/>
        <v>#DIV/0!</v>
      </c>
      <c r="W389">
        <f t="shared" si="105"/>
        <v>0</v>
      </c>
      <c r="X389">
        <f t="shared" si="106"/>
        <v>0</v>
      </c>
      <c r="Y389">
        <v>0</v>
      </c>
      <c r="AA389" s="122">
        <f>+F389-Y389</f>
        <v>0</v>
      </c>
      <c r="AB389" s="123">
        <f t="shared" si="116"/>
        <v>0</v>
      </c>
      <c r="AC389" s="123">
        <f t="shared" si="117"/>
        <v>0</v>
      </c>
    </row>
    <row r="390" spans="1:29" x14ac:dyDescent="0.25">
      <c r="A390" s="7" t="s">
        <v>343</v>
      </c>
      <c r="B390" s="7"/>
      <c r="C390" s="7">
        <v>12</v>
      </c>
      <c r="D390" s="7">
        <v>5.72</v>
      </c>
      <c r="E390" s="7">
        <v>6.19</v>
      </c>
      <c r="F390" s="7">
        <v>35.406800000000004</v>
      </c>
      <c r="G390" s="116">
        <f t="shared" si="107"/>
        <v>23.406800000000004</v>
      </c>
      <c r="H390" s="129">
        <f t="shared" si="128"/>
        <v>19.50566666666667</v>
      </c>
      <c r="I390" s="7" t="s">
        <v>261</v>
      </c>
      <c r="J390" s="130"/>
      <c r="K390" s="130" t="s">
        <v>355</v>
      </c>
      <c r="L390" s="115">
        <v>0</v>
      </c>
      <c r="M390" s="114">
        <f t="shared" si="118"/>
        <v>35.406800000000004</v>
      </c>
      <c r="N390" s="114">
        <f t="shared" si="108"/>
        <v>21.458666666666669</v>
      </c>
      <c r="O390" s="116">
        <f t="shared" si="109"/>
        <v>14.185939393939398</v>
      </c>
      <c r="P390" s="115">
        <f t="shared" si="110"/>
        <v>4.9176111111111114</v>
      </c>
      <c r="Q390" s="115">
        <f t="shared" si="111"/>
        <v>3.9176111111111114</v>
      </c>
      <c r="R390" s="121">
        <f t="shared" si="112"/>
        <v>-1.9529999999999994</v>
      </c>
      <c r="S390" s="116">
        <f t="shared" si="113"/>
        <v>15.58805555555556</v>
      </c>
      <c r="T390" s="116">
        <f t="shared" si="114"/>
        <v>0.49374351358876789</v>
      </c>
      <c r="U390" s="115">
        <f t="shared" ref="U390:U453" si="129">($X$4*100/T390)-(100)</f>
        <v>234.18160534545513</v>
      </c>
      <c r="V390" s="115">
        <f t="shared" si="115"/>
        <v>1358.2470051438042</v>
      </c>
      <c r="W390">
        <f t="shared" ref="W390:W453" si="130">+IF(D390&gt;E390,1,0)</f>
        <v>0</v>
      </c>
      <c r="X390">
        <f t="shared" ref="X390:X453" si="131">+IF(E390&gt;D390,1,0)</f>
        <v>1</v>
      </c>
      <c r="Y390">
        <v>0</v>
      </c>
      <c r="Z390">
        <f>+E390*1.65</f>
        <v>10.2135</v>
      </c>
      <c r="AA390" s="122">
        <f>+F390-Z390</f>
        <v>25.193300000000004</v>
      </c>
      <c r="AB390" s="123">
        <f t="shared" si="116"/>
        <v>4.1988833333333337</v>
      </c>
      <c r="AC390" s="123">
        <f t="shared" si="117"/>
        <v>4</v>
      </c>
    </row>
    <row r="391" spans="1:29" x14ac:dyDescent="0.25">
      <c r="A391" s="7" t="s">
        <v>343</v>
      </c>
      <c r="B391" s="7"/>
      <c r="C391" s="7">
        <v>13</v>
      </c>
      <c r="D391" s="7">
        <v>5.67</v>
      </c>
      <c r="E391" s="7">
        <v>8.1</v>
      </c>
      <c r="F391" s="7">
        <v>45.927</v>
      </c>
      <c r="G391" s="116">
        <f t="shared" ref="G391:G454" si="132">F391-12</f>
        <v>33.927</v>
      </c>
      <c r="H391" s="7">
        <v>32</v>
      </c>
      <c r="I391" s="7" t="s">
        <v>260</v>
      </c>
      <c r="J391" s="130">
        <v>804</v>
      </c>
      <c r="K391" s="130" t="s">
        <v>356</v>
      </c>
      <c r="L391" s="115">
        <v>0</v>
      </c>
      <c r="M391" s="114">
        <f t="shared" si="118"/>
        <v>45.927</v>
      </c>
      <c r="N391" s="114">
        <f t="shared" ref="N391:N454" si="133">(F391-L391)/1.65</f>
        <v>27.834545454545456</v>
      </c>
      <c r="O391" s="116">
        <f t="shared" ref="O391:O454" si="134">(G391-L391)/1.65</f>
        <v>20.561818181818182</v>
      </c>
      <c r="P391" s="115">
        <f t="shared" ref="P391:P454" si="135">M391/7.2</f>
        <v>6.3787500000000001</v>
      </c>
      <c r="Q391" s="115">
        <f t="shared" ref="Q391:Q454" si="136">P391-1</f>
        <v>5.3787500000000001</v>
      </c>
      <c r="R391" s="121">
        <f t="shared" ref="R391:R454" si="137">H391-N391</f>
        <v>4.1654545454545442</v>
      </c>
      <c r="S391" s="116">
        <f t="shared" ref="S391:S454" si="138">H391-P391+1</f>
        <v>26.62125</v>
      </c>
      <c r="T391" s="116">
        <f t="shared" ref="T391:T454" si="139">G391/(M391+12)</f>
        <v>0.5856854316639909</v>
      </c>
      <c r="U391" s="115">
        <f t="shared" si="129"/>
        <v>181.72119550800249</v>
      </c>
      <c r="V391" s="115">
        <f t="shared" ref="V391:V454" si="140">($Y$4*100/T391)-(100)</f>
        <v>1129.328853125829</v>
      </c>
      <c r="W391">
        <f t="shared" si="130"/>
        <v>0</v>
      </c>
      <c r="X391">
        <f t="shared" si="131"/>
        <v>1</v>
      </c>
      <c r="Y391">
        <v>0</v>
      </c>
      <c r="Z391">
        <f>+E391*1.65</f>
        <v>13.364999999999998</v>
      </c>
      <c r="AA391" s="122">
        <f>+F391-Z391</f>
        <v>32.561999999999998</v>
      </c>
      <c r="AB391" s="123">
        <f t="shared" ref="AB391:AB454" si="141">+AA391/6</f>
        <v>5.4269999999999996</v>
      </c>
      <c r="AC391" s="123">
        <f t="shared" ref="AC391:AC454" si="142">+ROUNDDOWN(AB391,0)</f>
        <v>5</v>
      </c>
    </row>
    <row r="392" spans="1:29" x14ac:dyDescent="0.25">
      <c r="A392" s="7" t="s">
        <v>343</v>
      </c>
      <c r="B392" s="7"/>
      <c r="C392" s="7"/>
      <c r="D392" s="7"/>
      <c r="E392" s="7"/>
      <c r="F392" s="7">
        <v>0</v>
      </c>
      <c r="G392" s="116">
        <v>0</v>
      </c>
      <c r="H392" s="129">
        <f>+G392/1.2</f>
        <v>0</v>
      </c>
      <c r="I392" s="207" t="s">
        <v>591</v>
      </c>
      <c r="J392" s="130"/>
      <c r="K392" s="130"/>
      <c r="L392" s="115">
        <v>0</v>
      </c>
      <c r="M392" s="114">
        <f t="shared" ref="M392:M455" si="143">F392-L392</f>
        <v>0</v>
      </c>
      <c r="N392" s="114">
        <f t="shared" si="133"/>
        <v>0</v>
      </c>
      <c r="O392" s="116">
        <f t="shared" si="134"/>
        <v>0</v>
      </c>
      <c r="P392" s="115">
        <f t="shared" si="135"/>
        <v>0</v>
      </c>
      <c r="Q392" s="115">
        <f t="shared" si="136"/>
        <v>-1</v>
      </c>
      <c r="R392" s="121">
        <f t="shared" si="137"/>
        <v>0</v>
      </c>
      <c r="S392" s="116">
        <f t="shared" si="138"/>
        <v>1</v>
      </c>
      <c r="T392" s="116">
        <f t="shared" si="139"/>
        <v>0</v>
      </c>
      <c r="U392" s="115" t="e">
        <f t="shared" si="129"/>
        <v>#DIV/0!</v>
      </c>
      <c r="V392" s="115" t="e">
        <f t="shared" si="140"/>
        <v>#DIV/0!</v>
      </c>
      <c r="W392">
        <f t="shared" si="130"/>
        <v>0</v>
      </c>
      <c r="X392">
        <f t="shared" si="131"/>
        <v>0</v>
      </c>
      <c r="Y392">
        <v>0</v>
      </c>
      <c r="AA392" s="122">
        <f>+F392-Y392</f>
        <v>0</v>
      </c>
      <c r="AB392" s="123">
        <f t="shared" si="141"/>
        <v>0</v>
      </c>
      <c r="AC392" s="123">
        <f t="shared" si="142"/>
        <v>0</v>
      </c>
    </row>
    <row r="393" spans="1:29" x14ac:dyDescent="0.25">
      <c r="A393" s="7" t="s">
        <v>343</v>
      </c>
      <c r="B393" s="7"/>
      <c r="C393" s="7">
        <v>14</v>
      </c>
      <c r="D393" s="7">
        <v>5.74</v>
      </c>
      <c r="E393" s="7">
        <v>7.03</v>
      </c>
      <c r="F393" s="7">
        <v>40.352200000000003</v>
      </c>
      <c r="G393" s="116">
        <f t="shared" si="132"/>
        <v>28.352200000000003</v>
      </c>
      <c r="H393" s="7">
        <v>34</v>
      </c>
      <c r="I393" s="7" t="s">
        <v>260</v>
      </c>
      <c r="J393" s="130">
        <v>602</v>
      </c>
      <c r="K393" s="130" t="s">
        <v>357</v>
      </c>
      <c r="L393" s="115">
        <v>0</v>
      </c>
      <c r="M393" s="114">
        <f t="shared" si="143"/>
        <v>40.352200000000003</v>
      </c>
      <c r="N393" s="114">
        <f t="shared" si="133"/>
        <v>24.455878787878792</v>
      </c>
      <c r="O393" s="116">
        <f t="shared" si="134"/>
        <v>17.183151515151518</v>
      </c>
      <c r="P393" s="115">
        <f t="shared" si="135"/>
        <v>5.6044722222222223</v>
      </c>
      <c r="Q393" s="115">
        <f t="shared" si="136"/>
        <v>4.6044722222222223</v>
      </c>
      <c r="R393" s="121">
        <f t="shared" si="137"/>
        <v>9.5441212121212082</v>
      </c>
      <c r="S393" s="116">
        <f t="shared" si="138"/>
        <v>29.395527777777779</v>
      </c>
      <c r="T393" s="116">
        <f t="shared" si="139"/>
        <v>0.54156654352634659</v>
      </c>
      <c r="U393" s="115">
        <f t="shared" si="129"/>
        <v>204.67170096147737</v>
      </c>
      <c r="V393" s="115">
        <f t="shared" si="140"/>
        <v>1229.4765132864468</v>
      </c>
      <c r="W393">
        <f t="shared" si="130"/>
        <v>0</v>
      </c>
      <c r="X393">
        <f t="shared" si="131"/>
        <v>1</v>
      </c>
      <c r="Y393">
        <v>0</v>
      </c>
      <c r="Z393">
        <f t="shared" ref="Z393:Z424" si="144">+E393*1.65</f>
        <v>11.599499999999999</v>
      </c>
      <c r="AA393" s="122">
        <f t="shared" ref="AA393:AA424" si="145">+F393-Z393</f>
        <v>28.752700000000004</v>
      </c>
      <c r="AB393" s="123">
        <f t="shared" si="141"/>
        <v>4.7921166666666677</v>
      </c>
      <c r="AC393" s="123">
        <f t="shared" si="142"/>
        <v>4</v>
      </c>
    </row>
    <row r="394" spans="1:29" x14ac:dyDescent="0.25">
      <c r="A394" s="7" t="s">
        <v>343</v>
      </c>
      <c r="B394" s="7"/>
      <c r="C394" s="7">
        <v>14</v>
      </c>
      <c r="D394" s="7">
        <v>5.74</v>
      </c>
      <c r="E394" s="7">
        <v>7.03</v>
      </c>
      <c r="F394" s="7">
        <v>40.352200000000003</v>
      </c>
      <c r="G394" s="116">
        <f t="shared" si="132"/>
        <v>28.352200000000003</v>
      </c>
      <c r="H394" s="7">
        <v>35</v>
      </c>
      <c r="I394" s="7" t="s">
        <v>261</v>
      </c>
      <c r="J394" s="130">
        <v>101</v>
      </c>
      <c r="K394" s="130" t="s">
        <v>357</v>
      </c>
      <c r="L394" s="115">
        <v>0</v>
      </c>
      <c r="M394" s="114">
        <f t="shared" si="143"/>
        <v>40.352200000000003</v>
      </c>
      <c r="N394" s="114">
        <f t="shared" si="133"/>
        <v>24.455878787878792</v>
      </c>
      <c r="O394" s="116">
        <f t="shared" si="134"/>
        <v>17.183151515151518</v>
      </c>
      <c r="P394" s="115">
        <f t="shared" si="135"/>
        <v>5.6044722222222223</v>
      </c>
      <c r="Q394" s="115">
        <f t="shared" si="136"/>
        <v>4.6044722222222223</v>
      </c>
      <c r="R394" s="121">
        <f t="shared" si="137"/>
        <v>10.544121212121208</v>
      </c>
      <c r="S394" s="116">
        <f t="shared" si="138"/>
        <v>30.395527777777779</v>
      </c>
      <c r="T394" s="116">
        <f t="shared" si="139"/>
        <v>0.54156654352634659</v>
      </c>
      <c r="U394" s="115">
        <f t="shared" si="129"/>
        <v>204.67170096147737</v>
      </c>
      <c r="V394" s="115">
        <f t="shared" si="140"/>
        <v>1229.4765132864468</v>
      </c>
      <c r="W394">
        <f t="shared" si="130"/>
        <v>0</v>
      </c>
      <c r="X394">
        <f t="shared" si="131"/>
        <v>1</v>
      </c>
      <c r="Y394">
        <v>0</v>
      </c>
      <c r="Z394">
        <f t="shared" si="144"/>
        <v>11.599499999999999</v>
      </c>
      <c r="AA394" s="122">
        <f t="shared" si="145"/>
        <v>28.752700000000004</v>
      </c>
      <c r="AB394" s="123">
        <f t="shared" si="141"/>
        <v>4.7921166666666677</v>
      </c>
      <c r="AC394" s="123">
        <f t="shared" si="142"/>
        <v>4</v>
      </c>
    </row>
    <row r="395" spans="1:29" x14ac:dyDescent="0.25">
      <c r="A395" s="7" t="s">
        <v>343</v>
      </c>
      <c r="B395" s="7"/>
      <c r="C395" s="7">
        <v>14</v>
      </c>
      <c r="D395" s="7">
        <v>5.74</v>
      </c>
      <c r="E395" s="7">
        <v>7.03</v>
      </c>
      <c r="F395" s="7">
        <v>40.352200000000003</v>
      </c>
      <c r="G395" s="116">
        <f t="shared" si="132"/>
        <v>28.352200000000003</v>
      </c>
      <c r="H395" s="7">
        <v>16</v>
      </c>
      <c r="I395" s="7" t="s">
        <v>299</v>
      </c>
      <c r="J395" s="130" t="s">
        <v>302</v>
      </c>
      <c r="K395" s="130" t="s">
        <v>357</v>
      </c>
      <c r="L395" s="115">
        <v>0</v>
      </c>
      <c r="M395" s="114">
        <f t="shared" si="143"/>
        <v>40.352200000000003</v>
      </c>
      <c r="N395" s="114">
        <f t="shared" si="133"/>
        <v>24.455878787878792</v>
      </c>
      <c r="O395" s="116">
        <f t="shared" si="134"/>
        <v>17.183151515151518</v>
      </c>
      <c r="P395" s="115">
        <f t="shared" si="135"/>
        <v>5.6044722222222223</v>
      </c>
      <c r="Q395" s="115">
        <f t="shared" si="136"/>
        <v>4.6044722222222223</v>
      </c>
      <c r="R395" s="121">
        <f t="shared" si="137"/>
        <v>-8.4558787878787918</v>
      </c>
      <c r="S395" s="116">
        <f t="shared" si="138"/>
        <v>11.395527777777778</v>
      </c>
      <c r="T395" s="116">
        <f t="shared" si="139"/>
        <v>0.54156654352634659</v>
      </c>
      <c r="U395" s="115">
        <f t="shared" si="129"/>
        <v>204.67170096147737</v>
      </c>
      <c r="V395" s="115">
        <f t="shared" si="140"/>
        <v>1229.4765132864468</v>
      </c>
      <c r="W395">
        <f t="shared" si="130"/>
        <v>0</v>
      </c>
      <c r="X395">
        <f t="shared" si="131"/>
        <v>1</v>
      </c>
      <c r="Y395">
        <v>0</v>
      </c>
      <c r="Z395">
        <f t="shared" si="144"/>
        <v>11.599499999999999</v>
      </c>
      <c r="AA395" s="122">
        <f t="shared" si="145"/>
        <v>28.752700000000004</v>
      </c>
      <c r="AB395" s="123">
        <f t="shared" si="141"/>
        <v>4.7921166666666677</v>
      </c>
      <c r="AC395" s="123">
        <f t="shared" si="142"/>
        <v>4</v>
      </c>
    </row>
    <row r="396" spans="1:29" x14ac:dyDescent="0.25">
      <c r="A396" s="7" t="s">
        <v>343</v>
      </c>
      <c r="B396" s="7"/>
      <c r="C396" s="7">
        <v>15</v>
      </c>
      <c r="D396" s="7">
        <v>5.74</v>
      </c>
      <c r="E396" s="7">
        <v>7.85</v>
      </c>
      <c r="F396" s="7">
        <v>45.058999999999997</v>
      </c>
      <c r="G396" s="116">
        <f t="shared" si="132"/>
        <v>33.058999999999997</v>
      </c>
      <c r="H396" s="7">
        <v>35</v>
      </c>
      <c r="I396" s="7" t="s">
        <v>260</v>
      </c>
      <c r="J396" s="130">
        <v>601</v>
      </c>
      <c r="K396" s="130" t="s">
        <v>358</v>
      </c>
      <c r="L396" s="115">
        <v>0</v>
      </c>
      <c r="M396" s="114">
        <f t="shared" si="143"/>
        <v>45.058999999999997</v>
      </c>
      <c r="N396" s="114">
        <f t="shared" si="133"/>
        <v>27.308484848484849</v>
      </c>
      <c r="O396" s="116">
        <f t="shared" si="134"/>
        <v>20.035757575757575</v>
      </c>
      <c r="P396" s="115">
        <f t="shared" si="135"/>
        <v>6.2581944444444435</v>
      </c>
      <c r="Q396" s="115">
        <f t="shared" si="136"/>
        <v>5.2581944444444435</v>
      </c>
      <c r="R396" s="121">
        <f t="shared" si="137"/>
        <v>7.6915151515151514</v>
      </c>
      <c r="S396" s="116">
        <f t="shared" si="138"/>
        <v>29.741805555555558</v>
      </c>
      <c r="T396" s="116">
        <f t="shared" si="139"/>
        <v>0.5793827441770798</v>
      </c>
      <c r="U396" s="115">
        <f t="shared" si="129"/>
        <v>184.78583744214893</v>
      </c>
      <c r="V396" s="115">
        <f t="shared" si="140"/>
        <v>1142.7018361111952</v>
      </c>
      <c r="W396">
        <f t="shared" si="130"/>
        <v>0</v>
      </c>
      <c r="X396">
        <f t="shared" si="131"/>
        <v>1</v>
      </c>
      <c r="Y396">
        <v>0</v>
      </c>
      <c r="Z396">
        <f t="shared" si="144"/>
        <v>12.952499999999999</v>
      </c>
      <c r="AA396" s="122">
        <f t="shared" si="145"/>
        <v>32.106499999999997</v>
      </c>
      <c r="AB396" s="123">
        <f t="shared" si="141"/>
        <v>5.3510833333333325</v>
      </c>
      <c r="AC396" s="123">
        <f t="shared" si="142"/>
        <v>5</v>
      </c>
    </row>
    <row r="397" spans="1:29" x14ac:dyDescent="0.25">
      <c r="A397" s="7" t="s">
        <v>343</v>
      </c>
      <c r="B397" s="7"/>
      <c r="C397" s="7">
        <v>15</v>
      </c>
      <c r="D397" s="7">
        <v>5.74</v>
      </c>
      <c r="E397" s="7">
        <v>7.85</v>
      </c>
      <c r="F397" s="7">
        <v>45.058999999999997</v>
      </c>
      <c r="G397" s="116">
        <f t="shared" si="132"/>
        <v>33.058999999999997</v>
      </c>
      <c r="H397" s="7">
        <v>35</v>
      </c>
      <c r="I397" s="7" t="s">
        <v>261</v>
      </c>
      <c r="J397" s="130">
        <v>301</v>
      </c>
      <c r="K397" s="130" t="s">
        <v>358</v>
      </c>
      <c r="L397" s="115">
        <v>0</v>
      </c>
      <c r="M397" s="114">
        <f t="shared" si="143"/>
        <v>45.058999999999997</v>
      </c>
      <c r="N397" s="114">
        <f t="shared" si="133"/>
        <v>27.308484848484849</v>
      </c>
      <c r="O397" s="116">
        <f t="shared" si="134"/>
        <v>20.035757575757575</v>
      </c>
      <c r="P397" s="115">
        <f t="shared" si="135"/>
        <v>6.2581944444444435</v>
      </c>
      <c r="Q397" s="115">
        <f t="shared" si="136"/>
        <v>5.2581944444444435</v>
      </c>
      <c r="R397" s="121">
        <f t="shared" si="137"/>
        <v>7.6915151515151514</v>
      </c>
      <c r="S397" s="116">
        <f t="shared" si="138"/>
        <v>29.741805555555558</v>
      </c>
      <c r="T397" s="116">
        <f t="shared" si="139"/>
        <v>0.5793827441770798</v>
      </c>
      <c r="U397" s="115">
        <f t="shared" si="129"/>
        <v>184.78583744214893</v>
      </c>
      <c r="V397" s="115">
        <f t="shared" si="140"/>
        <v>1142.7018361111952</v>
      </c>
      <c r="W397">
        <f t="shared" si="130"/>
        <v>0</v>
      </c>
      <c r="X397">
        <f t="shared" si="131"/>
        <v>1</v>
      </c>
      <c r="Y397">
        <v>0</v>
      </c>
      <c r="Z397">
        <f t="shared" si="144"/>
        <v>12.952499999999999</v>
      </c>
      <c r="AA397" s="122">
        <f t="shared" si="145"/>
        <v>32.106499999999997</v>
      </c>
      <c r="AB397" s="123">
        <f t="shared" si="141"/>
        <v>5.3510833333333325</v>
      </c>
      <c r="AC397" s="123">
        <f t="shared" si="142"/>
        <v>5</v>
      </c>
    </row>
    <row r="398" spans="1:29" x14ac:dyDescent="0.25">
      <c r="A398" s="7" t="s">
        <v>343</v>
      </c>
      <c r="B398" s="7"/>
      <c r="C398" s="7">
        <v>15</v>
      </c>
      <c r="D398" s="7">
        <v>5.74</v>
      </c>
      <c r="E398" s="7">
        <v>7.85</v>
      </c>
      <c r="F398" s="7">
        <v>45.058999999999997</v>
      </c>
      <c r="G398" s="116">
        <f t="shared" si="132"/>
        <v>33.058999999999997</v>
      </c>
      <c r="H398" s="7">
        <v>22</v>
      </c>
      <c r="I398" s="7" t="s">
        <v>299</v>
      </c>
      <c r="J398" s="130" t="s">
        <v>301</v>
      </c>
      <c r="K398" s="130" t="s">
        <v>358</v>
      </c>
      <c r="L398" s="115">
        <v>0</v>
      </c>
      <c r="M398" s="114">
        <f t="shared" si="143"/>
        <v>45.058999999999997</v>
      </c>
      <c r="N398" s="114">
        <f t="shared" si="133"/>
        <v>27.308484848484849</v>
      </c>
      <c r="O398" s="116">
        <f t="shared" si="134"/>
        <v>20.035757575757575</v>
      </c>
      <c r="P398" s="115">
        <f t="shared" si="135"/>
        <v>6.2581944444444435</v>
      </c>
      <c r="Q398" s="115">
        <f t="shared" si="136"/>
        <v>5.2581944444444435</v>
      </c>
      <c r="R398" s="121">
        <f t="shared" si="137"/>
        <v>-5.3084848484848486</v>
      </c>
      <c r="S398" s="116">
        <f t="shared" si="138"/>
        <v>16.741805555555558</v>
      </c>
      <c r="T398" s="116">
        <f t="shared" si="139"/>
        <v>0.5793827441770798</v>
      </c>
      <c r="U398" s="115">
        <f t="shared" si="129"/>
        <v>184.78583744214893</v>
      </c>
      <c r="V398" s="115">
        <f t="shared" si="140"/>
        <v>1142.7018361111952</v>
      </c>
      <c r="W398">
        <f t="shared" si="130"/>
        <v>0</v>
      </c>
      <c r="X398">
        <f t="shared" si="131"/>
        <v>1</v>
      </c>
      <c r="Y398">
        <v>0</v>
      </c>
      <c r="Z398">
        <f t="shared" si="144"/>
        <v>12.952499999999999</v>
      </c>
      <c r="AA398" s="122">
        <f t="shared" si="145"/>
        <v>32.106499999999997</v>
      </c>
      <c r="AB398" s="123">
        <f t="shared" si="141"/>
        <v>5.3510833333333325</v>
      </c>
      <c r="AC398" s="123">
        <f t="shared" si="142"/>
        <v>5</v>
      </c>
    </row>
    <row r="399" spans="1:29" x14ac:dyDescent="0.25">
      <c r="A399" s="7" t="s">
        <v>343</v>
      </c>
      <c r="B399" s="7"/>
      <c r="C399" s="7">
        <v>16</v>
      </c>
      <c r="D399" s="7">
        <v>5.35</v>
      </c>
      <c r="E399" s="7">
        <v>7.69</v>
      </c>
      <c r="F399" s="7">
        <v>41.141500000000001</v>
      </c>
      <c r="G399" s="116">
        <f t="shared" si="132"/>
        <v>29.141500000000001</v>
      </c>
      <c r="H399" s="7">
        <v>25</v>
      </c>
      <c r="I399" s="7" t="s">
        <v>260</v>
      </c>
      <c r="J399" s="130">
        <v>1001</v>
      </c>
      <c r="K399" s="130" t="s">
        <v>359</v>
      </c>
      <c r="L399" s="115">
        <v>0</v>
      </c>
      <c r="M399" s="114">
        <f t="shared" si="143"/>
        <v>41.141500000000001</v>
      </c>
      <c r="N399" s="114">
        <f t="shared" si="133"/>
        <v>24.934242424242427</v>
      </c>
      <c r="O399" s="116">
        <f t="shared" si="134"/>
        <v>17.661515151515154</v>
      </c>
      <c r="P399" s="115">
        <f t="shared" si="135"/>
        <v>5.7140972222222226</v>
      </c>
      <c r="Q399" s="115">
        <f t="shared" si="136"/>
        <v>4.7140972222222226</v>
      </c>
      <c r="R399" s="121">
        <f t="shared" si="137"/>
        <v>6.5757575757572795E-2</v>
      </c>
      <c r="S399" s="116">
        <f t="shared" si="138"/>
        <v>20.285902777777778</v>
      </c>
      <c r="T399" s="116">
        <f t="shared" si="139"/>
        <v>0.54837556335444049</v>
      </c>
      <c r="U399" s="115">
        <f t="shared" si="129"/>
        <v>200.88868109054101</v>
      </c>
      <c r="V399" s="115">
        <f t="shared" si="140"/>
        <v>1212.9687902132698</v>
      </c>
      <c r="W399">
        <f t="shared" si="130"/>
        <v>0</v>
      </c>
      <c r="X399">
        <f t="shared" si="131"/>
        <v>1</v>
      </c>
      <c r="Y399">
        <v>0</v>
      </c>
      <c r="Z399">
        <f t="shared" si="144"/>
        <v>12.688499999999999</v>
      </c>
      <c r="AA399" s="122">
        <f t="shared" si="145"/>
        <v>28.453000000000003</v>
      </c>
      <c r="AB399" s="123">
        <f t="shared" si="141"/>
        <v>4.7421666666666669</v>
      </c>
      <c r="AC399" s="123">
        <f t="shared" si="142"/>
        <v>4</v>
      </c>
    </row>
    <row r="400" spans="1:29" x14ac:dyDescent="0.25">
      <c r="A400" s="7" t="s">
        <v>343</v>
      </c>
      <c r="B400" s="7"/>
      <c r="C400" s="7">
        <v>16</v>
      </c>
      <c r="D400" s="7">
        <v>5.35</v>
      </c>
      <c r="E400" s="7">
        <v>7.69</v>
      </c>
      <c r="F400" s="7">
        <v>41.141500000000001</v>
      </c>
      <c r="G400" s="116">
        <f t="shared" si="132"/>
        <v>29.141500000000001</v>
      </c>
      <c r="H400" s="7">
        <v>25</v>
      </c>
      <c r="I400" s="7" t="s">
        <v>261</v>
      </c>
      <c r="J400" s="130">
        <v>1001</v>
      </c>
      <c r="K400" s="130" t="s">
        <v>360</v>
      </c>
      <c r="L400" s="115">
        <v>0</v>
      </c>
      <c r="M400" s="114">
        <f t="shared" si="143"/>
        <v>41.141500000000001</v>
      </c>
      <c r="N400" s="114">
        <f t="shared" si="133"/>
        <v>24.934242424242427</v>
      </c>
      <c r="O400" s="116">
        <f t="shared" si="134"/>
        <v>17.661515151515154</v>
      </c>
      <c r="P400" s="115">
        <f t="shared" si="135"/>
        <v>5.7140972222222226</v>
      </c>
      <c r="Q400" s="115">
        <f t="shared" si="136"/>
        <v>4.7140972222222226</v>
      </c>
      <c r="R400" s="121">
        <f t="shared" si="137"/>
        <v>6.5757575757572795E-2</v>
      </c>
      <c r="S400" s="116">
        <f t="shared" si="138"/>
        <v>20.285902777777778</v>
      </c>
      <c r="T400" s="116">
        <f t="shared" si="139"/>
        <v>0.54837556335444049</v>
      </c>
      <c r="U400" s="115">
        <f t="shared" si="129"/>
        <v>200.88868109054101</v>
      </c>
      <c r="V400" s="115">
        <f t="shared" si="140"/>
        <v>1212.9687902132698</v>
      </c>
      <c r="W400">
        <f t="shared" si="130"/>
        <v>0</v>
      </c>
      <c r="X400">
        <f t="shared" si="131"/>
        <v>1</v>
      </c>
      <c r="Y400">
        <v>0</v>
      </c>
      <c r="Z400">
        <f t="shared" si="144"/>
        <v>12.688499999999999</v>
      </c>
      <c r="AA400" s="122">
        <f t="shared" si="145"/>
        <v>28.453000000000003</v>
      </c>
      <c r="AB400" s="123">
        <f t="shared" si="141"/>
        <v>4.7421666666666669</v>
      </c>
      <c r="AC400" s="123">
        <f t="shared" si="142"/>
        <v>4</v>
      </c>
    </row>
    <row r="401" spans="1:29" x14ac:dyDescent="0.25">
      <c r="A401" s="7" t="s">
        <v>343</v>
      </c>
      <c r="B401" s="7"/>
      <c r="C401" s="7">
        <v>16</v>
      </c>
      <c r="D401" s="7">
        <v>5.35</v>
      </c>
      <c r="E401" s="7">
        <v>7.69</v>
      </c>
      <c r="F401" s="7">
        <v>41.141500000000001</v>
      </c>
      <c r="G401" s="116">
        <f t="shared" si="132"/>
        <v>29.141500000000001</v>
      </c>
      <c r="H401" s="129">
        <f>+G401/1.2</f>
        <v>24.284583333333334</v>
      </c>
      <c r="I401" s="7" t="s">
        <v>299</v>
      </c>
      <c r="J401" s="130" t="s">
        <v>300</v>
      </c>
      <c r="K401" s="130" t="s">
        <v>359</v>
      </c>
      <c r="L401" s="115">
        <v>0</v>
      </c>
      <c r="M401" s="114">
        <f t="shared" si="143"/>
        <v>41.141500000000001</v>
      </c>
      <c r="N401" s="114">
        <f t="shared" si="133"/>
        <v>24.934242424242427</v>
      </c>
      <c r="O401" s="116">
        <f t="shared" si="134"/>
        <v>17.661515151515154</v>
      </c>
      <c r="P401" s="115">
        <f t="shared" si="135"/>
        <v>5.7140972222222226</v>
      </c>
      <c r="Q401" s="115">
        <f t="shared" si="136"/>
        <v>4.7140972222222226</v>
      </c>
      <c r="R401" s="121">
        <f t="shared" si="137"/>
        <v>-0.64965909090909335</v>
      </c>
      <c r="S401" s="116">
        <f t="shared" si="138"/>
        <v>19.570486111111112</v>
      </c>
      <c r="T401" s="116">
        <f t="shared" si="139"/>
        <v>0.54837556335444049</v>
      </c>
      <c r="U401" s="115">
        <f t="shared" si="129"/>
        <v>200.88868109054101</v>
      </c>
      <c r="V401" s="115">
        <f t="shared" si="140"/>
        <v>1212.9687902132698</v>
      </c>
      <c r="W401">
        <f t="shared" si="130"/>
        <v>0</v>
      </c>
      <c r="X401">
        <f t="shared" si="131"/>
        <v>1</v>
      </c>
      <c r="Y401">
        <v>0</v>
      </c>
      <c r="Z401">
        <f t="shared" si="144"/>
        <v>12.688499999999999</v>
      </c>
      <c r="AA401" s="122">
        <f t="shared" si="145"/>
        <v>28.453000000000003</v>
      </c>
      <c r="AB401" s="123">
        <f t="shared" si="141"/>
        <v>4.7421666666666669</v>
      </c>
      <c r="AC401" s="123">
        <f t="shared" si="142"/>
        <v>4</v>
      </c>
    </row>
    <row r="402" spans="1:29" x14ac:dyDescent="0.25">
      <c r="A402" s="7" t="s">
        <v>343</v>
      </c>
      <c r="B402" s="7"/>
      <c r="C402" s="7">
        <v>17</v>
      </c>
      <c r="D402" s="7">
        <v>5.46</v>
      </c>
      <c r="E402" s="7">
        <v>7.28</v>
      </c>
      <c r="F402" s="7">
        <v>39.748800000000003</v>
      </c>
      <c r="G402" s="116">
        <f t="shared" si="132"/>
        <v>27.748800000000003</v>
      </c>
      <c r="H402" s="7">
        <v>28</v>
      </c>
      <c r="I402" s="7" t="s">
        <v>260</v>
      </c>
      <c r="J402" s="130">
        <v>1102</v>
      </c>
      <c r="K402" s="130" t="s">
        <v>361</v>
      </c>
      <c r="L402" s="115">
        <v>0</v>
      </c>
      <c r="M402" s="114">
        <f t="shared" si="143"/>
        <v>39.748800000000003</v>
      </c>
      <c r="N402" s="114">
        <f t="shared" si="133"/>
        <v>24.090181818181822</v>
      </c>
      <c r="O402" s="116">
        <f t="shared" si="134"/>
        <v>16.817454545454549</v>
      </c>
      <c r="P402" s="115">
        <f t="shared" si="135"/>
        <v>5.5206666666666671</v>
      </c>
      <c r="Q402" s="115">
        <f t="shared" si="136"/>
        <v>4.5206666666666671</v>
      </c>
      <c r="R402" s="121">
        <f t="shared" si="137"/>
        <v>3.9098181818181779</v>
      </c>
      <c r="S402" s="116">
        <f t="shared" si="138"/>
        <v>23.479333333333333</v>
      </c>
      <c r="T402" s="116">
        <f t="shared" si="139"/>
        <v>0.53622112976532788</v>
      </c>
      <c r="U402" s="115">
        <f t="shared" si="129"/>
        <v>207.70887389724965</v>
      </c>
      <c r="V402" s="115">
        <f t="shared" si="140"/>
        <v>1242.7296315516346</v>
      </c>
      <c r="W402">
        <f t="shared" si="130"/>
        <v>0</v>
      </c>
      <c r="X402">
        <f t="shared" si="131"/>
        <v>1</v>
      </c>
      <c r="Y402">
        <v>0</v>
      </c>
      <c r="Z402">
        <f t="shared" si="144"/>
        <v>12.012</v>
      </c>
      <c r="AA402" s="122">
        <f t="shared" si="145"/>
        <v>27.736800000000002</v>
      </c>
      <c r="AB402" s="123">
        <f t="shared" si="141"/>
        <v>4.6228000000000007</v>
      </c>
      <c r="AC402" s="123">
        <f t="shared" si="142"/>
        <v>4</v>
      </c>
    </row>
    <row r="403" spans="1:29" x14ac:dyDescent="0.25">
      <c r="A403" s="7" t="s">
        <v>343</v>
      </c>
      <c r="B403" s="7"/>
      <c r="C403" s="7">
        <v>17</v>
      </c>
      <c r="D403" s="7">
        <v>5.46</v>
      </c>
      <c r="E403" s="7">
        <v>7.28</v>
      </c>
      <c r="F403" s="7">
        <v>39.748800000000003</v>
      </c>
      <c r="G403" s="116">
        <f t="shared" si="132"/>
        <v>27.748800000000003</v>
      </c>
      <c r="H403" s="7">
        <v>29</v>
      </c>
      <c r="I403" s="7" t="s">
        <v>261</v>
      </c>
      <c r="J403" s="130">
        <v>201</v>
      </c>
      <c r="K403" s="130" t="s">
        <v>361</v>
      </c>
      <c r="L403" s="115">
        <v>0</v>
      </c>
      <c r="M403" s="114">
        <f t="shared" si="143"/>
        <v>39.748800000000003</v>
      </c>
      <c r="N403" s="114">
        <f t="shared" si="133"/>
        <v>24.090181818181822</v>
      </c>
      <c r="O403" s="116">
        <f t="shared" si="134"/>
        <v>16.817454545454549</v>
      </c>
      <c r="P403" s="115">
        <f t="shared" si="135"/>
        <v>5.5206666666666671</v>
      </c>
      <c r="Q403" s="115">
        <f t="shared" si="136"/>
        <v>4.5206666666666671</v>
      </c>
      <c r="R403" s="121">
        <f t="shared" si="137"/>
        <v>4.9098181818181779</v>
      </c>
      <c r="S403" s="116">
        <f t="shared" si="138"/>
        <v>24.479333333333333</v>
      </c>
      <c r="T403" s="116">
        <f t="shared" si="139"/>
        <v>0.53622112976532788</v>
      </c>
      <c r="U403" s="115">
        <f t="shared" si="129"/>
        <v>207.70887389724965</v>
      </c>
      <c r="V403" s="115">
        <f t="shared" si="140"/>
        <v>1242.7296315516346</v>
      </c>
      <c r="W403">
        <f t="shared" si="130"/>
        <v>0</v>
      </c>
      <c r="X403">
        <f t="shared" si="131"/>
        <v>1</v>
      </c>
      <c r="Y403">
        <v>0</v>
      </c>
      <c r="Z403">
        <f t="shared" si="144"/>
        <v>12.012</v>
      </c>
      <c r="AA403" s="122">
        <f t="shared" si="145"/>
        <v>27.736800000000002</v>
      </c>
      <c r="AB403" s="123">
        <f t="shared" si="141"/>
        <v>4.6228000000000007</v>
      </c>
      <c r="AC403" s="123">
        <f t="shared" si="142"/>
        <v>4</v>
      </c>
    </row>
    <row r="404" spans="1:29" x14ac:dyDescent="0.25">
      <c r="A404" s="7" t="s">
        <v>343</v>
      </c>
      <c r="B404" s="7"/>
      <c r="C404" s="7">
        <v>18</v>
      </c>
      <c r="D404" s="7">
        <v>5.45</v>
      </c>
      <c r="E404" s="7">
        <v>7.3</v>
      </c>
      <c r="F404" s="7">
        <v>39.785000000000004</v>
      </c>
      <c r="G404" s="116">
        <f t="shared" si="132"/>
        <v>27.785000000000004</v>
      </c>
      <c r="H404" s="7">
        <v>34</v>
      </c>
      <c r="I404" s="7" t="s">
        <v>260</v>
      </c>
      <c r="J404" s="130">
        <v>902</v>
      </c>
      <c r="K404" s="130" t="s">
        <v>362</v>
      </c>
      <c r="L404" s="115">
        <v>0</v>
      </c>
      <c r="M404" s="114">
        <f t="shared" si="143"/>
        <v>39.785000000000004</v>
      </c>
      <c r="N404" s="114">
        <f t="shared" si="133"/>
        <v>24.112121212121217</v>
      </c>
      <c r="O404" s="116">
        <f t="shared" si="134"/>
        <v>16.839393939393943</v>
      </c>
      <c r="P404" s="115">
        <f t="shared" si="135"/>
        <v>5.5256944444444445</v>
      </c>
      <c r="Q404" s="115">
        <f t="shared" si="136"/>
        <v>4.5256944444444445</v>
      </c>
      <c r="R404" s="121">
        <f t="shared" si="137"/>
        <v>9.8878787878787833</v>
      </c>
      <c r="S404" s="116">
        <f t="shared" si="138"/>
        <v>29.474305555555556</v>
      </c>
      <c r="T404" s="116">
        <f t="shared" si="139"/>
        <v>0.53654533165974705</v>
      </c>
      <c r="U404" s="115">
        <f t="shared" si="129"/>
        <v>207.52294403455102</v>
      </c>
      <c r="V404" s="115">
        <f t="shared" si="140"/>
        <v>1241.9183012416772</v>
      </c>
      <c r="W404">
        <f t="shared" si="130"/>
        <v>0</v>
      </c>
      <c r="X404">
        <f t="shared" si="131"/>
        <v>1</v>
      </c>
      <c r="Y404">
        <v>0</v>
      </c>
      <c r="Z404">
        <f t="shared" si="144"/>
        <v>12.045</v>
      </c>
      <c r="AA404" s="122">
        <f t="shared" si="145"/>
        <v>27.740000000000002</v>
      </c>
      <c r="AB404" s="123">
        <f t="shared" si="141"/>
        <v>4.623333333333334</v>
      </c>
      <c r="AC404" s="123">
        <f t="shared" si="142"/>
        <v>4</v>
      </c>
    </row>
    <row r="405" spans="1:29" x14ac:dyDescent="0.25">
      <c r="A405" s="7" t="s">
        <v>343</v>
      </c>
      <c r="B405" s="7"/>
      <c r="C405" s="7">
        <v>18</v>
      </c>
      <c r="D405" s="7">
        <v>5.45</v>
      </c>
      <c r="E405" s="7">
        <v>7.3</v>
      </c>
      <c r="F405" s="7">
        <v>39.785000000000004</v>
      </c>
      <c r="G405" s="116">
        <f t="shared" si="132"/>
        <v>27.785000000000004</v>
      </c>
      <c r="H405" s="7">
        <v>24</v>
      </c>
      <c r="I405" s="7" t="s">
        <v>261</v>
      </c>
      <c r="J405" s="130">
        <v>1101</v>
      </c>
      <c r="K405" s="130" t="s">
        <v>363</v>
      </c>
      <c r="L405" s="115">
        <v>0</v>
      </c>
      <c r="M405" s="114">
        <f t="shared" si="143"/>
        <v>39.785000000000004</v>
      </c>
      <c r="N405" s="114">
        <f t="shared" si="133"/>
        <v>24.112121212121217</v>
      </c>
      <c r="O405" s="116">
        <f t="shared" si="134"/>
        <v>16.839393939393943</v>
      </c>
      <c r="P405" s="115">
        <f t="shared" si="135"/>
        <v>5.5256944444444445</v>
      </c>
      <c r="Q405" s="115">
        <f t="shared" si="136"/>
        <v>4.5256944444444445</v>
      </c>
      <c r="R405" s="121">
        <f t="shared" si="137"/>
        <v>-0.11212121212121673</v>
      </c>
      <c r="S405" s="116">
        <f t="shared" si="138"/>
        <v>19.474305555555556</v>
      </c>
      <c r="T405" s="116">
        <f t="shared" si="139"/>
        <v>0.53654533165974705</v>
      </c>
      <c r="U405" s="115">
        <f t="shared" si="129"/>
        <v>207.52294403455102</v>
      </c>
      <c r="V405" s="115">
        <f t="shared" si="140"/>
        <v>1241.9183012416772</v>
      </c>
      <c r="W405">
        <f t="shared" si="130"/>
        <v>0</v>
      </c>
      <c r="X405">
        <f t="shared" si="131"/>
        <v>1</v>
      </c>
      <c r="Y405">
        <v>0</v>
      </c>
      <c r="Z405">
        <f t="shared" si="144"/>
        <v>12.045</v>
      </c>
      <c r="AA405" s="122">
        <f t="shared" si="145"/>
        <v>27.740000000000002</v>
      </c>
      <c r="AB405" s="123">
        <f t="shared" si="141"/>
        <v>4.623333333333334</v>
      </c>
      <c r="AC405" s="123">
        <f t="shared" si="142"/>
        <v>4</v>
      </c>
    </row>
    <row r="406" spans="1:29" x14ac:dyDescent="0.25">
      <c r="A406" s="7" t="s">
        <v>343</v>
      </c>
      <c r="B406" s="7"/>
      <c r="C406" s="7">
        <v>19</v>
      </c>
      <c r="D406" s="7">
        <v>5.44</v>
      </c>
      <c r="E406" s="7">
        <v>6.55</v>
      </c>
      <c r="F406" s="7">
        <v>35.632000000000005</v>
      </c>
      <c r="G406" s="116">
        <f t="shared" si="132"/>
        <v>23.632000000000005</v>
      </c>
      <c r="H406" s="7">
        <v>24</v>
      </c>
      <c r="I406" s="7" t="s">
        <v>260</v>
      </c>
      <c r="J406" s="130">
        <v>1101</v>
      </c>
      <c r="K406" s="130" t="s">
        <v>364</v>
      </c>
      <c r="L406" s="115">
        <v>0</v>
      </c>
      <c r="M406" s="114">
        <f t="shared" si="143"/>
        <v>35.632000000000005</v>
      </c>
      <c r="N406" s="114">
        <f t="shared" si="133"/>
        <v>21.595151515151521</v>
      </c>
      <c r="O406" s="116">
        <f t="shared" si="134"/>
        <v>14.322424242424246</v>
      </c>
      <c r="P406" s="115">
        <f t="shared" si="135"/>
        <v>4.9488888888888898</v>
      </c>
      <c r="Q406" s="115">
        <f t="shared" si="136"/>
        <v>3.9488888888888898</v>
      </c>
      <c r="R406" s="121">
        <f t="shared" si="137"/>
        <v>2.404848484848479</v>
      </c>
      <c r="S406" s="116">
        <f t="shared" si="138"/>
        <v>20.051111111111112</v>
      </c>
      <c r="T406" s="116">
        <f t="shared" si="139"/>
        <v>0.4961370507222036</v>
      </c>
      <c r="U406" s="115">
        <f t="shared" si="129"/>
        <v>232.56939742721733</v>
      </c>
      <c r="V406" s="115">
        <f t="shared" si="140"/>
        <v>1351.2119160460391</v>
      </c>
      <c r="W406">
        <f t="shared" si="130"/>
        <v>0</v>
      </c>
      <c r="X406">
        <f t="shared" si="131"/>
        <v>1</v>
      </c>
      <c r="Y406">
        <v>0</v>
      </c>
      <c r="Z406">
        <f t="shared" si="144"/>
        <v>10.807499999999999</v>
      </c>
      <c r="AA406" s="122">
        <f t="shared" si="145"/>
        <v>24.824500000000008</v>
      </c>
      <c r="AB406" s="123">
        <f t="shared" si="141"/>
        <v>4.1374166666666676</v>
      </c>
      <c r="AC406" s="123">
        <f t="shared" si="142"/>
        <v>4</v>
      </c>
    </row>
    <row r="407" spans="1:29" x14ac:dyDescent="0.25">
      <c r="A407" s="7" t="s">
        <v>343</v>
      </c>
      <c r="B407" s="7"/>
      <c r="C407" s="7">
        <v>19</v>
      </c>
      <c r="D407" s="7">
        <v>5.44</v>
      </c>
      <c r="E407" s="7">
        <v>6.55</v>
      </c>
      <c r="F407" s="7">
        <v>35.632000000000005</v>
      </c>
      <c r="G407" s="116">
        <f t="shared" si="132"/>
        <v>23.632000000000005</v>
      </c>
      <c r="H407" s="7">
        <v>28</v>
      </c>
      <c r="I407" s="7" t="s">
        <v>261</v>
      </c>
      <c r="J407" s="130" t="s">
        <v>268</v>
      </c>
      <c r="K407" s="130" t="s">
        <v>364</v>
      </c>
      <c r="L407" s="115">
        <v>0</v>
      </c>
      <c r="M407" s="114">
        <f t="shared" si="143"/>
        <v>35.632000000000005</v>
      </c>
      <c r="N407" s="114">
        <f t="shared" si="133"/>
        <v>21.595151515151521</v>
      </c>
      <c r="O407" s="116">
        <f t="shared" si="134"/>
        <v>14.322424242424246</v>
      </c>
      <c r="P407" s="115">
        <f t="shared" si="135"/>
        <v>4.9488888888888898</v>
      </c>
      <c r="Q407" s="115">
        <f t="shared" si="136"/>
        <v>3.9488888888888898</v>
      </c>
      <c r="R407" s="121">
        <f t="shared" si="137"/>
        <v>6.404848484848479</v>
      </c>
      <c r="S407" s="116">
        <f t="shared" si="138"/>
        <v>24.051111111111112</v>
      </c>
      <c r="T407" s="116">
        <f t="shared" si="139"/>
        <v>0.4961370507222036</v>
      </c>
      <c r="U407" s="115">
        <f t="shared" si="129"/>
        <v>232.56939742721733</v>
      </c>
      <c r="V407" s="115">
        <f t="shared" si="140"/>
        <v>1351.2119160460391</v>
      </c>
      <c r="W407">
        <f t="shared" si="130"/>
        <v>0</v>
      </c>
      <c r="X407">
        <f t="shared" si="131"/>
        <v>1</v>
      </c>
      <c r="Y407">
        <v>0</v>
      </c>
      <c r="Z407">
        <f t="shared" si="144"/>
        <v>10.807499999999999</v>
      </c>
      <c r="AA407" s="122">
        <f t="shared" si="145"/>
        <v>24.824500000000008</v>
      </c>
      <c r="AB407" s="123">
        <f t="shared" si="141"/>
        <v>4.1374166666666676</v>
      </c>
      <c r="AC407" s="123">
        <f t="shared" si="142"/>
        <v>4</v>
      </c>
    </row>
    <row r="408" spans="1:29" x14ac:dyDescent="0.25">
      <c r="A408" s="7" t="s">
        <v>343</v>
      </c>
      <c r="B408" s="7"/>
      <c r="C408" s="7">
        <v>20</v>
      </c>
      <c r="D408" s="7">
        <v>5.71</v>
      </c>
      <c r="E408" s="7">
        <v>6.15</v>
      </c>
      <c r="F408" s="7">
        <v>35.116500000000002</v>
      </c>
      <c r="G408" s="116">
        <f t="shared" si="132"/>
        <v>23.116500000000002</v>
      </c>
      <c r="H408" s="7">
        <v>31</v>
      </c>
      <c r="I408" s="7" t="s">
        <v>260</v>
      </c>
      <c r="J408" s="130">
        <v>901</v>
      </c>
      <c r="K408" s="130" t="s">
        <v>365</v>
      </c>
      <c r="L408" s="115">
        <v>0</v>
      </c>
      <c r="M408" s="114">
        <f t="shared" si="143"/>
        <v>35.116500000000002</v>
      </c>
      <c r="N408" s="114">
        <f t="shared" si="133"/>
        <v>21.282727272727275</v>
      </c>
      <c r="O408" s="116">
        <f t="shared" si="134"/>
        <v>14.010000000000002</v>
      </c>
      <c r="P408" s="115">
        <f t="shared" si="135"/>
        <v>4.8772916666666672</v>
      </c>
      <c r="Q408" s="115">
        <f t="shared" si="136"/>
        <v>3.8772916666666672</v>
      </c>
      <c r="R408" s="121">
        <f t="shared" si="137"/>
        <v>9.7172727272727251</v>
      </c>
      <c r="S408" s="116">
        <f t="shared" si="138"/>
        <v>27.122708333333332</v>
      </c>
      <c r="T408" s="116">
        <f t="shared" si="139"/>
        <v>0.49062430358791509</v>
      </c>
      <c r="U408" s="115">
        <f t="shared" si="129"/>
        <v>236.30620985010705</v>
      </c>
      <c r="V408" s="115">
        <f t="shared" si="140"/>
        <v>1367.518006618649</v>
      </c>
      <c r="W408">
        <f t="shared" si="130"/>
        <v>0</v>
      </c>
      <c r="X408">
        <f t="shared" si="131"/>
        <v>1</v>
      </c>
      <c r="Y408">
        <v>0</v>
      </c>
      <c r="Z408">
        <f t="shared" si="144"/>
        <v>10.147500000000001</v>
      </c>
      <c r="AA408" s="122">
        <f t="shared" si="145"/>
        <v>24.969000000000001</v>
      </c>
      <c r="AB408" s="123">
        <f t="shared" si="141"/>
        <v>4.1615000000000002</v>
      </c>
      <c r="AC408" s="123">
        <f t="shared" si="142"/>
        <v>4</v>
      </c>
    </row>
    <row r="409" spans="1:29" x14ac:dyDescent="0.25">
      <c r="A409" s="7" t="s">
        <v>343</v>
      </c>
      <c r="B409" s="7"/>
      <c r="C409" s="7">
        <v>21</v>
      </c>
      <c r="D409" s="7">
        <v>5.74</v>
      </c>
      <c r="E409" s="7">
        <v>7.03</v>
      </c>
      <c r="F409" s="7">
        <v>40.352200000000003</v>
      </c>
      <c r="G409" s="116">
        <f t="shared" si="132"/>
        <v>28.352200000000003</v>
      </c>
      <c r="H409" s="7">
        <v>37</v>
      </c>
      <c r="I409" s="7" t="s">
        <v>260</v>
      </c>
      <c r="J409" s="130">
        <v>1002</v>
      </c>
      <c r="K409" s="130" t="s">
        <v>366</v>
      </c>
      <c r="L409" s="115">
        <v>0</v>
      </c>
      <c r="M409" s="114">
        <f t="shared" si="143"/>
        <v>40.352200000000003</v>
      </c>
      <c r="N409" s="114">
        <f t="shared" si="133"/>
        <v>24.455878787878792</v>
      </c>
      <c r="O409" s="116">
        <f t="shared" si="134"/>
        <v>17.183151515151518</v>
      </c>
      <c r="P409" s="115">
        <f t="shared" si="135"/>
        <v>5.6044722222222223</v>
      </c>
      <c r="Q409" s="115">
        <f t="shared" si="136"/>
        <v>4.6044722222222223</v>
      </c>
      <c r="R409" s="121">
        <f t="shared" si="137"/>
        <v>12.544121212121208</v>
      </c>
      <c r="S409" s="116">
        <f t="shared" si="138"/>
        <v>32.395527777777779</v>
      </c>
      <c r="T409" s="116">
        <f t="shared" si="139"/>
        <v>0.54156654352634659</v>
      </c>
      <c r="U409" s="115">
        <f t="shared" si="129"/>
        <v>204.67170096147737</v>
      </c>
      <c r="V409" s="115">
        <f t="shared" si="140"/>
        <v>1229.4765132864468</v>
      </c>
      <c r="W409">
        <f t="shared" si="130"/>
        <v>0</v>
      </c>
      <c r="X409">
        <f t="shared" si="131"/>
        <v>1</v>
      </c>
      <c r="Y409">
        <v>0</v>
      </c>
      <c r="Z409">
        <f t="shared" si="144"/>
        <v>11.599499999999999</v>
      </c>
      <c r="AA409" s="122">
        <f t="shared" si="145"/>
        <v>28.752700000000004</v>
      </c>
      <c r="AB409" s="123">
        <f t="shared" si="141"/>
        <v>4.7921166666666677</v>
      </c>
      <c r="AC409" s="123">
        <f t="shared" si="142"/>
        <v>4</v>
      </c>
    </row>
    <row r="410" spans="1:29" x14ac:dyDescent="0.25">
      <c r="A410" s="7" t="s">
        <v>343</v>
      </c>
      <c r="B410" s="7"/>
      <c r="C410" s="7">
        <v>22</v>
      </c>
      <c r="D410" s="7">
        <v>5.46</v>
      </c>
      <c r="E410" s="7">
        <v>7.71</v>
      </c>
      <c r="F410" s="7">
        <v>42.096600000000002</v>
      </c>
      <c r="G410" s="116">
        <f t="shared" si="132"/>
        <v>30.096600000000002</v>
      </c>
      <c r="H410" s="7">
        <v>36</v>
      </c>
      <c r="I410" s="7" t="s">
        <v>260</v>
      </c>
      <c r="J410" s="130">
        <v>701</v>
      </c>
      <c r="K410" s="130" t="s">
        <v>367</v>
      </c>
      <c r="L410" s="115">
        <v>0</v>
      </c>
      <c r="M410" s="114">
        <f t="shared" si="143"/>
        <v>42.096600000000002</v>
      </c>
      <c r="N410" s="114">
        <f t="shared" si="133"/>
        <v>25.513090909090913</v>
      </c>
      <c r="O410" s="116">
        <f t="shared" si="134"/>
        <v>18.240363636363639</v>
      </c>
      <c r="P410" s="115">
        <f t="shared" si="135"/>
        <v>5.8467500000000001</v>
      </c>
      <c r="Q410" s="115">
        <f t="shared" si="136"/>
        <v>4.8467500000000001</v>
      </c>
      <c r="R410" s="121">
        <f t="shared" si="137"/>
        <v>10.486909090909087</v>
      </c>
      <c r="S410" s="116">
        <f t="shared" si="138"/>
        <v>31.15325</v>
      </c>
      <c r="T410" s="116">
        <f t="shared" si="139"/>
        <v>0.55634919754661105</v>
      </c>
      <c r="U410" s="115">
        <f t="shared" si="129"/>
        <v>196.57632423596021</v>
      </c>
      <c r="V410" s="115">
        <f t="shared" si="140"/>
        <v>1194.1512330296446</v>
      </c>
      <c r="W410">
        <f t="shared" si="130"/>
        <v>0</v>
      </c>
      <c r="X410">
        <f t="shared" si="131"/>
        <v>1</v>
      </c>
      <c r="Y410">
        <v>0</v>
      </c>
      <c r="Z410">
        <f t="shared" si="144"/>
        <v>12.721499999999999</v>
      </c>
      <c r="AA410" s="122">
        <f t="shared" si="145"/>
        <v>29.375100000000003</v>
      </c>
      <c r="AB410" s="123">
        <f t="shared" si="141"/>
        <v>4.8958500000000003</v>
      </c>
      <c r="AC410" s="123">
        <f t="shared" si="142"/>
        <v>4</v>
      </c>
    </row>
    <row r="411" spans="1:29" x14ac:dyDescent="0.25">
      <c r="A411" s="7" t="s">
        <v>343</v>
      </c>
      <c r="B411" s="7"/>
      <c r="C411" s="7">
        <v>22</v>
      </c>
      <c r="D411" s="7">
        <v>5.46</v>
      </c>
      <c r="E411" s="7">
        <v>7.71</v>
      </c>
      <c r="F411" s="7">
        <v>42.096600000000002</v>
      </c>
      <c r="G411" s="116">
        <f t="shared" si="132"/>
        <v>30.096600000000002</v>
      </c>
      <c r="H411" s="7">
        <v>38</v>
      </c>
      <c r="I411" s="7" t="s">
        <v>261</v>
      </c>
      <c r="J411" s="130">
        <v>501</v>
      </c>
      <c r="K411" s="130" t="s">
        <v>367</v>
      </c>
      <c r="L411" s="115">
        <v>0</v>
      </c>
      <c r="M411" s="114">
        <f t="shared" si="143"/>
        <v>42.096600000000002</v>
      </c>
      <c r="N411" s="114">
        <f t="shared" si="133"/>
        <v>25.513090909090913</v>
      </c>
      <c r="O411" s="116">
        <f t="shared" si="134"/>
        <v>18.240363636363639</v>
      </c>
      <c r="P411" s="115">
        <f t="shared" si="135"/>
        <v>5.8467500000000001</v>
      </c>
      <c r="Q411" s="115">
        <f t="shared" si="136"/>
        <v>4.8467500000000001</v>
      </c>
      <c r="R411" s="121">
        <f t="shared" si="137"/>
        <v>12.486909090909087</v>
      </c>
      <c r="S411" s="116">
        <f t="shared" si="138"/>
        <v>33.15325</v>
      </c>
      <c r="T411" s="116">
        <f t="shared" si="139"/>
        <v>0.55634919754661105</v>
      </c>
      <c r="U411" s="115">
        <f t="shared" si="129"/>
        <v>196.57632423596021</v>
      </c>
      <c r="V411" s="115">
        <f t="shared" si="140"/>
        <v>1194.1512330296446</v>
      </c>
      <c r="W411">
        <f t="shared" si="130"/>
        <v>0</v>
      </c>
      <c r="X411">
        <f t="shared" si="131"/>
        <v>1</v>
      </c>
      <c r="Y411">
        <v>0</v>
      </c>
      <c r="Z411">
        <f t="shared" si="144"/>
        <v>12.721499999999999</v>
      </c>
      <c r="AA411" s="122">
        <f t="shared" si="145"/>
        <v>29.375100000000003</v>
      </c>
      <c r="AB411" s="123">
        <f t="shared" si="141"/>
        <v>4.8958500000000003</v>
      </c>
      <c r="AC411" s="123">
        <f t="shared" si="142"/>
        <v>4</v>
      </c>
    </row>
    <row r="412" spans="1:29" x14ac:dyDescent="0.25">
      <c r="A412" s="7" t="s">
        <v>343</v>
      </c>
      <c r="B412" s="7"/>
      <c r="C412" s="7">
        <v>23</v>
      </c>
      <c r="D412" s="7">
        <v>5.46</v>
      </c>
      <c r="E412" s="7">
        <v>7.28</v>
      </c>
      <c r="F412" s="7">
        <v>39.748800000000003</v>
      </c>
      <c r="G412" s="116">
        <f t="shared" si="132"/>
        <v>27.748800000000003</v>
      </c>
      <c r="H412" s="7">
        <v>36</v>
      </c>
      <c r="I412" s="7" t="s">
        <v>260</v>
      </c>
      <c r="J412" s="130">
        <v>702</v>
      </c>
      <c r="K412" s="130" t="s">
        <v>368</v>
      </c>
      <c r="L412" s="115">
        <v>0</v>
      </c>
      <c r="M412" s="114">
        <f t="shared" si="143"/>
        <v>39.748800000000003</v>
      </c>
      <c r="N412" s="114">
        <f t="shared" si="133"/>
        <v>24.090181818181822</v>
      </c>
      <c r="O412" s="116">
        <f t="shared" si="134"/>
        <v>16.817454545454549</v>
      </c>
      <c r="P412" s="115">
        <f t="shared" si="135"/>
        <v>5.5206666666666671</v>
      </c>
      <c r="Q412" s="115">
        <f t="shared" si="136"/>
        <v>4.5206666666666671</v>
      </c>
      <c r="R412" s="121">
        <f t="shared" si="137"/>
        <v>11.909818181818178</v>
      </c>
      <c r="S412" s="116">
        <f t="shared" si="138"/>
        <v>31.479333333333333</v>
      </c>
      <c r="T412" s="116">
        <f t="shared" si="139"/>
        <v>0.53622112976532788</v>
      </c>
      <c r="U412" s="115">
        <f t="shared" si="129"/>
        <v>207.70887389724965</v>
      </c>
      <c r="V412" s="115">
        <f t="shared" si="140"/>
        <v>1242.7296315516346</v>
      </c>
      <c r="W412">
        <f t="shared" si="130"/>
        <v>0</v>
      </c>
      <c r="X412">
        <f t="shared" si="131"/>
        <v>1</v>
      </c>
      <c r="Y412">
        <v>0</v>
      </c>
      <c r="Z412">
        <f t="shared" si="144"/>
        <v>12.012</v>
      </c>
      <c r="AA412" s="122">
        <f t="shared" si="145"/>
        <v>27.736800000000002</v>
      </c>
      <c r="AB412" s="123">
        <f t="shared" si="141"/>
        <v>4.6228000000000007</v>
      </c>
      <c r="AC412" s="123">
        <f t="shared" si="142"/>
        <v>4</v>
      </c>
    </row>
    <row r="413" spans="1:29" x14ac:dyDescent="0.25">
      <c r="A413" s="7" t="s">
        <v>343</v>
      </c>
      <c r="B413" s="7"/>
      <c r="C413" s="7">
        <v>24</v>
      </c>
      <c r="D413" s="7">
        <v>5.45</v>
      </c>
      <c r="E413" s="7">
        <v>7.26</v>
      </c>
      <c r="F413" s="7">
        <v>39.567</v>
      </c>
      <c r="G413" s="116">
        <f t="shared" si="132"/>
        <v>27.567</v>
      </c>
      <c r="H413" s="7">
        <v>37</v>
      </c>
      <c r="I413" s="7" t="s">
        <v>260</v>
      </c>
      <c r="J413" s="130">
        <v>801</v>
      </c>
      <c r="K413" s="130" t="s">
        <v>369</v>
      </c>
      <c r="L413" s="115">
        <v>0</v>
      </c>
      <c r="M413" s="114">
        <f t="shared" si="143"/>
        <v>39.567</v>
      </c>
      <c r="N413" s="114">
        <f t="shared" si="133"/>
        <v>23.98</v>
      </c>
      <c r="O413" s="116">
        <f t="shared" si="134"/>
        <v>16.707272727272727</v>
      </c>
      <c r="P413" s="115">
        <f t="shared" si="135"/>
        <v>5.4954166666666664</v>
      </c>
      <c r="Q413" s="115">
        <f t="shared" si="136"/>
        <v>4.4954166666666664</v>
      </c>
      <c r="R413" s="121">
        <f t="shared" si="137"/>
        <v>13.02</v>
      </c>
      <c r="S413" s="116">
        <f t="shared" si="138"/>
        <v>32.504583333333329</v>
      </c>
      <c r="T413" s="116">
        <f t="shared" si="139"/>
        <v>0.53458607248821921</v>
      </c>
      <c r="U413" s="115">
        <f t="shared" si="129"/>
        <v>208.65001632386549</v>
      </c>
      <c r="V413" s="115">
        <f t="shared" si="140"/>
        <v>1246.8364348677767</v>
      </c>
      <c r="W413">
        <f t="shared" si="130"/>
        <v>0</v>
      </c>
      <c r="X413">
        <f t="shared" si="131"/>
        <v>1</v>
      </c>
      <c r="Y413">
        <v>0</v>
      </c>
      <c r="Z413">
        <f t="shared" si="144"/>
        <v>11.978999999999999</v>
      </c>
      <c r="AA413" s="122">
        <f t="shared" si="145"/>
        <v>27.588000000000001</v>
      </c>
      <c r="AB413" s="123">
        <f t="shared" si="141"/>
        <v>4.5979999999999999</v>
      </c>
      <c r="AC413" s="123">
        <f t="shared" si="142"/>
        <v>4</v>
      </c>
    </row>
    <row r="414" spans="1:29" x14ac:dyDescent="0.25">
      <c r="A414" s="7" t="s">
        <v>343</v>
      </c>
      <c r="B414" s="7"/>
      <c r="C414" s="7">
        <v>25</v>
      </c>
      <c r="D414" s="7">
        <v>5.46</v>
      </c>
      <c r="E414" s="7">
        <v>9.7200000000000006</v>
      </c>
      <c r="F414" s="7">
        <v>53.071200000000005</v>
      </c>
      <c r="G414" s="116">
        <f t="shared" si="132"/>
        <v>41.071200000000005</v>
      </c>
      <c r="H414" s="7">
        <v>36</v>
      </c>
      <c r="I414" s="7" t="s">
        <v>260</v>
      </c>
      <c r="J414" s="130">
        <v>802</v>
      </c>
      <c r="K414" s="130" t="s">
        <v>370</v>
      </c>
      <c r="L414" s="115">
        <v>0</v>
      </c>
      <c r="M414" s="114">
        <f t="shared" si="143"/>
        <v>53.071200000000005</v>
      </c>
      <c r="N414" s="114">
        <f t="shared" si="133"/>
        <v>32.164363636363639</v>
      </c>
      <c r="O414" s="116">
        <f t="shared" si="134"/>
        <v>24.891636363636369</v>
      </c>
      <c r="P414" s="115">
        <f t="shared" si="135"/>
        <v>7.3710000000000004</v>
      </c>
      <c r="Q414" s="115">
        <f t="shared" si="136"/>
        <v>6.3710000000000004</v>
      </c>
      <c r="R414" s="121">
        <f t="shared" si="137"/>
        <v>3.8356363636363611</v>
      </c>
      <c r="S414" s="116">
        <f t="shared" si="138"/>
        <v>29.628999999999998</v>
      </c>
      <c r="T414" s="116">
        <f t="shared" si="139"/>
        <v>0.63117323793014424</v>
      </c>
      <c r="U414" s="115">
        <f t="shared" si="129"/>
        <v>161.41792789107694</v>
      </c>
      <c r="V414" s="115">
        <f t="shared" si="140"/>
        <v>1040.7327762519722</v>
      </c>
      <c r="W414">
        <f t="shared" si="130"/>
        <v>0</v>
      </c>
      <c r="X414">
        <f t="shared" si="131"/>
        <v>1</v>
      </c>
      <c r="Y414">
        <v>0</v>
      </c>
      <c r="Z414">
        <f t="shared" si="144"/>
        <v>16.038</v>
      </c>
      <c r="AA414" s="122">
        <f t="shared" si="145"/>
        <v>37.033200000000008</v>
      </c>
      <c r="AB414" s="123">
        <f t="shared" si="141"/>
        <v>6.172200000000001</v>
      </c>
      <c r="AC414" s="123">
        <f t="shared" si="142"/>
        <v>6</v>
      </c>
    </row>
    <row r="415" spans="1:29" x14ac:dyDescent="0.25">
      <c r="A415" s="7" t="s">
        <v>343</v>
      </c>
      <c r="B415" s="7"/>
      <c r="C415" s="7">
        <v>25</v>
      </c>
      <c r="D415" s="7">
        <v>5.46</v>
      </c>
      <c r="E415" s="7">
        <v>9.7200000000000006</v>
      </c>
      <c r="F415" s="7">
        <v>53.071200000000005</v>
      </c>
      <c r="G415" s="116">
        <f t="shared" si="132"/>
        <v>41.071200000000005</v>
      </c>
      <c r="H415" s="7">
        <v>40</v>
      </c>
      <c r="I415" s="7" t="s">
        <v>261</v>
      </c>
      <c r="J415" s="130">
        <v>501</v>
      </c>
      <c r="K415" s="130" t="s">
        <v>370</v>
      </c>
      <c r="L415" s="115">
        <v>0</v>
      </c>
      <c r="M415" s="114">
        <f t="shared" si="143"/>
        <v>53.071200000000005</v>
      </c>
      <c r="N415" s="114">
        <f t="shared" si="133"/>
        <v>32.164363636363639</v>
      </c>
      <c r="O415" s="116">
        <f t="shared" si="134"/>
        <v>24.891636363636369</v>
      </c>
      <c r="P415" s="115">
        <f t="shared" si="135"/>
        <v>7.3710000000000004</v>
      </c>
      <c r="Q415" s="115">
        <f t="shared" si="136"/>
        <v>6.3710000000000004</v>
      </c>
      <c r="R415" s="121">
        <f t="shared" si="137"/>
        <v>7.8356363636363611</v>
      </c>
      <c r="S415" s="116">
        <f t="shared" si="138"/>
        <v>33.628999999999998</v>
      </c>
      <c r="T415" s="116">
        <f t="shared" si="139"/>
        <v>0.63117323793014424</v>
      </c>
      <c r="U415" s="115">
        <f t="shared" si="129"/>
        <v>161.41792789107694</v>
      </c>
      <c r="V415" s="115">
        <f t="shared" si="140"/>
        <v>1040.7327762519722</v>
      </c>
      <c r="W415">
        <f t="shared" si="130"/>
        <v>0</v>
      </c>
      <c r="X415">
        <f t="shared" si="131"/>
        <v>1</v>
      </c>
      <c r="Y415">
        <v>0</v>
      </c>
      <c r="Z415">
        <f t="shared" si="144"/>
        <v>16.038</v>
      </c>
      <c r="AA415" s="122">
        <f t="shared" si="145"/>
        <v>37.033200000000008</v>
      </c>
      <c r="AB415" s="123">
        <f t="shared" si="141"/>
        <v>6.172200000000001</v>
      </c>
      <c r="AC415" s="123">
        <f t="shared" si="142"/>
        <v>6</v>
      </c>
    </row>
    <row r="416" spans="1:29" x14ac:dyDescent="0.25">
      <c r="A416" s="7" t="s">
        <v>371</v>
      </c>
      <c r="B416" s="7" t="s">
        <v>372</v>
      </c>
      <c r="C416" s="7">
        <v>2</v>
      </c>
      <c r="D416" s="7">
        <v>7.81</v>
      </c>
      <c r="E416" s="7">
        <v>8.6999999999999993</v>
      </c>
      <c r="F416" s="7">
        <v>67.946999999999989</v>
      </c>
      <c r="G416" s="116">
        <f t="shared" si="132"/>
        <v>55.946999999999989</v>
      </c>
      <c r="H416" s="7">
        <v>29</v>
      </c>
      <c r="I416" s="7" t="s">
        <v>260</v>
      </c>
      <c r="J416" s="130" t="s">
        <v>268</v>
      </c>
      <c r="K416" s="130" t="s">
        <v>373</v>
      </c>
      <c r="L416" s="115">
        <v>0</v>
      </c>
      <c r="M416" s="114">
        <f t="shared" si="143"/>
        <v>67.946999999999989</v>
      </c>
      <c r="N416" s="114">
        <f t="shared" si="133"/>
        <v>41.179999999999993</v>
      </c>
      <c r="O416" s="116">
        <f t="shared" si="134"/>
        <v>33.907272727272719</v>
      </c>
      <c r="P416" s="115">
        <f t="shared" si="135"/>
        <v>9.4370833333333319</v>
      </c>
      <c r="Q416" s="115">
        <f t="shared" si="136"/>
        <v>8.4370833333333319</v>
      </c>
      <c r="R416" s="121">
        <f t="shared" si="137"/>
        <v>-12.179999999999993</v>
      </c>
      <c r="S416" s="116">
        <f t="shared" si="138"/>
        <v>20.562916666666666</v>
      </c>
      <c r="T416" s="116">
        <f t="shared" si="139"/>
        <v>0.69980111824083446</v>
      </c>
      <c r="U416" s="115">
        <f t="shared" si="129"/>
        <v>135.78127513539604</v>
      </c>
      <c r="V416" s="115">
        <f t="shared" si="140"/>
        <v>928.86374604536445</v>
      </c>
      <c r="W416">
        <f t="shared" si="130"/>
        <v>0</v>
      </c>
      <c r="X416">
        <f t="shared" si="131"/>
        <v>1</v>
      </c>
      <c r="Y416">
        <v>0</v>
      </c>
      <c r="Z416">
        <f t="shared" si="144"/>
        <v>14.354999999999999</v>
      </c>
      <c r="AA416" s="122">
        <f t="shared" si="145"/>
        <v>53.591999999999992</v>
      </c>
      <c r="AB416" s="123">
        <f t="shared" si="141"/>
        <v>8.9319999999999986</v>
      </c>
      <c r="AC416" s="123">
        <f t="shared" si="142"/>
        <v>8</v>
      </c>
    </row>
    <row r="417" spans="1:29" x14ac:dyDescent="0.25">
      <c r="A417" s="7" t="s">
        <v>371</v>
      </c>
      <c r="B417" s="7" t="s">
        <v>372</v>
      </c>
      <c r="C417" s="7">
        <v>3</v>
      </c>
      <c r="D417" s="7">
        <v>7.81</v>
      </c>
      <c r="E417" s="7">
        <v>8.6999999999999993</v>
      </c>
      <c r="F417" s="7">
        <v>67.946999999999989</v>
      </c>
      <c r="G417" s="116">
        <f t="shared" si="132"/>
        <v>55.946999999999989</v>
      </c>
      <c r="H417" s="7">
        <v>35</v>
      </c>
      <c r="I417" s="7" t="s">
        <v>260</v>
      </c>
      <c r="J417" s="130">
        <v>101</v>
      </c>
      <c r="K417" s="130"/>
      <c r="L417" s="115">
        <v>0</v>
      </c>
      <c r="M417" s="114">
        <f t="shared" si="143"/>
        <v>67.946999999999989</v>
      </c>
      <c r="N417" s="114">
        <f t="shared" si="133"/>
        <v>41.179999999999993</v>
      </c>
      <c r="O417" s="116">
        <f t="shared" si="134"/>
        <v>33.907272727272719</v>
      </c>
      <c r="P417" s="115">
        <f t="shared" si="135"/>
        <v>9.4370833333333319</v>
      </c>
      <c r="Q417" s="115">
        <f t="shared" si="136"/>
        <v>8.4370833333333319</v>
      </c>
      <c r="R417" s="121">
        <f t="shared" si="137"/>
        <v>-6.1799999999999926</v>
      </c>
      <c r="S417" s="116">
        <f t="shared" si="138"/>
        <v>26.562916666666666</v>
      </c>
      <c r="T417" s="116">
        <f t="shared" si="139"/>
        <v>0.69980111824083446</v>
      </c>
      <c r="U417" s="115">
        <f t="shared" si="129"/>
        <v>135.78127513539604</v>
      </c>
      <c r="V417" s="115">
        <f t="shared" si="140"/>
        <v>928.86374604536445</v>
      </c>
      <c r="W417">
        <f t="shared" si="130"/>
        <v>0</v>
      </c>
      <c r="X417">
        <f t="shared" si="131"/>
        <v>1</v>
      </c>
      <c r="Y417">
        <v>0</v>
      </c>
      <c r="Z417">
        <f t="shared" si="144"/>
        <v>14.354999999999999</v>
      </c>
      <c r="AA417" s="122">
        <f t="shared" si="145"/>
        <v>53.591999999999992</v>
      </c>
      <c r="AB417" s="123">
        <f t="shared" si="141"/>
        <v>8.9319999999999986</v>
      </c>
      <c r="AC417" s="123">
        <f t="shared" si="142"/>
        <v>8</v>
      </c>
    </row>
    <row r="418" spans="1:29" x14ac:dyDescent="0.25">
      <c r="A418" s="7" t="s">
        <v>371</v>
      </c>
      <c r="B418" s="7" t="s">
        <v>372</v>
      </c>
      <c r="C418" s="7">
        <v>5</v>
      </c>
      <c r="D418" s="7">
        <v>7.81</v>
      </c>
      <c r="E418" s="7">
        <v>8.6999999999999993</v>
      </c>
      <c r="F418" s="7">
        <v>67.946999999999989</v>
      </c>
      <c r="G418" s="116">
        <f t="shared" si="132"/>
        <v>55.946999999999989</v>
      </c>
      <c r="H418" s="7">
        <v>39</v>
      </c>
      <c r="I418" s="7" t="s">
        <v>260</v>
      </c>
      <c r="J418" s="130">
        <v>301</v>
      </c>
      <c r="K418" s="130"/>
      <c r="L418" s="115">
        <v>0</v>
      </c>
      <c r="M418" s="114">
        <f t="shared" si="143"/>
        <v>67.946999999999989</v>
      </c>
      <c r="N418" s="114">
        <f t="shared" si="133"/>
        <v>41.179999999999993</v>
      </c>
      <c r="O418" s="116">
        <f t="shared" si="134"/>
        <v>33.907272727272719</v>
      </c>
      <c r="P418" s="115">
        <f t="shared" si="135"/>
        <v>9.4370833333333319</v>
      </c>
      <c r="Q418" s="115">
        <f t="shared" si="136"/>
        <v>8.4370833333333319</v>
      </c>
      <c r="R418" s="121">
        <f t="shared" si="137"/>
        <v>-2.1799999999999926</v>
      </c>
      <c r="S418" s="116">
        <f t="shared" si="138"/>
        <v>30.562916666666666</v>
      </c>
      <c r="T418" s="116">
        <f t="shared" si="139"/>
        <v>0.69980111824083446</v>
      </c>
      <c r="U418" s="115">
        <f t="shared" si="129"/>
        <v>135.78127513539604</v>
      </c>
      <c r="V418" s="115">
        <f t="shared" si="140"/>
        <v>928.86374604536445</v>
      </c>
      <c r="W418">
        <f t="shared" si="130"/>
        <v>0</v>
      </c>
      <c r="X418">
        <f t="shared" si="131"/>
        <v>1</v>
      </c>
      <c r="Y418">
        <v>0</v>
      </c>
      <c r="Z418">
        <f t="shared" si="144"/>
        <v>14.354999999999999</v>
      </c>
      <c r="AA418" s="122">
        <f t="shared" si="145"/>
        <v>53.591999999999992</v>
      </c>
      <c r="AB418" s="123">
        <f t="shared" si="141"/>
        <v>8.9319999999999986</v>
      </c>
      <c r="AC418" s="123">
        <f t="shared" si="142"/>
        <v>8</v>
      </c>
    </row>
    <row r="419" spans="1:29" x14ac:dyDescent="0.25">
      <c r="A419" s="7" t="s">
        <v>371</v>
      </c>
      <c r="B419" s="7" t="s">
        <v>372</v>
      </c>
      <c r="C419" s="7">
        <v>7</v>
      </c>
      <c r="D419" s="7">
        <v>7.81</v>
      </c>
      <c r="E419" s="7">
        <v>8.6999999999999993</v>
      </c>
      <c r="F419" s="7">
        <v>67.946999999999989</v>
      </c>
      <c r="G419" s="116">
        <f t="shared" si="132"/>
        <v>55.946999999999989</v>
      </c>
      <c r="H419" s="7">
        <v>34</v>
      </c>
      <c r="I419" s="7" t="s">
        <v>260</v>
      </c>
      <c r="J419" s="130">
        <v>601</v>
      </c>
      <c r="K419" s="130" t="s">
        <v>374</v>
      </c>
      <c r="L419" s="115">
        <v>0</v>
      </c>
      <c r="M419" s="114">
        <f t="shared" si="143"/>
        <v>67.946999999999989</v>
      </c>
      <c r="N419" s="114">
        <f t="shared" si="133"/>
        <v>41.179999999999993</v>
      </c>
      <c r="O419" s="116">
        <f t="shared" si="134"/>
        <v>33.907272727272719</v>
      </c>
      <c r="P419" s="115">
        <f t="shared" si="135"/>
        <v>9.4370833333333319</v>
      </c>
      <c r="Q419" s="115">
        <f t="shared" si="136"/>
        <v>8.4370833333333319</v>
      </c>
      <c r="R419" s="121">
        <f t="shared" si="137"/>
        <v>-7.1799999999999926</v>
      </c>
      <c r="S419" s="116">
        <f t="shared" si="138"/>
        <v>25.562916666666666</v>
      </c>
      <c r="T419" s="116">
        <f t="shared" si="139"/>
        <v>0.69980111824083446</v>
      </c>
      <c r="U419" s="115">
        <f t="shared" si="129"/>
        <v>135.78127513539604</v>
      </c>
      <c r="V419" s="115">
        <f t="shared" si="140"/>
        <v>928.86374604536445</v>
      </c>
      <c r="W419">
        <f t="shared" si="130"/>
        <v>0</v>
      </c>
      <c r="X419">
        <f t="shared" si="131"/>
        <v>1</v>
      </c>
      <c r="Y419">
        <v>0</v>
      </c>
      <c r="Z419">
        <f t="shared" si="144"/>
        <v>14.354999999999999</v>
      </c>
      <c r="AA419" s="122">
        <f t="shared" si="145"/>
        <v>53.591999999999992</v>
      </c>
      <c r="AB419" s="123">
        <f t="shared" si="141"/>
        <v>8.9319999999999986</v>
      </c>
      <c r="AC419" s="123">
        <f t="shared" si="142"/>
        <v>8</v>
      </c>
    </row>
    <row r="420" spans="1:29" x14ac:dyDescent="0.25">
      <c r="A420" s="7" t="s">
        <v>371</v>
      </c>
      <c r="B420" s="7" t="s">
        <v>372</v>
      </c>
      <c r="C420" s="7">
        <v>8</v>
      </c>
      <c r="D420" s="7">
        <v>7.81</v>
      </c>
      <c r="E420" s="7">
        <v>8.6999999999999993</v>
      </c>
      <c r="F420" s="7">
        <v>67.946999999999989</v>
      </c>
      <c r="G420" s="116">
        <f t="shared" si="132"/>
        <v>55.946999999999989</v>
      </c>
      <c r="H420" s="7">
        <v>40</v>
      </c>
      <c r="I420" s="7" t="s">
        <v>260</v>
      </c>
      <c r="J420" s="130">
        <v>602</v>
      </c>
      <c r="K420" s="130"/>
      <c r="L420" s="115">
        <v>0</v>
      </c>
      <c r="M420" s="114">
        <f t="shared" si="143"/>
        <v>67.946999999999989</v>
      </c>
      <c r="N420" s="114">
        <f t="shared" si="133"/>
        <v>41.179999999999993</v>
      </c>
      <c r="O420" s="116">
        <f t="shared" si="134"/>
        <v>33.907272727272719</v>
      </c>
      <c r="P420" s="115">
        <f t="shared" si="135"/>
        <v>9.4370833333333319</v>
      </c>
      <c r="Q420" s="115">
        <f t="shared" si="136"/>
        <v>8.4370833333333319</v>
      </c>
      <c r="R420" s="121">
        <f t="shared" si="137"/>
        <v>-1.1799999999999926</v>
      </c>
      <c r="S420" s="116">
        <f t="shared" si="138"/>
        <v>31.562916666666666</v>
      </c>
      <c r="T420" s="116">
        <f t="shared" si="139"/>
        <v>0.69980111824083446</v>
      </c>
      <c r="U420" s="115">
        <f t="shared" si="129"/>
        <v>135.78127513539604</v>
      </c>
      <c r="V420" s="115">
        <f t="shared" si="140"/>
        <v>928.86374604536445</v>
      </c>
      <c r="W420">
        <f t="shared" si="130"/>
        <v>0</v>
      </c>
      <c r="X420">
        <f t="shared" si="131"/>
        <v>1</v>
      </c>
      <c r="Y420">
        <v>0</v>
      </c>
      <c r="Z420">
        <f t="shared" si="144"/>
        <v>14.354999999999999</v>
      </c>
      <c r="AA420" s="122">
        <f t="shared" si="145"/>
        <v>53.591999999999992</v>
      </c>
      <c r="AB420" s="123">
        <f t="shared" si="141"/>
        <v>8.9319999999999986</v>
      </c>
      <c r="AC420" s="123">
        <f t="shared" si="142"/>
        <v>8</v>
      </c>
    </row>
    <row r="421" spans="1:29" x14ac:dyDescent="0.25">
      <c r="A421" s="7" t="s">
        <v>371</v>
      </c>
      <c r="B421" s="7" t="s">
        <v>372</v>
      </c>
      <c r="C421" s="7">
        <v>9</v>
      </c>
      <c r="D421" s="7">
        <v>7.81</v>
      </c>
      <c r="E421" s="7">
        <v>8.6999999999999993</v>
      </c>
      <c r="F421" s="7">
        <v>67.946999999999989</v>
      </c>
      <c r="G421" s="116">
        <f t="shared" si="132"/>
        <v>55.946999999999989</v>
      </c>
      <c r="H421" s="7">
        <v>38</v>
      </c>
      <c r="I421" s="7" t="s">
        <v>260</v>
      </c>
      <c r="J421" s="130">
        <v>603</v>
      </c>
      <c r="K421" s="130"/>
      <c r="L421" s="115">
        <v>0</v>
      </c>
      <c r="M421" s="114">
        <f t="shared" si="143"/>
        <v>67.946999999999989</v>
      </c>
      <c r="N421" s="114">
        <f t="shared" si="133"/>
        <v>41.179999999999993</v>
      </c>
      <c r="O421" s="116">
        <f t="shared" si="134"/>
        <v>33.907272727272719</v>
      </c>
      <c r="P421" s="115">
        <f t="shared" si="135"/>
        <v>9.4370833333333319</v>
      </c>
      <c r="Q421" s="115">
        <f t="shared" si="136"/>
        <v>8.4370833333333319</v>
      </c>
      <c r="R421" s="121">
        <f t="shared" si="137"/>
        <v>-3.1799999999999926</v>
      </c>
      <c r="S421" s="116">
        <f t="shared" si="138"/>
        <v>29.562916666666666</v>
      </c>
      <c r="T421" s="116">
        <f t="shared" si="139"/>
        <v>0.69980111824083446</v>
      </c>
      <c r="U421" s="115">
        <f t="shared" si="129"/>
        <v>135.78127513539604</v>
      </c>
      <c r="V421" s="115">
        <f t="shared" si="140"/>
        <v>928.86374604536445</v>
      </c>
      <c r="W421">
        <f t="shared" si="130"/>
        <v>0</v>
      </c>
      <c r="X421">
        <f t="shared" si="131"/>
        <v>1</v>
      </c>
      <c r="Y421">
        <v>0</v>
      </c>
      <c r="Z421">
        <f t="shared" si="144"/>
        <v>14.354999999999999</v>
      </c>
      <c r="AA421" s="122">
        <f t="shared" si="145"/>
        <v>53.591999999999992</v>
      </c>
      <c r="AB421" s="123">
        <f t="shared" si="141"/>
        <v>8.9319999999999986</v>
      </c>
      <c r="AC421" s="123">
        <f t="shared" si="142"/>
        <v>8</v>
      </c>
    </row>
    <row r="422" spans="1:29" x14ac:dyDescent="0.25">
      <c r="A422" s="7" t="s">
        <v>371</v>
      </c>
      <c r="B422" s="7" t="s">
        <v>372</v>
      </c>
      <c r="C422" s="7">
        <v>10</v>
      </c>
      <c r="D422" s="7">
        <v>7.81</v>
      </c>
      <c r="E422" s="7">
        <v>8.6999999999999993</v>
      </c>
      <c r="F422" s="7">
        <v>67.946999999999989</v>
      </c>
      <c r="G422" s="116">
        <f t="shared" si="132"/>
        <v>55.946999999999989</v>
      </c>
      <c r="H422" s="7">
        <v>37</v>
      </c>
      <c r="I422" s="7" t="s">
        <v>260</v>
      </c>
      <c r="J422" s="130">
        <v>701</v>
      </c>
      <c r="K422" s="130"/>
      <c r="L422" s="115">
        <v>0</v>
      </c>
      <c r="M422" s="114">
        <f t="shared" si="143"/>
        <v>67.946999999999989</v>
      </c>
      <c r="N422" s="114">
        <f t="shared" si="133"/>
        <v>41.179999999999993</v>
      </c>
      <c r="O422" s="116">
        <f t="shared" si="134"/>
        <v>33.907272727272719</v>
      </c>
      <c r="P422" s="115">
        <f t="shared" si="135"/>
        <v>9.4370833333333319</v>
      </c>
      <c r="Q422" s="115">
        <f t="shared" si="136"/>
        <v>8.4370833333333319</v>
      </c>
      <c r="R422" s="121">
        <f t="shared" si="137"/>
        <v>-4.1799999999999926</v>
      </c>
      <c r="S422" s="116">
        <f t="shared" si="138"/>
        <v>28.562916666666666</v>
      </c>
      <c r="T422" s="116">
        <f t="shared" si="139"/>
        <v>0.69980111824083446</v>
      </c>
      <c r="U422" s="115">
        <f t="shared" si="129"/>
        <v>135.78127513539604</v>
      </c>
      <c r="V422" s="115">
        <f t="shared" si="140"/>
        <v>928.86374604536445</v>
      </c>
      <c r="W422">
        <f t="shared" si="130"/>
        <v>0</v>
      </c>
      <c r="X422">
        <f t="shared" si="131"/>
        <v>1</v>
      </c>
      <c r="Y422">
        <v>0</v>
      </c>
      <c r="Z422">
        <f t="shared" si="144"/>
        <v>14.354999999999999</v>
      </c>
      <c r="AA422" s="122">
        <f t="shared" si="145"/>
        <v>53.591999999999992</v>
      </c>
      <c r="AB422" s="123">
        <f t="shared" si="141"/>
        <v>8.9319999999999986</v>
      </c>
      <c r="AC422" s="123">
        <f t="shared" si="142"/>
        <v>8</v>
      </c>
    </row>
    <row r="423" spans="1:29" x14ac:dyDescent="0.25">
      <c r="A423" s="7" t="s">
        <v>371</v>
      </c>
      <c r="B423" s="7" t="s">
        <v>372</v>
      </c>
      <c r="C423" s="7">
        <v>11</v>
      </c>
      <c r="D423" s="7">
        <v>7.81</v>
      </c>
      <c r="E423" s="7">
        <v>8.6999999999999993</v>
      </c>
      <c r="F423" s="7">
        <v>67.946999999999989</v>
      </c>
      <c r="G423" s="116">
        <f t="shared" si="132"/>
        <v>55.946999999999989</v>
      </c>
      <c r="H423" s="7">
        <v>36</v>
      </c>
      <c r="I423" s="7" t="s">
        <v>260</v>
      </c>
      <c r="J423" s="130">
        <v>702</v>
      </c>
      <c r="K423" s="130"/>
      <c r="L423" s="115">
        <v>0</v>
      </c>
      <c r="M423" s="114">
        <f t="shared" si="143"/>
        <v>67.946999999999989</v>
      </c>
      <c r="N423" s="114">
        <f t="shared" si="133"/>
        <v>41.179999999999993</v>
      </c>
      <c r="O423" s="116">
        <f t="shared" si="134"/>
        <v>33.907272727272719</v>
      </c>
      <c r="P423" s="115">
        <f t="shared" si="135"/>
        <v>9.4370833333333319</v>
      </c>
      <c r="Q423" s="115">
        <f t="shared" si="136"/>
        <v>8.4370833333333319</v>
      </c>
      <c r="R423" s="121">
        <f t="shared" si="137"/>
        <v>-5.1799999999999926</v>
      </c>
      <c r="S423" s="116">
        <f t="shared" si="138"/>
        <v>27.562916666666666</v>
      </c>
      <c r="T423" s="116">
        <f t="shared" si="139"/>
        <v>0.69980111824083446</v>
      </c>
      <c r="U423" s="115">
        <f t="shared" si="129"/>
        <v>135.78127513539604</v>
      </c>
      <c r="V423" s="115">
        <f t="shared" si="140"/>
        <v>928.86374604536445</v>
      </c>
      <c r="W423">
        <f t="shared" si="130"/>
        <v>0</v>
      </c>
      <c r="X423">
        <f t="shared" si="131"/>
        <v>1</v>
      </c>
      <c r="Y423">
        <v>0</v>
      </c>
      <c r="Z423">
        <f t="shared" si="144"/>
        <v>14.354999999999999</v>
      </c>
      <c r="AA423" s="122">
        <f t="shared" si="145"/>
        <v>53.591999999999992</v>
      </c>
      <c r="AB423" s="123">
        <f t="shared" si="141"/>
        <v>8.9319999999999986</v>
      </c>
      <c r="AC423" s="123">
        <f t="shared" si="142"/>
        <v>8</v>
      </c>
    </row>
    <row r="424" spans="1:29" x14ac:dyDescent="0.25">
      <c r="A424" s="7" t="s">
        <v>371</v>
      </c>
      <c r="B424" s="7" t="s">
        <v>372</v>
      </c>
      <c r="C424" s="7">
        <v>13</v>
      </c>
      <c r="D424" s="7">
        <v>7.81</v>
      </c>
      <c r="E424" s="7">
        <v>8.6999999999999993</v>
      </c>
      <c r="F424" s="7">
        <v>67.946999999999989</v>
      </c>
      <c r="G424" s="116">
        <f t="shared" si="132"/>
        <v>55.946999999999989</v>
      </c>
      <c r="H424" s="7">
        <v>38</v>
      </c>
      <c r="I424" s="7" t="s">
        <v>260</v>
      </c>
      <c r="J424" s="130">
        <v>703</v>
      </c>
      <c r="K424" s="130" t="s">
        <v>375</v>
      </c>
      <c r="L424" s="115">
        <v>0</v>
      </c>
      <c r="M424" s="114">
        <f t="shared" si="143"/>
        <v>67.946999999999989</v>
      </c>
      <c r="N424" s="114">
        <f t="shared" si="133"/>
        <v>41.179999999999993</v>
      </c>
      <c r="O424" s="116">
        <f t="shared" si="134"/>
        <v>33.907272727272719</v>
      </c>
      <c r="P424" s="115">
        <f t="shared" si="135"/>
        <v>9.4370833333333319</v>
      </c>
      <c r="Q424" s="115">
        <f t="shared" si="136"/>
        <v>8.4370833333333319</v>
      </c>
      <c r="R424" s="121">
        <f t="shared" si="137"/>
        <v>-3.1799999999999926</v>
      </c>
      <c r="S424" s="116">
        <f t="shared" si="138"/>
        <v>29.562916666666666</v>
      </c>
      <c r="T424" s="116">
        <f t="shared" si="139"/>
        <v>0.69980111824083446</v>
      </c>
      <c r="U424" s="115">
        <f t="shared" si="129"/>
        <v>135.78127513539604</v>
      </c>
      <c r="V424" s="115">
        <f t="shared" si="140"/>
        <v>928.86374604536445</v>
      </c>
      <c r="W424">
        <f t="shared" si="130"/>
        <v>0</v>
      </c>
      <c r="X424">
        <f t="shared" si="131"/>
        <v>1</v>
      </c>
      <c r="Y424">
        <v>0</v>
      </c>
      <c r="Z424">
        <f t="shared" si="144"/>
        <v>14.354999999999999</v>
      </c>
      <c r="AA424" s="122">
        <f t="shared" si="145"/>
        <v>53.591999999999992</v>
      </c>
      <c r="AB424" s="123">
        <f t="shared" si="141"/>
        <v>8.9319999999999986</v>
      </c>
      <c r="AC424" s="123">
        <f t="shared" si="142"/>
        <v>8</v>
      </c>
    </row>
    <row r="425" spans="1:29" x14ac:dyDescent="0.25">
      <c r="A425" s="7" t="s">
        <v>371</v>
      </c>
      <c r="B425" s="7" t="s">
        <v>372</v>
      </c>
      <c r="C425" s="7">
        <v>14</v>
      </c>
      <c r="D425" s="7">
        <v>7.81</v>
      </c>
      <c r="E425" s="7">
        <v>8.6999999999999993</v>
      </c>
      <c r="F425" s="7">
        <v>67.946999999999989</v>
      </c>
      <c r="G425" s="116">
        <f t="shared" si="132"/>
        <v>55.946999999999989</v>
      </c>
      <c r="H425" s="7">
        <v>33</v>
      </c>
      <c r="I425" s="7" t="s">
        <v>260</v>
      </c>
      <c r="J425" s="130">
        <v>801</v>
      </c>
      <c r="K425" s="130"/>
      <c r="L425" s="115">
        <v>0</v>
      </c>
      <c r="M425" s="114">
        <f t="shared" si="143"/>
        <v>67.946999999999989</v>
      </c>
      <c r="N425" s="114">
        <f t="shared" si="133"/>
        <v>41.179999999999993</v>
      </c>
      <c r="O425" s="116">
        <f t="shared" si="134"/>
        <v>33.907272727272719</v>
      </c>
      <c r="P425" s="115">
        <f t="shared" si="135"/>
        <v>9.4370833333333319</v>
      </c>
      <c r="Q425" s="115">
        <f t="shared" si="136"/>
        <v>8.4370833333333319</v>
      </c>
      <c r="R425" s="121">
        <f t="shared" si="137"/>
        <v>-8.1799999999999926</v>
      </c>
      <c r="S425" s="116">
        <f t="shared" si="138"/>
        <v>24.562916666666666</v>
      </c>
      <c r="T425" s="116">
        <f t="shared" si="139"/>
        <v>0.69980111824083446</v>
      </c>
      <c r="U425" s="115">
        <f t="shared" si="129"/>
        <v>135.78127513539604</v>
      </c>
      <c r="V425" s="115">
        <f t="shared" si="140"/>
        <v>928.86374604536445</v>
      </c>
      <c r="W425">
        <f t="shared" si="130"/>
        <v>0</v>
      </c>
      <c r="X425">
        <f t="shared" si="131"/>
        <v>1</v>
      </c>
      <c r="Y425">
        <v>0</v>
      </c>
      <c r="Z425">
        <f t="shared" ref="Z425:Z448" si="146">+E425*1.65</f>
        <v>14.354999999999999</v>
      </c>
      <c r="AA425" s="122">
        <f t="shared" ref="AA425:AA448" si="147">+F425-Z425</f>
        <v>53.591999999999992</v>
      </c>
      <c r="AB425" s="123">
        <f t="shared" si="141"/>
        <v>8.9319999999999986</v>
      </c>
      <c r="AC425" s="123">
        <f t="shared" si="142"/>
        <v>8</v>
      </c>
    </row>
    <row r="426" spans="1:29" x14ac:dyDescent="0.25">
      <c r="A426" s="7" t="s">
        <v>371</v>
      </c>
      <c r="B426" s="7" t="s">
        <v>372</v>
      </c>
      <c r="C426" s="7">
        <v>15</v>
      </c>
      <c r="D426" s="7">
        <v>7.81</v>
      </c>
      <c r="E426" s="7">
        <v>8.6999999999999993</v>
      </c>
      <c r="F426" s="7">
        <v>67.946999999999989</v>
      </c>
      <c r="G426" s="116">
        <f t="shared" si="132"/>
        <v>55.946999999999989</v>
      </c>
      <c r="H426" s="7">
        <v>35</v>
      </c>
      <c r="I426" s="7" t="s">
        <v>260</v>
      </c>
      <c r="J426" s="130">
        <v>802</v>
      </c>
      <c r="K426" s="130"/>
      <c r="L426" s="115">
        <v>0</v>
      </c>
      <c r="M426" s="114">
        <f t="shared" si="143"/>
        <v>67.946999999999989</v>
      </c>
      <c r="N426" s="114">
        <f t="shared" si="133"/>
        <v>41.179999999999993</v>
      </c>
      <c r="O426" s="116">
        <f t="shared" si="134"/>
        <v>33.907272727272719</v>
      </c>
      <c r="P426" s="115">
        <f t="shared" si="135"/>
        <v>9.4370833333333319</v>
      </c>
      <c r="Q426" s="115">
        <f t="shared" si="136"/>
        <v>8.4370833333333319</v>
      </c>
      <c r="R426" s="121">
        <f t="shared" si="137"/>
        <v>-6.1799999999999926</v>
      </c>
      <c r="S426" s="116">
        <f t="shared" si="138"/>
        <v>26.562916666666666</v>
      </c>
      <c r="T426" s="116">
        <f t="shared" si="139"/>
        <v>0.69980111824083446</v>
      </c>
      <c r="U426" s="115">
        <f t="shared" si="129"/>
        <v>135.78127513539604</v>
      </c>
      <c r="V426" s="115">
        <f t="shared" si="140"/>
        <v>928.86374604536445</v>
      </c>
      <c r="W426">
        <f t="shared" si="130"/>
        <v>0</v>
      </c>
      <c r="X426">
        <f t="shared" si="131"/>
        <v>1</v>
      </c>
      <c r="Y426">
        <v>0</v>
      </c>
      <c r="Z426">
        <f t="shared" si="146"/>
        <v>14.354999999999999</v>
      </c>
      <c r="AA426" s="122">
        <f t="shared" si="147"/>
        <v>53.591999999999992</v>
      </c>
      <c r="AB426" s="123">
        <f t="shared" si="141"/>
        <v>8.9319999999999986</v>
      </c>
      <c r="AC426" s="123">
        <f t="shared" si="142"/>
        <v>8</v>
      </c>
    </row>
    <row r="427" spans="1:29" x14ac:dyDescent="0.25">
      <c r="A427" s="7" t="s">
        <v>371</v>
      </c>
      <c r="B427" s="7" t="s">
        <v>372</v>
      </c>
      <c r="C427" s="7">
        <v>16</v>
      </c>
      <c r="D427" s="7">
        <v>7.81</v>
      </c>
      <c r="E427" s="7">
        <v>8.6999999999999993</v>
      </c>
      <c r="F427" s="7">
        <v>67.946999999999989</v>
      </c>
      <c r="G427" s="116">
        <f t="shared" si="132"/>
        <v>55.946999999999989</v>
      </c>
      <c r="H427" s="7">
        <v>34</v>
      </c>
      <c r="I427" s="7" t="s">
        <v>260</v>
      </c>
      <c r="J427" s="130">
        <v>803</v>
      </c>
      <c r="K427" s="130"/>
      <c r="L427" s="115">
        <v>0</v>
      </c>
      <c r="M427" s="114">
        <f t="shared" si="143"/>
        <v>67.946999999999989</v>
      </c>
      <c r="N427" s="114">
        <f t="shared" si="133"/>
        <v>41.179999999999993</v>
      </c>
      <c r="O427" s="116">
        <f t="shared" si="134"/>
        <v>33.907272727272719</v>
      </c>
      <c r="P427" s="115">
        <f t="shared" si="135"/>
        <v>9.4370833333333319</v>
      </c>
      <c r="Q427" s="115">
        <f t="shared" si="136"/>
        <v>8.4370833333333319</v>
      </c>
      <c r="R427" s="121">
        <f t="shared" si="137"/>
        <v>-7.1799999999999926</v>
      </c>
      <c r="S427" s="116">
        <f t="shared" si="138"/>
        <v>25.562916666666666</v>
      </c>
      <c r="T427" s="116">
        <f t="shared" si="139"/>
        <v>0.69980111824083446</v>
      </c>
      <c r="U427" s="115">
        <f t="shared" si="129"/>
        <v>135.78127513539604</v>
      </c>
      <c r="V427" s="115">
        <f t="shared" si="140"/>
        <v>928.86374604536445</v>
      </c>
      <c r="W427">
        <f t="shared" si="130"/>
        <v>0</v>
      </c>
      <c r="X427">
        <f t="shared" si="131"/>
        <v>1</v>
      </c>
      <c r="Y427">
        <v>0</v>
      </c>
      <c r="Z427">
        <f t="shared" si="146"/>
        <v>14.354999999999999</v>
      </c>
      <c r="AA427" s="122">
        <f t="shared" si="147"/>
        <v>53.591999999999992</v>
      </c>
      <c r="AB427" s="123">
        <f t="shared" si="141"/>
        <v>8.9319999999999986</v>
      </c>
      <c r="AC427" s="123">
        <f t="shared" si="142"/>
        <v>8</v>
      </c>
    </row>
    <row r="428" spans="1:29" x14ac:dyDescent="0.25">
      <c r="A428" s="7" t="s">
        <v>371</v>
      </c>
      <c r="B428" s="7" t="s">
        <v>372</v>
      </c>
      <c r="C428" s="7">
        <v>17</v>
      </c>
      <c r="D428" s="7">
        <v>7.81</v>
      </c>
      <c r="E428" s="7">
        <v>8.6999999999999993</v>
      </c>
      <c r="F428" s="7">
        <v>67.946999999999989</v>
      </c>
      <c r="G428" s="116">
        <f t="shared" si="132"/>
        <v>55.946999999999989</v>
      </c>
      <c r="H428" s="7">
        <v>31</v>
      </c>
      <c r="I428" s="7" t="s">
        <v>260</v>
      </c>
      <c r="J428" s="130">
        <v>901</v>
      </c>
      <c r="K428" s="130"/>
      <c r="L428" s="115">
        <v>0</v>
      </c>
      <c r="M428" s="114">
        <f t="shared" si="143"/>
        <v>67.946999999999989</v>
      </c>
      <c r="N428" s="114">
        <f t="shared" si="133"/>
        <v>41.179999999999993</v>
      </c>
      <c r="O428" s="116">
        <f t="shared" si="134"/>
        <v>33.907272727272719</v>
      </c>
      <c r="P428" s="115">
        <f t="shared" si="135"/>
        <v>9.4370833333333319</v>
      </c>
      <c r="Q428" s="115">
        <f t="shared" si="136"/>
        <v>8.4370833333333319</v>
      </c>
      <c r="R428" s="121">
        <f t="shared" si="137"/>
        <v>-10.179999999999993</v>
      </c>
      <c r="S428" s="116">
        <f t="shared" si="138"/>
        <v>22.562916666666666</v>
      </c>
      <c r="T428" s="116">
        <f t="shared" si="139"/>
        <v>0.69980111824083446</v>
      </c>
      <c r="U428" s="115">
        <f t="shared" si="129"/>
        <v>135.78127513539604</v>
      </c>
      <c r="V428" s="115">
        <f t="shared" si="140"/>
        <v>928.86374604536445</v>
      </c>
      <c r="W428">
        <f t="shared" si="130"/>
        <v>0</v>
      </c>
      <c r="X428">
        <f t="shared" si="131"/>
        <v>1</v>
      </c>
      <c r="Y428">
        <v>0</v>
      </c>
      <c r="Z428">
        <f t="shared" si="146"/>
        <v>14.354999999999999</v>
      </c>
      <c r="AA428" s="122">
        <f t="shared" si="147"/>
        <v>53.591999999999992</v>
      </c>
      <c r="AB428" s="123">
        <f t="shared" si="141"/>
        <v>8.9319999999999986</v>
      </c>
      <c r="AC428" s="123">
        <f t="shared" si="142"/>
        <v>8</v>
      </c>
    </row>
    <row r="429" spans="1:29" x14ac:dyDescent="0.25">
      <c r="A429" s="7" t="s">
        <v>371</v>
      </c>
      <c r="B429" s="7" t="s">
        <v>372</v>
      </c>
      <c r="C429" s="7">
        <v>18</v>
      </c>
      <c r="D429" s="7">
        <v>7.81</v>
      </c>
      <c r="E429" s="7">
        <v>8.6999999999999993</v>
      </c>
      <c r="F429" s="7">
        <v>67.946999999999989</v>
      </c>
      <c r="G429" s="116">
        <f t="shared" si="132"/>
        <v>55.946999999999989</v>
      </c>
      <c r="H429" s="7">
        <v>32</v>
      </c>
      <c r="I429" s="7" t="s">
        <v>260</v>
      </c>
      <c r="J429" s="130">
        <v>902</v>
      </c>
      <c r="K429" s="130"/>
      <c r="L429" s="115">
        <v>0</v>
      </c>
      <c r="M429" s="114">
        <f t="shared" si="143"/>
        <v>67.946999999999989</v>
      </c>
      <c r="N429" s="114">
        <f t="shared" si="133"/>
        <v>41.179999999999993</v>
      </c>
      <c r="O429" s="116">
        <f t="shared" si="134"/>
        <v>33.907272727272719</v>
      </c>
      <c r="P429" s="115">
        <f t="shared" si="135"/>
        <v>9.4370833333333319</v>
      </c>
      <c r="Q429" s="115">
        <f t="shared" si="136"/>
        <v>8.4370833333333319</v>
      </c>
      <c r="R429" s="121">
        <f t="shared" si="137"/>
        <v>-9.1799999999999926</v>
      </c>
      <c r="S429" s="116">
        <f t="shared" si="138"/>
        <v>23.562916666666666</v>
      </c>
      <c r="T429" s="116">
        <f t="shared" si="139"/>
        <v>0.69980111824083446</v>
      </c>
      <c r="U429" s="115">
        <f t="shared" si="129"/>
        <v>135.78127513539604</v>
      </c>
      <c r="V429" s="115">
        <f t="shared" si="140"/>
        <v>928.86374604536445</v>
      </c>
      <c r="W429">
        <f t="shared" si="130"/>
        <v>0</v>
      </c>
      <c r="X429">
        <f t="shared" si="131"/>
        <v>1</v>
      </c>
      <c r="Y429">
        <v>0</v>
      </c>
      <c r="Z429">
        <f t="shared" si="146"/>
        <v>14.354999999999999</v>
      </c>
      <c r="AA429" s="122">
        <f t="shared" si="147"/>
        <v>53.591999999999992</v>
      </c>
      <c r="AB429" s="123">
        <f t="shared" si="141"/>
        <v>8.9319999999999986</v>
      </c>
      <c r="AC429" s="123">
        <f t="shared" si="142"/>
        <v>8</v>
      </c>
    </row>
    <row r="430" spans="1:29" x14ac:dyDescent="0.25">
      <c r="A430" s="7" t="s">
        <v>371</v>
      </c>
      <c r="B430" s="7" t="s">
        <v>372</v>
      </c>
      <c r="C430" s="7">
        <v>19</v>
      </c>
      <c r="D430" s="7">
        <v>7.81</v>
      </c>
      <c r="E430" s="7">
        <v>8.6999999999999993</v>
      </c>
      <c r="F430" s="7">
        <v>67.946999999999989</v>
      </c>
      <c r="G430" s="116">
        <f t="shared" si="132"/>
        <v>55.946999999999989</v>
      </c>
      <c r="H430" s="7">
        <v>31</v>
      </c>
      <c r="I430" s="7" t="s">
        <v>260</v>
      </c>
      <c r="J430" s="130">
        <v>903</v>
      </c>
      <c r="K430" s="130" t="s">
        <v>376</v>
      </c>
      <c r="L430" s="115">
        <v>0</v>
      </c>
      <c r="M430" s="114">
        <f t="shared" si="143"/>
        <v>67.946999999999989</v>
      </c>
      <c r="N430" s="114">
        <f t="shared" si="133"/>
        <v>41.179999999999993</v>
      </c>
      <c r="O430" s="116">
        <f t="shared" si="134"/>
        <v>33.907272727272719</v>
      </c>
      <c r="P430" s="115">
        <f t="shared" si="135"/>
        <v>9.4370833333333319</v>
      </c>
      <c r="Q430" s="115">
        <f t="shared" si="136"/>
        <v>8.4370833333333319</v>
      </c>
      <c r="R430" s="121">
        <f t="shared" si="137"/>
        <v>-10.179999999999993</v>
      </c>
      <c r="S430" s="116">
        <f t="shared" si="138"/>
        <v>22.562916666666666</v>
      </c>
      <c r="T430" s="116">
        <f t="shared" si="139"/>
        <v>0.69980111824083446</v>
      </c>
      <c r="U430" s="115">
        <f t="shared" si="129"/>
        <v>135.78127513539604</v>
      </c>
      <c r="V430" s="115">
        <f t="shared" si="140"/>
        <v>928.86374604536445</v>
      </c>
      <c r="W430">
        <f t="shared" si="130"/>
        <v>0</v>
      </c>
      <c r="X430">
        <f t="shared" si="131"/>
        <v>1</v>
      </c>
      <c r="Y430">
        <v>0</v>
      </c>
      <c r="Z430">
        <f t="shared" si="146"/>
        <v>14.354999999999999</v>
      </c>
      <c r="AA430" s="122">
        <f t="shared" si="147"/>
        <v>53.591999999999992</v>
      </c>
      <c r="AB430" s="123">
        <f t="shared" si="141"/>
        <v>8.9319999999999986</v>
      </c>
      <c r="AC430" s="123">
        <f t="shared" si="142"/>
        <v>8</v>
      </c>
    </row>
    <row r="431" spans="1:29" x14ac:dyDescent="0.25">
      <c r="A431" s="7" t="s">
        <v>371</v>
      </c>
      <c r="B431" s="7" t="s">
        <v>372</v>
      </c>
      <c r="C431" s="7">
        <v>20</v>
      </c>
      <c r="D431" s="7">
        <v>7.81</v>
      </c>
      <c r="E431" s="7">
        <v>8.6999999999999993</v>
      </c>
      <c r="F431" s="7">
        <v>67.946999999999989</v>
      </c>
      <c r="G431" s="116">
        <f t="shared" si="132"/>
        <v>55.946999999999989</v>
      </c>
      <c r="H431" s="7">
        <v>38</v>
      </c>
      <c r="I431" s="7" t="s">
        <v>260</v>
      </c>
      <c r="J431" s="130">
        <v>1001</v>
      </c>
      <c r="K431" s="130"/>
      <c r="L431" s="115">
        <v>0</v>
      </c>
      <c r="M431" s="114">
        <f t="shared" si="143"/>
        <v>67.946999999999989</v>
      </c>
      <c r="N431" s="114">
        <f t="shared" si="133"/>
        <v>41.179999999999993</v>
      </c>
      <c r="O431" s="116">
        <f t="shared" si="134"/>
        <v>33.907272727272719</v>
      </c>
      <c r="P431" s="115">
        <f t="shared" si="135"/>
        <v>9.4370833333333319</v>
      </c>
      <c r="Q431" s="115">
        <f t="shared" si="136"/>
        <v>8.4370833333333319</v>
      </c>
      <c r="R431" s="121">
        <f t="shared" si="137"/>
        <v>-3.1799999999999926</v>
      </c>
      <c r="S431" s="116">
        <f t="shared" si="138"/>
        <v>29.562916666666666</v>
      </c>
      <c r="T431" s="116">
        <f t="shared" si="139"/>
        <v>0.69980111824083446</v>
      </c>
      <c r="U431" s="115">
        <f t="shared" si="129"/>
        <v>135.78127513539604</v>
      </c>
      <c r="V431" s="115">
        <f t="shared" si="140"/>
        <v>928.86374604536445</v>
      </c>
      <c r="W431">
        <f t="shared" si="130"/>
        <v>0</v>
      </c>
      <c r="X431">
        <f t="shared" si="131"/>
        <v>1</v>
      </c>
      <c r="Y431">
        <v>0</v>
      </c>
      <c r="Z431">
        <f t="shared" si="146"/>
        <v>14.354999999999999</v>
      </c>
      <c r="AA431" s="122">
        <f t="shared" si="147"/>
        <v>53.591999999999992</v>
      </c>
      <c r="AB431" s="123">
        <f t="shared" si="141"/>
        <v>8.9319999999999986</v>
      </c>
      <c r="AC431" s="123">
        <f t="shared" si="142"/>
        <v>8</v>
      </c>
    </row>
    <row r="432" spans="1:29" x14ac:dyDescent="0.25">
      <c r="A432" s="7" t="s">
        <v>371</v>
      </c>
      <c r="B432" s="7" t="s">
        <v>372</v>
      </c>
      <c r="C432" s="7">
        <v>21</v>
      </c>
      <c r="D432" s="7">
        <v>7.81</v>
      </c>
      <c r="E432" s="7">
        <v>8.6999999999999993</v>
      </c>
      <c r="F432" s="7">
        <v>67.946999999999989</v>
      </c>
      <c r="G432" s="116">
        <f t="shared" si="132"/>
        <v>55.946999999999989</v>
      </c>
      <c r="H432" s="7">
        <v>44</v>
      </c>
      <c r="I432" s="7" t="s">
        <v>260</v>
      </c>
      <c r="J432" s="130">
        <v>1002</v>
      </c>
      <c r="K432" s="130"/>
      <c r="L432" s="115">
        <v>0</v>
      </c>
      <c r="M432" s="114">
        <f t="shared" si="143"/>
        <v>67.946999999999989</v>
      </c>
      <c r="N432" s="114">
        <f t="shared" si="133"/>
        <v>41.179999999999993</v>
      </c>
      <c r="O432" s="116">
        <f t="shared" si="134"/>
        <v>33.907272727272719</v>
      </c>
      <c r="P432" s="115">
        <f t="shared" si="135"/>
        <v>9.4370833333333319</v>
      </c>
      <c r="Q432" s="115">
        <f t="shared" si="136"/>
        <v>8.4370833333333319</v>
      </c>
      <c r="R432" s="121">
        <f t="shared" si="137"/>
        <v>2.8200000000000074</v>
      </c>
      <c r="S432" s="116">
        <f t="shared" si="138"/>
        <v>35.562916666666666</v>
      </c>
      <c r="T432" s="116">
        <f t="shared" si="139"/>
        <v>0.69980111824083446</v>
      </c>
      <c r="U432" s="115">
        <f t="shared" si="129"/>
        <v>135.78127513539604</v>
      </c>
      <c r="V432" s="115">
        <f t="shared" si="140"/>
        <v>928.86374604536445</v>
      </c>
      <c r="W432">
        <f t="shared" si="130"/>
        <v>0</v>
      </c>
      <c r="X432">
        <f t="shared" si="131"/>
        <v>1</v>
      </c>
      <c r="Y432">
        <v>0</v>
      </c>
      <c r="Z432">
        <f t="shared" si="146"/>
        <v>14.354999999999999</v>
      </c>
      <c r="AA432" s="122">
        <f t="shared" si="147"/>
        <v>53.591999999999992</v>
      </c>
      <c r="AB432" s="123">
        <f t="shared" si="141"/>
        <v>8.9319999999999986</v>
      </c>
      <c r="AC432" s="123">
        <f t="shared" si="142"/>
        <v>8</v>
      </c>
    </row>
    <row r="433" spans="1:29" x14ac:dyDescent="0.25">
      <c r="A433" s="7" t="s">
        <v>371</v>
      </c>
      <c r="B433" s="7" t="s">
        <v>372</v>
      </c>
      <c r="C433" s="7">
        <v>22</v>
      </c>
      <c r="D433" s="7">
        <v>7.81</v>
      </c>
      <c r="E433" s="7">
        <v>8.6999999999999993</v>
      </c>
      <c r="F433" s="7">
        <v>67.946999999999989</v>
      </c>
      <c r="G433" s="116">
        <f t="shared" si="132"/>
        <v>55.946999999999989</v>
      </c>
      <c r="H433" s="7">
        <v>35</v>
      </c>
      <c r="I433" s="7" t="s">
        <v>260</v>
      </c>
      <c r="J433" s="130">
        <v>1101</v>
      </c>
      <c r="K433" s="130"/>
      <c r="L433" s="115">
        <v>0</v>
      </c>
      <c r="M433" s="114">
        <f t="shared" si="143"/>
        <v>67.946999999999989</v>
      </c>
      <c r="N433" s="114">
        <f t="shared" si="133"/>
        <v>41.179999999999993</v>
      </c>
      <c r="O433" s="116">
        <f t="shared" si="134"/>
        <v>33.907272727272719</v>
      </c>
      <c r="P433" s="115">
        <f t="shared" si="135"/>
        <v>9.4370833333333319</v>
      </c>
      <c r="Q433" s="115">
        <f t="shared" si="136"/>
        <v>8.4370833333333319</v>
      </c>
      <c r="R433" s="121">
        <f t="shared" si="137"/>
        <v>-6.1799999999999926</v>
      </c>
      <c r="S433" s="116">
        <f t="shared" si="138"/>
        <v>26.562916666666666</v>
      </c>
      <c r="T433" s="116">
        <f t="shared" si="139"/>
        <v>0.69980111824083446</v>
      </c>
      <c r="U433" s="115">
        <f t="shared" si="129"/>
        <v>135.78127513539604</v>
      </c>
      <c r="V433" s="115">
        <f t="shared" si="140"/>
        <v>928.86374604536445</v>
      </c>
      <c r="W433">
        <f t="shared" si="130"/>
        <v>0</v>
      </c>
      <c r="X433">
        <f t="shared" si="131"/>
        <v>1</v>
      </c>
      <c r="Y433">
        <v>0</v>
      </c>
      <c r="Z433">
        <f t="shared" si="146"/>
        <v>14.354999999999999</v>
      </c>
      <c r="AA433" s="122">
        <f t="shared" si="147"/>
        <v>53.591999999999992</v>
      </c>
      <c r="AB433" s="123">
        <f t="shared" si="141"/>
        <v>8.9319999999999986</v>
      </c>
      <c r="AC433" s="123">
        <f t="shared" si="142"/>
        <v>8</v>
      </c>
    </row>
    <row r="434" spans="1:29" x14ac:dyDescent="0.25">
      <c r="A434" s="7" t="s">
        <v>371</v>
      </c>
      <c r="B434" s="7" t="s">
        <v>372</v>
      </c>
      <c r="C434" s="7">
        <v>23</v>
      </c>
      <c r="D434" s="7">
        <v>7.81</v>
      </c>
      <c r="E434" s="7">
        <v>8.6999999999999993</v>
      </c>
      <c r="F434" s="7">
        <v>67.946999999999989</v>
      </c>
      <c r="G434" s="116">
        <f t="shared" si="132"/>
        <v>55.946999999999989</v>
      </c>
      <c r="H434" s="7">
        <v>36</v>
      </c>
      <c r="I434" s="7" t="s">
        <v>260</v>
      </c>
      <c r="J434" s="130">
        <v>1102</v>
      </c>
      <c r="K434" s="130"/>
      <c r="L434" s="115">
        <v>0</v>
      </c>
      <c r="M434" s="114">
        <f t="shared" si="143"/>
        <v>67.946999999999989</v>
      </c>
      <c r="N434" s="114">
        <f t="shared" si="133"/>
        <v>41.179999999999993</v>
      </c>
      <c r="O434" s="116">
        <f t="shared" si="134"/>
        <v>33.907272727272719</v>
      </c>
      <c r="P434" s="115">
        <f t="shared" si="135"/>
        <v>9.4370833333333319</v>
      </c>
      <c r="Q434" s="115">
        <f t="shared" si="136"/>
        <v>8.4370833333333319</v>
      </c>
      <c r="R434" s="121">
        <f t="shared" si="137"/>
        <v>-5.1799999999999926</v>
      </c>
      <c r="S434" s="116">
        <f t="shared" si="138"/>
        <v>27.562916666666666</v>
      </c>
      <c r="T434" s="116">
        <f t="shared" si="139"/>
        <v>0.69980111824083446</v>
      </c>
      <c r="U434" s="115">
        <f t="shared" si="129"/>
        <v>135.78127513539604</v>
      </c>
      <c r="V434" s="115">
        <f t="shared" si="140"/>
        <v>928.86374604536445</v>
      </c>
      <c r="W434">
        <f t="shared" si="130"/>
        <v>0</v>
      </c>
      <c r="X434">
        <f t="shared" si="131"/>
        <v>1</v>
      </c>
      <c r="Y434">
        <v>0</v>
      </c>
      <c r="Z434">
        <f t="shared" si="146"/>
        <v>14.354999999999999</v>
      </c>
      <c r="AA434" s="122">
        <f t="shared" si="147"/>
        <v>53.591999999999992</v>
      </c>
      <c r="AB434" s="123">
        <f t="shared" si="141"/>
        <v>8.9319999999999986</v>
      </c>
      <c r="AC434" s="123">
        <f t="shared" si="142"/>
        <v>8</v>
      </c>
    </row>
    <row r="435" spans="1:29" x14ac:dyDescent="0.25">
      <c r="A435" s="7" t="s">
        <v>371</v>
      </c>
      <c r="B435" s="7" t="s">
        <v>372</v>
      </c>
      <c r="C435" s="7">
        <v>2</v>
      </c>
      <c r="D435" s="7">
        <v>7.81</v>
      </c>
      <c r="E435" s="7">
        <v>8.6999999999999993</v>
      </c>
      <c r="F435" s="7">
        <v>0</v>
      </c>
      <c r="G435" s="116">
        <f t="shared" si="132"/>
        <v>-12</v>
      </c>
      <c r="H435" s="7">
        <v>28</v>
      </c>
      <c r="I435" s="7" t="s">
        <v>326</v>
      </c>
      <c r="J435" s="130" t="s">
        <v>270</v>
      </c>
      <c r="K435" s="130" t="s">
        <v>373</v>
      </c>
      <c r="L435" s="115">
        <v>0</v>
      </c>
      <c r="M435" s="114">
        <f t="shared" si="143"/>
        <v>0</v>
      </c>
      <c r="N435" s="114">
        <f t="shared" si="133"/>
        <v>0</v>
      </c>
      <c r="O435" s="116">
        <f t="shared" si="134"/>
        <v>-7.2727272727272734</v>
      </c>
      <c r="P435" s="115">
        <f t="shared" si="135"/>
        <v>0</v>
      </c>
      <c r="Q435" s="115">
        <f t="shared" si="136"/>
        <v>-1</v>
      </c>
      <c r="R435" s="121">
        <f t="shared" si="137"/>
        <v>28</v>
      </c>
      <c r="S435" s="116">
        <f t="shared" si="138"/>
        <v>29</v>
      </c>
      <c r="T435" s="116">
        <f t="shared" si="139"/>
        <v>-1</v>
      </c>
      <c r="U435" s="115">
        <f t="shared" si="129"/>
        <v>-265</v>
      </c>
      <c r="V435" s="115">
        <f t="shared" si="140"/>
        <v>-820</v>
      </c>
      <c r="W435">
        <f t="shared" si="130"/>
        <v>0</v>
      </c>
      <c r="X435">
        <f t="shared" si="131"/>
        <v>1</v>
      </c>
      <c r="Y435">
        <v>0</v>
      </c>
      <c r="Z435">
        <f t="shared" si="146"/>
        <v>14.354999999999999</v>
      </c>
      <c r="AA435" s="122">
        <f t="shared" si="147"/>
        <v>-14.354999999999999</v>
      </c>
      <c r="AB435" s="123">
        <f t="shared" si="141"/>
        <v>-2.3924999999999996</v>
      </c>
      <c r="AC435" s="123">
        <f t="shared" si="142"/>
        <v>-2</v>
      </c>
    </row>
    <row r="436" spans="1:29" x14ac:dyDescent="0.25">
      <c r="A436" s="7" t="s">
        <v>371</v>
      </c>
      <c r="B436" s="7" t="s">
        <v>372</v>
      </c>
      <c r="C436" s="7">
        <v>7</v>
      </c>
      <c r="D436" s="7">
        <v>7.81</v>
      </c>
      <c r="E436" s="7">
        <v>8.6999999999999993</v>
      </c>
      <c r="F436" s="7">
        <v>67.946999999999989</v>
      </c>
      <c r="G436" s="116">
        <f t="shared" si="132"/>
        <v>55.946999999999989</v>
      </c>
      <c r="H436" s="7">
        <v>30</v>
      </c>
      <c r="I436" s="7" t="s">
        <v>326</v>
      </c>
      <c r="J436" s="130">
        <v>202</v>
      </c>
      <c r="K436" s="130" t="s">
        <v>374</v>
      </c>
      <c r="L436" s="115">
        <v>0</v>
      </c>
      <c r="M436" s="114">
        <f t="shared" si="143"/>
        <v>67.946999999999989</v>
      </c>
      <c r="N436" s="114">
        <f t="shared" si="133"/>
        <v>41.179999999999993</v>
      </c>
      <c r="O436" s="116">
        <f t="shared" si="134"/>
        <v>33.907272727272719</v>
      </c>
      <c r="P436" s="115">
        <f t="shared" si="135"/>
        <v>9.4370833333333319</v>
      </c>
      <c r="Q436" s="115">
        <f t="shared" si="136"/>
        <v>8.4370833333333319</v>
      </c>
      <c r="R436" s="121">
        <f t="shared" si="137"/>
        <v>-11.179999999999993</v>
      </c>
      <c r="S436" s="116">
        <f t="shared" si="138"/>
        <v>21.562916666666666</v>
      </c>
      <c r="T436" s="116">
        <f t="shared" si="139"/>
        <v>0.69980111824083446</v>
      </c>
      <c r="U436" s="115">
        <f t="shared" si="129"/>
        <v>135.78127513539604</v>
      </c>
      <c r="V436" s="115">
        <f t="shared" si="140"/>
        <v>928.86374604536445</v>
      </c>
      <c r="W436">
        <f t="shared" si="130"/>
        <v>0</v>
      </c>
      <c r="X436">
        <f t="shared" si="131"/>
        <v>1</v>
      </c>
      <c r="Y436">
        <v>0</v>
      </c>
      <c r="Z436">
        <f t="shared" si="146"/>
        <v>14.354999999999999</v>
      </c>
      <c r="AA436" s="122">
        <f t="shared" si="147"/>
        <v>53.591999999999992</v>
      </c>
      <c r="AB436" s="123">
        <f t="shared" si="141"/>
        <v>8.9319999999999986</v>
      </c>
      <c r="AC436" s="123">
        <f t="shared" si="142"/>
        <v>8</v>
      </c>
    </row>
    <row r="437" spans="1:29" x14ac:dyDescent="0.25">
      <c r="A437" s="7" t="s">
        <v>371</v>
      </c>
      <c r="B437" s="7" t="s">
        <v>372</v>
      </c>
      <c r="C437" s="7">
        <v>8</v>
      </c>
      <c r="D437" s="7">
        <v>7.81</v>
      </c>
      <c r="E437" s="7">
        <v>8.6999999999999993</v>
      </c>
      <c r="F437" s="7">
        <v>67.946999999999989</v>
      </c>
      <c r="G437" s="116">
        <f t="shared" si="132"/>
        <v>55.946999999999989</v>
      </c>
      <c r="H437" s="7">
        <v>32</v>
      </c>
      <c r="I437" s="7" t="s">
        <v>261</v>
      </c>
      <c r="J437" s="130">
        <v>201</v>
      </c>
      <c r="K437" s="130"/>
      <c r="L437" s="115">
        <v>0</v>
      </c>
      <c r="M437" s="114">
        <f t="shared" si="143"/>
        <v>67.946999999999989</v>
      </c>
      <c r="N437" s="114">
        <f t="shared" si="133"/>
        <v>41.179999999999993</v>
      </c>
      <c r="O437" s="116">
        <f t="shared" si="134"/>
        <v>33.907272727272719</v>
      </c>
      <c r="P437" s="115">
        <f t="shared" si="135"/>
        <v>9.4370833333333319</v>
      </c>
      <c r="Q437" s="115">
        <f t="shared" si="136"/>
        <v>8.4370833333333319</v>
      </c>
      <c r="R437" s="121">
        <f t="shared" si="137"/>
        <v>-9.1799999999999926</v>
      </c>
      <c r="S437" s="116">
        <f t="shared" si="138"/>
        <v>23.562916666666666</v>
      </c>
      <c r="T437" s="116">
        <f t="shared" si="139"/>
        <v>0.69980111824083446</v>
      </c>
      <c r="U437" s="115">
        <f t="shared" si="129"/>
        <v>135.78127513539604</v>
      </c>
      <c r="V437" s="115">
        <f t="shared" si="140"/>
        <v>928.86374604536445</v>
      </c>
      <c r="W437">
        <f t="shared" si="130"/>
        <v>0</v>
      </c>
      <c r="X437">
        <f t="shared" si="131"/>
        <v>1</v>
      </c>
      <c r="Y437">
        <v>0</v>
      </c>
      <c r="Z437">
        <f t="shared" si="146"/>
        <v>14.354999999999999</v>
      </c>
      <c r="AA437" s="122">
        <f t="shared" si="147"/>
        <v>53.591999999999992</v>
      </c>
      <c r="AB437" s="123">
        <f t="shared" si="141"/>
        <v>8.9319999999999986</v>
      </c>
      <c r="AC437" s="123">
        <f t="shared" si="142"/>
        <v>8</v>
      </c>
    </row>
    <row r="438" spans="1:29" x14ac:dyDescent="0.25">
      <c r="A438" s="7" t="s">
        <v>371</v>
      </c>
      <c r="B438" s="7" t="s">
        <v>372</v>
      </c>
      <c r="C438" s="7">
        <v>9</v>
      </c>
      <c r="D438" s="7">
        <v>7.81</v>
      </c>
      <c r="E438" s="7">
        <v>8.6999999999999993</v>
      </c>
      <c r="F438" s="7">
        <v>67.946999999999989</v>
      </c>
      <c r="G438" s="116">
        <f t="shared" si="132"/>
        <v>55.946999999999989</v>
      </c>
      <c r="H438" s="7">
        <v>41</v>
      </c>
      <c r="I438" s="7" t="s">
        <v>261</v>
      </c>
      <c r="J438" s="130">
        <v>302</v>
      </c>
      <c r="K438" s="130"/>
      <c r="L438" s="115">
        <v>0</v>
      </c>
      <c r="M438" s="114">
        <f t="shared" si="143"/>
        <v>67.946999999999989</v>
      </c>
      <c r="N438" s="114">
        <f t="shared" si="133"/>
        <v>41.179999999999993</v>
      </c>
      <c r="O438" s="116">
        <f t="shared" si="134"/>
        <v>33.907272727272719</v>
      </c>
      <c r="P438" s="115">
        <f t="shared" si="135"/>
        <v>9.4370833333333319</v>
      </c>
      <c r="Q438" s="115">
        <f t="shared" si="136"/>
        <v>8.4370833333333319</v>
      </c>
      <c r="R438" s="121">
        <f t="shared" si="137"/>
        <v>-0.17999999999999261</v>
      </c>
      <c r="S438" s="116">
        <f t="shared" si="138"/>
        <v>32.562916666666666</v>
      </c>
      <c r="T438" s="116">
        <f t="shared" si="139"/>
        <v>0.69980111824083446</v>
      </c>
      <c r="U438" s="115">
        <f t="shared" si="129"/>
        <v>135.78127513539604</v>
      </c>
      <c r="V438" s="115">
        <f t="shared" si="140"/>
        <v>928.86374604536445</v>
      </c>
      <c r="W438">
        <f t="shared" si="130"/>
        <v>0</v>
      </c>
      <c r="X438">
        <f t="shared" si="131"/>
        <v>1</v>
      </c>
      <c r="Y438">
        <v>0</v>
      </c>
      <c r="Z438">
        <f t="shared" si="146"/>
        <v>14.354999999999999</v>
      </c>
      <c r="AA438" s="122">
        <f t="shared" si="147"/>
        <v>53.591999999999992</v>
      </c>
      <c r="AB438" s="123">
        <f t="shared" si="141"/>
        <v>8.9319999999999986</v>
      </c>
      <c r="AC438" s="123">
        <f t="shared" si="142"/>
        <v>8</v>
      </c>
    </row>
    <row r="439" spans="1:29" x14ac:dyDescent="0.25">
      <c r="A439" s="7" t="s">
        <v>371</v>
      </c>
      <c r="B439" s="7" t="s">
        <v>372</v>
      </c>
      <c r="C439" s="7">
        <v>11</v>
      </c>
      <c r="D439" s="7">
        <v>7.81</v>
      </c>
      <c r="E439" s="7">
        <v>8.6999999999999993</v>
      </c>
      <c r="F439" s="7">
        <v>67.946999999999989</v>
      </c>
      <c r="G439" s="116">
        <f t="shared" si="132"/>
        <v>55.946999999999989</v>
      </c>
      <c r="H439" s="7">
        <v>35</v>
      </c>
      <c r="I439" s="7" t="s">
        <v>261</v>
      </c>
      <c r="J439" s="130">
        <v>102</v>
      </c>
      <c r="K439" s="130"/>
      <c r="L439" s="115">
        <v>0</v>
      </c>
      <c r="M439" s="114">
        <f t="shared" si="143"/>
        <v>67.946999999999989</v>
      </c>
      <c r="N439" s="114">
        <f t="shared" si="133"/>
        <v>41.179999999999993</v>
      </c>
      <c r="O439" s="116">
        <f t="shared" si="134"/>
        <v>33.907272727272719</v>
      </c>
      <c r="P439" s="115">
        <f t="shared" si="135"/>
        <v>9.4370833333333319</v>
      </c>
      <c r="Q439" s="115">
        <f t="shared" si="136"/>
        <v>8.4370833333333319</v>
      </c>
      <c r="R439" s="121">
        <f t="shared" si="137"/>
        <v>-6.1799999999999926</v>
      </c>
      <c r="S439" s="116">
        <f t="shared" si="138"/>
        <v>26.562916666666666</v>
      </c>
      <c r="T439" s="116">
        <f t="shared" si="139"/>
        <v>0.69980111824083446</v>
      </c>
      <c r="U439" s="115">
        <f t="shared" si="129"/>
        <v>135.78127513539604</v>
      </c>
      <c r="V439" s="115">
        <f t="shared" si="140"/>
        <v>928.86374604536445</v>
      </c>
      <c r="W439">
        <f t="shared" si="130"/>
        <v>0</v>
      </c>
      <c r="X439">
        <f t="shared" si="131"/>
        <v>1</v>
      </c>
      <c r="Y439">
        <v>0</v>
      </c>
      <c r="Z439">
        <f t="shared" si="146"/>
        <v>14.354999999999999</v>
      </c>
      <c r="AA439" s="122">
        <f t="shared" si="147"/>
        <v>53.591999999999992</v>
      </c>
      <c r="AB439" s="123">
        <f t="shared" si="141"/>
        <v>8.9319999999999986</v>
      </c>
      <c r="AC439" s="123">
        <f t="shared" si="142"/>
        <v>8</v>
      </c>
    </row>
    <row r="440" spans="1:29" x14ac:dyDescent="0.25">
      <c r="A440" s="7" t="s">
        <v>371</v>
      </c>
      <c r="B440" s="7" t="s">
        <v>372</v>
      </c>
      <c r="C440" s="7">
        <v>13</v>
      </c>
      <c r="D440" s="7">
        <v>7.81</v>
      </c>
      <c r="E440" s="7">
        <v>8.6999999999999993</v>
      </c>
      <c r="F440" s="7">
        <v>67.946999999999989</v>
      </c>
      <c r="G440" s="116">
        <f t="shared" si="132"/>
        <v>55.946999999999989</v>
      </c>
      <c r="H440" s="7">
        <v>33</v>
      </c>
      <c r="I440" s="7" t="s">
        <v>261</v>
      </c>
      <c r="J440" s="130">
        <v>401</v>
      </c>
      <c r="K440" s="130" t="s">
        <v>375</v>
      </c>
      <c r="L440" s="115">
        <v>0</v>
      </c>
      <c r="M440" s="114">
        <f t="shared" si="143"/>
        <v>67.946999999999989</v>
      </c>
      <c r="N440" s="114">
        <f t="shared" si="133"/>
        <v>41.179999999999993</v>
      </c>
      <c r="O440" s="116">
        <f t="shared" si="134"/>
        <v>33.907272727272719</v>
      </c>
      <c r="P440" s="115">
        <f t="shared" si="135"/>
        <v>9.4370833333333319</v>
      </c>
      <c r="Q440" s="115">
        <f t="shared" si="136"/>
        <v>8.4370833333333319</v>
      </c>
      <c r="R440" s="121">
        <f t="shared" si="137"/>
        <v>-8.1799999999999926</v>
      </c>
      <c r="S440" s="116">
        <f t="shared" si="138"/>
        <v>24.562916666666666</v>
      </c>
      <c r="T440" s="116">
        <f t="shared" si="139"/>
        <v>0.69980111824083446</v>
      </c>
      <c r="U440" s="115">
        <f t="shared" si="129"/>
        <v>135.78127513539604</v>
      </c>
      <c r="V440" s="115">
        <f t="shared" si="140"/>
        <v>928.86374604536445</v>
      </c>
      <c r="W440">
        <f t="shared" si="130"/>
        <v>0</v>
      </c>
      <c r="X440">
        <f t="shared" si="131"/>
        <v>1</v>
      </c>
      <c r="Y440">
        <v>0</v>
      </c>
      <c r="Z440">
        <f t="shared" si="146"/>
        <v>14.354999999999999</v>
      </c>
      <c r="AA440" s="122">
        <f t="shared" si="147"/>
        <v>53.591999999999992</v>
      </c>
      <c r="AB440" s="123">
        <f t="shared" si="141"/>
        <v>8.9319999999999986</v>
      </c>
      <c r="AC440" s="123">
        <f t="shared" si="142"/>
        <v>8</v>
      </c>
    </row>
    <row r="441" spans="1:29" x14ac:dyDescent="0.25">
      <c r="A441" s="7" t="s">
        <v>371</v>
      </c>
      <c r="B441" s="7" t="s">
        <v>372</v>
      </c>
      <c r="C441" s="7">
        <v>14</v>
      </c>
      <c r="D441" s="7">
        <v>7.81</v>
      </c>
      <c r="E441" s="7">
        <v>8.6999999999999993</v>
      </c>
      <c r="F441" s="7">
        <v>67.946999999999989</v>
      </c>
      <c r="G441" s="116">
        <f t="shared" si="132"/>
        <v>55.946999999999989</v>
      </c>
      <c r="H441" s="7">
        <v>33</v>
      </c>
      <c r="I441" s="7" t="s">
        <v>261</v>
      </c>
      <c r="J441" s="130">
        <v>402</v>
      </c>
      <c r="K441" s="130"/>
      <c r="L441" s="115">
        <v>0</v>
      </c>
      <c r="M441" s="114">
        <f t="shared" si="143"/>
        <v>67.946999999999989</v>
      </c>
      <c r="N441" s="114">
        <f t="shared" si="133"/>
        <v>41.179999999999993</v>
      </c>
      <c r="O441" s="116">
        <f t="shared" si="134"/>
        <v>33.907272727272719</v>
      </c>
      <c r="P441" s="115">
        <f t="shared" si="135"/>
        <v>9.4370833333333319</v>
      </c>
      <c r="Q441" s="115">
        <f t="shared" si="136"/>
        <v>8.4370833333333319</v>
      </c>
      <c r="R441" s="121">
        <f t="shared" si="137"/>
        <v>-8.1799999999999926</v>
      </c>
      <c r="S441" s="116">
        <f t="shared" si="138"/>
        <v>24.562916666666666</v>
      </c>
      <c r="T441" s="116">
        <f t="shared" si="139"/>
        <v>0.69980111824083446</v>
      </c>
      <c r="U441" s="115">
        <f t="shared" si="129"/>
        <v>135.78127513539604</v>
      </c>
      <c r="V441" s="115">
        <f t="shared" si="140"/>
        <v>928.86374604536445</v>
      </c>
      <c r="W441">
        <f t="shared" si="130"/>
        <v>0</v>
      </c>
      <c r="X441">
        <f t="shared" si="131"/>
        <v>1</v>
      </c>
      <c r="Y441">
        <v>0</v>
      </c>
      <c r="Z441">
        <f t="shared" si="146"/>
        <v>14.354999999999999</v>
      </c>
      <c r="AA441" s="122">
        <f t="shared" si="147"/>
        <v>53.591999999999992</v>
      </c>
      <c r="AB441" s="123">
        <f t="shared" si="141"/>
        <v>8.9319999999999986</v>
      </c>
      <c r="AC441" s="123">
        <f t="shared" si="142"/>
        <v>8</v>
      </c>
    </row>
    <row r="442" spans="1:29" x14ac:dyDescent="0.25">
      <c r="A442" s="7" t="s">
        <v>371</v>
      </c>
      <c r="B442" s="7" t="s">
        <v>372</v>
      </c>
      <c r="C442" s="7">
        <v>16</v>
      </c>
      <c r="D442" s="7">
        <v>7.81</v>
      </c>
      <c r="E442" s="7">
        <v>8.6999999999999993</v>
      </c>
      <c r="F442" s="7">
        <v>67.946999999999989</v>
      </c>
      <c r="G442" s="116">
        <f t="shared" si="132"/>
        <v>55.946999999999989</v>
      </c>
      <c r="H442" s="7">
        <v>27</v>
      </c>
      <c r="I442" s="7" t="s">
        <v>261</v>
      </c>
      <c r="J442" s="130">
        <v>501</v>
      </c>
      <c r="K442" s="130"/>
      <c r="L442" s="115">
        <v>0</v>
      </c>
      <c r="M442" s="114">
        <f t="shared" si="143"/>
        <v>67.946999999999989</v>
      </c>
      <c r="N442" s="114">
        <f t="shared" si="133"/>
        <v>41.179999999999993</v>
      </c>
      <c r="O442" s="116">
        <f t="shared" si="134"/>
        <v>33.907272727272719</v>
      </c>
      <c r="P442" s="115">
        <f t="shared" si="135"/>
        <v>9.4370833333333319</v>
      </c>
      <c r="Q442" s="115">
        <f t="shared" si="136"/>
        <v>8.4370833333333319</v>
      </c>
      <c r="R442" s="121">
        <f t="shared" si="137"/>
        <v>-14.179999999999993</v>
      </c>
      <c r="S442" s="116">
        <f t="shared" si="138"/>
        <v>18.562916666666666</v>
      </c>
      <c r="T442" s="116">
        <f t="shared" si="139"/>
        <v>0.69980111824083446</v>
      </c>
      <c r="U442" s="115">
        <f t="shared" si="129"/>
        <v>135.78127513539604</v>
      </c>
      <c r="V442" s="115">
        <f t="shared" si="140"/>
        <v>928.86374604536445</v>
      </c>
      <c r="W442">
        <f t="shared" si="130"/>
        <v>0</v>
      </c>
      <c r="X442">
        <f t="shared" si="131"/>
        <v>1</v>
      </c>
      <c r="Y442">
        <v>0</v>
      </c>
      <c r="Z442">
        <f t="shared" si="146"/>
        <v>14.354999999999999</v>
      </c>
      <c r="AA442" s="122">
        <f t="shared" si="147"/>
        <v>53.591999999999992</v>
      </c>
      <c r="AB442" s="123">
        <f t="shared" si="141"/>
        <v>8.9319999999999986</v>
      </c>
      <c r="AC442" s="123">
        <f t="shared" si="142"/>
        <v>8</v>
      </c>
    </row>
    <row r="443" spans="1:29" x14ac:dyDescent="0.25">
      <c r="A443" s="7" t="s">
        <v>371</v>
      </c>
      <c r="B443" s="7" t="s">
        <v>372</v>
      </c>
      <c r="C443" s="7">
        <v>17</v>
      </c>
      <c r="D443" s="7">
        <v>7.81</v>
      </c>
      <c r="E443" s="7">
        <v>8.6999999999999993</v>
      </c>
      <c r="F443" s="7">
        <v>67.946999999999989</v>
      </c>
      <c r="G443" s="116">
        <f t="shared" si="132"/>
        <v>55.946999999999989</v>
      </c>
      <c r="H443" s="7">
        <v>28</v>
      </c>
      <c r="I443" s="7" t="s">
        <v>261</v>
      </c>
      <c r="J443" s="130">
        <v>502</v>
      </c>
      <c r="K443" s="130"/>
      <c r="L443" s="115">
        <v>0</v>
      </c>
      <c r="M443" s="114">
        <f t="shared" si="143"/>
        <v>67.946999999999989</v>
      </c>
      <c r="N443" s="114">
        <f t="shared" si="133"/>
        <v>41.179999999999993</v>
      </c>
      <c r="O443" s="116">
        <f t="shared" si="134"/>
        <v>33.907272727272719</v>
      </c>
      <c r="P443" s="115">
        <f t="shared" si="135"/>
        <v>9.4370833333333319</v>
      </c>
      <c r="Q443" s="115">
        <f t="shared" si="136"/>
        <v>8.4370833333333319</v>
      </c>
      <c r="R443" s="121">
        <f t="shared" si="137"/>
        <v>-13.179999999999993</v>
      </c>
      <c r="S443" s="116">
        <f t="shared" si="138"/>
        <v>19.562916666666666</v>
      </c>
      <c r="T443" s="116">
        <f t="shared" si="139"/>
        <v>0.69980111824083446</v>
      </c>
      <c r="U443" s="115">
        <f t="shared" si="129"/>
        <v>135.78127513539604</v>
      </c>
      <c r="V443" s="115">
        <f t="shared" si="140"/>
        <v>928.86374604536445</v>
      </c>
      <c r="W443">
        <f t="shared" si="130"/>
        <v>0</v>
      </c>
      <c r="X443">
        <f t="shared" si="131"/>
        <v>1</v>
      </c>
      <c r="Y443">
        <v>0</v>
      </c>
      <c r="Z443">
        <f t="shared" si="146"/>
        <v>14.354999999999999</v>
      </c>
      <c r="AA443" s="122">
        <f t="shared" si="147"/>
        <v>53.591999999999992</v>
      </c>
      <c r="AB443" s="123">
        <f t="shared" si="141"/>
        <v>8.9319999999999986</v>
      </c>
      <c r="AC443" s="123">
        <f t="shared" si="142"/>
        <v>8</v>
      </c>
    </row>
    <row r="444" spans="1:29" x14ac:dyDescent="0.25">
      <c r="A444" s="7" t="s">
        <v>371</v>
      </c>
      <c r="B444" s="7" t="s">
        <v>372</v>
      </c>
      <c r="C444" s="7">
        <v>18</v>
      </c>
      <c r="D444" s="7">
        <v>7.81</v>
      </c>
      <c r="E444" s="7">
        <v>8.6999999999999993</v>
      </c>
      <c r="F444" s="7">
        <v>67.946999999999989</v>
      </c>
      <c r="G444" s="116">
        <f t="shared" si="132"/>
        <v>55.946999999999989</v>
      </c>
      <c r="H444" s="7">
        <v>26</v>
      </c>
      <c r="I444" s="7" t="s">
        <v>261</v>
      </c>
      <c r="J444" s="130">
        <v>503</v>
      </c>
      <c r="K444" s="130"/>
      <c r="L444" s="115">
        <v>0</v>
      </c>
      <c r="M444" s="114">
        <f t="shared" si="143"/>
        <v>67.946999999999989</v>
      </c>
      <c r="N444" s="114">
        <f t="shared" si="133"/>
        <v>41.179999999999993</v>
      </c>
      <c r="O444" s="116">
        <f t="shared" si="134"/>
        <v>33.907272727272719</v>
      </c>
      <c r="P444" s="115">
        <f t="shared" si="135"/>
        <v>9.4370833333333319</v>
      </c>
      <c r="Q444" s="115">
        <f t="shared" si="136"/>
        <v>8.4370833333333319</v>
      </c>
      <c r="R444" s="121">
        <f t="shared" si="137"/>
        <v>-15.179999999999993</v>
      </c>
      <c r="S444" s="116">
        <f t="shared" si="138"/>
        <v>17.562916666666666</v>
      </c>
      <c r="T444" s="116">
        <f t="shared" si="139"/>
        <v>0.69980111824083446</v>
      </c>
      <c r="U444" s="115">
        <f t="shared" si="129"/>
        <v>135.78127513539604</v>
      </c>
      <c r="V444" s="115">
        <f t="shared" si="140"/>
        <v>928.86374604536445</v>
      </c>
      <c r="W444">
        <f t="shared" si="130"/>
        <v>0</v>
      </c>
      <c r="X444">
        <f t="shared" si="131"/>
        <v>1</v>
      </c>
      <c r="Y444">
        <v>0</v>
      </c>
      <c r="Z444">
        <f t="shared" si="146"/>
        <v>14.354999999999999</v>
      </c>
      <c r="AA444" s="122">
        <f t="shared" si="147"/>
        <v>53.591999999999992</v>
      </c>
      <c r="AB444" s="123">
        <f t="shared" si="141"/>
        <v>8.9319999999999986</v>
      </c>
      <c r="AC444" s="123">
        <f t="shared" si="142"/>
        <v>8</v>
      </c>
    </row>
    <row r="445" spans="1:29" x14ac:dyDescent="0.25">
      <c r="A445" s="7" t="s">
        <v>371</v>
      </c>
      <c r="B445" s="7" t="s">
        <v>372</v>
      </c>
      <c r="C445" s="7">
        <v>20</v>
      </c>
      <c r="D445" s="7">
        <v>7.81</v>
      </c>
      <c r="E445" s="7">
        <v>8.6999999999999993</v>
      </c>
      <c r="F445" s="7">
        <v>67.946999999999989</v>
      </c>
      <c r="G445" s="116">
        <f t="shared" si="132"/>
        <v>55.946999999999989</v>
      </c>
      <c r="H445" s="7">
        <v>38</v>
      </c>
      <c r="I445" s="208" t="s">
        <v>323</v>
      </c>
      <c r="J445" s="130">
        <v>1001</v>
      </c>
      <c r="K445" s="130" t="s">
        <v>377</v>
      </c>
      <c r="L445" s="115">
        <v>0</v>
      </c>
      <c r="M445" s="114">
        <f t="shared" si="143"/>
        <v>67.946999999999989</v>
      </c>
      <c r="N445" s="114">
        <f t="shared" si="133"/>
        <v>41.179999999999993</v>
      </c>
      <c r="O445" s="116">
        <f t="shared" si="134"/>
        <v>33.907272727272719</v>
      </c>
      <c r="P445" s="115">
        <f t="shared" si="135"/>
        <v>9.4370833333333319</v>
      </c>
      <c r="Q445" s="115">
        <f t="shared" si="136"/>
        <v>8.4370833333333319</v>
      </c>
      <c r="R445" s="121">
        <f t="shared" si="137"/>
        <v>-3.1799999999999926</v>
      </c>
      <c r="S445" s="116">
        <f t="shared" si="138"/>
        <v>29.562916666666666</v>
      </c>
      <c r="T445" s="116">
        <f t="shared" si="139"/>
        <v>0.69980111824083446</v>
      </c>
      <c r="U445" s="115">
        <f t="shared" si="129"/>
        <v>135.78127513539604</v>
      </c>
      <c r="V445" s="115">
        <f t="shared" si="140"/>
        <v>928.86374604536445</v>
      </c>
      <c r="W445">
        <f t="shared" si="130"/>
        <v>0</v>
      </c>
      <c r="X445">
        <f t="shared" si="131"/>
        <v>1</v>
      </c>
      <c r="Y445">
        <v>0</v>
      </c>
      <c r="Z445">
        <f t="shared" si="146"/>
        <v>14.354999999999999</v>
      </c>
      <c r="AA445" s="122">
        <f t="shared" si="147"/>
        <v>53.591999999999992</v>
      </c>
      <c r="AB445" s="123">
        <f t="shared" si="141"/>
        <v>8.9319999999999986</v>
      </c>
      <c r="AC445" s="123">
        <f t="shared" si="142"/>
        <v>8</v>
      </c>
    </row>
    <row r="446" spans="1:29" x14ac:dyDescent="0.25">
      <c r="A446" s="7" t="s">
        <v>371</v>
      </c>
      <c r="B446" s="7" t="s">
        <v>372</v>
      </c>
      <c r="C446" s="7">
        <v>21</v>
      </c>
      <c r="D446" s="7">
        <v>7.81</v>
      </c>
      <c r="E446" s="7">
        <v>8.6999999999999993</v>
      </c>
      <c r="F446" s="7">
        <v>67.946999999999989</v>
      </c>
      <c r="G446" s="116">
        <f t="shared" si="132"/>
        <v>55.946999999999989</v>
      </c>
      <c r="H446" s="7">
        <v>44</v>
      </c>
      <c r="I446" s="208" t="s">
        <v>323</v>
      </c>
      <c r="J446" s="130">
        <v>102</v>
      </c>
      <c r="K446" s="130" t="s">
        <v>377</v>
      </c>
      <c r="L446" s="115">
        <v>0</v>
      </c>
      <c r="M446" s="114">
        <f t="shared" si="143"/>
        <v>67.946999999999989</v>
      </c>
      <c r="N446" s="114">
        <f t="shared" si="133"/>
        <v>41.179999999999993</v>
      </c>
      <c r="O446" s="116">
        <f t="shared" si="134"/>
        <v>33.907272727272719</v>
      </c>
      <c r="P446" s="115">
        <f t="shared" si="135"/>
        <v>9.4370833333333319</v>
      </c>
      <c r="Q446" s="115">
        <f t="shared" si="136"/>
        <v>8.4370833333333319</v>
      </c>
      <c r="R446" s="121">
        <f t="shared" si="137"/>
        <v>2.8200000000000074</v>
      </c>
      <c r="S446" s="116">
        <f t="shared" si="138"/>
        <v>35.562916666666666</v>
      </c>
      <c r="T446" s="116">
        <f t="shared" si="139"/>
        <v>0.69980111824083446</v>
      </c>
      <c r="U446" s="115">
        <f t="shared" si="129"/>
        <v>135.78127513539604</v>
      </c>
      <c r="V446" s="115">
        <f t="shared" si="140"/>
        <v>928.86374604536445</v>
      </c>
      <c r="W446">
        <f t="shared" si="130"/>
        <v>0</v>
      </c>
      <c r="X446">
        <f t="shared" si="131"/>
        <v>1</v>
      </c>
      <c r="Y446">
        <v>0</v>
      </c>
      <c r="Z446">
        <f t="shared" si="146"/>
        <v>14.354999999999999</v>
      </c>
      <c r="AA446" s="122">
        <f t="shared" si="147"/>
        <v>53.591999999999992</v>
      </c>
      <c r="AB446" s="123">
        <f t="shared" si="141"/>
        <v>8.9319999999999986</v>
      </c>
      <c r="AC446" s="123">
        <f t="shared" si="142"/>
        <v>8</v>
      </c>
    </row>
    <row r="447" spans="1:29" x14ac:dyDescent="0.25">
      <c r="A447" s="7" t="s">
        <v>371</v>
      </c>
      <c r="B447" s="7" t="s">
        <v>372</v>
      </c>
      <c r="C447" s="7">
        <v>22</v>
      </c>
      <c r="D447" s="7">
        <v>7.81</v>
      </c>
      <c r="E447" s="7">
        <v>8.6999999999999993</v>
      </c>
      <c r="F447" s="7">
        <v>67.946999999999989</v>
      </c>
      <c r="G447" s="116">
        <f t="shared" si="132"/>
        <v>55.946999999999989</v>
      </c>
      <c r="H447" s="7">
        <v>35</v>
      </c>
      <c r="I447" s="208" t="s">
        <v>323</v>
      </c>
      <c r="J447" s="130">
        <v>1101</v>
      </c>
      <c r="K447" s="130" t="s">
        <v>377</v>
      </c>
      <c r="L447" s="115">
        <v>0</v>
      </c>
      <c r="M447" s="114">
        <f t="shared" si="143"/>
        <v>67.946999999999989</v>
      </c>
      <c r="N447" s="114">
        <f t="shared" si="133"/>
        <v>41.179999999999993</v>
      </c>
      <c r="O447" s="116">
        <f t="shared" si="134"/>
        <v>33.907272727272719</v>
      </c>
      <c r="P447" s="115">
        <f t="shared" si="135"/>
        <v>9.4370833333333319</v>
      </c>
      <c r="Q447" s="115">
        <f t="shared" si="136"/>
        <v>8.4370833333333319</v>
      </c>
      <c r="R447" s="121">
        <f t="shared" si="137"/>
        <v>-6.1799999999999926</v>
      </c>
      <c r="S447" s="116">
        <f t="shared" si="138"/>
        <v>26.562916666666666</v>
      </c>
      <c r="T447" s="116">
        <f t="shared" si="139"/>
        <v>0.69980111824083446</v>
      </c>
      <c r="U447" s="115">
        <f t="shared" si="129"/>
        <v>135.78127513539604</v>
      </c>
      <c r="V447" s="115">
        <f t="shared" si="140"/>
        <v>928.86374604536445</v>
      </c>
      <c r="W447">
        <f t="shared" si="130"/>
        <v>0</v>
      </c>
      <c r="X447">
        <f t="shared" si="131"/>
        <v>1</v>
      </c>
      <c r="Y447">
        <v>0</v>
      </c>
      <c r="Z447">
        <f t="shared" si="146"/>
        <v>14.354999999999999</v>
      </c>
      <c r="AA447" s="122">
        <f t="shared" si="147"/>
        <v>53.591999999999992</v>
      </c>
      <c r="AB447" s="123">
        <f t="shared" si="141"/>
        <v>8.9319999999999986</v>
      </c>
      <c r="AC447" s="123">
        <f t="shared" si="142"/>
        <v>8</v>
      </c>
    </row>
    <row r="448" spans="1:29" x14ac:dyDescent="0.25">
      <c r="A448" s="7" t="s">
        <v>371</v>
      </c>
      <c r="B448" s="7" t="s">
        <v>372</v>
      </c>
      <c r="C448" s="7">
        <v>23</v>
      </c>
      <c r="D448" s="7">
        <v>7.81</v>
      </c>
      <c r="E448" s="7">
        <v>8.6999999999999993</v>
      </c>
      <c r="F448" s="7">
        <v>67.946999999999989</v>
      </c>
      <c r="G448" s="116">
        <f t="shared" si="132"/>
        <v>55.946999999999989</v>
      </c>
      <c r="H448" s="7">
        <v>36</v>
      </c>
      <c r="I448" s="208" t="s">
        <v>323</v>
      </c>
      <c r="J448" s="130">
        <v>1102</v>
      </c>
      <c r="K448" s="130" t="s">
        <v>377</v>
      </c>
      <c r="L448" s="115">
        <v>0</v>
      </c>
      <c r="M448" s="114">
        <f t="shared" si="143"/>
        <v>67.946999999999989</v>
      </c>
      <c r="N448" s="114">
        <f t="shared" si="133"/>
        <v>41.179999999999993</v>
      </c>
      <c r="O448" s="116">
        <f t="shared" si="134"/>
        <v>33.907272727272719</v>
      </c>
      <c r="P448" s="115">
        <f t="shared" si="135"/>
        <v>9.4370833333333319</v>
      </c>
      <c r="Q448" s="115">
        <f t="shared" si="136"/>
        <v>8.4370833333333319</v>
      </c>
      <c r="R448" s="121">
        <f t="shared" si="137"/>
        <v>-5.1799999999999926</v>
      </c>
      <c r="S448" s="116">
        <f t="shared" si="138"/>
        <v>27.562916666666666</v>
      </c>
      <c r="T448" s="116">
        <f t="shared" si="139"/>
        <v>0.69980111824083446</v>
      </c>
      <c r="U448" s="115">
        <f t="shared" si="129"/>
        <v>135.78127513539604</v>
      </c>
      <c r="V448" s="115">
        <f t="shared" si="140"/>
        <v>928.86374604536445</v>
      </c>
      <c r="W448">
        <f t="shared" si="130"/>
        <v>0</v>
      </c>
      <c r="X448">
        <f t="shared" si="131"/>
        <v>1</v>
      </c>
      <c r="Y448">
        <v>0</v>
      </c>
      <c r="Z448">
        <f t="shared" si="146"/>
        <v>14.354999999999999</v>
      </c>
      <c r="AA448" s="122">
        <f t="shared" si="147"/>
        <v>53.591999999999992</v>
      </c>
      <c r="AB448" s="123">
        <f t="shared" si="141"/>
        <v>8.9319999999999986</v>
      </c>
      <c r="AC448" s="123">
        <f t="shared" si="142"/>
        <v>8</v>
      </c>
    </row>
    <row r="449" spans="1:29" x14ac:dyDescent="0.25">
      <c r="A449" s="7" t="s">
        <v>265</v>
      </c>
      <c r="B449" s="7" t="s">
        <v>259</v>
      </c>
      <c r="C449" s="7">
        <v>1</v>
      </c>
      <c r="D449" s="7">
        <v>7.2</v>
      </c>
      <c r="E449" s="7">
        <v>5.8</v>
      </c>
      <c r="F449" s="7">
        <v>41.76</v>
      </c>
      <c r="G449" s="116">
        <f t="shared" si="132"/>
        <v>29.759999999999998</v>
      </c>
      <c r="H449" s="7">
        <v>43</v>
      </c>
      <c r="I449" s="7" t="s">
        <v>260</v>
      </c>
      <c r="J449" s="130">
        <v>601</v>
      </c>
      <c r="K449" s="130"/>
      <c r="L449" s="115">
        <v>0</v>
      </c>
      <c r="M449" s="114">
        <f t="shared" si="143"/>
        <v>41.76</v>
      </c>
      <c r="N449" s="114">
        <f t="shared" si="133"/>
        <v>25.309090909090909</v>
      </c>
      <c r="O449" s="116">
        <f t="shared" si="134"/>
        <v>18.036363636363635</v>
      </c>
      <c r="P449" s="115">
        <f t="shared" si="135"/>
        <v>5.8</v>
      </c>
      <c r="Q449" s="115">
        <f t="shared" si="136"/>
        <v>4.8</v>
      </c>
      <c r="R449" s="121">
        <f t="shared" si="137"/>
        <v>17.690909090909091</v>
      </c>
      <c r="S449" s="116">
        <f t="shared" si="138"/>
        <v>38.200000000000003</v>
      </c>
      <c r="T449" s="116">
        <f t="shared" si="139"/>
        <v>0.5535714285714286</v>
      </c>
      <c r="U449" s="115">
        <f t="shared" si="129"/>
        <v>198.06451612903226</v>
      </c>
      <c r="V449" s="115">
        <f t="shared" si="140"/>
        <v>1200.6451612903224</v>
      </c>
      <c r="W449">
        <f t="shared" si="130"/>
        <v>1</v>
      </c>
      <c r="X449">
        <f t="shared" si="131"/>
        <v>0</v>
      </c>
      <c r="Y449">
        <f t="shared" ref="Y449:Y466" si="148">+D449*1.65</f>
        <v>11.879999999999999</v>
      </c>
      <c r="AA449" s="122">
        <f t="shared" ref="AA449:AA466" si="149">+F449-Y449</f>
        <v>29.88</v>
      </c>
      <c r="AB449" s="123">
        <f t="shared" si="141"/>
        <v>4.9799999999999995</v>
      </c>
      <c r="AC449" s="123">
        <f t="shared" si="142"/>
        <v>4</v>
      </c>
    </row>
    <row r="450" spans="1:29" x14ac:dyDescent="0.25">
      <c r="A450" s="7" t="s">
        <v>265</v>
      </c>
      <c r="B450" s="7" t="s">
        <v>259</v>
      </c>
      <c r="C450" s="7">
        <v>1</v>
      </c>
      <c r="D450" s="7">
        <v>7.2</v>
      </c>
      <c r="E450" s="7">
        <v>5.8</v>
      </c>
      <c r="F450" s="7">
        <v>41.76</v>
      </c>
      <c r="G450" s="116">
        <f t="shared" si="132"/>
        <v>29.759999999999998</v>
      </c>
      <c r="H450" s="7">
        <v>43</v>
      </c>
      <c r="I450" s="7" t="s">
        <v>261</v>
      </c>
      <c r="J450" s="130">
        <v>101</v>
      </c>
      <c r="K450" s="130"/>
      <c r="L450" s="115">
        <v>0</v>
      </c>
      <c r="M450" s="114">
        <f t="shared" si="143"/>
        <v>41.76</v>
      </c>
      <c r="N450" s="114">
        <f t="shared" si="133"/>
        <v>25.309090909090909</v>
      </c>
      <c r="O450" s="116">
        <f t="shared" si="134"/>
        <v>18.036363636363635</v>
      </c>
      <c r="P450" s="115">
        <f t="shared" si="135"/>
        <v>5.8</v>
      </c>
      <c r="Q450" s="115">
        <f t="shared" si="136"/>
        <v>4.8</v>
      </c>
      <c r="R450" s="121">
        <f t="shared" si="137"/>
        <v>17.690909090909091</v>
      </c>
      <c r="S450" s="116">
        <f t="shared" si="138"/>
        <v>38.200000000000003</v>
      </c>
      <c r="T450" s="116">
        <f t="shared" si="139"/>
        <v>0.5535714285714286</v>
      </c>
      <c r="U450" s="115">
        <f t="shared" si="129"/>
        <v>198.06451612903226</v>
      </c>
      <c r="V450" s="115">
        <f t="shared" si="140"/>
        <v>1200.6451612903224</v>
      </c>
      <c r="W450">
        <f t="shared" si="130"/>
        <v>1</v>
      </c>
      <c r="X450">
        <f t="shared" si="131"/>
        <v>0</v>
      </c>
      <c r="Y450">
        <f t="shared" si="148"/>
        <v>11.879999999999999</v>
      </c>
      <c r="AA450" s="122">
        <f t="shared" si="149"/>
        <v>29.88</v>
      </c>
      <c r="AB450" s="123">
        <f t="shared" si="141"/>
        <v>4.9799999999999995</v>
      </c>
      <c r="AC450" s="123">
        <f t="shared" si="142"/>
        <v>4</v>
      </c>
    </row>
    <row r="451" spans="1:29" x14ac:dyDescent="0.25">
      <c r="A451" s="7" t="s">
        <v>265</v>
      </c>
      <c r="B451" s="7" t="s">
        <v>259</v>
      </c>
      <c r="C451" s="7">
        <v>2</v>
      </c>
      <c r="D451" s="7">
        <v>7.2</v>
      </c>
      <c r="E451" s="7">
        <v>5.8</v>
      </c>
      <c r="F451" s="7">
        <v>41.76</v>
      </c>
      <c r="G451" s="116">
        <f t="shared" si="132"/>
        <v>29.759999999999998</v>
      </c>
      <c r="H451" s="7">
        <v>41</v>
      </c>
      <c r="I451" s="7" t="s">
        <v>260</v>
      </c>
      <c r="J451" s="130">
        <v>701</v>
      </c>
      <c r="K451" s="130"/>
      <c r="L451" s="115">
        <v>0</v>
      </c>
      <c r="M451" s="114">
        <f t="shared" si="143"/>
        <v>41.76</v>
      </c>
      <c r="N451" s="114">
        <f t="shared" si="133"/>
        <v>25.309090909090909</v>
      </c>
      <c r="O451" s="116">
        <f t="shared" si="134"/>
        <v>18.036363636363635</v>
      </c>
      <c r="P451" s="115">
        <f t="shared" si="135"/>
        <v>5.8</v>
      </c>
      <c r="Q451" s="115">
        <f t="shared" si="136"/>
        <v>4.8</v>
      </c>
      <c r="R451" s="121">
        <f t="shared" si="137"/>
        <v>15.690909090909091</v>
      </c>
      <c r="S451" s="116">
        <f t="shared" si="138"/>
        <v>36.200000000000003</v>
      </c>
      <c r="T451" s="116">
        <f t="shared" si="139"/>
        <v>0.5535714285714286</v>
      </c>
      <c r="U451" s="115">
        <f t="shared" si="129"/>
        <v>198.06451612903226</v>
      </c>
      <c r="V451" s="115">
        <f t="shared" si="140"/>
        <v>1200.6451612903224</v>
      </c>
      <c r="W451">
        <f t="shared" si="130"/>
        <v>1</v>
      </c>
      <c r="X451">
        <f t="shared" si="131"/>
        <v>0</v>
      </c>
      <c r="Y451">
        <f t="shared" si="148"/>
        <v>11.879999999999999</v>
      </c>
      <c r="AA451" s="122">
        <f t="shared" si="149"/>
        <v>29.88</v>
      </c>
      <c r="AB451" s="123">
        <f t="shared" si="141"/>
        <v>4.9799999999999995</v>
      </c>
      <c r="AC451" s="123">
        <f t="shared" si="142"/>
        <v>4</v>
      </c>
    </row>
    <row r="452" spans="1:29" x14ac:dyDescent="0.25">
      <c r="A452" s="7" t="s">
        <v>265</v>
      </c>
      <c r="B452" s="7" t="s">
        <v>259</v>
      </c>
      <c r="C452" s="7">
        <v>2</v>
      </c>
      <c r="D452" s="7">
        <v>7.2</v>
      </c>
      <c r="E452" s="7">
        <v>5.8</v>
      </c>
      <c r="F452" s="7">
        <v>41.76</v>
      </c>
      <c r="G452" s="116">
        <f t="shared" si="132"/>
        <v>29.759999999999998</v>
      </c>
      <c r="H452" s="7">
        <v>39</v>
      </c>
      <c r="I452" s="7" t="s">
        <v>261</v>
      </c>
      <c r="J452" s="130">
        <v>201</v>
      </c>
      <c r="K452" s="130"/>
      <c r="L452" s="115">
        <v>0</v>
      </c>
      <c r="M452" s="114">
        <f t="shared" si="143"/>
        <v>41.76</v>
      </c>
      <c r="N452" s="114">
        <f t="shared" si="133"/>
        <v>25.309090909090909</v>
      </c>
      <c r="O452" s="116">
        <f t="shared" si="134"/>
        <v>18.036363636363635</v>
      </c>
      <c r="P452" s="115">
        <f t="shared" si="135"/>
        <v>5.8</v>
      </c>
      <c r="Q452" s="115">
        <f t="shared" si="136"/>
        <v>4.8</v>
      </c>
      <c r="R452" s="121">
        <f t="shared" si="137"/>
        <v>13.690909090909091</v>
      </c>
      <c r="S452" s="116">
        <f t="shared" si="138"/>
        <v>34.200000000000003</v>
      </c>
      <c r="T452" s="116">
        <f t="shared" si="139"/>
        <v>0.5535714285714286</v>
      </c>
      <c r="U452" s="115">
        <f t="shared" si="129"/>
        <v>198.06451612903226</v>
      </c>
      <c r="V452" s="115">
        <f t="shared" si="140"/>
        <v>1200.6451612903224</v>
      </c>
      <c r="W452">
        <f t="shared" si="130"/>
        <v>1</v>
      </c>
      <c r="X452">
        <f t="shared" si="131"/>
        <v>0</v>
      </c>
      <c r="Y452">
        <f t="shared" si="148"/>
        <v>11.879999999999999</v>
      </c>
      <c r="AA452" s="122">
        <f t="shared" si="149"/>
        <v>29.88</v>
      </c>
      <c r="AB452" s="123">
        <f t="shared" si="141"/>
        <v>4.9799999999999995</v>
      </c>
      <c r="AC452" s="123">
        <f t="shared" si="142"/>
        <v>4</v>
      </c>
    </row>
    <row r="453" spans="1:29" x14ac:dyDescent="0.25">
      <c r="A453" s="7" t="s">
        <v>265</v>
      </c>
      <c r="B453" s="7" t="s">
        <v>259</v>
      </c>
      <c r="C453" s="7">
        <v>3</v>
      </c>
      <c r="D453" s="7">
        <v>7.2</v>
      </c>
      <c r="E453" s="7">
        <v>5.8</v>
      </c>
      <c r="F453" s="7">
        <v>41.76</v>
      </c>
      <c r="G453" s="116">
        <f t="shared" si="132"/>
        <v>29.759999999999998</v>
      </c>
      <c r="H453" s="7">
        <v>42</v>
      </c>
      <c r="I453" s="7" t="s">
        <v>260</v>
      </c>
      <c r="J453" s="130">
        <v>702</v>
      </c>
      <c r="K453" s="130"/>
      <c r="L453" s="115">
        <v>0</v>
      </c>
      <c r="M453" s="114">
        <f t="shared" si="143"/>
        <v>41.76</v>
      </c>
      <c r="N453" s="114">
        <f t="shared" si="133"/>
        <v>25.309090909090909</v>
      </c>
      <c r="O453" s="116">
        <f t="shared" si="134"/>
        <v>18.036363636363635</v>
      </c>
      <c r="P453" s="115">
        <f t="shared" si="135"/>
        <v>5.8</v>
      </c>
      <c r="Q453" s="115">
        <f t="shared" si="136"/>
        <v>4.8</v>
      </c>
      <c r="R453" s="121">
        <f t="shared" si="137"/>
        <v>16.690909090909091</v>
      </c>
      <c r="S453" s="116">
        <f t="shared" si="138"/>
        <v>37.200000000000003</v>
      </c>
      <c r="T453" s="116">
        <f t="shared" si="139"/>
        <v>0.5535714285714286</v>
      </c>
      <c r="U453" s="115">
        <f t="shared" si="129"/>
        <v>198.06451612903226</v>
      </c>
      <c r="V453" s="115">
        <f t="shared" si="140"/>
        <v>1200.6451612903224</v>
      </c>
      <c r="W453">
        <f t="shared" si="130"/>
        <v>1</v>
      </c>
      <c r="X453">
        <f t="shared" si="131"/>
        <v>0</v>
      </c>
      <c r="Y453">
        <f t="shared" si="148"/>
        <v>11.879999999999999</v>
      </c>
      <c r="AA453" s="122">
        <f t="shared" si="149"/>
        <v>29.88</v>
      </c>
      <c r="AB453" s="123">
        <f t="shared" si="141"/>
        <v>4.9799999999999995</v>
      </c>
      <c r="AC453" s="123">
        <f t="shared" si="142"/>
        <v>4</v>
      </c>
    </row>
    <row r="454" spans="1:29" x14ac:dyDescent="0.25">
      <c r="A454" s="7" t="s">
        <v>265</v>
      </c>
      <c r="B454" s="7" t="s">
        <v>259</v>
      </c>
      <c r="C454" s="7">
        <v>3</v>
      </c>
      <c r="D454" s="7">
        <v>7.2</v>
      </c>
      <c r="E454" s="7">
        <v>5.8</v>
      </c>
      <c r="F454" s="7">
        <v>41.76</v>
      </c>
      <c r="G454" s="116">
        <f t="shared" si="132"/>
        <v>29.759999999999998</v>
      </c>
      <c r="H454" s="7">
        <v>39</v>
      </c>
      <c r="I454" s="7" t="s">
        <v>261</v>
      </c>
      <c r="J454" s="130">
        <v>202</v>
      </c>
      <c r="K454" s="130"/>
      <c r="L454" s="115">
        <v>0</v>
      </c>
      <c r="M454" s="114">
        <f t="shared" si="143"/>
        <v>41.76</v>
      </c>
      <c r="N454" s="114">
        <f t="shared" si="133"/>
        <v>25.309090909090909</v>
      </c>
      <c r="O454" s="116">
        <f t="shared" si="134"/>
        <v>18.036363636363635</v>
      </c>
      <c r="P454" s="115">
        <f t="shared" si="135"/>
        <v>5.8</v>
      </c>
      <c r="Q454" s="115">
        <f t="shared" si="136"/>
        <v>4.8</v>
      </c>
      <c r="R454" s="121">
        <f t="shared" si="137"/>
        <v>13.690909090909091</v>
      </c>
      <c r="S454" s="116">
        <f t="shared" si="138"/>
        <v>34.200000000000003</v>
      </c>
      <c r="T454" s="116">
        <f t="shared" si="139"/>
        <v>0.5535714285714286</v>
      </c>
      <c r="U454" s="115">
        <f t="shared" ref="U454:U517" si="150">($X$4*100/T454)-(100)</f>
        <v>198.06451612903226</v>
      </c>
      <c r="V454" s="115">
        <f t="shared" si="140"/>
        <v>1200.6451612903224</v>
      </c>
      <c r="W454">
        <f t="shared" ref="W454:W517" si="151">+IF(D454&gt;E454,1,0)</f>
        <v>1</v>
      </c>
      <c r="X454">
        <f t="shared" ref="X454:X517" si="152">+IF(E454&gt;D454,1,0)</f>
        <v>0</v>
      </c>
      <c r="Y454">
        <f t="shared" si="148"/>
        <v>11.879999999999999</v>
      </c>
      <c r="AA454" s="122">
        <f t="shared" si="149"/>
        <v>29.88</v>
      </c>
      <c r="AB454" s="123">
        <f t="shared" si="141"/>
        <v>4.9799999999999995</v>
      </c>
      <c r="AC454" s="123">
        <f t="shared" si="142"/>
        <v>4</v>
      </c>
    </row>
    <row r="455" spans="1:29" x14ac:dyDescent="0.25">
      <c r="A455" s="7" t="s">
        <v>265</v>
      </c>
      <c r="B455" s="7" t="s">
        <v>259</v>
      </c>
      <c r="C455" s="7">
        <v>4</v>
      </c>
      <c r="D455" s="7">
        <v>7.2</v>
      </c>
      <c r="E455" s="7">
        <v>5.8</v>
      </c>
      <c r="F455" s="7">
        <v>41.76</v>
      </c>
      <c r="G455" s="116">
        <f t="shared" ref="G455:G518" si="153">F455-12</f>
        <v>29.759999999999998</v>
      </c>
      <c r="H455" s="7">
        <v>27</v>
      </c>
      <c r="I455" s="7" t="s">
        <v>260</v>
      </c>
      <c r="J455" s="130" t="s">
        <v>268</v>
      </c>
      <c r="K455" s="130"/>
      <c r="L455" s="115">
        <v>0</v>
      </c>
      <c r="M455" s="114">
        <f t="shared" si="143"/>
        <v>41.76</v>
      </c>
      <c r="N455" s="114">
        <f t="shared" ref="N455:N518" si="154">(F455-L455)/1.65</f>
        <v>25.309090909090909</v>
      </c>
      <c r="O455" s="116">
        <f t="shared" ref="O455:O518" si="155">(G455-L455)/1.65</f>
        <v>18.036363636363635</v>
      </c>
      <c r="P455" s="115">
        <f t="shared" ref="P455:P518" si="156">M455/7.2</f>
        <v>5.8</v>
      </c>
      <c r="Q455" s="115">
        <f t="shared" ref="Q455:Q518" si="157">P455-1</f>
        <v>4.8</v>
      </c>
      <c r="R455" s="121">
        <f t="shared" ref="R455:R518" si="158">H455-N455</f>
        <v>1.6909090909090914</v>
      </c>
      <c r="S455" s="116">
        <f t="shared" ref="S455:S518" si="159">H455-P455+1</f>
        <v>22.2</v>
      </c>
      <c r="T455" s="116">
        <f t="shared" ref="T455:T518" si="160">G455/(M455+12)</f>
        <v>0.5535714285714286</v>
      </c>
      <c r="U455" s="115">
        <f t="shared" si="150"/>
        <v>198.06451612903226</v>
      </c>
      <c r="V455" s="115">
        <f t="shared" ref="V455:V518" si="161">($Y$4*100/T455)-(100)</f>
        <v>1200.6451612903224</v>
      </c>
      <c r="W455">
        <f t="shared" si="151"/>
        <v>1</v>
      </c>
      <c r="X455">
        <f t="shared" si="152"/>
        <v>0</v>
      </c>
      <c r="Y455">
        <f t="shared" si="148"/>
        <v>11.879999999999999</v>
      </c>
      <c r="AA455" s="122">
        <f t="shared" si="149"/>
        <v>29.88</v>
      </c>
      <c r="AB455" s="123">
        <f t="shared" ref="AB455:AB518" si="162">+AA455/6</f>
        <v>4.9799999999999995</v>
      </c>
      <c r="AC455" s="123">
        <f t="shared" ref="AC455:AC518" si="163">+ROUNDDOWN(AB455,0)</f>
        <v>4</v>
      </c>
    </row>
    <row r="456" spans="1:29" x14ac:dyDescent="0.25">
      <c r="A456" s="7" t="s">
        <v>265</v>
      </c>
      <c r="B456" s="7" t="s">
        <v>259</v>
      </c>
      <c r="C456" s="7">
        <v>4</v>
      </c>
      <c r="D456" s="7">
        <v>7.2</v>
      </c>
      <c r="E456" s="7">
        <v>5.8</v>
      </c>
      <c r="F456" s="7">
        <v>41.76</v>
      </c>
      <c r="G456" s="116">
        <f t="shared" si="153"/>
        <v>29.759999999999998</v>
      </c>
      <c r="H456" s="7">
        <v>22</v>
      </c>
      <c r="I456" s="7" t="s">
        <v>261</v>
      </c>
      <c r="J456" s="130" t="s">
        <v>270</v>
      </c>
      <c r="K456" s="130"/>
      <c r="L456" s="115">
        <v>0</v>
      </c>
      <c r="M456" s="114">
        <f t="shared" ref="M456:M519" si="164">F456-L456</f>
        <v>41.76</v>
      </c>
      <c r="N456" s="114">
        <f t="shared" si="154"/>
        <v>25.309090909090909</v>
      </c>
      <c r="O456" s="116">
        <f t="shared" si="155"/>
        <v>18.036363636363635</v>
      </c>
      <c r="P456" s="115">
        <f t="shared" si="156"/>
        <v>5.8</v>
      </c>
      <c r="Q456" s="115">
        <f t="shared" si="157"/>
        <v>4.8</v>
      </c>
      <c r="R456" s="121">
        <f t="shared" si="158"/>
        <v>-3.3090909090909086</v>
      </c>
      <c r="S456" s="116">
        <f t="shared" si="159"/>
        <v>17.2</v>
      </c>
      <c r="T456" s="116">
        <f t="shared" si="160"/>
        <v>0.5535714285714286</v>
      </c>
      <c r="U456" s="115">
        <f t="shared" si="150"/>
        <v>198.06451612903226</v>
      </c>
      <c r="V456" s="115">
        <f t="shared" si="161"/>
        <v>1200.6451612903224</v>
      </c>
      <c r="W456">
        <f t="shared" si="151"/>
        <v>1</v>
      </c>
      <c r="X456">
        <f t="shared" si="152"/>
        <v>0</v>
      </c>
      <c r="Y456">
        <f t="shared" si="148"/>
        <v>11.879999999999999</v>
      </c>
      <c r="AA456" s="122">
        <f t="shared" si="149"/>
        <v>29.88</v>
      </c>
      <c r="AB456" s="123">
        <f t="shared" si="162"/>
        <v>4.9799999999999995</v>
      </c>
      <c r="AC456" s="123">
        <f t="shared" si="163"/>
        <v>4</v>
      </c>
    </row>
    <row r="457" spans="1:29" x14ac:dyDescent="0.25">
      <c r="A457" s="7" t="s">
        <v>265</v>
      </c>
      <c r="B457" s="7" t="s">
        <v>259</v>
      </c>
      <c r="C457" s="7">
        <v>5</v>
      </c>
      <c r="D457" s="7">
        <v>7.2</v>
      </c>
      <c r="E457" s="7">
        <v>5.8</v>
      </c>
      <c r="F457" s="7">
        <v>41.76</v>
      </c>
      <c r="G457" s="116">
        <f t="shared" si="153"/>
        <v>29.759999999999998</v>
      </c>
      <c r="H457" s="7">
        <v>40</v>
      </c>
      <c r="I457" s="7" t="s">
        <v>260</v>
      </c>
      <c r="J457" s="130">
        <v>801</v>
      </c>
      <c r="K457" s="130"/>
      <c r="L457" s="115">
        <v>0</v>
      </c>
      <c r="M457" s="114">
        <f t="shared" si="164"/>
        <v>41.76</v>
      </c>
      <c r="N457" s="114">
        <f t="shared" si="154"/>
        <v>25.309090909090909</v>
      </c>
      <c r="O457" s="116">
        <f t="shared" si="155"/>
        <v>18.036363636363635</v>
      </c>
      <c r="P457" s="115">
        <f t="shared" si="156"/>
        <v>5.8</v>
      </c>
      <c r="Q457" s="115">
        <f t="shared" si="157"/>
        <v>4.8</v>
      </c>
      <c r="R457" s="121">
        <f t="shared" si="158"/>
        <v>14.690909090909091</v>
      </c>
      <c r="S457" s="116">
        <f t="shared" si="159"/>
        <v>35.200000000000003</v>
      </c>
      <c r="T457" s="116">
        <f t="shared" si="160"/>
        <v>0.5535714285714286</v>
      </c>
      <c r="U457" s="115">
        <f t="shared" si="150"/>
        <v>198.06451612903226</v>
      </c>
      <c r="V457" s="115">
        <f t="shared" si="161"/>
        <v>1200.6451612903224</v>
      </c>
      <c r="W457">
        <f t="shared" si="151"/>
        <v>1</v>
      </c>
      <c r="X457">
        <f t="shared" si="152"/>
        <v>0</v>
      </c>
      <c r="Y457">
        <f t="shared" si="148"/>
        <v>11.879999999999999</v>
      </c>
      <c r="AA457" s="122">
        <f t="shared" si="149"/>
        <v>29.88</v>
      </c>
      <c r="AB457" s="123">
        <f t="shared" si="162"/>
        <v>4.9799999999999995</v>
      </c>
      <c r="AC457" s="123">
        <f t="shared" si="163"/>
        <v>4</v>
      </c>
    </row>
    <row r="458" spans="1:29" x14ac:dyDescent="0.25">
      <c r="A458" s="7" t="s">
        <v>265</v>
      </c>
      <c r="B458" s="7" t="s">
        <v>259</v>
      </c>
      <c r="C458" s="7">
        <v>5</v>
      </c>
      <c r="D458" s="7">
        <v>7.2</v>
      </c>
      <c r="E458" s="7">
        <v>5.8</v>
      </c>
      <c r="F458" s="7">
        <v>41.76</v>
      </c>
      <c r="G458" s="116">
        <f t="shared" si="153"/>
        <v>29.759999999999998</v>
      </c>
      <c r="H458" s="7">
        <v>41</v>
      </c>
      <c r="I458" s="7" t="s">
        <v>261</v>
      </c>
      <c r="J458" s="130">
        <v>301</v>
      </c>
      <c r="K458" s="130"/>
      <c r="L458" s="115">
        <v>0</v>
      </c>
      <c r="M458" s="114">
        <f t="shared" si="164"/>
        <v>41.76</v>
      </c>
      <c r="N458" s="114">
        <f t="shared" si="154"/>
        <v>25.309090909090909</v>
      </c>
      <c r="O458" s="116">
        <f t="shared" si="155"/>
        <v>18.036363636363635</v>
      </c>
      <c r="P458" s="115">
        <f t="shared" si="156"/>
        <v>5.8</v>
      </c>
      <c r="Q458" s="115">
        <f t="shared" si="157"/>
        <v>4.8</v>
      </c>
      <c r="R458" s="121">
        <f t="shared" si="158"/>
        <v>15.690909090909091</v>
      </c>
      <c r="S458" s="116">
        <f t="shared" si="159"/>
        <v>36.200000000000003</v>
      </c>
      <c r="T458" s="116">
        <f t="shared" si="160"/>
        <v>0.5535714285714286</v>
      </c>
      <c r="U458" s="115">
        <f t="shared" si="150"/>
        <v>198.06451612903226</v>
      </c>
      <c r="V458" s="115">
        <f t="shared" si="161"/>
        <v>1200.6451612903224</v>
      </c>
      <c r="W458">
        <f t="shared" si="151"/>
        <v>1</v>
      </c>
      <c r="X458">
        <f t="shared" si="152"/>
        <v>0</v>
      </c>
      <c r="Y458">
        <f t="shared" si="148"/>
        <v>11.879999999999999</v>
      </c>
      <c r="AA458" s="122">
        <f t="shared" si="149"/>
        <v>29.88</v>
      </c>
      <c r="AB458" s="123">
        <f t="shared" si="162"/>
        <v>4.9799999999999995</v>
      </c>
      <c r="AC458" s="123">
        <f t="shared" si="163"/>
        <v>4</v>
      </c>
    </row>
    <row r="459" spans="1:29" x14ac:dyDescent="0.25">
      <c r="A459" s="7" t="s">
        <v>265</v>
      </c>
      <c r="B459" s="7" t="s">
        <v>259</v>
      </c>
      <c r="C459" s="7">
        <v>6</v>
      </c>
      <c r="D459" s="7">
        <v>7.2</v>
      </c>
      <c r="E459" s="7">
        <v>5.8</v>
      </c>
      <c r="F459" s="7">
        <v>41.76</v>
      </c>
      <c r="G459" s="116">
        <f t="shared" si="153"/>
        <v>29.759999999999998</v>
      </c>
      <c r="H459" s="7">
        <v>35</v>
      </c>
      <c r="I459" s="7" t="s">
        <v>260</v>
      </c>
      <c r="J459" s="130">
        <v>901</v>
      </c>
      <c r="K459" s="130"/>
      <c r="L459" s="115">
        <v>0</v>
      </c>
      <c r="M459" s="114">
        <f t="shared" si="164"/>
        <v>41.76</v>
      </c>
      <c r="N459" s="114">
        <f t="shared" si="154"/>
        <v>25.309090909090909</v>
      </c>
      <c r="O459" s="116">
        <f t="shared" si="155"/>
        <v>18.036363636363635</v>
      </c>
      <c r="P459" s="115">
        <f t="shared" si="156"/>
        <v>5.8</v>
      </c>
      <c r="Q459" s="115">
        <f t="shared" si="157"/>
        <v>4.8</v>
      </c>
      <c r="R459" s="121">
        <f t="shared" si="158"/>
        <v>9.6909090909090914</v>
      </c>
      <c r="S459" s="116">
        <f t="shared" si="159"/>
        <v>30.2</v>
      </c>
      <c r="T459" s="116">
        <f t="shared" si="160"/>
        <v>0.5535714285714286</v>
      </c>
      <c r="U459" s="115">
        <f t="shared" si="150"/>
        <v>198.06451612903226</v>
      </c>
      <c r="V459" s="115">
        <f t="shared" si="161"/>
        <v>1200.6451612903224</v>
      </c>
      <c r="W459">
        <f t="shared" si="151"/>
        <v>1</v>
      </c>
      <c r="X459">
        <f t="shared" si="152"/>
        <v>0</v>
      </c>
      <c r="Y459">
        <f t="shared" si="148"/>
        <v>11.879999999999999</v>
      </c>
      <c r="AA459" s="122">
        <f t="shared" si="149"/>
        <v>29.88</v>
      </c>
      <c r="AB459" s="123">
        <f t="shared" si="162"/>
        <v>4.9799999999999995</v>
      </c>
      <c r="AC459" s="123">
        <f t="shared" si="163"/>
        <v>4</v>
      </c>
    </row>
    <row r="460" spans="1:29" x14ac:dyDescent="0.25">
      <c r="A460" s="7" t="s">
        <v>265</v>
      </c>
      <c r="B460" s="7" t="s">
        <v>259</v>
      </c>
      <c r="C460" s="7">
        <v>6</v>
      </c>
      <c r="D460" s="7">
        <v>7.2</v>
      </c>
      <c r="E460" s="7">
        <v>5.8</v>
      </c>
      <c r="F460" s="7">
        <v>41.76</v>
      </c>
      <c r="G460" s="116">
        <f t="shared" si="153"/>
        <v>29.759999999999998</v>
      </c>
      <c r="H460" s="7">
        <v>40</v>
      </c>
      <c r="I460" s="7" t="s">
        <v>261</v>
      </c>
      <c r="J460" s="130">
        <v>401</v>
      </c>
      <c r="K460" s="130"/>
      <c r="L460" s="115">
        <v>0</v>
      </c>
      <c r="M460" s="114">
        <f t="shared" si="164"/>
        <v>41.76</v>
      </c>
      <c r="N460" s="114">
        <f t="shared" si="154"/>
        <v>25.309090909090909</v>
      </c>
      <c r="O460" s="116">
        <f t="shared" si="155"/>
        <v>18.036363636363635</v>
      </c>
      <c r="P460" s="115">
        <f t="shared" si="156"/>
        <v>5.8</v>
      </c>
      <c r="Q460" s="115">
        <f t="shared" si="157"/>
        <v>4.8</v>
      </c>
      <c r="R460" s="121">
        <f t="shared" si="158"/>
        <v>14.690909090909091</v>
      </c>
      <c r="S460" s="116">
        <f t="shared" si="159"/>
        <v>35.200000000000003</v>
      </c>
      <c r="T460" s="116">
        <f t="shared" si="160"/>
        <v>0.5535714285714286</v>
      </c>
      <c r="U460" s="115">
        <f t="shared" si="150"/>
        <v>198.06451612903226</v>
      </c>
      <c r="V460" s="115">
        <f t="shared" si="161"/>
        <v>1200.6451612903224</v>
      </c>
      <c r="W460">
        <f t="shared" si="151"/>
        <v>1</v>
      </c>
      <c r="X460">
        <f t="shared" si="152"/>
        <v>0</v>
      </c>
      <c r="Y460">
        <f t="shared" si="148"/>
        <v>11.879999999999999</v>
      </c>
      <c r="AA460" s="122">
        <f t="shared" si="149"/>
        <v>29.88</v>
      </c>
      <c r="AB460" s="123">
        <f t="shared" si="162"/>
        <v>4.9799999999999995</v>
      </c>
      <c r="AC460" s="123">
        <f t="shared" si="163"/>
        <v>4</v>
      </c>
    </row>
    <row r="461" spans="1:29" x14ac:dyDescent="0.25">
      <c r="A461" s="7" t="s">
        <v>265</v>
      </c>
      <c r="B461" s="7" t="s">
        <v>259</v>
      </c>
      <c r="C461" s="7">
        <v>7</v>
      </c>
      <c r="D461" s="7">
        <v>7.2</v>
      </c>
      <c r="E461" s="7">
        <v>5.8</v>
      </c>
      <c r="F461" s="7">
        <v>41.76</v>
      </c>
      <c r="G461" s="116">
        <f t="shared" si="153"/>
        <v>29.759999999999998</v>
      </c>
      <c r="H461" s="7">
        <v>37</v>
      </c>
      <c r="I461" s="7" t="s">
        <v>260</v>
      </c>
      <c r="J461" s="130">
        <v>1001</v>
      </c>
      <c r="K461" s="130"/>
      <c r="L461" s="115">
        <v>0</v>
      </c>
      <c r="M461" s="114">
        <f t="shared" si="164"/>
        <v>41.76</v>
      </c>
      <c r="N461" s="114">
        <f t="shared" si="154"/>
        <v>25.309090909090909</v>
      </c>
      <c r="O461" s="116">
        <f t="shared" si="155"/>
        <v>18.036363636363635</v>
      </c>
      <c r="P461" s="115">
        <f t="shared" si="156"/>
        <v>5.8</v>
      </c>
      <c r="Q461" s="115">
        <f t="shared" si="157"/>
        <v>4.8</v>
      </c>
      <c r="R461" s="121">
        <f t="shared" si="158"/>
        <v>11.690909090909091</v>
      </c>
      <c r="S461" s="116">
        <f t="shared" si="159"/>
        <v>32.200000000000003</v>
      </c>
      <c r="T461" s="116">
        <f t="shared" si="160"/>
        <v>0.5535714285714286</v>
      </c>
      <c r="U461" s="115">
        <f t="shared" si="150"/>
        <v>198.06451612903226</v>
      </c>
      <c r="V461" s="115">
        <f t="shared" si="161"/>
        <v>1200.6451612903224</v>
      </c>
      <c r="W461">
        <f t="shared" si="151"/>
        <v>1</v>
      </c>
      <c r="X461">
        <f t="shared" si="152"/>
        <v>0</v>
      </c>
      <c r="Y461">
        <f t="shared" si="148"/>
        <v>11.879999999999999</v>
      </c>
      <c r="AA461" s="122">
        <f t="shared" si="149"/>
        <v>29.88</v>
      </c>
      <c r="AB461" s="123">
        <f t="shared" si="162"/>
        <v>4.9799999999999995</v>
      </c>
      <c r="AC461" s="123">
        <f t="shared" si="163"/>
        <v>4</v>
      </c>
    </row>
    <row r="462" spans="1:29" x14ac:dyDescent="0.25">
      <c r="A462" s="7" t="s">
        <v>265</v>
      </c>
      <c r="B462" s="7" t="s">
        <v>259</v>
      </c>
      <c r="C462" s="7">
        <v>7</v>
      </c>
      <c r="D462" s="7">
        <v>7.2</v>
      </c>
      <c r="E462" s="7">
        <v>5.8</v>
      </c>
      <c r="F462" s="7">
        <v>41.76</v>
      </c>
      <c r="G462" s="116">
        <f t="shared" si="153"/>
        <v>29.759999999999998</v>
      </c>
      <c r="H462" s="7">
        <v>37</v>
      </c>
      <c r="I462" s="7" t="s">
        <v>261</v>
      </c>
      <c r="J462" s="130">
        <v>402</v>
      </c>
      <c r="K462" s="130"/>
      <c r="L462" s="115">
        <v>0</v>
      </c>
      <c r="M462" s="114">
        <f t="shared" si="164"/>
        <v>41.76</v>
      </c>
      <c r="N462" s="114">
        <f t="shared" si="154"/>
        <v>25.309090909090909</v>
      </c>
      <c r="O462" s="116">
        <f t="shared" si="155"/>
        <v>18.036363636363635</v>
      </c>
      <c r="P462" s="115">
        <f t="shared" si="156"/>
        <v>5.8</v>
      </c>
      <c r="Q462" s="115">
        <f t="shared" si="157"/>
        <v>4.8</v>
      </c>
      <c r="R462" s="121">
        <f t="shared" si="158"/>
        <v>11.690909090909091</v>
      </c>
      <c r="S462" s="116">
        <f t="shared" si="159"/>
        <v>32.200000000000003</v>
      </c>
      <c r="T462" s="116">
        <f t="shared" si="160"/>
        <v>0.5535714285714286</v>
      </c>
      <c r="U462" s="115">
        <f t="shared" si="150"/>
        <v>198.06451612903226</v>
      </c>
      <c r="V462" s="115">
        <f t="shared" si="161"/>
        <v>1200.6451612903224</v>
      </c>
      <c r="W462">
        <f t="shared" si="151"/>
        <v>1</v>
      </c>
      <c r="X462">
        <f t="shared" si="152"/>
        <v>0</v>
      </c>
      <c r="Y462">
        <f t="shared" si="148"/>
        <v>11.879999999999999</v>
      </c>
      <c r="AA462" s="122">
        <f t="shared" si="149"/>
        <v>29.88</v>
      </c>
      <c r="AB462" s="123">
        <f t="shared" si="162"/>
        <v>4.9799999999999995</v>
      </c>
      <c r="AC462" s="123">
        <f t="shared" si="163"/>
        <v>4</v>
      </c>
    </row>
    <row r="463" spans="1:29" x14ac:dyDescent="0.25">
      <c r="A463" s="7" t="s">
        <v>265</v>
      </c>
      <c r="B463" s="7" t="s">
        <v>259</v>
      </c>
      <c r="C463" s="7">
        <v>8</v>
      </c>
      <c r="D463" s="7">
        <v>7.2</v>
      </c>
      <c r="E463" s="7">
        <v>5.8</v>
      </c>
      <c r="F463" s="7">
        <v>41.76</v>
      </c>
      <c r="G463" s="116">
        <f t="shared" si="153"/>
        <v>29.759999999999998</v>
      </c>
      <c r="H463" s="7">
        <v>39</v>
      </c>
      <c r="I463" s="7" t="s">
        <v>260</v>
      </c>
      <c r="J463" s="130">
        <v>1002</v>
      </c>
      <c r="K463" s="130"/>
      <c r="L463" s="115">
        <v>0</v>
      </c>
      <c r="M463" s="114">
        <f t="shared" si="164"/>
        <v>41.76</v>
      </c>
      <c r="N463" s="114">
        <f t="shared" si="154"/>
        <v>25.309090909090909</v>
      </c>
      <c r="O463" s="116">
        <f t="shared" si="155"/>
        <v>18.036363636363635</v>
      </c>
      <c r="P463" s="115">
        <f t="shared" si="156"/>
        <v>5.8</v>
      </c>
      <c r="Q463" s="115">
        <f t="shared" si="157"/>
        <v>4.8</v>
      </c>
      <c r="R463" s="121">
        <f t="shared" si="158"/>
        <v>13.690909090909091</v>
      </c>
      <c r="S463" s="116">
        <f t="shared" si="159"/>
        <v>34.200000000000003</v>
      </c>
      <c r="T463" s="116">
        <f t="shared" si="160"/>
        <v>0.5535714285714286</v>
      </c>
      <c r="U463" s="115">
        <f t="shared" si="150"/>
        <v>198.06451612903226</v>
      </c>
      <c r="V463" s="115">
        <f t="shared" si="161"/>
        <v>1200.6451612903224</v>
      </c>
      <c r="W463">
        <f t="shared" si="151"/>
        <v>1</v>
      </c>
      <c r="X463">
        <f t="shared" si="152"/>
        <v>0</v>
      </c>
      <c r="Y463">
        <f t="shared" si="148"/>
        <v>11.879999999999999</v>
      </c>
      <c r="AA463" s="122">
        <f t="shared" si="149"/>
        <v>29.88</v>
      </c>
      <c r="AB463" s="123">
        <f t="shared" si="162"/>
        <v>4.9799999999999995</v>
      </c>
      <c r="AC463" s="123">
        <f t="shared" si="163"/>
        <v>4</v>
      </c>
    </row>
    <row r="464" spans="1:29" x14ac:dyDescent="0.25">
      <c r="A464" s="7" t="s">
        <v>265</v>
      </c>
      <c r="B464" s="7" t="s">
        <v>259</v>
      </c>
      <c r="C464" s="7">
        <v>8</v>
      </c>
      <c r="D464" s="7">
        <v>7.2</v>
      </c>
      <c r="E464" s="7">
        <v>5.8</v>
      </c>
      <c r="F464" s="7">
        <v>41.76</v>
      </c>
      <c r="G464" s="116">
        <f t="shared" si="153"/>
        <v>29.759999999999998</v>
      </c>
      <c r="H464" s="7">
        <v>31</v>
      </c>
      <c r="I464" s="7" t="s">
        <v>261</v>
      </c>
      <c r="J464" s="130">
        <v>501</v>
      </c>
      <c r="K464" s="130"/>
      <c r="L464" s="115">
        <v>0</v>
      </c>
      <c r="M464" s="114">
        <f t="shared" si="164"/>
        <v>41.76</v>
      </c>
      <c r="N464" s="114">
        <f t="shared" si="154"/>
        <v>25.309090909090909</v>
      </c>
      <c r="O464" s="116">
        <f t="shared" si="155"/>
        <v>18.036363636363635</v>
      </c>
      <c r="P464" s="115">
        <f t="shared" si="156"/>
        <v>5.8</v>
      </c>
      <c r="Q464" s="115">
        <f t="shared" si="157"/>
        <v>4.8</v>
      </c>
      <c r="R464" s="121">
        <f t="shared" si="158"/>
        <v>5.6909090909090914</v>
      </c>
      <c r="S464" s="116">
        <f t="shared" si="159"/>
        <v>26.2</v>
      </c>
      <c r="T464" s="116">
        <f t="shared" si="160"/>
        <v>0.5535714285714286</v>
      </c>
      <c r="U464" s="115">
        <f t="shared" si="150"/>
        <v>198.06451612903226</v>
      </c>
      <c r="V464" s="115">
        <f t="shared" si="161"/>
        <v>1200.6451612903224</v>
      </c>
      <c r="W464">
        <f t="shared" si="151"/>
        <v>1</v>
      </c>
      <c r="X464">
        <f t="shared" si="152"/>
        <v>0</v>
      </c>
      <c r="Y464">
        <f t="shared" si="148"/>
        <v>11.879999999999999</v>
      </c>
      <c r="AA464" s="122">
        <f t="shared" si="149"/>
        <v>29.88</v>
      </c>
      <c r="AB464" s="123">
        <f t="shared" si="162"/>
        <v>4.9799999999999995</v>
      </c>
      <c r="AC464" s="123">
        <f t="shared" si="163"/>
        <v>4</v>
      </c>
    </row>
    <row r="465" spans="1:29" x14ac:dyDescent="0.25">
      <c r="A465" s="7" t="s">
        <v>265</v>
      </c>
      <c r="B465" s="7" t="s">
        <v>259</v>
      </c>
      <c r="C465" s="7">
        <v>9</v>
      </c>
      <c r="D465" s="7">
        <v>7.2</v>
      </c>
      <c r="E465" s="7">
        <v>5.8</v>
      </c>
      <c r="F465" s="7">
        <v>41.76</v>
      </c>
      <c r="G465" s="116">
        <f t="shared" si="153"/>
        <v>29.759999999999998</v>
      </c>
      <c r="H465" s="7">
        <v>45</v>
      </c>
      <c r="I465" s="7" t="s">
        <v>260</v>
      </c>
      <c r="J465" s="130">
        <v>1101</v>
      </c>
      <c r="K465" s="130"/>
      <c r="L465" s="115">
        <v>0</v>
      </c>
      <c r="M465" s="114">
        <f t="shared" si="164"/>
        <v>41.76</v>
      </c>
      <c r="N465" s="114">
        <f t="shared" si="154"/>
        <v>25.309090909090909</v>
      </c>
      <c r="O465" s="116">
        <f t="shared" si="155"/>
        <v>18.036363636363635</v>
      </c>
      <c r="P465" s="115">
        <f t="shared" si="156"/>
        <v>5.8</v>
      </c>
      <c r="Q465" s="115">
        <f t="shared" si="157"/>
        <v>4.8</v>
      </c>
      <c r="R465" s="121">
        <f t="shared" si="158"/>
        <v>19.690909090909091</v>
      </c>
      <c r="S465" s="116">
        <f t="shared" si="159"/>
        <v>40.200000000000003</v>
      </c>
      <c r="T465" s="116">
        <f t="shared" si="160"/>
        <v>0.5535714285714286</v>
      </c>
      <c r="U465" s="115">
        <f t="shared" si="150"/>
        <v>198.06451612903226</v>
      </c>
      <c r="V465" s="115">
        <f t="shared" si="161"/>
        <v>1200.6451612903224</v>
      </c>
      <c r="W465">
        <f t="shared" si="151"/>
        <v>1</v>
      </c>
      <c r="X465">
        <f t="shared" si="152"/>
        <v>0</v>
      </c>
      <c r="Y465">
        <f t="shared" si="148"/>
        <v>11.879999999999999</v>
      </c>
      <c r="AA465" s="122">
        <f t="shared" si="149"/>
        <v>29.88</v>
      </c>
      <c r="AB465" s="123">
        <f t="shared" si="162"/>
        <v>4.9799999999999995</v>
      </c>
      <c r="AC465" s="123">
        <f t="shared" si="163"/>
        <v>4</v>
      </c>
    </row>
    <row r="466" spans="1:29" x14ac:dyDescent="0.25">
      <c r="A466" s="7" t="s">
        <v>265</v>
      </c>
      <c r="B466" s="7" t="s">
        <v>259</v>
      </c>
      <c r="C466" s="7">
        <v>9</v>
      </c>
      <c r="D466" s="7">
        <v>7.2</v>
      </c>
      <c r="E466" s="7">
        <v>5.8</v>
      </c>
      <c r="F466" s="7">
        <v>41.76</v>
      </c>
      <c r="G466" s="116">
        <f t="shared" si="153"/>
        <v>29.759999999999998</v>
      </c>
      <c r="H466" s="7">
        <v>30</v>
      </c>
      <c r="I466" s="7" t="s">
        <v>261</v>
      </c>
      <c r="J466" s="130">
        <v>502</v>
      </c>
      <c r="K466" s="130"/>
      <c r="L466" s="115">
        <v>0</v>
      </c>
      <c r="M466" s="114">
        <f t="shared" si="164"/>
        <v>41.76</v>
      </c>
      <c r="N466" s="114">
        <f t="shared" si="154"/>
        <v>25.309090909090909</v>
      </c>
      <c r="O466" s="116">
        <f t="shared" si="155"/>
        <v>18.036363636363635</v>
      </c>
      <c r="P466" s="115">
        <f t="shared" si="156"/>
        <v>5.8</v>
      </c>
      <c r="Q466" s="115">
        <f t="shared" si="157"/>
        <v>4.8</v>
      </c>
      <c r="R466" s="121">
        <f t="shared" si="158"/>
        <v>4.6909090909090914</v>
      </c>
      <c r="S466" s="116">
        <f t="shared" si="159"/>
        <v>25.2</v>
      </c>
      <c r="T466" s="116">
        <f t="shared" si="160"/>
        <v>0.5535714285714286</v>
      </c>
      <c r="U466" s="115">
        <f t="shared" si="150"/>
        <v>198.06451612903226</v>
      </c>
      <c r="V466" s="115">
        <f t="shared" si="161"/>
        <v>1200.6451612903224</v>
      </c>
      <c r="W466">
        <f t="shared" si="151"/>
        <v>1</v>
      </c>
      <c r="X466">
        <f t="shared" si="152"/>
        <v>0</v>
      </c>
      <c r="Y466">
        <f t="shared" si="148"/>
        <v>11.879999999999999</v>
      </c>
      <c r="AA466" s="122">
        <f t="shared" si="149"/>
        <v>29.88</v>
      </c>
      <c r="AB466" s="123">
        <f t="shared" si="162"/>
        <v>4.9799999999999995</v>
      </c>
      <c r="AC466" s="123">
        <f t="shared" si="163"/>
        <v>4</v>
      </c>
    </row>
    <row r="467" spans="1:29" x14ac:dyDescent="0.25">
      <c r="A467" s="7" t="s">
        <v>378</v>
      </c>
      <c r="B467" s="7" t="s">
        <v>379</v>
      </c>
      <c r="C467" s="7">
        <v>1</v>
      </c>
      <c r="D467" s="7">
        <v>7.5</v>
      </c>
      <c r="E467" s="7">
        <v>8.25</v>
      </c>
      <c r="F467" s="7">
        <v>61.875</v>
      </c>
      <c r="G467" s="116">
        <f t="shared" si="153"/>
        <v>49.875</v>
      </c>
      <c r="H467" s="7">
        <v>34</v>
      </c>
      <c r="I467" s="7" t="s">
        <v>260</v>
      </c>
      <c r="J467" s="130">
        <v>601</v>
      </c>
      <c r="K467" s="130"/>
      <c r="L467" s="115">
        <v>0</v>
      </c>
      <c r="M467" s="114">
        <f t="shared" si="164"/>
        <v>61.875</v>
      </c>
      <c r="N467" s="114">
        <f t="shared" si="154"/>
        <v>37.5</v>
      </c>
      <c r="O467" s="116">
        <f t="shared" si="155"/>
        <v>30.22727272727273</v>
      </c>
      <c r="P467" s="115">
        <f t="shared" si="156"/>
        <v>8.59375</v>
      </c>
      <c r="Q467" s="115">
        <f t="shared" si="157"/>
        <v>7.59375</v>
      </c>
      <c r="R467" s="121">
        <f t="shared" si="158"/>
        <v>-3.5</v>
      </c>
      <c r="S467" s="116">
        <f t="shared" si="159"/>
        <v>26.40625</v>
      </c>
      <c r="T467" s="116">
        <f t="shared" si="160"/>
        <v>0.67512690355329952</v>
      </c>
      <c r="U467" s="115">
        <f t="shared" si="150"/>
        <v>144.3984962406015</v>
      </c>
      <c r="V467" s="115">
        <f t="shared" si="161"/>
        <v>966.46616541353387</v>
      </c>
      <c r="W467">
        <f t="shared" si="151"/>
        <v>0</v>
      </c>
      <c r="X467">
        <f t="shared" si="152"/>
        <v>1</v>
      </c>
      <c r="Y467">
        <v>0</v>
      </c>
      <c r="Z467">
        <f t="shared" ref="Z467:Z488" si="165">+E467*1.65</f>
        <v>13.612499999999999</v>
      </c>
      <c r="AA467" s="122">
        <f t="shared" ref="AA467:AA488" si="166">+F467-Z467</f>
        <v>48.262500000000003</v>
      </c>
      <c r="AB467" s="123">
        <f t="shared" si="162"/>
        <v>8.0437500000000011</v>
      </c>
      <c r="AC467" s="123">
        <f t="shared" si="163"/>
        <v>8</v>
      </c>
    </row>
    <row r="468" spans="1:29" x14ac:dyDescent="0.25">
      <c r="A468" s="7" t="s">
        <v>378</v>
      </c>
      <c r="B468" s="7" t="s">
        <v>379</v>
      </c>
      <c r="C468" s="7">
        <v>1</v>
      </c>
      <c r="D468" s="7">
        <v>7.5</v>
      </c>
      <c r="E468" s="7">
        <v>8.25</v>
      </c>
      <c r="F468" s="7">
        <v>61.875</v>
      </c>
      <c r="G468" s="116">
        <f t="shared" si="153"/>
        <v>49.875</v>
      </c>
      <c r="H468" s="7">
        <v>24</v>
      </c>
      <c r="I468" s="7" t="s">
        <v>261</v>
      </c>
      <c r="J468" s="130">
        <v>101</v>
      </c>
      <c r="K468" s="130"/>
      <c r="L468" s="115">
        <v>0</v>
      </c>
      <c r="M468" s="114">
        <f t="shared" si="164"/>
        <v>61.875</v>
      </c>
      <c r="N468" s="114">
        <f t="shared" si="154"/>
        <v>37.5</v>
      </c>
      <c r="O468" s="116">
        <f t="shared" si="155"/>
        <v>30.22727272727273</v>
      </c>
      <c r="P468" s="115">
        <f t="shared" si="156"/>
        <v>8.59375</v>
      </c>
      <c r="Q468" s="115">
        <f t="shared" si="157"/>
        <v>7.59375</v>
      </c>
      <c r="R468" s="121">
        <f t="shared" si="158"/>
        <v>-13.5</v>
      </c>
      <c r="S468" s="116">
        <f t="shared" si="159"/>
        <v>16.40625</v>
      </c>
      <c r="T468" s="116">
        <f t="shared" si="160"/>
        <v>0.67512690355329952</v>
      </c>
      <c r="U468" s="115">
        <f t="shared" si="150"/>
        <v>144.3984962406015</v>
      </c>
      <c r="V468" s="115">
        <f t="shared" si="161"/>
        <v>966.46616541353387</v>
      </c>
      <c r="W468">
        <f t="shared" si="151"/>
        <v>0</v>
      </c>
      <c r="X468">
        <f t="shared" si="152"/>
        <v>1</v>
      </c>
      <c r="Y468">
        <v>0</v>
      </c>
      <c r="Z468">
        <f t="shared" si="165"/>
        <v>13.612499999999999</v>
      </c>
      <c r="AA468" s="122">
        <f t="shared" si="166"/>
        <v>48.262500000000003</v>
      </c>
      <c r="AB468" s="123">
        <f t="shared" si="162"/>
        <v>8.0437500000000011</v>
      </c>
      <c r="AC468" s="123">
        <f t="shared" si="163"/>
        <v>8</v>
      </c>
    </row>
    <row r="469" spans="1:29" x14ac:dyDescent="0.25">
      <c r="A469" s="7" t="s">
        <v>378</v>
      </c>
      <c r="B469" s="7" t="s">
        <v>379</v>
      </c>
      <c r="C469" s="7">
        <v>2</v>
      </c>
      <c r="D469" s="7">
        <v>7.5</v>
      </c>
      <c r="E469" s="7">
        <v>8.6999999999999993</v>
      </c>
      <c r="F469" s="7">
        <v>65.25</v>
      </c>
      <c r="G469" s="116">
        <f t="shared" si="153"/>
        <v>53.25</v>
      </c>
      <c r="H469" s="7">
        <v>28</v>
      </c>
      <c r="I469" s="7" t="s">
        <v>260</v>
      </c>
      <c r="J469" s="130">
        <v>602</v>
      </c>
      <c r="K469" s="130"/>
      <c r="L469" s="115">
        <v>0</v>
      </c>
      <c r="M469" s="114">
        <f t="shared" si="164"/>
        <v>65.25</v>
      </c>
      <c r="N469" s="114">
        <f t="shared" si="154"/>
        <v>39.545454545454547</v>
      </c>
      <c r="O469" s="116">
        <f t="shared" si="155"/>
        <v>32.272727272727273</v>
      </c>
      <c r="P469" s="115">
        <f t="shared" si="156"/>
        <v>9.0625</v>
      </c>
      <c r="Q469" s="115">
        <f t="shared" si="157"/>
        <v>8.0625</v>
      </c>
      <c r="R469" s="121">
        <f t="shared" si="158"/>
        <v>-11.545454545454547</v>
      </c>
      <c r="S469" s="116">
        <f t="shared" si="159"/>
        <v>19.9375</v>
      </c>
      <c r="T469" s="116">
        <f t="shared" si="160"/>
        <v>0.68932038834951459</v>
      </c>
      <c r="U469" s="115">
        <f t="shared" si="150"/>
        <v>139.36619718309859</v>
      </c>
      <c r="V469" s="115">
        <f t="shared" si="161"/>
        <v>944.50704225352115</v>
      </c>
      <c r="W469">
        <f t="shared" si="151"/>
        <v>0</v>
      </c>
      <c r="X469">
        <f t="shared" si="152"/>
        <v>1</v>
      </c>
      <c r="Y469">
        <v>0</v>
      </c>
      <c r="Z469">
        <f t="shared" si="165"/>
        <v>14.354999999999999</v>
      </c>
      <c r="AA469" s="122">
        <f t="shared" si="166"/>
        <v>50.895000000000003</v>
      </c>
      <c r="AB469" s="123">
        <f t="shared" si="162"/>
        <v>8.4824999999999999</v>
      </c>
      <c r="AC469" s="123">
        <f t="shared" si="163"/>
        <v>8</v>
      </c>
    </row>
    <row r="470" spans="1:29" x14ac:dyDescent="0.25">
      <c r="A470" s="7" t="s">
        <v>378</v>
      </c>
      <c r="B470" s="7" t="s">
        <v>379</v>
      </c>
      <c r="C470" s="7">
        <v>2</v>
      </c>
      <c r="D470" s="7">
        <v>7.5</v>
      </c>
      <c r="E470" s="7">
        <v>8.6999999999999993</v>
      </c>
      <c r="F470" s="7">
        <v>65.25</v>
      </c>
      <c r="G470" s="116">
        <f t="shared" si="153"/>
        <v>53.25</v>
      </c>
      <c r="H470" s="7">
        <v>25</v>
      </c>
      <c r="I470" s="7" t="s">
        <v>261</v>
      </c>
      <c r="J470" s="130">
        <v>102</v>
      </c>
      <c r="K470" s="130"/>
      <c r="L470" s="115">
        <v>0</v>
      </c>
      <c r="M470" s="114">
        <f t="shared" si="164"/>
        <v>65.25</v>
      </c>
      <c r="N470" s="114">
        <f t="shared" si="154"/>
        <v>39.545454545454547</v>
      </c>
      <c r="O470" s="116">
        <f t="shared" si="155"/>
        <v>32.272727272727273</v>
      </c>
      <c r="P470" s="115">
        <f t="shared" si="156"/>
        <v>9.0625</v>
      </c>
      <c r="Q470" s="115">
        <f t="shared" si="157"/>
        <v>8.0625</v>
      </c>
      <c r="R470" s="121">
        <f t="shared" si="158"/>
        <v>-14.545454545454547</v>
      </c>
      <c r="S470" s="116">
        <f t="shared" si="159"/>
        <v>16.9375</v>
      </c>
      <c r="T470" s="116">
        <f t="shared" si="160"/>
        <v>0.68932038834951459</v>
      </c>
      <c r="U470" s="115">
        <f t="shared" si="150"/>
        <v>139.36619718309859</v>
      </c>
      <c r="V470" s="115">
        <f t="shared" si="161"/>
        <v>944.50704225352115</v>
      </c>
      <c r="W470">
        <f t="shared" si="151"/>
        <v>0</v>
      </c>
      <c r="X470">
        <f t="shared" si="152"/>
        <v>1</v>
      </c>
      <c r="Y470">
        <v>0</v>
      </c>
      <c r="Z470">
        <f t="shared" si="165"/>
        <v>14.354999999999999</v>
      </c>
      <c r="AA470" s="122">
        <f t="shared" si="166"/>
        <v>50.895000000000003</v>
      </c>
      <c r="AB470" s="123">
        <f t="shared" si="162"/>
        <v>8.4824999999999999</v>
      </c>
      <c r="AC470" s="123">
        <f t="shared" si="163"/>
        <v>8</v>
      </c>
    </row>
    <row r="471" spans="1:29" x14ac:dyDescent="0.25">
      <c r="A471" s="7" t="s">
        <v>378</v>
      </c>
      <c r="B471" s="7" t="s">
        <v>379</v>
      </c>
      <c r="C471" s="7">
        <v>3</v>
      </c>
      <c r="D471" s="7">
        <v>7.5</v>
      </c>
      <c r="E471" s="7">
        <v>8.93</v>
      </c>
      <c r="F471" s="7">
        <v>66.974999999999994</v>
      </c>
      <c r="G471" s="116">
        <f t="shared" si="153"/>
        <v>54.974999999999994</v>
      </c>
      <c r="H471" s="7">
        <v>45</v>
      </c>
      <c r="I471" s="7" t="s">
        <v>260</v>
      </c>
      <c r="J471" s="130">
        <v>701</v>
      </c>
      <c r="K471" s="130"/>
      <c r="L471" s="115">
        <v>0</v>
      </c>
      <c r="M471" s="114">
        <f t="shared" si="164"/>
        <v>66.974999999999994</v>
      </c>
      <c r="N471" s="114">
        <f t="shared" si="154"/>
        <v>40.590909090909086</v>
      </c>
      <c r="O471" s="116">
        <f t="shared" si="155"/>
        <v>33.318181818181813</v>
      </c>
      <c r="P471" s="115">
        <f t="shared" si="156"/>
        <v>9.3020833333333321</v>
      </c>
      <c r="Q471" s="115">
        <f t="shared" si="157"/>
        <v>8.3020833333333321</v>
      </c>
      <c r="R471" s="121">
        <f t="shared" si="158"/>
        <v>4.4090909090909136</v>
      </c>
      <c r="S471" s="116">
        <f t="shared" si="159"/>
        <v>36.697916666666671</v>
      </c>
      <c r="T471" s="116">
        <f t="shared" si="160"/>
        <v>0.6961063627730294</v>
      </c>
      <c r="U471" s="115">
        <f t="shared" si="150"/>
        <v>137.03274215552526</v>
      </c>
      <c r="V471" s="115">
        <f t="shared" si="161"/>
        <v>934.32469304229198</v>
      </c>
      <c r="W471">
        <f t="shared" si="151"/>
        <v>0</v>
      </c>
      <c r="X471">
        <f t="shared" si="152"/>
        <v>1</v>
      </c>
      <c r="Y471">
        <v>0</v>
      </c>
      <c r="Z471">
        <f t="shared" si="165"/>
        <v>14.734499999999999</v>
      </c>
      <c r="AA471" s="122">
        <f t="shared" si="166"/>
        <v>52.240499999999997</v>
      </c>
      <c r="AB471" s="123">
        <f t="shared" si="162"/>
        <v>8.7067499999999995</v>
      </c>
      <c r="AC471" s="123">
        <f t="shared" si="163"/>
        <v>8</v>
      </c>
    </row>
    <row r="472" spans="1:29" x14ac:dyDescent="0.25">
      <c r="A472" s="7" t="s">
        <v>378</v>
      </c>
      <c r="B472" s="7" t="s">
        <v>379</v>
      </c>
      <c r="C472" s="7">
        <v>3</v>
      </c>
      <c r="D472" s="7">
        <v>7.5</v>
      </c>
      <c r="E472" s="7">
        <v>8.93</v>
      </c>
      <c r="F472" s="7">
        <v>66.974999999999994</v>
      </c>
      <c r="G472" s="116">
        <f t="shared" si="153"/>
        <v>54.974999999999994</v>
      </c>
      <c r="H472" s="7">
        <v>29</v>
      </c>
      <c r="I472" s="7" t="s">
        <v>261</v>
      </c>
      <c r="J472" s="130">
        <v>201</v>
      </c>
      <c r="K472" s="130"/>
      <c r="L472" s="115">
        <v>0</v>
      </c>
      <c r="M472" s="114">
        <f t="shared" si="164"/>
        <v>66.974999999999994</v>
      </c>
      <c r="N472" s="114">
        <f t="shared" si="154"/>
        <v>40.590909090909086</v>
      </c>
      <c r="O472" s="116">
        <f t="shared" si="155"/>
        <v>33.318181818181813</v>
      </c>
      <c r="P472" s="115">
        <f t="shared" si="156"/>
        <v>9.3020833333333321</v>
      </c>
      <c r="Q472" s="115">
        <f t="shared" si="157"/>
        <v>8.3020833333333321</v>
      </c>
      <c r="R472" s="121">
        <f t="shared" si="158"/>
        <v>-11.590909090909086</v>
      </c>
      <c r="S472" s="116">
        <f t="shared" si="159"/>
        <v>20.697916666666668</v>
      </c>
      <c r="T472" s="116">
        <f t="shared" si="160"/>
        <v>0.6961063627730294</v>
      </c>
      <c r="U472" s="115">
        <f t="shared" si="150"/>
        <v>137.03274215552526</v>
      </c>
      <c r="V472" s="115">
        <f t="shared" si="161"/>
        <v>934.32469304229198</v>
      </c>
      <c r="W472">
        <f t="shared" si="151"/>
        <v>0</v>
      </c>
      <c r="X472">
        <f t="shared" si="152"/>
        <v>1</v>
      </c>
      <c r="Y472">
        <v>0</v>
      </c>
      <c r="Z472">
        <f t="shared" si="165"/>
        <v>14.734499999999999</v>
      </c>
      <c r="AA472" s="122">
        <f t="shared" si="166"/>
        <v>52.240499999999997</v>
      </c>
      <c r="AB472" s="123">
        <f t="shared" si="162"/>
        <v>8.7067499999999995</v>
      </c>
      <c r="AC472" s="123">
        <f t="shared" si="163"/>
        <v>8</v>
      </c>
    </row>
    <row r="473" spans="1:29" x14ac:dyDescent="0.25">
      <c r="A473" s="7" t="s">
        <v>378</v>
      </c>
      <c r="B473" s="7" t="s">
        <v>379</v>
      </c>
      <c r="C473" s="7">
        <v>4</v>
      </c>
      <c r="D473" s="7">
        <v>7.5</v>
      </c>
      <c r="E473" s="7">
        <v>7.92</v>
      </c>
      <c r="F473" s="7">
        <v>59.4</v>
      </c>
      <c r="G473" s="116">
        <f t="shared" si="153"/>
        <v>47.4</v>
      </c>
      <c r="H473" s="7">
        <v>45</v>
      </c>
      <c r="I473" s="7" t="s">
        <v>260</v>
      </c>
      <c r="J473" s="130">
        <v>702</v>
      </c>
      <c r="K473" s="130"/>
      <c r="L473" s="115">
        <v>0</v>
      </c>
      <c r="M473" s="114">
        <f t="shared" si="164"/>
        <v>59.4</v>
      </c>
      <c r="N473" s="114">
        <f t="shared" si="154"/>
        <v>36</v>
      </c>
      <c r="O473" s="116">
        <f t="shared" si="155"/>
        <v>28.727272727272727</v>
      </c>
      <c r="P473" s="115">
        <f t="shared" si="156"/>
        <v>8.25</v>
      </c>
      <c r="Q473" s="115">
        <f t="shared" si="157"/>
        <v>7.25</v>
      </c>
      <c r="R473" s="121">
        <f t="shared" si="158"/>
        <v>9</v>
      </c>
      <c r="S473" s="116">
        <f t="shared" si="159"/>
        <v>37.75</v>
      </c>
      <c r="T473" s="116">
        <f t="shared" si="160"/>
        <v>0.66386554621848737</v>
      </c>
      <c r="U473" s="115">
        <f t="shared" si="150"/>
        <v>148.54430379746836</v>
      </c>
      <c r="V473" s="115">
        <f t="shared" si="161"/>
        <v>984.55696202531658</v>
      </c>
      <c r="W473">
        <f t="shared" si="151"/>
        <v>0</v>
      </c>
      <c r="X473">
        <f t="shared" si="152"/>
        <v>1</v>
      </c>
      <c r="Y473">
        <v>0</v>
      </c>
      <c r="Z473">
        <f t="shared" si="165"/>
        <v>13.068</v>
      </c>
      <c r="AA473" s="122">
        <f t="shared" si="166"/>
        <v>46.332000000000001</v>
      </c>
      <c r="AB473" s="123">
        <f t="shared" si="162"/>
        <v>7.7220000000000004</v>
      </c>
      <c r="AC473" s="123">
        <f t="shared" si="163"/>
        <v>7</v>
      </c>
    </row>
    <row r="474" spans="1:29" x14ac:dyDescent="0.25">
      <c r="A474" s="7" t="s">
        <v>378</v>
      </c>
      <c r="B474" s="7" t="s">
        <v>379</v>
      </c>
      <c r="C474" s="7">
        <v>4</v>
      </c>
      <c r="D474" s="7">
        <v>7.5</v>
      </c>
      <c r="E474" s="7">
        <v>7.92</v>
      </c>
      <c r="F474" s="7">
        <v>59.4</v>
      </c>
      <c r="G474" s="116">
        <f t="shared" si="153"/>
        <v>47.4</v>
      </c>
      <c r="H474" s="7">
        <v>30</v>
      </c>
      <c r="I474" s="7" t="s">
        <v>261</v>
      </c>
      <c r="J474" s="130">
        <v>202</v>
      </c>
      <c r="K474" s="130"/>
      <c r="L474" s="115">
        <v>0</v>
      </c>
      <c r="M474" s="114">
        <f t="shared" si="164"/>
        <v>59.4</v>
      </c>
      <c r="N474" s="114">
        <f t="shared" si="154"/>
        <v>36</v>
      </c>
      <c r="O474" s="116">
        <f t="shared" si="155"/>
        <v>28.727272727272727</v>
      </c>
      <c r="P474" s="115">
        <f t="shared" si="156"/>
        <v>8.25</v>
      </c>
      <c r="Q474" s="115">
        <f t="shared" si="157"/>
        <v>7.25</v>
      </c>
      <c r="R474" s="121">
        <f t="shared" si="158"/>
        <v>-6</v>
      </c>
      <c r="S474" s="116">
        <f t="shared" si="159"/>
        <v>22.75</v>
      </c>
      <c r="T474" s="116">
        <f t="shared" si="160"/>
        <v>0.66386554621848737</v>
      </c>
      <c r="U474" s="115">
        <f t="shared" si="150"/>
        <v>148.54430379746836</v>
      </c>
      <c r="V474" s="115">
        <f t="shared" si="161"/>
        <v>984.55696202531658</v>
      </c>
      <c r="W474">
        <f t="shared" si="151"/>
        <v>0</v>
      </c>
      <c r="X474">
        <f t="shared" si="152"/>
        <v>1</v>
      </c>
      <c r="Y474">
        <v>0</v>
      </c>
      <c r="Z474">
        <f t="shared" si="165"/>
        <v>13.068</v>
      </c>
      <c r="AA474" s="122">
        <f t="shared" si="166"/>
        <v>46.332000000000001</v>
      </c>
      <c r="AB474" s="123">
        <f t="shared" si="162"/>
        <v>7.7220000000000004</v>
      </c>
      <c r="AC474" s="123">
        <f t="shared" si="163"/>
        <v>7</v>
      </c>
    </row>
    <row r="475" spans="1:29" x14ac:dyDescent="0.25">
      <c r="A475" s="7" t="s">
        <v>378</v>
      </c>
      <c r="B475" s="7" t="s">
        <v>379</v>
      </c>
      <c r="C475" s="7">
        <v>5</v>
      </c>
      <c r="D475" s="7">
        <v>7.5</v>
      </c>
      <c r="E475" s="7">
        <v>7.92</v>
      </c>
      <c r="F475" s="7">
        <v>59.4</v>
      </c>
      <c r="G475" s="116">
        <f t="shared" si="153"/>
        <v>47.4</v>
      </c>
      <c r="H475" s="7">
        <v>34</v>
      </c>
      <c r="I475" s="7" t="s">
        <v>260</v>
      </c>
      <c r="J475" s="130">
        <v>801</v>
      </c>
      <c r="K475" s="130"/>
      <c r="L475" s="115">
        <v>0</v>
      </c>
      <c r="M475" s="114">
        <f t="shared" si="164"/>
        <v>59.4</v>
      </c>
      <c r="N475" s="114">
        <f t="shared" si="154"/>
        <v>36</v>
      </c>
      <c r="O475" s="116">
        <f t="shared" si="155"/>
        <v>28.727272727272727</v>
      </c>
      <c r="P475" s="115">
        <f t="shared" si="156"/>
        <v>8.25</v>
      </c>
      <c r="Q475" s="115">
        <f t="shared" si="157"/>
        <v>7.25</v>
      </c>
      <c r="R475" s="121">
        <f t="shared" si="158"/>
        <v>-2</v>
      </c>
      <c r="S475" s="116">
        <f t="shared" si="159"/>
        <v>26.75</v>
      </c>
      <c r="T475" s="116">
        <f t="shared" si="160"/>
        <v>0.66386554621848737</v>
      </c>
      <c r="U475" s="115">
        <f t="shared" si="150"/>
        <v>148.54430379746836</v>
      </c>
      <c r="V475" s="115">
        <f t="shared" si="161"/>
        <v>984.55696202531658</v>
      </c>
      <c r="W475">
        <f t="shared" si="151"/>
        <v>0</v>
      </c>
      <c r="X475">
        <f t="shared" si="152"/>
        <v>1</v>
      </c>
      <c r="Y475">
        <v>0</v>
      </c>
      <c r="Z475">
        <f t="shared" si="165"/>
        <v>13.068</v>
      </c>
      <c r="AA475" s="122">
        <f t="shared" si="166"/>
        <v>46.332000000000001</v>
      </c>
      <c r="AB475" s="123">
        <f t="shared" si="162"/>
        <v>7.7220000000000004</v>
      </c>
      <c r="AC475" s="123">
        <f t="shared" si="163"/>
        <v>7</v>
      </c>
    </row>
    <row r="476" spans="1:29" x14ac:dyDescent="0.25">
      <c r="A476" s="7" t="s">
        <v>378</v>
      </c>
      <c r="B476" s="7" t="s">
        <v>379</v>
      </c>
      <c r="C476" s="7">
        <v>5</v>
      </c>
      <c r="D476" s="7">
        <v>7.5</v>
      </c>
      <c r="E476" s="7">
        <v>7.92</v>
      </c>
      <c r="F476" s="7">
        <v>59.4</v>
      </c>
      <c r="G476" s="116">
        <f t="shared" si="153"/>
        <v>47.4</v>
      </c>
      <c r="H476" s="7">
        <v>23</v>
      </c>
      <c r="I476" s="7" t="s">
        <v>261</v>
      </c>
      <c r="J476" s="130">
        <v>301</v>
      </c>
      <c r="K476" s="130"/>
      <c r="L476" s="115">
        <v>0</v>
      </c>
      <c r="M476" s="114">
        <f t="shared" si="164"/>
        <v>59.4</v>
      </c>
      <c r="N476" s="114">
        <f t="shared" si="154"/>
        <v>36</v>
      </c>
      <c r="O476" s="116">
        <f t="shared" si="155"/>
        <v>28.727272727272727</v>
      </c>
      <c r="P476" s="115">
        <f t="shared" si="156"/>
        <v>8.25</v>
      </c>
      <c r="Q476" s="115">
        <f t="shared" si="157"/>
        <v>7.25</v>
      </c>
      <c r="R476" s="121">
        <f t="shared" si="158"/>
        <v>-13</v>
      </c>
      <c r="S476" s="116">
        <f t="shared" si="159"/>
        <v>15.75</v>
      </c>
      <c r="T476" s="116">
        <f t="shared" si="160"/>
        <v>0.66386554621848737</v>
      </c>
      <c r="U476" s="115">
        <f t="shared" si="150"/>
        <v>148.54430379746836</v>
      </c>
      <c r="V476" s="115">
        <f t="shared" si="161"/>
        <v>984.55696202531658</v>
      </c>
      <c r="W476">
        <f t="shared" si="151"/>
        <v>0</v>
      </c>
      <c r="X476">
        <f t="shared" si="152"/>
        <v>1</v>
      </c>
      <c r="Y476">
        <v>0</v>
      </c>
      <c r="Z476">
        <f t="shared" si="165"/>
        <v>13.068</v>
      </c>
      <c r="AA476" s="122">
        <f t="shared" si="166"/>
        <v>46.332000000000001</v>
      </c>
      <c r="AB476" s="123">
        <f t="shared" si="162"/>
        <v>7.7220000000000004</v>
      </c>
      <c r="AC476" s="123">
        <f t="shared" si="163"/>
        <v>7</v>
      </c>
    </row>
    <row r="477" spans="1:29" x14ac:dyDescent="0.25">
      <c r="A477" s="7" t="s">
        <v>378</v>
      </c>
      <c r="B477" s="7" t="s">
        <v>379</v>
      </c>
      <c r="C477" s="7">
        <v>6</v>
      </c>
      <c r="D477" s="7">
        <v>7.5</v>
      </c>
      <c r="E477" s="7">
        <v>7.92</v>
      </c>
      <c r="F477" s="7">
        <v>59.4</v>
      </c>
      <c r="G477" s="116">
        <f t="shared" si="153"/>
        <v>47.4</v>
      </c>
      <c r="H477" s="7">
        <v>34</v>
      </c>
      <c r="I477" s="7" t="s">
        <v>260</v>
      </c>
      <c r="J477" s="130">
        <v>802</v>
      </c>
      <c r="K477" s="130"/>
      <c r="L477" s="115">
        <v>0</v>
      </c>
      <c r="M477" s="114">
        <f t="shared" si="164"/>
        <v>59.4</v>
      </c>
      <c r="N477" s="114">
        <f t="shared" si="154"/>
        <v>36</v>
      </c>
      <c r="O477" s="116">
        <f t="shared" si="155"/>
        <v>28.727272727272727</v>
      </c>
      <c r="P477" s="115">
        <f t="shared" si="156"/>
        <v>8.25</v>
      </c>
      <c r="Q477" s="115">
        <f t="shared" si="157"/>
        <v>7.25</v>
      </c>
      <c r="R477" s="121">
        <f t="shared" si="158"/>
        <v>-2</v>
      </c>
      <c r="S477" s="116">
        <f t="shared" si="159"/>
        <v>26.75</v>
      </c>
      <c r="T477" s="116">
        <f t="shared" si="160"/>
        <v>0.66386554621848737</v>
      </c>
      <c r="U477" s="115">
        <f t="shared" si="150"/>
        <v>148.54430379746836</v>
      </c>
      <c r="V477" s="115">
        <f t="shared" si="161"/>
        <v>984.55696202531658</v>
      </c>
      <c r="W477">
        <f t="shared" si="151"/>
        <v>0</v>
      </c>
      <c r="X477">
        <f t="shared" si="152"/>
        <v>1</v>
      </c>
      <c r="Y477">
        <v>0</v>
      </c>
      <c r="Z477">
        <f t="shared" si="165"/>
        <v>13.068</v>
      </c>
      <c r="AA477" s="122">
        <f t="shared" si="166"/>
        <v>46.332000000000001</v>
      </c>
      <c r="AB477" s="123">
        <f t="shared" si="162"/>
        <v>7.7220000000000004</v>
      </c>
      <c r="AC477" s="123">
        <f t="shared" si="163"/>
        <v>7</v>
      </c>
    </row>
    <row r="478" spans="1:29" x14ac:dyDescent="0.25">
      <c r="A478" s="7" t="s">
        <v>378</v>
      </c>
      <c r="B478" s="7" t="s">
        <v>379</v>
      </c>
      <c r="C478" s="7">
        <v>6</v>
      </c>
      <c r="D478" s="7">
        <v>7.5</v>
      </c>
      <c r="E478" s="7">
        <v>7.92</v>
      </c>
      <c r="F478" s="7">
        <v>59.4</v>
      </c>
      <c r="G478" s="116">
        <f t="shared" si="153"/>
        <v>47.4</v>
      </c>
      <c r="H478" s="7">
        <v>22</v>
      </c>
      <c r="I478" s="7" t="s">
        <v>261</v>
      </c>
      <c r="J478" s="130">
        <v>302</v>
      </c>
      <c r="K478" s="130"/>
      <c r="L478" s="115">
        <v>0</v>
      </c>
      <c r="M478" s="114">
        <f t="shared" si="164"/>
        <v>59.4</v>
      </c>
      <c r="N478" s="114">
        <f t="shared" si="154"/>
        <v>36</v>
      </c>
      <c r="O478" s="116">
        <f t="shared" si="155"/>
        <v>28.727272727272727</v>
      </c>
      <c r="P478" s="115">
        <f t="shared" si="156"/>
        <v>8.25</v>
      </c>
      <c r="Q478" s="115">
        <f t="shared" si="157"/>
        <v>7.25</v>
      </c>
      <c r="R478" s="121">
        <f t="shared" si="158"/>
        <v>-14</v>
      </c>
      <c r="S478" s="116">
        <f t="shared" si="159"/>
        <v>14.75</v>
      </c>
      <c r="T478" s="116">
        <f t="shared" si="160"/>
        <v>0.66386554621848737</v>
      </c>
      <c r="U478" s="115">
        <f t="shared" si="150"/>
        <v>148.54430379746836</v>
      </c>
      <c r="V478" s="115">
        <f t="shared" si="161"/>
        <v>984.55696202531658</v>
      </c>
      <c r="W478">
        <f t="shared" si="151"/>
        <v>0</v>
      </c>
      <c r="X478">
        <f t="shared" si="152"/>
        <v>1</v>
      </c>
      <c r="Y478">
        <v>0</v>
      </c>
      <c r="Z478">
        <f t="shared" si="165"/>
        <v>13.068</v>
      </c>
      <c r="AA478" s="122">
        <f t="shared" si="166"/>
        <v>46.332000000000001</v>
      </c>
      <c r="AB478" s="123">
        <f t="shared" si="162"/>
        <v>7.7220000000000004</v>
      </c>
      <c r="AC478" s="123">
        <f t="shared" si="163"/>
        <v>7</v>
      </c>
    </row>
    <row r="479" spans="1:29" x14ac:dyDescent="0.25">
      <c r="A479" s="7" t="s">
        <v>378</v>
      </c>
      <c r="B479" s="7" t="s">
        <v>379</v>
      </c>
      <c r="C479" s="7">
        <v>7</v>
      </c>
      <c r="D479" s="7">
        <v>7.5</v>
      </c>
      <c r="E479" s="7">
        <v>8.66</v>
      </c>
      <c r="F479" s="7">
        <v>64.95</v>
      </c>
      <c r="G479" s="116">
        <f t="shared" si="153"/>
        <v>52.95</v>
      </c>
      <c r="H479" s="7">
        <v>44</v>
      </c>
      <c r="I479" s="7" t="s">
        <v>260</v>
      </c>
      <c r="J479" s="130">
        <v>901</v>
      </c>
      <c r="K479" s="130"/>
      <c r="L479" s="115">
        <v>0</v>
      </c>
      <c r="M479" s="114">
        <f t="shared" si="164"/>
        <v>64.95</v>
      </c>
      <c r="N479" s="114">
        <f t="shared" si="154"/>
        <v>39.363636363636367</v>
      </c>
      <c r="O479" s="116">
        <f t="shared" si="155"/>
        <v>32.090909090909093</v>
      </c>
      <c r="P479" s="115">
        <f t="shared" si="156"/>
        <v>9.0208333333333339</v>
      </c>
      <c r="Q479" s="115">
        <f t="shared" si="157"/>
        <v>8.0208333333333339</v>
      </c>
      <c r="R479" s="121">
        <f t="shared" si="158"/>
        <v>4.6363636363636331</v>
      </c>
      <c r="S479" s="116">
        <f t="shared" si="159"/>
        <v>35.979166666666664</v>
      </c>
      <c r="T479" s="116">
        <f t="shared" si="160"/>
        <v>0.68810916179337234</v>
      </c>
      <c r="U479" s="115">
        <f t="shared" si="150"/>
        <v>139.78753541076486</v>
      </c>
      <c r="V479" s="115">
        <f t="shared" si="161"/>
        <v>946.34560906515571</v>
      </c>
      <c r="W479">
        <f t="shared" si="151"/>
        <v>0</v>
      </c>
      <c r="X479">
        <f t="shared" si="152"/>
        <v>1</v>
      </c>
      <c r="Y479">
        <v>0</v>
      </c>
      <c r="Z479">
        <f t="shared" si="165"/>
        <v>14.289</v>
      </c>
      <c r="AA479" s="122">
        <f t="shared" si="166"/>
        <v>50.661000000000001</v>
      </c>
      <c r="AB479" s="123">
        <f t="shared" si="162"/>
        <v>8.4435000000000002</v>
      </c>
      <c r="AC479" s="123">
        <f t="shared" si="163"/>
        <v>8</v>
      </c>
    </row>
    <row r="480" spans="1:29" x14ac:dyDescent="0.25">
      <c r="A480" s="7" t="s">
        <v>378</v>
      </c>
      <c r="B480" s="7" t="s">
        <v>379</v>
      </c>
      <c r="C480" s="7">
        <v>7</v>
      </c>
      <c r="D480" s="7">
        <v>7.5</v>
      </c>
      <c r="E480" s="7">
        <v>8.66</v>
      </c>
      <c r="F480" s="7">
        <v>64.95</v>
      </c>
      <c r="G480" s="116">
        <f t="shared" si="153"/>
        <v>52.95</v>
      </c>
      <c r="H480" s="7">
        <v>31</v>
      </c>
      <c r="I480" s="7" t="s">
        <v>261</v>
      </c>
      <c r="J480" s="130">
        <v>401</v>
      </c>
      <c r="K480" s="130"/>
      <c r="L480" s="115">
        <v>0</v>
      </c>
      <c r="M480" s="114">
        <f t="shared" si="164"/>
        <v>64.95</v>
      </c>
      <c r="N480" s="114">
        <f t="shared" si="154"/>
        <v>39.363636363636367</v>
      </c>
      <c r="O480" s="116">
        <f t="shared" si="155"/>
        <v>32.090909090909093</v>
      </c>
      <c r="P480" s="115">
        <f t="shared" si="156"/>
        <v>9.0208333333333339</v>
      </c>
      <c r="Q480" s="115">
        <f t="shared" si="157"/>
        <v>8.0208333333333339</v>
      </c>
      <c r="R480" s="121">
        <f t="shared" si="158"/>
        <v>-8.3636363636363669</v>
      </c>
      <c r="S480" s="116">
        <f t="shared" si="159"/>
        <v>22.979166666666664</v>
      </c>
      <c r="T480" s="116">
        <f t="shared" si="160"/>
        <v>0.68810916179337234</v>
      </c>
      <c r="U480" s="115">
        <f t="shared" si="150"/>
        <v>139.78753541076486</v>
      </c>
      <c r="V480" s="115">
        <f t="shared" si="161"/>
        <v>946.34560906515571</v>
      </c>
      <c r="W480">
        <f t="shared" si="151"/>
        <v>0</v>
      </c>
      <c r="X480">
        <f t="shared" si="152"/>
        <v>1</v>
      </c>
      <c r="Y480">
        <v>0</v>
      </c>
      <c r="Z480">
        <f t="shared" si="165"/>
        <v>14.289</v>
      </c>
      <c r="AA480" s="122">
        <f t="shared" si="166"/>
        <v>50.661000000000001</v>
      </c>
      <c r="AB480" s="123">
        <f t="shared" si="162"/>
        <v>8.4435000000000002</v>
      </c>
      <c r="AC480" s="123">
        <f t="shared" si="163"/>
        <v>8</v>
      </c>
    </row>
    <row r="481" spans="1:29" x14ac:dyDescent="0.25">
      <c r="A481" s="7" t="s">
        <v>378</v>
      </c>
      <c r="B481" s="7" t="s">
        <v>379</v>
      </c>
      <c r="C481" s="7">
        <v>8</v>
      </c>
      <c r="D481" s="7">
        <v>7.5</v>
      </c>
      <c r="E481" s="7">
        <v>7.92</v>
      </c>
      <c r="F481" s="7">
        <v>59.4</v>
      </c>
      <c r="G481" s="116">
        <f t="shared" si="153"/>
        <v>47.4</v>
      </c>
      <c r="H481" s="7">
        <v>45</v>
      </c>
      <c r="I481" s="7" t="s">
        <v>260</v>
      </c>
      <c r="J481" s="130">
        <v>902</v>
      </c>
      <c r="K481" s="130"/>
      <c r="L481" s="115">
        <v>0</v>
      </c>
      <c r="M481" s="114">
        <f t="shared" si="164"/>
        <v>59.4</v>
      </c>
      <c r="N481" s="114">
        <f t="shared" si="154"/>
        <v>36</v>
      </c>
      <c r="O481" s="116">
        <f t="shared" si="155"/>
        <v>28.727272727272727</v>
      </c>
      <c r="P481" s="115">
        <f t="shared" si="156"/>
        <v>8.25</v>
      </c>
      <c r="Q481" s="115">
        <f t="shared" si="157"/>
        <v>7.25</v>
      </c>
      <c r="R481" s="121">
        <f t="shared" si="158"/>
        <v>9</v>
      </c>
      <c r="S481" s="116">
        <f t="shared" si="159"/>
        <v>37.75</v>
      </c>
      <c r="T481" s="116">
        <f t="shared" si="160"/>
        <v>0.66386554621848737</v>
      </c>
      <c r="U481" s="115">
        <f t="shared" si="150"/>
        <v>148.54430379746836</v>
      </c>
      <c r="V481" s="115">
        <f t="shared" si="161"/>
        <v>984.55696202531658</v>
      </c>
      <c r="W481">
        <f t="shared" si="151"/>
        <v>0</v>
      </c>
      <c r="X481">
        <f t="shared" si="152"/>
        <v>1</v>
      </c>
      <c r="Y481">
        <v>0</v>
      </c>
      <c r="Z481">
        <f t="shared" si="165"/>
        <v>13.068</v>
      </c>
      <c r="AA481" s="122">
        <f t="shared" si="166"/>
        <v>46.332000000000001</v>
      </c>
      <c r="AB481" s="123">
        <f t="shared" si="162"/>
        <v>7.7220000000000004</v>
      </c>
      <c r="AC481" s="123">
        <f t="shared" si="163"/>
        <v>7</v>
      </c>
    </row>
    <row r="482" spans="1:29" x14ac:dyDescent="0.25">
      <c r="A482" s="7" t="s">
        <v>378</v>
      </c>
      <c r="B482" s="7" t="s">
        <v>379</v>
      </c>
      <c r="C482" s="7">
        <v>8</v>
      </c>
      <c r="D482" s="7">
        <v>7.5</v>
      </c>
      <c r="E482" s="7">
        <v>7.92</v>
      </c>
      <c r="F482" s="7">
        <v>59.4</v>
      </c>
      <c r="G482" s="116">
        <f t="shared" si="153"/>
        <v>47.4</v>
      </c>
      <c r="H482" s="7">
        <v>33</v>
      </c>
      <c r="I482" s="7" t="s">
        <v>261</v>
      </c>
      <c r="J482" s="130">
        <v>402</v>
      </c>
      <c r="K482" s="130"/>
      <c r="L482" s="115">
        <v>0</v>
      </c>
      <c r="M482" s="114">
        <f t="shared" si="164"/>
        <v>59.4</v>
      </c>
      <c r="N482" s="114">
        <f t="shared" si="154"/>
        <v>36</v>
      </c>
      <c r="O482" s="116">
        <f t="shared" si="155"/>
        <v>28.727272727272727</v>
      </c>
      <c r="P482" s="115">
        <f t="shared" si="156"/>
        <v>8.25</v>
      </c>
      <c r="Q482" s="115">
        <f t="shared" si="157"/>
        <v>7.25</v>
      </c>
      <c r="R482" s="121">
        <f t="shared" si="158"/>
        <v>-3</v>
      </c>
      <c r="S482" s="116">
        <f t="shared" si="159"/>
        <v>25.75</v>
      </c>
      <c r="T482" s="116">
        <f t="shared" si="160"/>
        <v>0.66386554621848737</v>
      </c>
      <c r="U482" s="115">
        <f t="shared" si="150"/>
        <v>148.54430379746836</v>
      </c>
      <c r="V482" s="115">
        <f t="shared" si="161"/>
        <v>984.55696202531658</v>
      </c>
      <c r="W482">
        <f t="shared" si="151"/>
        <v>0</v>
      </c>
      <c r="X482">
        <f t="shared" si="152"/>
        <v>1</v>
      </c>
      <c r="Y482">
        <v>0</v>
      </c>
      <c r="Z482">
        <f t="shared" si="165"/>
        <v>13.068</v>
      </c>
      <c r="AA482" s="122">
        <f t="shared" si="166"/>
        <v>46.332000000000001</v>
      </c>
      <c r="AB482" s="123">
        <f t="shared" si="162"/>
        <v>7.7220000000000004</v>
      </c>
      <c r="AC482" s="123">
        <f t="shared" si="163"/>
        <v>7</v>
      </c>
    </row>
    <row r="483" spans="1:29" x14ac:dyDescent="0.25">
      <c r="A483" s="7" t="s">
        <v>378</v>
      </c>
      <c r="B483" s="7" t="s">
        <v>379</v>
      </c>
      <c r="C483" s="7">
        <v>9</v>
      </c>
      <c r="D483" s="7">
        <v>7.5</v>
      </c>
      <c r="E483" s="7">
        <v>7.92</v>
      </c>
      <c r="F483" s="7">
        <v>59.4</v>
      </c>
      <c r="G483" s="116">
        <f t="shared" si="153"/>
        <v>47.4</v>
      </c>
      <c r="H483" s="7">
        <v>39</v>
      </c>
      <c r="I483" s="7" t="s">
        <v>260</v>
      </c>
      <c r="J483" s="130">
        <v>1001</v>
      </c>
      <c r="K483" s="130"/>
      <c r="L483" s="115">
        <v>0</v>
      </c>
      <c r="M483" s="114">
        <f t="shared" si="164"/>
        <v>59.4</v>
      </c>
      <c r="N483" s="114">
        <f t="shared" si="154"/>
        <v>36</v>
      </c>
      <c r="O483" s="116">
        <f t="shared" si="155"/>
        <v>28.727272727272727</v>
      </c>
      <c r="P483" s="115">
        <f t="shared" si="156"/>
        <v>8.25</v>
      </c>
      <c r="Q483" s="115">
        <f t="shared" si="157"/>
        <v>7.25</v>
      </c>
      <c r="R483" s="121">
        <f t="shared" si="158"/>
        <v>3</v>
      </c>
      <c r="S483" s="116">
        <f t="shared" si="159"/>
        <v>31.75</v>
      </c>
      <c r="T483" s="116">
        <f t="shared" si="160"/>
        <v>0.66386554621848737</v>
      </c>
      <c r="U483" s="115">
        <f t="shared" si="150"/>
        <v>148.54430379746836</v>
      </c>
      <c r="V483" s="115">
        <f t="shared" si="161"/>
        <v>984.55696202531658</v>
      </c>
      <c r="W483">
        <f t="shared" si="151"/>
        <v>0</v>
      </c>
      <c r="X483">
        <f t="shared" si="152"/>
        <v>1</v>
      </c>
      <c r="Y483">
        <v>0</v>
      </c>
      <c r="Z483">
        <f t="shared" si="165"/>
        <v>13.068</v>
      </c>
      <c r="AA483" s="122">
        <f t="shared" si="166"/>
        <v>46.332000000000001</v>
      </c>
      <c r="AB483" s="123">
        <f t="shared" si="162"/>
        <v>7.7220000000000004</v>
      </c>
      <c r="AC483" s="123">
        <f t="shared" si="163"/>
        <v>7</v>
      </c>
    </row>
    <row r="484" spans="1:29" x14ac:dyDescent="0.25">
      <c r="A484" s="7" t="s">
        <v>378</v>
      </c>
      <c r="B484" s="7" t="s">
        <v>379</v>
      </c>
      <c r="C484" s="7">
        <v>9</v>
      </c>
      <c r="D484" s="7">
        <v>7.5</v>
      </c>
      <c r="E484" s="7">
        <v>7.92</v>
      </c>
      <c r="F484" s="7">
        <v>59.4</v>
      </c>
      <c r="G484" s="116">
        <f t="shared" si="153"/>
        <v>47.4</v>
      </c>
      <c r="H484" s="7">
        <v>35</v>
      </c>
      <c r="I484" s="7" t="s">
        <v>261</v>
      </c>
      <c r="J484" s="130">
        <v>501</v>
      </c>
      <c r="K484" s="130"/>
      <c r="L484" s="115">
        <v>0</v>
      </c>
      <c r="M484" s="114">
        <f t="shared" si="164"/>
        <v>59.4</v>
      </c>
      <c r="N484" s="114">
        <f t="shared" si="154"/>
        <v>36</v>
      </c>
      <c r="O484" s="116">
        <f t="shared" si="155"/>
        <v>28.727272727272727</v>
      </c>
      <c r="P484" s="115">
        <f t="shared" si="156"/>
        <v>8.25</v>
      </c>
      <c r="Q484" s="115">
        <f t="shared" si="157"/>
        <v>7.25</v>
      </c>
      <c r="R484" s="121">
        <f t="shared" si="158"/>
        <v>-1</v>
      </c>
      <c r="S484" s="116">
        <f t="shared" si="159"/>
        <v>27.75</v>
      </c>
      <c r="T484" s="116">
        <f t="shared" si="160"/>
        <v>0.66386554621848737</v>
      </c>
      <c r="U484" s="115">
        <f t="shared" si="150"/>
        <v>148.54430379746836</v>
      </c>
      <c r="V484" s="115">
        <f t="shared" si="161"/>
        <v>984.55696202531658</v>
      </c>
      <c r="W484">
        <f t="shared" si="151"/>
        <v>0</v>
      </c>
      <c r="X484">
        <f t="shared" si="152"/>
        <v>1</v>
      </c>
      <c r="Y484">
        <v>0</v>
      </c>
      <c r="Z484">
        <f t="shared" si="165"/>
        <v>13.068</v>
      </c>
      <c r="AA484" s="122">
        <f t="shared" si="166"/>
        <v>46.332000000000001</v>
      </c>
      <c r="AB484" s="123">
        <f t="shared" si="162"/>
        <v>7.7220000000000004</v>
      </c>
      <c r="AC484" s="123">
        <f t="shared" si="163"/>
        <v>7</v>
      </c>
    </row>
    <row r="485" spans="1:29" x14ac:dyDescent="0.25">
      <c r="A485" s="7" t="s">
        <v>378</v>
      </c>
      <c r="B485" s="7" t="s">
        <v>379</v>
      </c>
      <c r="C485" s="7">
        <v>10</v>
      </c>
      <c r="D485" s="7">
        <v>7.5</v>
      </c>
      <c r="E485" s="7">
        <v>7.92</v>
      </c>
      <c r="F485" s="7">
        <v>59.4</v>
      </c>
      <c r="G485" s="116">
        <f t="shared" si="153"/>
        <v>47.4</v>
      </c>
      <c r="H485" s="7">
        <v>40</v>
      </c>
      <c r="I485" s="7" t="s">
        <v>260</v>
      </c>
      <c r="J485" s="130">
        <v>1002</v>
      </c>
      <c r="K485" s="130"/>
      <c r="L485" s="115">
        <v>0</v>
      </c>
      <c r="M485" s="114">
        <f t="shared" si="164"/>
        <v>59.4</v>
      </c>
      <c r="N485" s="114">
        <f t="shared" si="154"/>
        <v>36</v>
      </c>
      <c r="O485" s="116">
        <f t="shared" si="155"/>
        <v>28.727272727272727</v>
      </c>
      <c r="P485" s="115">
        <f t="shared" si="156"/>
        <v>8.25</v>
      </c>
      <c r="Q485" s="115">
        <f t="shared" si="157"/>
        <v>7.25</v>
      </c>
      <c r="R485" s="121">
        <f t="shared" si="158"/>
        <v>4</v>
      </c>
      <c r="S485" s="116">
        <f t="shared" si="159"/>
        <v>32.75</v>
      </c>
      <c r="T485" s="116">
        <f t="shared" si="160"/>
        <v>0.66386554621848737</v>
      </c>
      <c r="U485" s="115">
        <f t="shared" si="150"/>
        <v>148.54430379746836</v>
      </c>
      <c r="V485" s="115">
        <f t="shared" si="161"/>
        <v>984.55696202531658</v>
      </c>
      <c r="W485">
        <f t="shared" si="151"/>
        <v>0</v>
      </c>
      <c r="X485">
        <f t="shared" si="152"/>
        <v>1</v>
      </c>
      <c r="Y485">
        <v>0</v>
      </c>
      <c r="Z485">
        <f t="shared" si="165"/>
        <v>13.068</v>
      </c>
      <c r="AA485" s="122">
        <f t="shared" si="166"/>
        <v>46.332000000000001</v>
      </c>
      <c r="AB485" s="123">
        <f t="shared" si="162"/>
        <v>7.7220000000000004</v>
      </c>
      <c r="AC485" s="123">
        <f t="shared" si="163"/>
        <v>7</v>
      </c>
    </row>
    <row r="486" spans="1:29" x14ac:dyDescent="0.25">
      <c r="A486" s="7" t="s">
        <v>378</v>
      </c>
      <c r="B486" s="7" t="s">
        <v>379</v>
      </c>
      <c r="C486" s="7">
        <v>10</v>
      </c>
      <c r="D486" s="7">
        <v>7.5</v>
      </c>
      <c r="E486" s="7">
        <v>7.92</v>
      </c>
      <c r="F486" s="7">
        <v>59.4</v>
      </c>
      <c r="G486" s="116">
        <f t="shared" si="153"/>
        <v>47.4</v>
      </c>
      <c r="H486" s="7">
        <v>35</v>
      </c>
      <c r="I486" s="7" t="s">
        <v>261</v>
      </c>
      <c r="J486" s="130">
        <v>502</v>
      </c>
      <c r="K486" s="130"/>
      <c r="L486" s="115">
        <v>0</v>
      </c>
      <c r="M486" s="114">
        <f t="shared" si="164"/>
        <v>59.4</v>
      </c>
      <c r="N486" s="114">
        <f t="shared" si="154"/>
        <v>36</v>
      </c>
      <c r="O486" s="116">
        <f t="shared" si="155"/>
        <v>28.727272727272727</v>
      </c>
      <c r="P486" s="115">
        <f t="shared" si="156"/>
        <v>8.25</v>
      </c>
      <c r="Q486" s="115">
        <f t="shared" si="157"/>
        <v>7.25</v>
      </c>
      <c r="R486" s="121">
        <f t="shared" si="158"/>
        <v>-1</v>
      </c>
      <c r="S486" s="116">
        <f t="shared" si="159"/>
        <v>27.75</v>
      </c>
      <c r="T486" s="116">
        <f t="shared" si="160"/>
        <v>0.66386554621848737</v>
      </c>
      <c r="U486" s="115">
        <f t="shared" si="150"/>
        <v>148.54430379746836</v>
      </c>
      <c r="V486" s="115">
        <f t="shared" si="161"/>
        <v>984.55696202531658</v>
      </c>
      <c r="W486">
        <f t="shared" si="151"/>
        <v>0</v>
      </c>
      <c r="X486">
        <f t="shared" si="152"/>
        <v>1</v>
      </c>
      <c r="Y486">
        <v>0</v>
      </c>
      <c r="Z486">
        <f t="shared" si="165"/>
        <v>13.068</v>
      </c>
      <c r="AA486" s="122">
        <f t="shared" si="166"/>
        <v>46.332000000000001</v>
      </c>
      <c r="AB486" s="123">
        <f t="shared" si="162"/>
        <v>7.7220000000000004</v>
      </c>
      <c r="AC486" s="123">
        <f t="shared" si="163"/>
        <v>7</v>
      </c>
    </row>
    <row r="487" spans="1:29" x14ac:dyDescent="0.25">
      <c r="A487" s="7" t="s">
        <v>378</v>
      </c>
      <c r="B487" s="7" t="s">
        <v>379</v>
      </c>
      <c r="C487" s="7">
        <v>11</v>
      </c>
      <c r="D487" s="7">
        <v>7.5</v>
      </c>
      <c r="E487" s="7">
        <v>7.92</v>
      </c>
      <c r="F487" s="7">
        <v>59.4</v>
      </c>
      <c r="G487" s="116">
        <f t="shared" si="153"/>
        <v>47.4</v>
      </c>
      <c r="H487" s="7">
        <v>29</v>
      </c>
      <c r="I487" s="7" t="s">
        <v>260</v>
      </c>
      <c r="J487" s="130">
        <v>1101</v>
      </c>
      <c r="K487" s="130"/>
      <c r="L487" s="115">
        <v>0</v>
      </c>
      <c r="M487" s="114">
        <f t="shared" si="164"/>
        <v>59.4</v>
      </c>
      <c r="N487" s="114">
        <f t="shared" si="154"/>
        <v>36</v>
      </c>
      <c r="O487" s="116">
        <f t="shared" si="155"/>
        <v>28.727272727272727</v>
      </c>
      <c r="P487" s="115">
        <f t="shared" si="156"/>
        <v>8.25</v>
      </c>
      <c r="Q487" s="115">
        <f t="shared" si="157"/>
        <v>7.25</v>
      </c>
      <c r="R487" s="121">
        <f t="shared" si="158"/>
        <v>-7</v>
      </c>
      <c r="S487" s="116">
        <f t="shared" si="159"/>
        <v>21.75</v>
      </c>
      <c r="T487" s="116">
        <f t="shared" si="160"/>
        <v>0.66386554621848737</v>
      </c>
      <c r="U487" s="115">
        <f t="shared" si="150"/>
        <v>148.54430379746836</v>
      </c>
      <c r="V487" s="115">
        <f t="shared" si="161"/>
        <v>984.55696202531658</v>
      </c>
      <c r="W487">
        <f t="shared" si="151"/>
        <v>0</v>
      </c>
      <c r="X487">
        <f t="shared" si="152"/>
        <v>1</v>
      </c>
      <c r="Y487">
        <v>0</v>
      </c>
      <c r="Z487">
        <f t="shared" si="165"/>
        <v>13.068</v>
      </c>
      <c r="AA487" s="122">
        <f t="shared" si="166"/>
        <v>46.332000000000001</v>
      </c>
      <c r="AB487" s="123">
        <f t="shared" si="162"/>
        <v>7.7220000000000004</v>
      </c>
      <c r="AC487" s="123">
        <f t="shared" si="163"/>
        <v>7</v>
      </c>
    </row>
    <row r="488" spans="1:29" x14ac:dyDescent="0.25">
      <c r="A488" s="7" t="s">
        <v>378</v>
      </c>
      <c r="B488" s="7" t="s">
        <v>379</v>
      </c>
      <c r="C488" s="7">
        <v>12</v>
      </c>
      <c r="D488" s="7">
        <v>7.5</v>
      </c>
      <c r="E488" s="7">
        <v>8.68</v>
      </c>
      <c r="F488" s="7">
        <v>65.099999999999994</v>
      </c>
      <c r="G488" s="116">
        <f t="shared" si="153"/>
        <v>53.099999999999994</v>
      </c>
      <c r="H488" s="7">
        <v>29</v>
      </c>
      <c r="I488" s="7" t="s">
        <v>260</v>
      </c>
      <c r="J488" s="130">
        <v>1102</v>
      </c>
      <c r="K488" s="130"/>
      <c r="L488" s="115">
        <v>0</v>
      </c>
      <c r="M488" s="114">
        <f t="shared" si="164"/>
        <v>65.099999999999994</v>
      </c>
      <c r="N488" s="114">
        <f t="shared" si="154"/>
        <v>39.454545454545453</v>
      </c>
      <c r="O488" s="116">
        <f t="shared" si="155"/>
        <v>32.18181818181818</v>
      </c>
      <c r="P488" s="115">
        <f t="shared" si="156"/>
        <v>9.0416666666666661</v>
      </c>
      <c r="Q488" s="115">
        <f t="shared" si="157"/>
        <v>8.0416666666666661</v>
      </c>
      <c r="R488" s="121">
        <f t="shared" si="158"/>
        <v>-10.454545454545453</v>
      </c>
      <c r="S488" s="116">
        <f t="shared" si="159"/>
        <v>20.958333333333336</v>
      </c>
      <c r="T488" s="116">
        <f t="shared" si="160"/>
        <v>0.68871595330739299</v>
      </c>
      <c r="U488" s="115">
        <f t="shared" si="150"/>
        <v>139.57627118644069</v>
      </c>
      <c r="V488" s="115">
        <f t="shared" si="161"/>
        <v>945.42372881355936</v>
      </c>
      <c r="W488">
        <f t="shared" si="151"/>
        <v>0</v>
      </c>
      <c r="X488">
        <f t="shared" si="152"/>
        <v>1</v>
      </c>
      <c r="Y488">
        <v>0</v>
      </c>
      <c r="Z488">
        <f t="shared" si="165"/>
        <v>14.321999999999999</v>
      </c>
      <c r="AA488" s="122">
        <f t="shared" si="166"/>
        <v>50.777999999999992</v>
      </c>
      <c r="AB488" s="123">
        <f t="shared" si="162"/>
        <v>8.4629999999999992</v>
      </c>
      <c r="AC488" s="123">
        <f t="shared" si="163"/>
        <v>8</v>
      </c>
    </row>
    <row r="489" spans="1:29" x14ac:dyDescent="0.25">
      <c r="A489" s="7" t="s">
        <v>378</v>
      </c>
      <c r="B489" s="7" t="s">
        <v>379</v>
      </c>
      <c r="C489" s="7">
        <v>13</v>
      </c>
      <c r="D489" s="7">
        <v>5.75</v>
      </c>
      <c r="E489" s="7">
        <v>5.75</v>
      </c>
      <c r="F489" s="7">
        <v>33.0625</v>
      </c>
      <c r="G489" s="116">
        <f t="shared" si="153"/>
        <v>21.0625</v>
      </c>
      <c r="H489" s="7">
        <v>28</v>
      </c>
      <c r="I489" s="7" t="s">
        <v>261</v>
      </c>
      <c r="J489" s="130" t="s">
        <v>268</v>
      </c>
      <c r="K489" s="130"/>
      <c r="L489" s="115">
        <v>0</v>
      </c>
      <c r="M489" s="114">
        <f t="shared" si="164"/>
        <v>33.0625</v>
      </c>
      <c r="N489" s="114">
        <f t="shared" si="154"/>
        <v>20.037878787878789</v>
      </c>
      <c r="O489" s="116">
        <f t="shared" si="155"/>
        <v>12.765151515151516</v>
      </c>
      <c r="P489" s="115">
        <f t="shared" si="156"/>
        <v>4.5920138888888884</v>
      </c>
      <c r="Q489" s="115">
        <f t="shared" si="157"/>
        <v>3.5920138888888884</v>
      </c>
      <c r="R489" s="121">
        <f t="shared" si="158"/>
        <v>7.962121212121211</v>
      </c>
      <c r="S489" s="116">
        <f t="shared" si="159"/>
        <v>24.407986111111111</v>
      </c>
      <c r="T489" s="116">
        <f t="shared" si="160"/>
        <v>0.46740638002773927</v>
      </c>
      <c r="U489" s="115">
        <f t="shared" si="150"/>
        <v>253.01186943620178</v>
      </c>
      <c r="V489" s="115">
        <f t="shared" si="161"/>
        <v>1440.4154302670622</v>
      </c>
      <c r="W489">
        <f t="shared" si="151"/>
        <v>0</v>
      </c>
      <c r="X489">
        <f t="shared" si="152"/>
        <v>0</v>
      </c>
      <c r="Y489">
        <v>0</v>
      </c>
      <c r="AA489" s="122">
        <f>+F489-Y489</f>
        <v>33.0625</v>
      </c>
      <c r="AB489" s="123">
        <f t="shared" si="162"/>
        <v>5.510416666666667</v>
      </c>
      <c r="AC489" s="123">
        <f t="shared" si="163"/>
        <v>5</v>
      </c>
    </row>
    <row r="490" spans="1:29" x14ac:dyDescent="0.25">
      <c r="A490" s="7" t="s">
        <v>378</v>
      </c>
      <c r="B490" s="7" t="s">
        <v>379</v>
      </c>
      <c r="C490" s="7">
        <v>14</v>
      </c>
      <c r="D490" s="7">
        <v>5.6</v>
      </c>
      <c r="E490" s="7">
        <v>6.1</v>
      </c>
      <c r="F490" s="7">
        <v>34.159999999999997</v>
      </c>
      <c r="G490" s="116">
        <f t="shared" si="153"/>
        <v>22.159999999999997</v>
      </c>
      <c r="H490" s="7">
        <v>27</v>
      </c>
      <c r="I490" s="7" t="s">
        <v>261</v>
      </c>
      <c r="J490" s="130" t="s">
        <v>270</v>
      </c>
      <c r="K490" s="130"/>
      <c r="L490" s="115">
        <v>0</v>
      </c>
      <c r="M490" s="114">
        <f t="shared" si="164"/>
        <v>34.159999999999997</v>
      </c>
      <c r="N490" s="114">
        <f t="shared" si="154"/>
        <v>20.703030303030303</v>
      </c>
      <c r="O490" s="116">
        <f t="shared" si="155"/>
        <v>13.43030303030303</v>
      </c>
      <c r="P490" s="115">
        <f t="shared" si="156"/>
        <v>4.7444444444444436</v>
      </c>
      <c r="Q490" s="115">
        <f t="shared" si="157"/>
        <v>3.7444444444444436</v>
      </c>
      <c r="R490" s="121">
        <f t="shared" si="158"/>
        <v>6.2969696969696969</v>
      </c>
      <c r="S490" s="116">
        <f t="shared" si="159"/>
        <v>23.255555555555556</v>
      </c>
      <c r="T490" s="116">
        <f t="shared" si="160"/>
        <v>0.48006932409012126</v>
      </c>
      <c r="U490" s="115">
        <f t="shared" si="150"/>
        <v>243.70036101083036</v>
      </c>
      <c r="V490" s="115">
        <f t="shared" si="161"/>
        <v>1399.7833935018052</v>
      </c>
      <c r="W490">
        <f t="shared" si="151"/>
        <v>0</v>
      </c>
      <c r="X490">
        <f t="shared" si="152"/>
        <v>1</v>
      </c>
      <c r="Y490">
        <v>0</v>
      </c>
      <c r="Z490">
        <f>+E490*1.65</f>
        <v>10.065</v>
      </c>
      <c r="AA490" s="122">
        <f>+F490-Z490</f>
        <v>24.094999999999999</v>
      </c>
      <c r="AB490" s="123">
        <f t="shared" si="162"/>
        <v>4.0158333333333331</v>
      </c>
      <c r="AC490" s="123">
        <f t="shared" si="163"/>
        <v>4</v>
      </c>
    </row>
    <row r="491" spans="1:29" x14ac:dyDescent="0.25">
      <c r="A491" s="7" t="s">
        <v>380</v>
      </c>
      <c r="B491" s="7" t="s">
        <v>381</v>
      </c>
      <c r="C491" s="7">
        <v>1</v>
      </c>
      <c r="D491" s="7">
        <v>6</v>
      </c>
      <c r="E491" s="7">
        <v>6</v>
      </c>
      <c r="F491" s="7">
        <v>36</v>
      </c>
      <c r="G491" s="116">
        <f t="shared" si="153"/>
        <v>24</v>
      </c>
      <c r="H491" s="7">
        <v>35</v>
      </c>
      <c r="I491" s="7" t="s">
        <v>323</v>
      </c>
      <c r="J491" s="130" t="s">
        <v>382</v>
      </c>
      <c r="K491" s="130"/>
      <c r="L491" s="115">
        <v>0</v>
      </c>
      <c r="M491" s="114">
        <f t="shared" si="164"/>
        <v>36</v>
      </c>
      <c r="N491" s="114">
        <f t="shared" si="154"/>
        <v>21.81818181818182</v>
      </c>
      <c r="O491" s="116">
        <f t="shared" si="155"/>
        <v>14.545454545454547</v>
      </c>
      <c r="P491" s="115">
        <f t="shared" si="156"/>
        <v>5</v>
      </c>
      <c r="Q491" s="115">
        <f t="shared" si="157"/>
        <v>4</v>
      </c>
      <c r="R491" s="121">
        <f t="shared" si="158"/>
        <v>13.18181818181818</v>
      </c>
      <c r="S491" s="116">
        <f t="shared" si="159"/>
        <v>31</v>
      </c>
      <c r="T491" s="116">
        <f t="shared" si="160"/>
        <v>0.5</v>
      </c>
      <c r="U491" s="115">
        <f t="shared" si="150"/>
        <v>230</v>
      </c>
      <c r="V491" s="115">
        <f t="shared" si="161"/>
        <v>1340</v>
      </c>
      <c r="W491">
        <f t="shared" si="151"/>
        <v>0</v>
      </c>
      <c r="X491">
        <f t="shared" si="152"/>
        <v>0</v>
      </c>
      <c r="Y491">
        <v>0</v>
      </c>
      <c r="AA491" s="122">
        <f t="shared" ref="AA491:AA523" si="167">+F491-Y491</f>
        <v>36</v>
      </c>
      <c r="AB491" s="123">
        <f t="shared" si="162"/>
        <v>6</v>
      </c>
      <c r="AC491" s="123">
        <f t="shared" si="163"/>
        <v>6</v>
      </c>
    </row>
    <row r="492" spans="1:29" x14ac:dyDescent="0.25">
      <c r="A492" s="7" t="s">
        <v>380</v>
      </c>
      <c r="B492" s="7" t="s">
        <v>381</v>
      </c>
      <c r="C492" s="7">
        <v>2</v>
      </c>
      <c r="D492" s="7">
        <v>6</v>
      </c>
      <c r="E492" s="7">
        <v>6</v>
      </c>
      <c r="F492" s="7">
        <v>36</v>
      </c>
      <c r="G492" s="116">
        <f t="shared" si="153"/>
        <v>24</v>
      </c>
      <c r="H492" s="7">
        <v>21</v>
      </c>
      <c r="I492" s="7" t="s">
        <v>323</v>
      </c>
      <c r="J492" s="130" t="s">
        <v>383</v>
      </c>
      <c r="K492" s="130"/>
      <c r="L492" s="115">
        <v>0</v>
      </c>
      <c r="M492" s="114">
        <f t="shared" si="164"/>
        <v>36</v>
      </c>
      <c r="N492" s="114">
        <f t="shared" si="154"/>
        <v>21.81818181818182</v>
      </c>
      <c r="O492" s="116">
        <f t="shared" si="155"/>
        <v>14.545454545454547</v>
      </c>
      <c r="P492" s="115">
        <f t="shared" si="156"/>
        <v>5</v>
      </c>
      <c r="Q492" s="115">
        <f t="shared" si="157"/>
        <v>4</v>
      </c>
      <c r="R492" s="121">
        <f t="shared" si="158"/>
        <v>-0.81818181818182012</v>
      </c>
      <c r="S492" s="116">
        <f t="shared" si="159"/>
        <v>17</v>
      </c>
      <c r="T492" s="116">
        <f t="shared" si="160"/>
        <v>0.5</v>
      </c>
      <c r="U492" s="115">
        <f t="shared" si="150"/>
        <v>230</v>
      </c>
      <c r="V492" s="115">
        <f t="shared" si="161"/>
        <v>1340</v>
      </c>
      <c r="W492">
        <f t="shared" si="151"/>
        <v>0</v>
      </c>
      <c r="X492">
        <f t="shared" si="152"/>
        <v>0</v>
      </c>
      <c r="Y492">
        <v>0</v>
      </c>
      <c r="AA492" s="122">
        <f t="shared" si="167"/>
        <v>36</v>
      </c>
      <c r="AB492" s="123">
        <f t="shared" si="162"/>
        <v>6</v>
      </c>
      <c r="AC492" s="123">
        <f t="shared" si="163"/>
        <v>6</v>
      </c>
    </row>
    <row r="493" spans="1:29" x14ac:dyDescent="0.25">
      <c r="A493" s="7" t="s">
        <v>380</v>
      </c>
      <c r="B493" s="7" t="s">
        <v>381</v>
      </c>
      <c r="C493" s="7">
        <v>3</v>
      </c>
      <c r="D493" s="7">
        <v>6</v>
      </c>
      <c r="E493" s="7">
        <v>6</v>
      </c>
      <c r="F493" s="7">
        <v>36</v>
      </c>
      <c r="G493" s="116">
        <f t="shared" si="153"/>
        <v>24</v>
      </c>
      <c r="H493" s="7">
        <v>36</v>
      </c>
      <c r="I493" s="7" t="s">
        <v>323</v>
      </c>
      <c r="J493" s="130" t="s">
        <v>384</v>
      </c>
      <c r="K493" s="130"/>
      <c r="L493" s="115">
        <v>0</v>
      </c>
      <c r="M493" s="114">
        <f t="shared" si="164"/>
        <v>36</v>
      </c>
      <c r="N493" s="114">
        <f t="shared" si="154"/>
        <v>21.81818181818182</v>
      </c>
      <c r="O493" s="116">
        <f t="shared" si="155"/>
        <v>14.545454545454547</v>
      </c>
      <c r="P493" s="115">
        <f t="shared" si="156"/>
        <v>5</v>
      </c>
      <c r="Q493" s="115">
        <f t="shared" si="157"/>
        <v>4</v>
      </c>
      <c r="R493" s="121">
        <f t="shared" si="158"/>
        <v>14.18181818181818</v>
      </c>
      <c r="S493" s="116">
        <f t="shared" si="159"/>
        <v>32</v>
      </c>
      <c r="T493" s="116">
        <f t="shared" si="160"/>
        <v>0.5</v>
      </c>
      <c r="U493" s="115">
        <f t="shared" si="150"/>
        <v>230</v>
      </c>
      <c r="V493" s="115">
        <f t="shared" si="161"/>
        <v>1340</v>
      </c>
      <c r="W493">
        <f t="shared" si="151"/>
        <v>0</v>
      </c>
      <c r="X493">
        <f t="shared" si="152"/>
        <v>0</v>
      </c>
      <c r="Y493">
        <v>0</v>
      </c>
      <c r="AA493" s="122">
        <f t="shared" si="167"/>
        <v>36</v>
      </c>
      <c r="AB493" s="123">
        <f t="shared" si="162"/>
        <v>6</v>
      </c>
      <c r="AC493" s="123">
        <f t="shared" si="163"/>
        <v>6</v>
      </c>
    </row>
    <row r="494" spans="1:29" x14ac:dyDescent="0.25">
      <c r="A494" s="7" t="s">
        <v>380</v>
      </c>
      <c r="B494" s="7" t="s">
        <v>381</v>
      </c>
      <c r="C494" s="7">
        <v>4</v>
      </c>
      <c r="D494" s="7">
        <v>6</v>
      </c>
      <c r="E494" s="7">
        <v>6</v>
      </c>
      <c r="F494" s="7">
        <v>36</v>
      </c>
      <c r="G494" s="116">
        <f t="shared" si="153"/>
        <v>24</v>
      </c>
      <c r="H494" s="7">
        <v>30</v>
      </c>
      <c r="I494" s="7" t="s">
        <v>323</v>
      </c>
      <c r="J494" s="130" t="s">
        <v>385</v>
      </c>
      <c r="K494" s="130"/>
      <c r="L494" s="115">
        <v>0</v>
      </c>
      <c r="M494" s="114">
        <f t="shared" si="164"/>
        <v>36</v>
      </c>
      <c r="N494" s="114">
        <f t="shared" si="154"/>
        <v>21.81818181818182</v>
      </c>
      <c r="O494" s="116">
        <f t="shared" si="155"/>
        <v>14.545454545454547</v>
      </c>
      <c r="P494" s="115">
        <f t="shared" si="156"/>
        <v>5</v>
      </c>
      <c r="Q494" s="115">
        <f t="shared" si="157"/>
        <v>4</v>
      </c>
      <c r="R494" s="121">
        <f t="shared" si="158"/>
        <v>8.1818181818181799</v>
      </c>
      <c r="S494" s="116">
        <f t="shared" si="159"/>
        <v>26</v>
      </c>
      <c r="T494" s="116">
        <f t="shared" si="160"/>
        <v>0.5</v>
      </c>
      <c r="U494" s="115">
        <f t="shared" si="150"/>
        <v>230</v>
      </c>
      <c r="V494" s="115">
        <f t="shared" si="161"/>
        <v>1340</v>
      </c>
      <c r="W494">
        <f t="shared" si="151"/>
        <v>0</v>
      </c>
      <c r="X494">
        <f t="shared" si="152"/>
        <v>0</v>
      </c>
      <c r="Y494">
        <v>0</v>
      </c>
      <c r="AA494" s="122">
        <f t="shared" si="167"/>
        <v>36</v>
      </c>
      <c r="AB494" s="123">
        <f t="shared" si="162"/>
        <v>6</v>
      </c>
      <c r="AC494" s="123">
        <f t="shared" si="163"/>
        <v>6</v>
      </c>
    </row>
    <row r="495" spans="1:29" x14ac:dyDescent="0.25">
      <c r="A495" s="7" t="s">
        <v>380</v>
      </c>
      <c r="B495" s="7" t="s">
        <v>381</v>
      </c>
      <c r="C495" s="7">
        <v>5</v>
      </c>
      <c r="D495" s="7">
        <v>6</v>
      </c>
      <c r="E495" s="7">
        <v>6</v>
      </c>
      <c r="F495" s="7">
        <v>36</v>
      </c>
      <c r="G495" s="116">
        <f t="shared" si="153"/>
        <v>24</v>
      </c>
      <c r="H495" s="7">
        <v>43</v>
      </c>
      <c r="I495" s="7" t="s">
        <v>323</v>
      </c>
      <c r="J495" s="130" t="s">
        <v>386</v>
      </c>
      <c r="K495" s="130"/>
      <c r="L495" s="115">
        <v>0</v>
      </c>
      <c r="M495" s="114">
        <f t="shared" si="164"/>
        <v>36</v>
      </c>
      <c r="N495" s="114">
        <f t="shared" si="154"/>
        <v>21.81818181818182</v>
      </c>
      <c r="O495" s="116">
        <f t="shared" si="155"/>
        <v>14.545454545454547</v>
      </c>
      <c r="P495" s="115">
        <f t="shared" si="156"/>
        <v>5</v>
      </c>
      <c r="Q495" s="115">
        <f t="shared" si="157"/>
        <v>4</v>
      </c>
      <c r="R495" s="121">
        <f t="shared" si="158"/>
        <v>21.18181818181818</v>
      </c>
      <c r="S495" s="116">
        <f t="shared" si="159"/>
        <v>39</v>
      </c>
      <c r="T495" s="116">
        <f t="shared" si="160"/>
        <v>0.5</v>
      </c>
      <c r="U495" s="115">
        <f t="shared" si="150"/>
        <v>230</v>
      </c>
      <c r="V495" s="115">
        <f t="shared" si="161"/>
        <v>1340</v>
      </c>
      <c r="W495">
        <f t="shared" si="151"/>
        <v>0</v>
      </c>
      <c r="X495">
        <f t="shared" si="152"/>
        <v>0</v>
      </c>
      <c r="Y495">
        <v>0</v>
      </c>
      <c r="AA495" s="122">
        <f t="shared" si="167"/>
        <v>36</v>
      </c>
      <c r="AB495" s="123">
        <f t="shared" si="162"/>
        <v>6</v>
      </c>
      <c r="AC495" s="123">
        <f t="shared" si="163"/>
        <v>6</v>
      </c>
    </row>
    <row r="496" spans="1:29" x14ac:dyDescent="0.25">
      <c r="A496" s="7" t="s">
        <v>380</v>
      </c>
      <c r="B496" s="7" t="s">
        <v>381</v>
      </c>
      <c r="C496" s="7">
        <v>6</v>
      </c>
      <c r="D496" s="7">
        <v>6</v>
      </c>
      <c r="E496" s="7">
        <v>6</v>
      </c>
      <c r="F496" s="7">
        <v>36</v>
      </c>
      <c r="G496" s="116">
        <f t="shared" si="153"/>
        <v>24</v>
      </c>
      <c r="H496" s="7">
        <v>27</v>
      </c>
      <c r="I496" s="7" t="s">
        <v>323</v>
      </c>
      <c r="J496" s="130" t="s">
        <v>387</v>
      </c>
      <c r="K496" s="130"/>
      <c r="L496" s="115">
        <v>0</v>
      </c>
      <c r="M496" s="114">
        <f t="shared" si="164"/>
        <v>36</v>
      </c>
      <c r="N496" s="114">
        <f t="shared" si="154"/>
        <v>21.81818181818182</v>
      </c>
      <c r="O496" s="116">
        <f t="shared" si="155"/>
        <v>14.545454545454547</v>
      </c>
      <c r="P496" s="115">
        <f t="shared" si="156"/>
        <v>5</v>
      </c>
      <c r="Q496" s="115">
        <f t="shared" si="157"/>
        <v>4</v>
      </c>
      <c r="R496" s="121">
        <f t="shared" si="158"/>
        <v>5.1818181818181799</v>
      </c>
      <c r="S496" s="116">
        <f t="shared" si="159"/>
        <v>23</v>
      </c>
      <c r="T496" s="116">
        <f t="shared" si="160"/>
        <v>0.5</v>
      </c>
      <c r="U496" s="115">
        <f t="shared" si="150"/>
        <v>230</v>
      </c>
      <c r="V496" s="115">
        <f t="shared" si="161"/>
        <v>1340</v>
      </c>
      <c r="W496">
        <f t="shared" si="151"/>
        <v>0</v>
      </c>
      <c r="X496">
        <f t="shared" si="152"/>
        <v>0</v>
      </c>
      <c r="Y496">
        <v>0</v>
      </c>
      <c r="AA496" s="122">
        <f t="shared" si="167"/>
        <v>36</v>
      </c>
      <c r="AB496" s="123">
        <f t="shared" si="162"/>
        <v>6</v>
      </c>
      <c r="AC496" s="123">
        <f t="shared" si="163"/>
        <v>6</v>
      </c>
    </row>
    <row r="497" spans="1:29" x14ac:dyDescent="0.25">
      <c r="A497" s="7" t="s">
        <v>380</v>
      </c>
      <c r="B497" s="7" t="s">
        <v>381</v>
      </c>
      <c r="C497" s="7">
        <v>7</v>
      </c>
      <c r="D497" s="7">
        <v>6</v>
      </c>
      <c r="E497" s="7">
        <v>6</v>
      </c>
      <c r="F497" s="7">
        <v>36</v>
      </c>
      <c r="G497" s="116">
        <f t="shared" si="153"/>
        <v>24</v>
      </c>
      <c r="H497" s="7">
        <v>43</v>
      </c>
      <c r="I497" s="7" t="s">
        <v>323</v>
      </c>
      <c r="J497" s="130" t="s">
        <v>388</v>
      </c>
      <c r="K497" s="130"/>
      <c r="L497" s="115">
        <v>0</v>
      </c>
      <c r="M497" s="114">
        <f t="shared" si="164"/>
        <v>36</v>
      </c>
      <c r="N497" s="114">
        <f t="shared" si="154"/>
        <v>21.81818181818182</v>
      </c>
      <c r="O497" s="116">
        <f t="shared" si="155"/>
        <v>14.545454545454547</v>
      </c>
      <c r="P497" s="115">
        <f t="shared" si="156"/>
        <v>5</v>
      </c>
      <c r="Q497" s="115">
        <f t="shared" si="157"/>
        <v>4</v>
      </c>
      <c r="R497" s="121">
        <f t="shared" si="158"/>
        <v>21.18181818181818</v>
      </c>
      <c r="S497" s="116">
        <f t="shared" si="159"/>
        <v>39</v>
      </c>
      <c r="T497" s="116">
        <f t="shared" si="160"/>
        <v>0.5</v>
      </c>
      <c r="U497" s="115">
        <f t="shared" si="150"/>
        <v>230</v>
      </c>
      <c r="V497" s="115">
        <f t="shared" si="161"/>
        <v>1340</v>
      </c>
      <c r="W497">
        <f t="shared" si="151"/>
        <v>0</v>
      </c>
      <c r="X497">
        <f t="shared" si="152"/>
        <v>0</v>
      </c>
      <c r="Y497">
        <v>0</v>
      </c>
      <c r="AA497" s="122">
        <f t="shared" si="167"/>
        <v>36</v>
      </c>
      <c r="AB497" s="123">
        <f t="shared" si="162"/>
        <v>6</v>
      </c>
      <c r="AC497" s="123">
        <f t="shared" si="163"/>
        <v>6</v>
      </c>
    </row>
    <row r="498" spans="1:29" x14ac:dyDescent="0.25">
      <c r="A498" s="7" t="s">
        <v>380</v>
      </c>
      <c r="B498" s="7" t="s">
        <v>381</v>
      </c>
      <c r="C498" s="7">
        <v>8</v>
      </c>
      <c r="D498" s="7">
        <v>6</v>
      </c>
      <c r="E498" s="7">
        <v>6</v>
      </c>
      <c r="F498" s="7">
        <v>36</v>
      </c>
      <c r="G498" s="116">
        <f t="shared" si="153"/>
        <v>24</v>
      </c>
      <c r="H498" s="7">
        <v>34</v>
      </c>
      <c r="I498" s="7" t="s">
        <v>323</v>
      </c>
      <c r="J498" s="130" t="s">
        <v>389</v>
      </c>
      <c r="K498" s="130"/>
      <c r="L498" s="115">
        <v>0</v>
      </c>
      <c r="M498" s="114">
        <f t="shared" si="164"/>
        <v>36</v>
      </c>
      <c r="N498" s="114">
        <f t="shared" si="154"/>
        <v>21.81818181818182</v>
      </c>
      <c r="O498" s="116">
        <f t="shared" si="155"/>
        <v>14.545454545454547</v>
      </c>
      <c r="P498" s="115">
        <f t="shared" si="156"/>
        <v>5</v>
      </c>
      <c r="Q498" s="115">
        <f t="shared" si="157"/>
        <v>4</v>
      </c>
      <c r="R498" s="121">
        <f t="shared" si="158"/>
        <v>12.18181818181818</v>
      </c>
      <c r="S498" s="116">
        <f t="shared" si="159"/>
        <v>30</v>
      </c>
      <c r="T498" s="116">
        <f t="shared" si="160"/>
        <v>0.5</v>
      </c>
      <c r="U498" s="115">
        <f t="shared" si="150"/>
        <v>230</v>
      </c>
      <c r="V498" s="115">
        <f t="shared" si="161"/>
        <v>1340</v>
      </c>
      <c r="W498">
        <f t="shared" si="151"/>
        <v>0</v>
      </c>
      <c r="X498">
        <f t="shared" si="152"/>
        <v>0</v>
      </c>
      <c r="Y498">
        <v>0</v>
      </c>
      <c r="AA498" s="122">
        <f t="shared" si="167"/>
        <v>36</v>
      </c>
      <c r="AB498" s="123">
        <f t="shared" si="162"/>
        <v>6</v>
      </c>
      <c r="AC498" s="123">
        <f t="shared" si="163"/>
        <v>6</v>
      </c>
    </row>
    <row r="499" spans="1:29" x14ac:dyDescent="0.25">
      <c r="A499" s="7" t="s">
        <v>380</v>
      </c>
      <c r="B499" s="7" t="s">
        <v>381</v>
      </c>
      <c r="C499" s="7">
        <v>9</v>
      </c>
      <c r="D499" s="7">
        <v>6</v>
      </c>
      <c r="E499" s="7">
        <v>6</v>
      </c>
      <c r="F499" s="7">
        <v>36</v>
      </c>
      <c r="G499" s="116">
        <f t="shared" si="153"/>
        <v>24</v>
      </c>
      <c r="H499" s="7">
        <v>33</v>
      </c>
      <c r="I499" s="7" t="s">
        <v>323</v>
      </c>
      <c r="J499" s="130" t="s">
        <v>390</v>
      </c>
      <c r="K499" s="130"/>
      <c r="L499" s="115">
        <v>0</v>
      </c>
      <c r="M499" s="114">
        <f t="shared" si="164"/>
        <v>36</v>
      </c>
      <c r="N499" s="114">
        <f t="shared" si="154"/>
        <v>21.81818181818182</v>
      </c>
      <c r="O499" s="116">
        <f t="shared" si="155"/>
        <v>14.545454545454547</v>
      </c>
      <c r="P499" s="115">
        <f t="shared" si="156"/>
        <v>5</v>
      </c>
      <c r="Q499" s="115">
        <f t="shared" si="157"/>
        <v>4</v>
      </c>
      <c r="R499" s="121">
        <f t="shared" si="158"/>
        <v>11.18181818181818</v>
      </c>
      <c r="S499" s="116">
        <f t="shared" si="159"/>
        <v>29</v>
      </c>
      <c r="T499" s="116">
        <f t="shared" si="160"/>
        <v>0.5</v>
      </c>
      <c r="U499" s="115">
        <f t="shared" si="150"/>
        <v>230</v>
      </c>
      <c r="V499" s="115">
        <f t="shared" si="161"/>
        <v>1340</v>
      </c>
      <c r="W499">
        <f t="shared" si="151"/>
        <v>0</v>
      </c>
      <c r="X499">
        <f t="shared" si="152"/>
        <v>0</v>
      </c>
      <c r="Y499">
        <v>0</v>
      </c>
      <c r="AA499" s="122">
        <f t="shared" si="167"/>
        <v>36</v>
      </c>
      <c r="AB499" s="123">
        <f t="shared" si="162"/>
        <v>6</v>
      </c>
      <c r="AC499" s="123">
        <f t="shared" si="163"/>
        <v>6</v>
      </c>
    </row>
    <row r="500" spans="1:29" x14ac:dyDescent="0.25">
      <c r="A500" s="7" t="s">
        <v>380</v>
      </c>
      <c r="B500" s="7" t="s">
        <v>381</v>
      </c>
      <c r="C500" s="7">
        <v>10</v>
      </c>
      <c r="D500" s="7">
        <v>6</v>
      </c>
      <c r="E500" s="7">
        <v>6</v>
      </c>
      <c r="F500" s="7">
        <v>36</v>
      </c>
      <c r="G500" s="116">
        <f t="shared" si="153"/>
        <v>24</v>
      </c>
      <c r="H500" s="7">
        <v>30</v>
      </c>
      <c r="I500" s="7" t="s">
        <v>323</v>
      </c>
      <c r="J500" s="130" t="s">
        <v>391</v>
      </c>
      <c r="K500" s="130"/>
      <c r="L500" s="115">
        <v>0</v>
      </c>
      <c r="M500" s="114">
        <f t="shared" si="164"/>
        <v>36</v>
      </c>
      <c r="N500" s="114">
        <f t="shared" si="154"/>
        <v>21.81818181818182</v>
      </c>
      <c r="O500" s="116">
        <f t="shared" si="155"/>
        <v>14.545454545454547</v>
      </c>
      <c r="P500" s="115">
        <f t="shared" si="156"/>
        <v>5</v>
      </c>
      <c r="Q500" s="115">
        <f t="shared" si="157"/>
        <v>4</v>
      </c>
      <c r="R500" s="121">
        <f t="shared" si="158"/>
        <v>8.1818181818181799</v>
      </c>
      <c r="S500" s="116">
        <f t="shared" si="159"/>
        <v>26</v>
      </c>
      <c r="T500" s="116">
        <f t="shared" si="160"/>
        <v>0.5</v>
      </c>
      <c r="U500" s="115">
        <f t="shared" si="150"/>
        <v>230</v>
      </c>
      <c r="V500" s="115">
        <f t="shared" si="161"/>
        <v>1340</v>
      </c>
      <c r="W500">
        <f t="shared" si="151"/>
        <v>0</v>
      </c>
      <c r="X500">
        <f t="shared" si="152"/>
        <v>0</v>
      </c>
      <c r="Y500">
        <v>0</v>
      </c>
      <c r="AA500" s="122">
        <f t="shared" si="167"/>
        <v>36</v>
      </c>
      <c r="AB500" s="123">
        <f t="shared" si="162"/>
        <v>6</v>
      </c>
      <c r="AC500" s="123">
        <f t="shared" si="163"/>
        <v>6</v>
      </c>
    </row>
    <row r="501" spans="1:29" x14ac:dyDescent="0.25">
      <c r="A501" s="7" t="s">
        <v>380</v>
      </c>
      <c r="B501" s="7" t="s">
        <v>381</v>
      </c>
      <c r="C501" s="7">
        <v>11</v>
      </c>
      <c r="D501" s="7">
        <v>6</v>
      </c>
      <c r="E501" s="7">
        <v>6</v>
      </c>
      <c r="F501" s="7">
        <v>36</v>
      </c>
      <c r="G501" s="116">
        <f t="shared" si="153"/>
        <v>24</v>
      </c>
      <c r="H501" s="7">
        <v>32</v>
      </c>
      <c r="I501" s="7" t="s">
        <v>323</v>
      </c>
      <c r="J501" s="130" t="s">
        <v>392</v>
      </c>
      <c r="K501" s="130"/>
      <c r="L501" s="115">
        <v>0</v>
      </c>
      <c r="M501" s="114">
        <f t="shared" si="164"/>
        <v>36</v>
      </c>
      <c r="N501" s="114">
        <f t="shared" si="154"/>
        <v>21.81818181818182</v>
      </c>
      <c r="O501" s="116">
        <f t="shared" si="155"/>
        <v>14.545454545454547</v>
      </c>
      <c r="P501" s="115">
        <f t="shared" si="156"/>
        <v>5</v>
      </c>
      <c r="Q501" s="115">
        <f t="shared" si="157"/>
        <v>4</v>
      </c>
      <c r="R501" s="121">
        <f t="shared" si="158"/>
        <v>10.18181818181818</v>
      </c>
      <c r="S501" s="116">
        <f t="shared" si="159"/>
        <v>28</v>
      </c>
      <c r="T501" s="116">
        <f t="shared" si="160"/>
        <v>0.5</v>
      </c>
      <c r="U501" s="115">
        <f t="shared" si="150"/>
        <v>230</v>
      </c>
      <c r="V501" s="115">
        <f t="shared" si="161"/>
        <v>1340</v>
      </c>
      <c r="W501">
        <f t="shared" si="151"/>
        <v>0</v>
      </c>
      <c r="X501">
        <f t="shared" si="152"/>
        <v>0</v>
      </c>
      <c r="Y501">
        <v>0</v>
      </c>
      <c r="AA501" s="122">
        <f t="shared" si="167"/>
        <v>36</v>
      </c>
      <c r="AB501" s="123">
        <f t="shared" si="162"/>
        <v>6</v>
      </c>
      <c r="AC501" s="123">
        <f t="shared" si="163"/>
        <v>6</v>
      </c>
    </row>
    <row r="502" spans="1:29" x14ac:dyDescent="0.25">
      <c r="A502" s="7" t="s">
        <v>380</v>
      </c>
      <c r="B502" s="7" t="s">
        <v>381</v>
      </c>
      <c r="C502" s="7">
        <v>12</v>
      </c>
      <c r="D502" s="7">
        <v>6</v>
      </c>
      <c r="E502" s="7">
        <v>6</v>
      </c>
      <c r="F502" s="7">
        <v>36</v>
      </c>
      <c r="G502" s="116">
        <f t="shared" si="153"/>
        <v>24</v>
      </c>
      <c r="H502" s="7">
        <v>34</v>
      </c>
      <c r="I502" s="7" t="s">
        <v>323</v>
      </c>
      <c r="J502" s="130" t="s">
        <v>393</v>
      </c>
      <c r="K502" s="130"/>
      <c r="L502" s="115">
        <v>0</v>
      </c>
      <c r="M502" s="114">
        <f t="shared" si="164"/>
        <v>36</v>
      </c>
      <c r="N502" s="114">
        <f t="shared" si="154"/>
        <v>21.81818181818182</v>
      </c>
      <c r="O502" s="116">
        <f t="shared" si="155"/>
        <v>14.545454545454547</v>
      </c>
      <c r="P502" s="115">
        <f t="shared" si="156"/>
        <v>5</v>
      </c>
      <c r="Q502" s="115">
        <f t="shared" si="157"/>
        <v>4</v>
      </c>
      <c r="R502" s="121">
        <f t="shared" si="158"/>
        <v>12.18181818181818</v>
      </c>
      <c r="S502" s="116">
        <f t="shared" si="159"/>
        <v>30</v>
      </c>
      <c r="T502" s="116">
        <f t="shared" si="160"/>
        <v>0.5</v>
      </c>
      <c r="U502" s="115">
        <f t="shared" si="150"/>
        <v>230</v>
      </c>
      <c r="V502" s="115">
        <f t="shared" si="161"/>
        <v>1340</v>
      </c>
      <c r="W502">
        <f t="shared" si="151"/>
        <v>0</v>
      </c>
      <c r="X502">
        <f t="shared" si="152"/>
        <v>0</v>
      </c>
      <c r="Y502">
        <v>0</v>
      </c>
      <c r="AA502" s="122">
        <f t="shared" si="167"/>
        <v>36</v>
      </c>
      <c r="AB502" s="123">
        <f t="shared" si="162"/>
        <v>6</v>
      </c>
      <c r="AC502" s="123">
        <f t="shared" si="163"/>
        <v>6</v>
      </c>
    </row>
    <row r="503" spans="1:29" x14ac:dyDescent="0.25">
      <c r="A503" s="7" t="s">
        <v>380</v>
      </c>
      <c r="B503" s="7" t="s">
        <v>381</v>
      </c>
      <c r="C503" s="7">
        <v>13</v>
      </c>
      <c r="D503" s="7">
        <v>6</v>
      </c>
      <c r="E503" s="7">
        <v>6</v>
      </c>
      <c r="F503" s="7">
        <v>36</v>
      </c>
      <c r="G503" s="116">
        <f t="shared" si="153"/>
        <v>24</v>
      </c>
      <c r="H503" s="7">
        <v>35</v>
      </c>
      <c r="I503" s="7" t="s">
        <v>323</v>
      </c>
      <c r="J503" s="130" t="s">
        <v>394</v>
      </c>
      <c r="K503" s="130"/>
      <c r="L503" s="115">
        <v>0</v>
      </c>
      <c r="M503" s="114">
        <f t="shared" si="164"/>
        <v>36</v>
      </c>
      <c r="N503" s="114">
        <f t="shared" si="154"/>
        <v>21.81818181818182</v>
      </c>
      <c r="O503" s="116">
        <f t="shared" si="155"/>
        <v>14.545454545454547</v>
      </c>
      <c r="P503" s="115">
        <f t="shared" si="156"/>
        <v>5</v>
      </c>
      <c r="Q503" s="115">
        <f t="shared" si="157"/>
        <v>4</v>
      </c>
      <c r="R503" s="121">
        <f t="shared" si="158"/>
        <v>13.18181818181818</v>
      </c>
      <c r="S503" s="116">
        <f t="shared" si="159"/>
        <v>31</v>
      </c>
      <c r="T503" s="116">
        <f t="shared" si="160"/>
        <v>0.5</v>
      </c>
      <c r="U503" s="115">
        <f t="shared" si="150"/>
        <v>230</v>
      </c>
      <c r="V503" s="115">
        <f t="shared" si="161"/>
        <v>1340</v>
      </c>
      <c r="W503">
        <f t="shared" si="151"/>
        <v>0</v>
      </c>
      <c r="X503">
        <f t="shared" si="152"/>
        <v>0</v>
      </c>
      <c r="Y503">
        <v>0</v>
      </c>
      <c r="AA503" s="122">
        <f t="shared" si="167"/>
        <v>36</v>
      </c>
      <c r="AB503" s="123">
        <f t="shared" si="162"/>
        <v>6</v>
      </c>
      <c r="AC503" s="123">
        <f t="shared" si="163"/>
        <v>6</v>
      </c>
    </row>
    <row r="504" spans="1:29" x14ac:dyDescent="0.25">
      <c r="A504" s="7" t="s">
        <v>380</v>
      </c>
      <c r="B504" s="7" t="s">
        <v>381</v>
      </c>
      <c r="C504" s="7">
        <v>14</v>
      </c>
      <c r="D504" s="7">
        <v>6</v>
      </c>
      <c r="E504" s="7">
        <v>6</v>
      </c>
      <c r="F504" s="7">
        <v>36</v>
      </c>
      <c r="G504" s="116">
        <f t="shared" si="153"/>
        <v>24</v>
      </c>
      <c r="H504" s="7">
        <v>54</v>
      </c>
      <c r="I504" s="7" t="s">
        <v>323</v>
      </c>
      <c r="J504" s="130" t="s">
        <v>395</v>
      </c>
      <c r="K504" s="130"/>
      <c r="L504" s="115">
        <v>0</v>
      </c>
      <c r="M504" s="114">
        <f t="shared" si="164"/>
        <v>36</v>
      </c>
      <c r="N504" s="114">
        <f t="shared" si="154"/>
        <v>21.81818181818182</v>
      </c>
      <c r="O504" s="116">
        <f t="shared" si="155"/>
        <v>14.545454545454547</v>
      </c>
      <c r="P504" s="115">
        <f t="shared" si="156"/>
        <v>5</v>
      </c>
      <c r="Q504" s="115">
        <f t="shared" si="157"/>
        <v>4</v>
      </c>
      <c r="R504" s="121">
        <f t="shared" si="158"/>
        <v>32.18181818181818</v>
      </c>
      <c r="S504" s="116">
        <f t="shared" si="159"/>
        <v>50</v>
      </c>
      <c r="T504" s="116">
        <f t="shared" si="160"/>
        <v>0.5</v>
      </c>
      <c r="U504" s="115">
        <f t="shared" si="150"/>
        <v>230</v>
      </c>
      <c r="V504" s="115">
        <f t="shared" si="161"/>
        <v>1340</v>
      </c>
      <c r="W504">
        <f t="shared" si="151"/>
        <v>0</v>
      </c>
      <c r="X504">
        <f t="shared" si="152"/>
        <v>0</v>
      </c>
      <c r="Y504">
        <v>0</v>
      </c>
      <c r="AA504" s="122">
        <f t="shared" si="167"/>
        <v>36</v>
      </c>
      <c r="AB504" s="123">
        <f t="shared" si="162"/>
        <v>6</v>
      </c>
      <c r="AC504" s="123">
        <f t="shared" si="163"/>
        <v>6</v>
      </c>
    </row>
    <row r="505" spans="1:29" x14ac:dyDescent="0.25">
      <c r="A505" s="7" t="s">
        <v>380</v>
      </c>
      <c r="B505" s="7" t="s">
        <v>381</v>
      </c>
      <c r="C505" s="7">
        <v>15</v>
      </c>
      <c r="D505" s="7">
        <v>6</v>
      </c>
      <c r="E505" s="7">
        <v>6</v>
      </c>
      <c r="F505" s="7">
        <v>36</v>
      </c>
      <c r="G505" s="116">
        <f t="shared" si="153"/>
        <v>24</v>
      </c>
      <c r="H505" s="7">
        <v>46</v>
      </c>
      <c r="I505" s="7" t="s">
        <v>323</v>
      </c>
      <c r="J505" s="130" t="s">
        <v>396</v>
      </c>
      <c r="K505" s="130"/>
      <c r="L505" s="115">
        <v>0</v>
      </c>
      <c r="M505" s="114">
        <f t="shared" si="164"/>
        <v>36</v>
      </c>
      <c r="N505" s="114">
        <f t="shared" si="154"/>
        <v>21.81818181818182</v>
      </c>
      <c r="O505" s="116">
        <f t="shared" si="155"/>
        <v>14.545454545454547</v>
      </c>
      <c r="P505" s="115">
        <f t="shared" si="156"/>
        <v>5</v>
      </c>
      <c r="Q505" s="115">
        <f t="shared" si="157"/>
        <v>4</v>
      </c>
      <c r="R505" s="121">
        <f t="shared" si="158"/>
        <v>24.18181818181818</v>
      </c>
      <c r="S505" s="116">
        <f t="shared" si="159"/>
        <v>42</v>
      </c>
      <c r="T505" s="116">
        <f t="shared" si="160"/>
        <v>0.5</v>
      </c>
      <c r="U505" s="115">
        <f t="shared" si="150"/>
        <v>230</v>
      </c>
      <c r="V505" s="115">
        <f t="shared" si="161"/>
        <v>1340</v>
      </c>
      <c r="W505">
        <f t="shared" si="151"/>
        <v>0</v>
      </c>
      <c r="X505">
        <f t="shared" si="152"/>
        <v>0</v>
      </c>
      <c r="Y505">
        <v>0</v>
      </c>
      <c r="AA505" s="122">
        <f t="shared" si="167"/>
        <v>36</v>
      </c>
      <c r="AB505" s="123">
        <f t="shared" si="162"/>
        <v>6</v>
      </c>
      <c r="AC505" s="123">
        <f t="shared" si="163"/>
        <v>6</v>
      </c>
    </row>
    <row r="506" spans="1:29" x14ac:dyDescent="0.25">
      <c r="A506" s="7" t="s">
        <v>380</v>
      </c>
      <c r="B506" s="7" t="s">
        <v>381</v>
      </c>
      <c r="C506" s="7">
        <v>16</v>
      </c>
      <c r="D506" s="7">
        <v>6</v>
      </c>
      <c r="E506" s="7">
        <v>6</v>
      </c>
      <c r="F506" s="7">
        <v>36</v>
      </c>
      <c r="G506" s="116">
        <f t="shared" si="153"/>
        <v>24</v>
      </c>
      <c r="H506" s="7">
        <v>32</v>
      </c>
      <c r="I506" s="7" t="s">
        <v>323</v>
      </c>
      <c r="J506" s="130" t="s">
        <v>397</v>
      </c>
      <c r="K506" s="130"/>
      <c r="L506" s="115">
        <v>0</v>
      </c>
      <c r="M506" s="114">
        <f t="shared" si="164"/>
        <v>36</v>
      </c>
      <c r="N506" s="114">
        <f t="shared" si="154"/>
        <v>21.81818181818182</v>
      </c>
      <c r="O506" s="116">
        <f t="shared" si="155"/>
        <v>14.545454545454547</v>
      </c>
      <c r="P506" s="115">
        <f t="shared" si="156"/>
        <v>5</v>
      </c>
      <c r="Q506" s="115">
        <f t="shared" si="157"/>
        <v>4</v>
      </c>
      <c r="R506" s="121">
        <f t="shared" si="158"/>
        <v>10.18181818181818</v>
      </c>
      <c r="S506" s="116">
        <f t="shared" si="159"/>
        <v>28</v>
      </c>
      <c r="T506" s="116">
        <f t="shared" si="160"/>
        <v>0.5</v>
      </c>
      <c r="U506" s="115">
        <f t="shared" si="150"/>
        <v>230</v>
      </c>
      <c r="V506" s="115">
        <f t="shared" si="161"/>
        <v>1340</v>
      </c>
      <c r="W506">
        <f t="shared" si="151"/>
        <v>0</v>
      </c>
      <c r="X506">
        <f t="shared" si="152"/>
        <v>0</v>
      </c>
      <c r="Y506">
        <v>0</v>
      </c>
      <c r="AA506" s="122">
        <f t="shared" si="167"/>
        <v>36</v>
      </c>
      <c r="AB506" s="123">
        <f t="shared" si="162"/>
        <v>6</v>
      </c>
      <c r="AC506" s="123">
        <f t="shared" si="163"/>
        <v>6</v>
      </c>
    </row>
    <row r="507" spans="1:29" x14ac:dyDescent="0.25">
      <c r="A507" s="7" t="s">
        <v>380</v>
      </c>
      <c r="B507" s="7" t="s">
        <v>381</v>
      </c>
      <c r="C507" s="7">
        <v>17</v>
      </c>
      <c r="D507" s="7">
        <v>6</v>
      </c>
      <c r="E507" s="7">
        <v>6</v>
      </c>
      <c r="F507" s="7">
        <v>36</v>
      </c>
      <c r="G507" s="116">
        <f t="shared" si="153"/>
        <v>24</v>
      </c>
      <c r="H507" s="7">
        <v>31</v>
      </c>
      <c r="I507" s="7" t="s">
        <v>323</v>
      </c>
      <c r="J507" s="130" t="s">
        <v>398</v>
      </c>
      <c r="K507" s="130"/>
      <c r="L507" s="115">
        <v>0</v>
      </c>
      <c r="M507" s="114">
        <f t="shared" si="164"/>
        <v>36</v>
      </c>
      <c r="N507" s="114">
        <f t="shared" si="154"/>
        <v>21.81818181818182</v>
      </c>
      <c r="O507" s="116">
        <f t="shared" si="155"/>
        <v>14.545454545454547</v>
      </c>
      <c r="P507" s="115">
        <f t="shared" si="156"/>
        <v>5</v>
      </c>
      <c r="Q507" s="115">
        <f t="shared" si="157"/>
        <v>4</v>
      </c>
      <c r="R507" s="121">
        <f t="shared" si="158"/>
        <v>9.1818181818181799</v>
      </c>
      <c r="S507" s="116">
        <f t="shared" si="159"/>
        <v>27</v>
      </c>
      <c r="T507" s="116">
        <f t="shared" si="160"/>
        <v>0.5</v>
      </c>
      <c r="U507" s="115">
        <f t="shared" si="150"/>
        <v>230</v>
      </c>
      <c r="V507" s="115">
        <f t="shared" si="161"/>
        <v>1340</v>
      </c>
      <c r="W507">
        <f t="shared" si="151"/>
        <v>0</v>
      </c>
      <c r="X507">
        <f t="shared" si="152"/>
        <v>0</v>
      </c>
      <c r="Y507">
        <v>0</v>
      </c>
      <c r="AA507" s="122">
        <f t="shared" si="167"/>
        <v>36</v>
      </c>
      <c r="AB507" s="123">
        <f t="shared" si="162"/>
        <v>6</v>
      </c>
      <c r="AC507" s="123">
        <f t="shared" si="163"/>
        <v>6</v>
      </c>
    </row>
    <row r="508" spans="1:29" x14ac:dyDescent="0.25">
      <c r="A508" s="7" t="s">
        <v>380</v>
      </c>
      <c r="B508" s="7" t="s">
        <v>381</v>
      </c>
      <c r="C508" s="7">
        <v>18</v>
      </c>
      <c r="D508" s="7">
        <v>6</v>
      </c>
      <c r="E508" s="7">
        <v>6</v>
      </c>
      <c r="F508" s="7">
        <v>36</v>
      </c>
      <c r="G508" s="116">
        <f t="shared" si="153"/>
        <v>24</v>
      </c>
      <c r="H508" s="7">
        <v>31</v>
      </c>
      <c r="I508" s="7" t="s">
        <v>323</v>
      </c>
      <c r="J508" s="130" t="s">
        <v>399</v>
      </c>
      <c r="K508" s="130"/>
      <c r="L508" s="115">
        <v>0</v>
      </c>
      <c r="M508" s="114">
        <f t="shared" si="164"/>
        <v>36</v>
      </c>
      <c r="N508" s="114">
        <f t="shared" si="154"/>
        <v>21.81818181818182</v>
      </c>
      <c r="O508" s="116">
        <f t="shared" si="155"/>
        <v>14.545454545454547</v>
      </c>
      <c r="P508" s="115">
        <f t="shared" si="156"/>
        <v>5</v>
      </c>
      <c r="Q508" s="115">
        <f t="shared" si="157"/>
        <v>4</v>
      </c>
      <c r="R508" s="121">
        <f t="shared" si="158"/>
        <v>9.1818181818181799</v>
      </c>
      <c r="S508" s="116">
        <f t="shared" si="159"/>
        <v>27</v>
      </c>
      <c r="T508" s="116">
        <f t="shared" si="160"/>
        <v>0.5</v>
      </c>
      <c r="U508" s="115">
        <f t="shared" si="150"/>
        <v>230</v>
      </c>
      <c r="V508" s="115">
        <f t="shared" si="161"/>
        <v>1340</v>
      </c>
      <c r="W508">
        <f t="shared" si="151"/>
        <v>0</v>
      </c>
      <c r="X508">
        <f t="shared" si="152"/>
        <v>0</v>
      </c>
      <c r="Y508">
        <v>0</v>
      </c>
      <c r="AA508" s="122">
        <f t="shared" si="167"/>
        <v>36</v>
      </c>
      <c r="AB508" s="123">
        <f t="shared" si="162"/>
        <v>6</v>
      </c>
      <c r="AC508" s="123">
        <f t="shared" si="163"/>
        <v>6</v>
      </c>
    </row>
    <row r="509" spans="1:29" x14ac:dyDescent="0.25">
      <c r="A509" s="7" t="s">
        <v>380</v>
      </c>
      <c r="B509" s="7" t="s">
        <v>381</v>
      </c>
      <c r="C509" s="7">
        <v>19</v>
      </c>
      <c r="D509" s="7">
        <v>6</v>
      </c>
      <c r="E509" s="7">
        <v>6</v>
      </c>
      <c r="F509" s="7">
        <v>36</v>
      </c>
      <c r="G509" s="116">
        <f t="shared" si="153"/>
        <v>24</v>
      </c>
      <c r="H509" s="7">
        <v>35</v>
      </c>
      <c r="I509" s="7" t="s">
        <v>323</v>
      </c>
      <c r="J509" s="130" t="s">
        <v>400</v>
      </c>
      <c r="K509" s="130"/>
      <c r="L509" s="115">
        <v>0</v>
      </c>
      <c r="M509" s="114">
        <f t="shared" si="164"/>
        <v>36</v>
      </c>
      <c r="N509" s="114">
        <f t="shared" si="154"/>
        <v>21.81818181818182</v>
      </c>
      <c r="O509" s="116">
        <f t="shared" si="155"/>
        <v>14.545454545454547</v>
      </c>
      <c r="P509" s="115">
        <f t="shared" si="156"/>
        <v>5</v>
      </c>
      <c r="Q509" s="115">
        <f t="shared" si="157"/>
        <v>4</v>
      </c>
      <c r="R509" s="121">
        <f t="shared" si="158"/>
        <v>13.18181818181818</v>
      </c>
      <c r="S509" s="116">
        <f t="shared" si="159"/>
        <v>31</v>
      </c>
      <c r="T509" s="116">
        <f t="shared" si="160"/>
        <v>0.5</v>
      </c>
      <c r="U509" s="115">
        <f t="shared" si="150"/>
        <v>230</v>
      </c>
      <c r="V509" s="115">
        <f t="shared" si="161"/>
        <v>1340</v>
      </c>
      <c r="W509">
        <f t="shared" si="151"/>
        <v>0</v>
      </c>
      <c r="X509">
        <f t="shared" si="152"/>
        <v>0</v>
      </c>
      <c r="Y509">
        <v>0</v>
      </c>
      <c r="AA509" s="122">
        <f t="shared" si="167"/>
        <v>36</v>
      </c>
      <c r="AB509" s="123">
        <f t="shared" si="162"/>
        <v>6</v>
      </c>
      <c r="AC509" s="123">
        <f t="shared" si="163"/>
        <v>6</v>
      </c>
    </row>
    <row r="510" spans="1:29" x14ac:dyDescent="0.25">
      <c r="A510" s="7" t="s">
        <v>380</v>
      </c>
      <c r="B510" s="7" t="s">
        <v>381</v>
      </c>
      <c r="C510" s="7">
        <v>20</v>
      </c>
      <c r="D510" s="7">
        <v>6</v>
      </c>
      <c r="E510" s="7">
        <v>6</v>
      </c>
      <c r="F510" s="7">
        <v>36</v>
      </c>
      <c r="G510" s="116">
        <f t="shared" si="153"/>
        <v>24</v>
      </c>
      <c r="H510" s="7">
        <v>34</v>
      </c>
      <c r="I510" s="7" t="s">
        <v>323</v>
      </c>
      <c r="J510" s="130" t="s">
        <v>401</v>
      </c>
      <c r="K510" s="130"/>
      <c r="L510" s="115">
        <v>0</v>
      </c>
      <c r="M510" s="114">
        <f t="shared" si="164"/>
        <v>36</v>
      </c>
      <c r="N510" s="114">
        <f t="shared" si="154"/>
        <v>21.81818181818182</v>
      </c>
      <c r="O510" s="116">
        <f t="shared" si="155"/>
        <v>14.545454545454547</v>
      </c>
      <c r="P510" s="115">
        <f t="shared" si="156"/>
        <v>5</v>
      </c>
      <c r="Q510" s="115">
        <f t="shared" si="157"/>
        <v>4</v>
      </c>
      <c r="R510" s="121">
        <f t="shared" si="158"/>
        <v>12.18181818181818</v>
      </c>
      <c r="S510" s="116">
        <f t="shared" si="159"/>
        <v>30</v>
      </c>
      <c r="T510" s="116">
        <f t="shared" si="160"/>
        <v>0.5</v>
      </c>
      <c r="U510" s="115">
        <f t="shared" si="150"/>
        <v>230</v>
      </c>
      <c r="V510" s="115">
        <f t="shared" si="161"/>
        <v>1340</v>
      </c>
      <c r="W510">
        <f t="shared" si="151"/>
        <v>0</v>
      </c>
      <c r="X510">
        <f t="shared" si="152"/>
        <v>0</v>
      </c>
      <c r="Y510">
        <v>0</v>
      </c>
      <c r="AA510" s="122">
        <f t="shared" si="167"/>
        <v>36</v>
      </c>
      <c r="AB510" s="123">
        <f t="shared" si="162"/>
        <v>6</v>
      </c>
      <c r="AC510" s="123">
        <f t="shared" si="163"/>
        <v>6</v>
      </c>
    </row>
    <row r="511" spans="1:29" x14ac:dyDescent="0.25">
      <c r="A511" s="7" t="s">
        <v>380</v>
      </c>
      <c r="B511" s="7" t="s">
        <v>381</v>
      </c>
      <c r="C511" s="7">
        <v>21</v>
      </c>
      <c r="D511" s="7">
        <v>6</v>
      </c>
      <c r="E511" s="7">
        <v>6</v>
      </c>
      <c r="F511" s="7">
        <v>36</v>
      </c>
      <c r="G511" s="116">
        <f t="shared" si="153"/>
        <v>24</v>
      </c>
      <c r="H511" s="7">
        <v>34</v>
      </c>
      <c r="I511" s="7" t="s">
        <v>323</v>
      </c>
      <c r="J511" s="130" t="s">
        <v>402</v>
      </c>
      <c r="K511" s="130"/>
      <c r="L511" s="115">
        <v>0</v>
      </c>
      <c r="M511" s="114">
        <f t="shared" si="164"/>
        <v>36</v>
      </c>
      <c r="N511" s="114">
        <f t="shared" si="154"/>
        <v>21.81818181818182</v>
      </c>
      <c r="O511" s="116">
        <f t="shared" si="155"/>
        <v>14.545454545454547</v>
      </c>
      <c r="P511" s="115">
        <f t="shared" si="156"/>
        <v>5</v>
      </c>
      <c r="Q511" s="115">
        <f t="shared" si="157"/>
        <v>4</v>
      </c>
      <c r="R511" s="121">
        <f t="shared" si="158"/>
        <v>12.18181818181818</v>
      </c>
      <c r="S511" s="116">
        <f t="shared" si="159"/>
        <v>30</v>
      </c>
      <c r="T511" s="116">
        <f t="shared" si="160"/>
        <v>0.5</v>
      </c>
      <c r="U511" s="115">
        <f t="shared" si="150"/>
        <v>230</v>
      </c>
      <c r="V511" s="115">
        <f t="shared" si="161"/>
        <v>1340</v>
      </c>
      <c r="W511">
        <f t="shared" si="151"/>
        <v>0</v>
      </c>
      <c r="X511">
        <f t="shared" si="152"/>
        <v>0</v>
      </c>
      <c r="Y511">
        <v>0</v>
      </c>
      <c r="AA511" s="122">
        <f t="shared" si="167"/>
        <v>36</v>
      </c>
      <c r="AB511" s="123">
        <f t="shared" si="162"/>
        <v>6</v>
      </c>
      <c r="AC511" s="123">
        <f t="shared" si="163"/>
        <v>6</v>
      </c>
    </row>
    <row r="512" spans="1:29" x14ac:dyDescent="0.25">
      <c r="A512" s="7" t="s">
        <v>380</v>
      </c>
      <c r="B512" s="7" t="s">
        <v>381</v>
      </c>
      <c r="C512" s="7">
        <v>22</v>
      </c>
      <c r="D512" s="7">
        <v>6</v>
      </c>
      <c r="E512" s="7">
        <v>6</v>
      </c>
      <c r="F512" s="7">
        <v>36</v>
      </c>
      <c r="G512" s="116">
        <f t="shared" si="153"/>
        <v>24</v>
      </c>
      <c r="H512" s="7">
        <v>35</v>
      </c>
      <c r="I512" s="7" t="s">
        <v>323</v>
      </c>
      <c r="J512" s="130" t="s">
        <v>403</v>
      </c>
      <c r="K512" s="130"/>
      <c r="L512" s="115">
        <v>0</v>
      </c>
      <c r="M512" s="114">
        <f t="shared" si="164"/>
        <v>36</v>
      </c>
      <c r="N512" s="114">
        <f t="shared" si="154"/>
        <v>21.81818181818182</v>
      </c>
      <c r="O512" s="116">
        <f t="shared" si="155"/>
        <v>14.545454545454547</v>
      </c>
      <c r="P512" s="115">
        <f t="shared" si="156"/>
        <v>5</v>
      </c>
      <c r="Q512" s="115">
        <f t="shared" si="157"/>
        <v>4</v>
      </c>
      <c r="R512" s="121">
        <f t="shared" si="158"/>
        <v>13.18181818181818</v>
      </c>
      <c r="S512" s="116">
        <f t="shared" si="159"/>
        <v>31</v>
      </c>
      <c r="T512" s="116">
        <f t="shared" si="160"/>
        <v>0.5</v>
      </c>
      <c r="U512" s="115">
        <f t="shared" si="150"/>
        <v>230</v>
      </c>
      <c r="V512" s="115">
        <f t="shared" si="161"/>
        <v>1340</v>
      </c>
      <c r="W512">
        <f t="shared" si="151"/>
        <v>0</v>
      </c>
      <c r="X512">
        <f t="shared" si="152"/>
        <v>0</v>
      </c>
      <c r="Y512">
        <v>0</v>
      </c>
      <c r="AA512" s="122">
        <f t="shared" si="167"/>
        <v>36</v>
      </c>
      <c r="AB512" s="123">
        <f t="shared" si="162"/>
        <v>6</v>
      </c>
      <c r="AC512" s="123">
        <f t="shared" si="163"/>
        <v>6</v>
      </c>
    </row>
    <row r="513" spans="1:29" x14ac:dyDescent="0.25">
      <c r="A513" s="7" t="s">
        <v>380</v>
      </c>
      <c r="B513" s="7" t="s">
        <v>381</v>
      </c>
      <c r="C513" s="7">
        <v>23</v>
      </c>
      <c r="D513" s="7">
        <v>6</v>
      </c>
      <c r="E513" s="7">
        <v>6</v>
      </c>
      <c r="F513" s="7">
        <v>36</v>
      </c>
      <c r="G513" s="116">
        <f t="shared" si="153"/>
        <v>24</v>
      </c>
      <c r="H513" s="7">
        <v>45</v>
      </c>
      <c r="I513" s="7" t="s">
        <v>323</v>
      </c>
      <c r="J513" s="130" t="s">
        <v>404</v>
      </c>
      <c r="K513" s="130"/>
      <c r="L513" s="115">
        <v>0</v>
      </c>
      <c r="M513" s="114">
        <f t="shared" si="164"/>
        <v>36</v>
      </c>
      <c r="N513" s="114">
        <f t="shared" si="154"/>
        <v>21.81818181818182</v>
      </c>
      <c r="O513" s="116">
        <f t="shared" si="155"/>
        <v>14.545454545454547</v>
      </c>
      <c r="P513" s="115">
        <f t="shared" si="156"/>
        <v>5</v>
      </c>
      <c r="Q513" s="115">
        <f t="shared" si="157"/>
        <v>4</v>
      </c>
      <c r="R513" s="121">
        <f t="shared" si="158"/>
        <v>23.18181818181818</v>
      </c>
      <c r="S513" s="116">
        <f t="shared" si="159"/>
        <v>41</v>
      </c>
      <c r="T513" s="116">
        <f t="shared" si="160"/>
        <v>0.5</v>
      </c>
      <c r="U513" s="115">
        <f t="shared" si="150"/>
        <v>230</v>
      </c>
      <c r="V513" s="115">
        <f t="shared" si="161"/>
        <v>1340</v>
      </c>
      <c r="W513">
        <f t="shared" si="151"/>
        <v>0</v>
      </c>
      <c r="X513">
        <f t="shared" si="152"/>
        <v>0</v>
      </c>
      <c r="Y513">
        <v>0</v>
      </c>
      <c r="AA513" s="122">
        <f t="shared" si="167"/>
        <v>36</v>
      </c>
      <c r="AB513" s="123">
        <f t="shared" si="162"/>
        <v>6</v>
      </c>
      <c r="AC513" s="123">
        <f t="shared" si="163"/>
        <v>6</v>
      </c>
    </row>
    <row r="514" spans="1:29" x14ac:dyDescent="0.25">
      <c r="A514" s="7" t="s">
        <v>380</v>
      </c>
      <c r="B514" s="7" t="s">
        <v>381</v>
      </c>
      <c r="C514" s="7">
        <v>24</v>
      </c>
      <c r="D514" s="7">
        <v>6</v>
      </c>
      <c r="E514" s="7">
        <v>6</v>
      </c>
      <c r="F514" s="7">
        <v>36</v>
      </c>
      <c r="G514" s="116">
        <f t="shared" si="153"/>
        <v>24</v>
      </c>
      <c r="H514" s="7">
        <v>45</v>
      </c>
      <c r="I514" s="7" t="s">
        <v>323</v>
      </c>
      <c r="J514" s="130" t="s">
        <v>405</v>
      </c>
      <c r="K514" s="130"/>
      <c r="L514" s="115">
        <v>0</v>
      </c>
      <c r="M514" s="114">
        <f t="shared" si="164"/>
        <v>36</v>
      </c>
      <c r="N514" s="114">
        <f t="shared" si="154"/>
        <v>21.81818181818182</v>
      </c>
      <c r="O514" s="116">
        <f t="shared" si="155"/>
        <v>14.545454545454547</v>
      </c>
      <c r="P514" s="115">
        <f t="shared" si="156"/>
        <v>5</v>
      </c>
      <c r="Q514" s="115">
        <f t="shared" si="157"/>
        <v>4</v>
      </c>
      <c r="R514" s="121">
        <f t="shared" si="158"/>
        <v>23.18181818181818</v>
      </c>
      <c r="S514" s="116">
        <f t="shared" si="159"/>
        <v>41</v>
      </c>
      <c r="T514" s="116">
        <f t="shared" si="160"/>
        <v>0.5</v>
      </c>
      <c r="U514" s="115">
        <f t="shared" si="150"/>
        <v>230</v>
      </c>
      <c r="V514" s="115">
        <f t="shared" si="161"/>
        <v>1340</v>
      </c>
      <c r="W514">
        <f t="shared" si="151"/>
        <v>0</v>
      </c>
      <c r="X514">
        <f t="shared" si="152"/>
        <v>0</v>
      </c>
      <c r="Y514">
        <v>0</v>
      </c>
      <c r="AA514" s="122">
        <f t="shared" si="167"/>
        <v>36</v>
      </c>
      <c r="AB514" s="123">
        <f t="shared" si="162"/>
        <v>6</v>
      </c>
      <c r="AC514" s="123">
        <f t="shared" si="163"/>
        <v>6</v>
      </c>
    </row>
    <row r="515" spans="1:29" x14ac:dyDescent="0.25">
      <c r="A515" s="7" t="s">
        <v>380</v>
      </c>
      <c r="B515" s="7" t="s">
        <v>381</v>
      </c>
      <c r="C515" s="7">
        <v>25</v>
      </c>
      <c r="D515" s="7">
        <v>6</v>
      </c>
      <c r="E515" s="7">
        <v>6</v>
      </c>
      <c r="F515" s="7">
        <v>36</v>
      </c>
      <c r="G515" s="116">
        <f t="shared" si="153"/>
        <v>24</v>
      </c>
      <c r="H515" s="7">
        <v>31</v>
      </c>
      <c r="I515" s="7" t="s">
        <v>325</v>
      </c>
      <c r="J515" s="130" t="s">
        <v>406</v>
      </c>
      <c r="K515" s="130"/>
      <c r="L515" s="115">
        <v>0</v>
      </c>
      <c r="M515" s="114">
        <f t="shared" si="164"/>
        <v>36</v>
      </c>
      <c r="N515" s="114">
        <f t="shared" si="154"/>
        <v>21.81818181818182</v>
      </c>
      <c r="O515" s="116">
        <f t="shared" si="155"/>
        <v>14.545454545454547</v>
      </c>
      <c r="P515" s="115">
        <f t="shared" si="156"/>
        <v>5</v>
      </c>
      <c r="Q515" s="115">
        <f t="shared" si="157"/>
        <v>4</v>
      </c>
      <c r="R515" s="121">
        <f t="shared" si="158"/>
        <v>9.1818181818181799</v>
      </c>
      <c r="S515" s="116">
        <f t="shared" si="159"/>
        <v>27</v>
      </c>
      <c r="T515" s="116">
        <f t="shared" si="160"/>
        <v>0.5</v>
      </c>
      <c r="U515" s="115">
        <f t="shared" si="150"/>
        <v>230</v>
      </c>
      <c r="V515" s="115">
        <f t="shared" si="161"/>
        <v>1340</v>
      </c>
      <c r="W515">
        <f t="shared" si="151"/>
        <v>0</v>
      </c>
      <c r="X515">
        <f t="shared" si="152"/>
        <v>0</v>
      </c>
      <c r="Y515">
        <v>0</v>
      </c>
      <c r="AA515" s="122">
        <f t="shared" si="167"/>
        <v>36</v>
      </c>
      <c r="AB515" s="123">
        <f t="shared" si="162"/>
        <v>6</v>
      </c>
      <c r="AC515" s="123">
        <f t="shared" si="163"/>
        <v>6</v>
      </c>
    </row>
    <row r="516" spans="1:29" x14ac:dyDescent="0.25">
      <c r="A516" s="7" t="s">
        <v>380</v>
      </c>
      <c r="B516" s="7" t="s">
        <v>381</v>
      </c>
      <c r="C516" s="7">
        <v>26</v>
      </c>
      <c r="D516" s="7">
        <v>6</v>
      </c>
      <c r="E516" s="7">
        <v>6</v>
      </c>
      <c r="F516" s="7">
        <v>36</v>
      </c>
      <c r="G516" s="116">
        <f t="shared" si="153"/>
        <v>24</v>
      </c>
      <c r="H516" s="7">
        <v>30</v>
      </c>
      <c r="I516" s="7" t="s">
        <v>325</v>
      </c>
      <c r="J516" s="130" t="s">
        <v>407</v>
      </c>
      <c r="K516" s="130"/>
      <c r="L516" s="115">
        <v>0</v>
      </c>
      <c r="M516" s="114">
        <f t="shared" si="164"/>
        <v>36</v>
      </c>
      <c r="N516" s="114">
        <f t="shared" si="154"/>
        <v>21.81818181818182</v>
      </c>
      <c r="O516" s="116">
        <f t="shared" si="155"/>
        <v>14.545454545454547</v>
      </c>
      <c r="P516" s="115">
        <f t="shared" si="156"/>
        <v>5</v>
      </c>
      <c r="Q516" s="115">
        <f t="shared" si="157"/>
        <v>4</v>
      </c>
      <c r="R516" s="121">
        <f t="shared" si="158"/>
        <v>8.1818181818181799</v>
      </c>
      <c r="S516" s="116">
        <f t="shared" si="159"/>
        <v>26</v>
      </c>
      <c r="T516" s="116">
        <f t="shared" si="160"/>
        <v>0.5</v>
      </c>
      <c r="U516" s="115">
        <f t="shared" si="150"/>
        <v>230</v>
      </c>
      <c r="V516" s="115">
        <f t="shared" si="161"/>
        <v>1340</v>
      </c>
      <c r="W516">
        <f t="shared" si="151"/>
        <v>0</v>
      </c>
      <c r="X516">
        <f t="shared" si="152"/>
        <v>0</v>
      </c>
      <c r="Y516">
        <v>0</v>
      </c>
      <c r="AA516" s="122">
        <f t="shared" si="167"/>
        <v>36</v>
      </c>
      <c r="AB516" s="123">
        <f t="shared" si="162"/>
        <v>6</v>
      </c>
      <c r="AC516" s="123">
        <f t="shared" si="163"/>
        <v>6</v>
      </c>
    </row>
    <row r="517" spans="1:29" x14ac:dyDescent="0.25">
      <c r="A517" s="7" t="s">
        <v>380</v>
      </c>
      <c r="B517" s="7" t="s">
        <v>381</v>
      </c>
      <c r="C517" s="7">
        <v>27</v>
      </c>
      <c r="D517" s="7">
        <v>6</v>
      </c>
      <c r="E517" s="7">
        <v>6</v>
      </c>
      <c r="F517" s="7">
        <v>36</v>
      </c>
      <c r="G517" s="116">
        <f t="shared" si="153"/>
        <v>24</v>
      </c>
      <c r="H517" s="7">
        <v>33</v>
      </c>
      <c r="I517" s="7" t="s">
        <v>325</v>
      </c>
      <c r="J517" s="130" t="s">
        <v>408</v>
      </c>
      <c r="K517" s="130"/>
      <c r="L517" s="115">
        <v>0</v>
      </c>
      <c r="M517" s="114">
        <f t="shared" si="164"/>
        <v>36</v>
      </c>
      <c r="N517" s="114">
        <f t="shared" si="154"/>
        <v>21.81818181818182</v>
      </c>
      <c r="O517" s="116">
        <f t="shared" si="155"/>
        <v>14.545454545454547</v>
      </c>
      <c r="P517" s="115">
        <f t="shared" si="156"/>
        <v>5</v>
      </c>
      <c r="Q517" s="115">
        <f t="shared" si="157"/>
        <v>4</v>
      </c>
      <c r="R517" s="121">
        <f t="shared" si="158"/>
        <v>11.18181818181818</v>
      </c>
      <c r="S517" s="116">
        <f t="shared" si="159"/>
        <v>29</v>
      </c>
      <c r="T517" s="116">
        <f t="shared" si="160"/>
        <v>0.5</v>
      </c>
      <c r="U517" s="115">
        <f t="shared" si="150"/>
        <v>230</v>
      </c>
      <c r="V517" s="115">
        <f t="shared" si="161"/>
        <v>1340</v>
      </c>
      <c r="W517">
        <f t="shared" si="151"/>
        <v>0</v>
      </c>
      <c r="X517">
        <f t="shared" si="152"/>
        <v>0</v>
      </c>
      <c r="Y517">
        <v>0</v>
      </c>
      <c r="AA517" s="122">
        <f t="shared" si="167"/>
        <v>36</v>
      </c>
      <c r="AB517" s="123">
        <f t="shared" si="162"/>
        <v>6</v>
      </c>
      <c r="AC517" s="123">
        <f t="shared" si="163"/>
        <v>6</v>
      </c>
    </row>
    <row r="518" spans="1:29" x14ac:dyDescent="0.25">
      <c r="A518" s="7" t="s">
        <v>380</v>
      </c>
      <c r="B518" s="7" t="s">
        <v>381</v>
      </c>
      <c r="C518" s="7">
        <v>28</v>
      </c>
      <c r="D518" s="7">
        <v>6</v>
      </c>
      <c r="E518" s="7">
        <v>6</v>
      </c>
      <c r="F518" s="7">
        <v>36</v>
      </c>
      <c r="G518" s="116">
        <f t="shared" si="153"/>
        <v>24</v>
      </c>
      <c r="H518" s="7">
        <v>46</v>
      </c>
      <c r="I518" s="7" t="s">
        <v>325</v>
      </c>
      <c r="J518" s="130" t="s">
        <v>409</v>
      </c>
      <c r="K518" s="130"/>
      <c r="L518" s="115">
        <v>0</v>
      </c>
      <c r="M518" s="114">
        <f t="shared" si="164"/>
        <v>36</v>
      </c>
      <c r="N518" s="114">
        <f t="shared" si="154"/>
        <v>21.81818181818182</v>
      </c>
      <c r="O518" s="116">
        <f t="shared" si="155"/>
        <v>14.545454545454547</v>
      </c>
      <c r="P518" s="115">
        <f t="shared" si="156"/>
        <v>5</v>
      </c>
      <c r="Q518" s="115">
        <f t="shared" si="157"/>
        <v>4</v>
      </c>
      <c r="R518" s="121">
        <f t="shared" si="158"/>
        <v>24.18181818181818</v>
      </c>
      <c r="S518" s="116">
        <f t="shared" si="159"/>
        <v>42</v>
      </c>
      <c r="T518" s="116">
        <f t="shared" si="160"/>
        <v>0.5</v>
      </c>
      <c r="U518" s="115">
        <f t="shared" ref="U518:U581" si="168">($X$4*100/T518)-(100)</f>
        <v>230</v>
      </c>
      <c r="V518" s="115">
        <f t="shared" si="161"/>
        <v>1340</v>
      </c>
      <c r="W518">
        <f t="shared" ref="W518:W581" si="169">+IF(D518&gt;E518,1,0)</f>
        <v>0</v>
      </c>
      <c r="X518">
        <f t="shared" ref="X518:X581" si="170">+IF(E518&gt;D518,1,0)</f>
        <v>0</v>
      </c>
      <c r="Y518">
        <v>0</v>
      </c>
      <c r="AA518" s="122">
        <f t="shared" si="167"/>
        <v>36</v>
      </c>
      <c r="AB518" s="123">
        <f t="shared" si="162"/>
        <v>6</v>
      </c>
      <c r="AC518" s="123">
        <f t="shared" si="163"/>
        <v>6</v>
      </c>
    </row>
    <row r="519" spans="1:29" x14ac:dyDescent="0.25">
      <c r="A519" s="7" t="s">
        <v>380</v>
      </c>
      <c r="B519" s="7" t="s">
        <v>381</v>
      </c>
      <c r="C519" s="7">
        <v>24</v>
      </c>
      <c r="D519" s="7">
        <v>6</v>
      </c>
      <c r="E519" s="7">
        <v>6</v>
      </c>
      <c r="F519" s="7">
        <v>36</v>
      </c>
      <c r="G519" s="116">
        <f t="shared" ref="G519:G582" si="171">F519-12</f>
        <v>24</v>
      </c>
      <c r="H519" s="7">
        <v>37</v>
      </c>
      <c r="I519" s="7" t="s">
        <v>410</v>
      </c>
      <c r="J519" s="130" t="s">
        <v>411</v>
      </c>
      <c r="K519" s="130"/>
      <c r="L519" s="115">
        <v>0</v>
      </c>
      <c r="M519" s="114">
        <f t="shared" si="164"/>
        <v>36</v>
      </c>
      <c r="N519" s="114">
        <f t="shared" ref="N519:N582" si="172">(F519-L519)/1.65</f>
        <v>21.81818181818182</v>
      </c>
      <c r="O519" s="116">
        <f t="shared" ref="O519:O582" si="173">(G519-L519)/1.65</f>
        <v>14.545454545454547</v>
      </c>
      <c r="P519" s="115">
        <f t="shared" ref="P519:P582" si="174">M519/7.2</f>
        <v>5</v>
      </c>
      <c r="Q519" s="115">
        <f t="shared" ref="Q519:Q582" si="175">P519-1</f>
        <v>4</v>
      </c>
      <c r="R519" s="121">
        <f t="shared" ref="R519:R582" si="176">H519-N519</f>
        <v>15.18181818181818</v>
      </c>
      <c r="S519" s="116">
        <f t="shared" ref="S519:S582" si="177">H519-P519+1</f>
        <v>33</v>
      </c>
      <c r="T519" s="116">
        <f t="shared" ref="T519:T582" si="178">G519/(M519+12)</f>
        <v>0.5</v>
      </c>
      <c r="U519" s="115">
        <f t="shared" si="168"/>
        <v>230</v>
      </c>
      <c r="V519" s="115">
        <f t="shared" ref="V519:V582" si="179">($Y$4*100/T519)-(100)</f>
        <v>1340</v>
      </c>
      <c r="W519">
        <f t="shared" si="169"/>
        <v>0</v>
      </c>
      <c r="X519">
        <f t="shared" si="170"/>
        <v>0</v>
      </c>
      <c r="Y519">
        <v>0</v>
      </c>
      <c r="AA519" s="122">
        <f t="shared" si="167"/>
        <v>36</v>
      </c>
      <c r="AB519" s="123">
        <f t="shared" ref="AB519:AB582" si="180">+AA519/6</f>
        <v>6</v>
      </c>
      <c r="AC519" s="123">
        <f t="shared" ref="AC519:AC582" si="181">+ROUNDDOWN(AB519,0)</f>
        <v>6</v>
      </c>
    </row>
    <row r="520" spans="1:29" x14ac:dyDescent="0.25">
      <c r="A520" s="7" t="s">
        <v>380</v>
      </c>
      <c r="B520" s="7" t="s">
        <v>381</v>
      </c>
      <c r="C520" s="7">
        <v>25</v>
      </c>
      <c r="D520" s="7">
        <v>6</v>
      </c>
      <c r="E520" s="7">
        <v>6</v>
      </c>
      <c r="F520" s="7">
        <v>36</v>
      </c>
      <c r="G520" s="116">
        <f t="shared" si="171"/>
        <v>24</v>
      </c>
      <c r="H520" s="7">
        <v>37</v>
      </c>
      <c r="I520" s="7" t="s">
        <v>410</v>
      </c>
      <c r="J520" s="130" t="s">
        <v>412</v>
      </c>
      <c r="K520" s="130"/>
      <c r="L520" s="115">
        <v>0</v>
      </c>
      <c r="M520" s="114">
        <f t="shared" ref="M520:M583" si="182">F520-L520</f>
        <v>36</v>
      </c>
      <c r="N520" s="114">
        <f t="shared" si="172"/>
        <v>21.81818181818182</v>
      </c>
      <c r="O520" s="116">
        <f t="shared" si="173"/>
        <v>14.545454545454547</v>
      </c>
      <c r="P520" s="115">
        <f t="shared" si="174"/>
        <v>5</v>
      </c>
      <c r="Q520" s="115">
        <f t="shared" si="175"/>
        <v>4</v>
      </c>
      <c r="R520" s="121">
        <f t="shared" si="176"/>
        <v>15.18181818181818</v>
      </c>
      <c r="S520" s="116">
        <f t="shared" si="177"/>
        <v>33</v>
      </c>
      <c r="T520" s="116">
        <f t="shared" si="178"/>
        <v>0.5</v>
      </c>
      <c r="U520" s="115">
        <f t="shared" si="168"/>
        <v>230</v>
      </c>
      <c r="V520" s="115">
        <f t="shared" si="179"/>
        <v>1340</v>
      </c>
      <c r="W520">
        <f t="shared" si="169"/>
        <v>0</v>
      </c>
      <c r="X520">
        <f t="shared" si="170"/>
        <v>0</v>
      </c>
      <c r="Y520">
        <v>0</v>
      </c>
      <c r="AA520" s="122">
        <f t="shared" si="167"/>
        <v>36</v>
      </c>
      <c r="AB520" s="123">
        <f t="shared" si="180"/>
        <v>6</v>
      </c>
      <c r="AC520" s="123">
        <f t="shared" si="181"/>
        <v>6</v>
      </c>
    </row>
    <row r="521" spans="1:29" x14ac:dyDescent="0.25">
      <c r="A521" s="7" t="s">
        <v>380</v>
      </c>
      <c r="B521" s="7" t="s">
        <v>381</v>
      </c>
      <c r="C521" s="7">
        <v>26</v>
      </c>
      <c r="D521" s="7">
        <v>6</v>
      </c>
      <c r="E521" s="7">
        <v>6</v>
      </c>
      <c r="F521" s="7">
        <v>36</v>
      </c>
      <c r="G521" s="116">
        <f t="shared" si="171"/>
        <v>24</v>
      </c>
      <c r="H521" s="7">
        <v>34</v>
      </c>
      <c r="I521" s="7" t="s">
        <v>410</v>
      </c>
      <c r="J521" s="130" t="s">
        <v>413</v>
      </c>
      <c r="K521" s="130"/>
      <c r="L521" s="115">
        <v>0</v>
      </c>
      <c r="M521" s="114">
        <f t="shared" si="182"/>
        <v>36</v>
      </c>
      <c r="N521" s="114">
        <f t="shared" si="172"/>
        <v>21.81818181818182</v>
      </c>
      <c r="O521" s="116">
        <f t="shared" si="173"/>
        <v>14.545454545454547</v>
      </c>
      <c r="P521" s="115">
        <f t="shared" si="174"/>
        <v>5</v>
      </c>
      <c r="Q521" s="115">
        <f t="shared" si="175"/>
        <v>4</v>
      </c>
      <c r="R521" s="121">
        <f t="shared" si="176"/>
        <v>12.18181818181818</v>
      </c>
      <c r="S521" s="116">
        <f t="shared" si="177"/>
        <v>30</v>
      </c>
      <c r="T521" s="116">
        <f t="shared" si="178"/>
        <v>0.5</v>
      </c>
      <c r="U521" s="115">
        <f t="shared" si="168"/>
        <v>230</v>
      </c>
      <c r="V521" s="115">
        <f t="shared" si="179"/>
        <v>1340</v>
      </c>
      <c r="W521">
        <f t="shared" si="169"/>
        <v>0</v>
      </c>
      <c r="X521">
        <f t="shared" si="170"/>
        <v>0</v>
      </c>
      <c r="Y521">
        <v>0</v>
      </c>
      <c r="AA521" s="122">
        <f t="shared" si="167"/>
        <v>36</v>
      </c>
      <c r="AB521" s="123">
        <f t="shared" si="180"/>
        <v>6</v>
      </c>
      <c r="AC521" s="123">
        <f t="shared" si="181"/>
        <v>6</v>
      </c>
    </row>
    <row r="522" spans="1:29" x14ac:dyDescent="0.25">
      <c r="A522" s="7" t="s">
        <v>380</v>
      </c>
      <c r="B522" s="7" t="s">
        <v>381</v>
      </c>
      <c r="C522" s="7">
        <v>27</v>
      </c>
      <c r="D522" s="7">
        <v>6</v>
      </c>
      <c r="E522" s="7">
        <v>6</v>
      </c>
      <c r="F522" s="7">
        <v>36</v>
      </c>
      <c r="G522" s="116">
        <f t="shared" si="171"/>
        <v>24</v>
      </c>
      <c r="H522" s="7">
        <v>38</v>
      </c>
      <c r="I522" s="7" t="s">
        <v>410</v>
      </c>
      <c r="J522" s="130" t="s">
        <v>414</v>
      </c>
      <c r="K522" s="130"/>
      <c r="L522" s="115">
        <v>0</v>
      </c>
      <c r="M522" s="114">
        <f t="shared" si="182"/>
        <v>36</v>
      </c>
      <c r="N522" s="114">
        <f t="shared" si="172"/>
        <v>21.81818181818182</v>
      </c>
      <c r="O522" s="116">
        <f t="shared" si="173"/>
        <v>14.545454545454547</v>
      </c>
      <c r="P522" s="115">
        <f t="shared" si="174"/>
        <v>5</v>
      </c>
      <c r="Q522" s="115">
        <f t="shared" si="175"/>
        <v>4</v>
      </c>
      <c r="R522" s="121">
        <f t="shared" si="176"/>
        <v>16.18181818181818</v>
      </c>
      <c r="S522" s="116">
        <f t="shared" si="177"/>
        <v>34</v>
      </c>
      <c r="T522" s="116">
        <f t="shared" si="178"/>
        <v>0.5</v>
      </c>
      <c r="U522" s="115">
        <f t="shared" si="168"/>
        <v>230</v>
      </c>
      <c r="V522" s="115">
        <f t="shared" si="179"/>
        <v>1340</v>
      </c>
      <c r="W522">
        <f t="shared" si="169"/>
        <v>0</v>
      </c>
      <c r="X522">
        <f t="shared" si="170"/>
        <v>0</v>
      </c>
      <c r="Y522">
        <v>0</v>
      </c>
      <c r="AA522" s="122">
        <f t="shared" si="167"/>
        <v>36</v>
      </c>
      <c r="AB522" s="123">
        <f t="shared" si="180"/>
        <v>6</v>
      </c>
      <c r="AC522" s="123">
        <f t="shared" si="181"/>
        <v>6</v>
      </c>
    </row>
    <row r="523" spans="1:29" x14ac:dyDescent="0.25">
      <c r="A523" s="7" t="s">
        <v>380</v>
      </c>
      <c r="B523" s="7" t="s">
        <v>381</v>
      </c>
      <c r="C523" s="7">
        <v>28</v>
      </c>
      <c r="D523" s="7">
        <v>6</v>
      </c>
      <c r="E523" s="7">
        <v>6</v>
      </c>
      <c r="F523" s="7">
        <v>36</v>
      </c>
      <c r="G523" s="116">
        <f t="shared" si="171"/>
        <v>24</v>
      </c>
      <c r="H523" s="7">
        <v>38</v>
      </c>
      <c r="I523" s="7" t="s">
        <v>410</v>
      </c>
      <c r="J523" s="130" t="s">
        <v>415</v>
      </c>
      <c r="K523" s="130"/>
      <c r="L523" s="115">
        <v>0</v>
      </c>
      <c r="M523" s="114">
        <f t="shared" si="182"/>
        <v>36</v>
      </c>
      <c r="N523" s="114">
        <f t="shared" si="172"/>
        <v>21.81818181818182</v>
      </c>
      <c r="O523" s="116">
        <f t="shared" si="173"/>
        <v>14.545454545454547</v>
      </c>
      <c r="P523" s="115">
        <f t="shared" si="174"/>
        <v>5</v>
      </c>
      <c r="Q523" s="115">
        <f t="shared" si="175"/>
        <v>4</v>
      </c>
      <c r="R523" s="121">
        <f t="shared" si="176"/>
        <v>16.18181818181818</v>
      </c>
      <c r="S523" s="116">
        <f t="shared" si="177"/>
        <v>34</v>
      </c>
      <c r="T523" s="116">
        <f t="shared" si="178"/>
        <v>0.5</v>
      </c>
      <c r="U523" s="115">
        <f t="shared" si="168"/>
        <v>230</v>
      </c>
      <c r="V523" s="115">
        <f t="shared" si="179"/>
        <v>1340</v>
      </c>
      <c r="W523">
        <f t="shared" si="169"/>
        <v>0</v>
      </c>
      <c r="X523">
        <f t="shared" si="170"/>
        <v>0</v>
      </c>
      <c r="Y523">
        <v>0</v>
      </c>
      <c r="AA523" s="122">
        <f t="shared" si="167"/>
        <v>36</v>
      </c>
      <c r="AB523" s="123">
        <f t="shared" si="180"/>
        <v>6</v>
      </c>
      <c r="AC523" s="123">
        <f t="shared" si="181"/>
        <v>6</v>
      </c>
    </row>
    <row r="524" spans="1:29" x14ac:dyDescent="0.25">
      <c r="A524" s="7" t="s">
        <v>416</v>
      </c>
      <c r="B524" s="7" t="s">
        <v>417</v>
      </c>
      <c r="C524" s="7">
        <v>1</v>
      </c>
      <c r="D524" s="7">
        <v>7</v>
      </c>
      <c r="E524" s="7">
        <v>7.8</v>
      </c>
      <c r="F524" s="7">
        <v>54.6</v>
      </c>
      <c r="G524" s="116">
        <f t="shared" si="171"/>
        <v>42.6</v>
      </c>
      <c r="H524" s="7">
        <v>50</v>
      </c>
      <c r="I524" s="7" t="s">
        <v>260</v>
      </c>
      <c r="J524" s="130">
        <v>702</v>
      </c>
      <c r="K524" s="130"/>
      <c r="L524" s="115">
        <v>0</v>
      </c>
      <c r="M524" s="114">
        <f t="shared" si="182"/>
        <v>54.6</v>
      </c>
      <c r="N524" s="114">
        <f t="shared" si="172"/>
        <v>33.090909090909093</v>
      </c>
      <c r="O524" s="116">
        <f t="shared" si="173"/>
        <v>25.81818181818182</v>
      </c>
      <c r="P524" s="115">
        <f t="shared" si="174"/>
        <v>7.583333333333333</v>
      </c>
      <c r="Q524" s="115">
        <f t="shared" si="175"/>
        <v>6.583333333333333</v>
      </c>
      <c r="R524" s="121">
        <f t="shared" si="176"/>
        <v>16.909090909090907</v>
      </c>
      <c r="S524" s="116">
        <f t="shared" si="177"/>
        <v>43.416666666666664</v>
      </c>
      <c r="T524" s="116">
        <f t="shared" si="178"/>
        <v>0.63963963963963977</v>
      </c>
      <c r="U524" s="115">
        <f t="shared" si="168"/>
        <v>157.95774647887316</v>
      </c>
      <c r="V524" s="115">
        <f t="shared" si="179"/>
        <v>1025.6338028169012</v>
      </c>
      <c r="W524">
        <f t="shared" si="169"/>
        <v>0</v>
      </c>
      <c r="X524">
        <f t="shared" si="170"/>
        <v>1</v>
      </c>
      <c r="Y524">
        <v>0</v>
      </c>
      <c r="Z524">
        <f>+E524*1.65</f>
        <v>12.87</v>
      </c>
      <c r="AA524" s="122">
        <f>+F524-Z524</f>
        <v>41.730000000000004</v>
      </c>
      <c r="AB524" s="123">
        <f t="shared" si="180"/>
        <v>6.955000000000001</v>
      </c>
      <c r="AC524" s="123">
        <f t="shared" si="181"/>
        <v>6</v>
      </c>
    </row>
    <row r="525" spans="1:29" x14ac:dyDescent="0.25">
      <c r="A525" s="7" t="s">
        <v>416</v>
      </c>
      <c r="B525" s="7" t="s">
        <v>417</v>
      </c>
      <c r="C525" s="7">
        <v>1</v>
      </c>
      <c r="D525" s="7">
        <v>7</v>
      </c>
      <c r="E525" s="7">
        <v>7.8</v>
      </c>
      <c r="F525" s="7">
        <v>54.6</v>
      </c>
      <c r="G525" s="116">
        <f t="shared" si="171"/>
        <v>42.6</v>
      </c>
      <c r="H525" s="7">
        <v>37</v>
      </c>
      <c r="I525" s="7" t="s">
        <v>261</v>
      </c>
      <c r="J525" s="130">
        <v>202</v>
      </c>
      <c r="K525" s="130"/>
      <c r="L525" s="115">
        <v>0</v>
      </c>
      <c r="M525" s="114">
        <f t="shared" si="182"/>
        <v>54.6</v>
      </c>
      <c r="N525" s="114">
        <f t="shared" si="172"/>
        <v>33.090909090909093</v>
      </c>
      <c r="O525" s="116">
        <f t="shared" si="173"/>
        <v>25.81818181818182</v>
      </c>
      <c r="P525" s="115">
        <f t="shared" si="174"/>
        <v>7.583333333333333</v>
      </c>
      <c r="Q525" s="115">
        <f t="shared" si="175"/>
        <v>6.583333333333333</v>
      </c>
      <c r="R525" s="121">
        <f t="shared" si="176"/>
        <v>3.9090909090909065</v>
      </c>
      <c r="S525" s="116">
        <f t="shared" si="177"/>
        <v>30.416666666666668</v>
      </c>
      <c r="T525" s="116">
        <f t="shared" si="178"/>
        <v>0.63963963963963977</v>
      </c>
      <c r="U525" s="115">
        <f t="shared" si="168"/>
        <v>157.95774647887316</v>
      </c>
      <c r="V525" s="115">
        <f t="shared" si="179"/>
        <v>1025.6338028169012</v>
      </c>
      <c r="W525">
        <f t="shared" si="169"/>
        <v>0</v>
      </c>
      <c r="X525">
        <f t="shared" si="170"/>
        <v>1</v>
      </c>
      <c r="Y525">
        <v>0</v>
      </c>
      <c r="Z525">
        <f>+E525*1.65</f>
        <v>12.87</v>
      </c>
      <c r="AA525" s="122">
        <f>+F525-Z525</f>
        <v>41.730000000000004</v>
      </c>
      <c r="AB525" s="123">
        <f t="shared" si="180"/>
        <v>6.955000000000001</v>
      </c>
      <c r="AC525" s="123">
        <f t="shared" si="181"/>
        <v>6</v>
      </c>
    </row>
    <row r="526" spans="1:29" x14ac:dyDescent="0.25">
      <c r="A526" s="7" t="s">
        <v>416</v>
      </c>
      <c r="B526" s="7" t="s">
        <v>417</v>
      </c>
      <c r="C526" s="7">
        <v>1</v>
      </c>
      <c r="D526" s="7">
        <v>7</v>
      </c>
      <c r="E526" s="7">
        <v>7.8</v>
      </c>
      <c r="F526" s="7">
        <v>54.6</v>
      </c>
      <c r="G526" s="116">
        <f t="shared" si="171"/>
        <v>42.6</v>
      </c>
      <c r="H526" s="7">
        <v>36</v>
      </c>
      <c r="I526" s="7" t="s">
        <v>299</v>
      </c>
      <c r="J526" s="130" t="s">
        <v>302</v>
      </c>
      <c r="K526" s="130"/>
      <c r="L526" s="115">
        <v>0</v>
      </c>
      <c r="M526" s="114">
        <f t="shared" si="182"/>
        <v>54.6</v>
      </c>
      <c r="N526" s="114">
        <f t="shared" si="172"/>
        <v>33.090909090909093</v>
      </c>
      <c r="O526" s="116">
        <f t="shared" si="173"/>
        <v>25.81818181818182</v>
      </c>
      <c r="P526" s="115">
        <f t="shared" si="174"/>
        <v>7.583333333333333</v>
      </c>
      <c r="Q526" s="115">
        <f t="shared" si="175"/>
        <v>6.583333333333333</v>
      </c>
      <c r="R526" s="121">
        <f t="shared" si="176"/>
        <v>2.9090909090909065</v>
      </c>
      <c r="S526" s="116">
        <f t="shared" si="177"/>
        <v>29.416666666666668</v>
      </c>
      <c r="T526" s="116">
        <f t="shared" si="178"/>
        <v>0.63963963963963977</v>
      </c>
      <c r="U526" s="115">
        <f t="shared" si="168"/>
        <v>157.95774647887316</v>
      </c>
      <c r="V526" s="115">
        <f t="shared" si="179"/>
        <v>1025.6338028169012</v>
      </c>
      <c r="W526">
        <f t="shared" si="169"/>
        <v>0</v>
      </c>
      <c r="X526">
        <f t="shared" si="170"/>
        <v>1</v>
      </c>
      <c r="Y526">
        <v>0</v>
      </c>
      <c r="Z526">
        <f>+E526*1.65</f>
        <v>12.87</v>
      </c>
      <c r="AA526" s="122">
        <f>+F526-Z526</f>
        <v>41.730000000000004</v>
      </c>
      <c r="AB526" s="123">
        <f t="shared" si="180"/>
        <v>6.955000000000001</v>
      </c>
      <c r="AC526" s="123">
        <f t="shared" si="181"/>
        <v>6</v>
      </c>
    </row>
    <row r="527" spans="1:29" x14ac:dyDescent="0.25">
      <c r="A527" s="7" t="s">
        <v>416</v>
      </c>
      <c r="B527" s="7" t="s">
        <v>417</v>
      </c>
      <c r="C527" s="7">
        <v>2</v>
      </c>
      <c r="D527" s="7">
        <v>7</v>
      </c>
      <c r="E527" s="7">
        <v>4.9000000000000004</v>
      </c>
      <c r="F527" s="7">
        <v>34.300000000000004</v>
      </c>
      <c r="G527" s="116">
        <f t="shared" si="171"/>
        <v>22.300000000000004</v>
      </c>
      <c r="H527" s="7">
        <v>37</v>
      </c>
      <c r="I527" s="7" t="s">
        <v>260</v>
      </c>
      <c r="J527" s="130">
        <v>604</v>
      </c>
      <c r="K527" s="130"/>
      <c r="L527" s="115">
        <v>0</v>
      </c>
      <c r="M527" s="114">
        <f t="shared" si="182"/>
        <v>34.300000000000004</v>
      </c>
      <c r="N527" s="114">
        <f t="shared" si="172"/>
        <v>20.787878787878793</v>
      </c>
      <c r="O527" s="116">
        <f t="shared" si="173"/>
        <v>13.515151515151519</v>
      </c>
      <c r="P527" s="115">
        <f t="shared" si="174"/>
        <v>4.7638888888888893</v>
      </c>
      <c r="Q527" s="115">
        <f t="shared" si="175"/>
        <v>3.7638888888888893</v>
      </c>
      <c r="R527" s="121">
        <f t="shared" si="176"/>
        <v>16.212121212121207</v>
      </c>
      <c r="S527" s="116">
        <f t="shared" si="177"/>
        <v>33.236111111111114</v>
      </c>
      <c r="T527" s="116">
        <f t="shared" si="178"/>
        <v>0.48164146868250546</v>
      </c>
      <c r="U527" s="115">
        <f t="shared" si="168"/>
        <v>242.57847533632281</v>
      </c>
      <c r="V527" s="115">
        <f t="shared" si="179"/>
        <v>1394.8878923766815</v>
      </c>
      <c r="W527">
        <f t="shared" si="169"/>
        <v>1</v>
      </c>
      <c r="X527">
        <f t="shared" si="170"/>
        <v>0</v>
      </c>
      <c r="Y527">
        <f>+D527*1.65</f>
        <v>11.549999999999999</v>
      </c>
      <c r="AA527" s="122">
        <f t="shared" ref="AA527:AA532" si="183">+F527-Y527</f>
        <v>22.750000000000007</v>
      </c>
      <c r="AB527" s="123">
        <f t="shared" si="180"/>
        <v>3.7916666666666679</v>
      </c>
      <c r="AC527" s="123">
        <f t="shared" si="181"/>
        <v>3</v>
      </c>
    </row>
    <row r="528" spans="1:29" x14ac:dyDescent="0.25">
      <c r="A528" s="7" t="s">
        <v>416</v>
      </c>
      <c r="B528" s="7" t="s">
        <v>417</v>
      </c>
      <c r="C528" s="7">
        <v>2</v>
      </c>
      <c r="D528" s="7">
        <v>7</v>
      </c>
      <c r="E528" s="7">
        <v>4.9000000000000004</v>
      </c>
      <c r="F528" s="7">
        <v>34.300000000000004</v>
      </c>
      <c r="G528" s="116">
        <f t="shared" si="171"/>
        <v>22.300000000000004</v>
      </c>
      <c r="H528" s="7">
        <v>38</v>
      </c>
      <c r="I528" s="7" t="s">
        <v>261</v>
      </c>
      <c r="J528" s="130">
        <v>102</v>
      </c>
      <c r="K528" s="130"/>
      <c r="L528" s="115">
        <v>0</v>
      </c>
      <c r="M528" s="114">
        <f t="shared" si="182"/>
        <v>34.300000000000004</v>
      </c>
      <c r="N528" s="114">
        <f t="shared" si="172"/>
        <v>20.787878787878793</v>
      </c>
      <c r="O528" s="116">
        <f t="shared" si="173"/>
        <v>13.515151515151519</v>
      </c>
      <c r="P528" s="115">
        <f t="shared" si="174"/>
        <v>4.7638888888888893</v>
      </c>
      <c r="Q528" s="115">
        <f t="shared" si="175"/>
        <v>3.7638888888888893</v>
      </c>
      <c r="R528" s="121">
        <f t="shared" si="176"/>
        <v>17.212121212121207</v>
      </c>
      <c r="S528" s="116">
        <f t="shared" si="177"/>
        <v>34.236111111111114</v>
      </c>
      <c r="T528" s="116">
        <f t="shared" si="178"/>
        <v>0.48164146868250546</v>
      </c>
      <c r="U528" s="115">
        <f t="shared" si="168"/>
        <v>242.57847533632281</v>
      </c>
      <c r="V528" s="115">
        <f t="shared" si="179"/>
        <v>1394.8878923766815</v>
      </c>
      <c r="W528">
        <f t="shared" si="169"/>
        <v>1</v>
      </c>
      <c r="X528">
        <f t="shared" si="170"/>
        <v>0</v>
      </c>
      <c r="Y528">
        <f>+D528*1.65</f>
        <v>11.549999999999999</v>
      </c>
      <c r="AA528" s="122">
        <f t="shared" si="183"/>
        <v>22.750000000000007</v>
      </c>
      <c r="AB528" s="123">
        <f t="shared" si="180"/>
        <v>3.7916666666666679</v>
      </c>
      <c r="AC528" s="123">
        <f t="shared" si="181"/>
        <v>3</v>
      </c>
    </row>
    <row r="529" spans="1:29" x14ac:dyDescent="0.25">
      <c r="A529" s="7" t="s">
        <v>416</v>
      </c>
      <c r="B529" s="7" t="s">
        <v>417</v>
      </c>
      <c r="C529" s="7"/>
      <c r="D529" s="7"/>
      <c r="E529" s="7"/>
      <c r="F529" s="7">
        <v>0</v>
      </c>
      <c r="G529" s="116">
        <v>0</v>
      </c>
      <c r="H529" s="129">
        <f>+G529/1.2</f>
        <v>0</v>
      </c>
      <c r="I529" s="207" t="s">
        <v>591</v>
      </c>
      <c r="J529" s="130"/>
      <c r="K529" s="130"/>
      <c r="L529" s="115">
        <v>0</v>
      </c>
      <c r="M529" s="114">
        <f t="shared" si="182"/>
        <v>0</v>
      </c>
      <c r="N529" s="114">
        <f t="shared" si="172"/>
        <v>0</v>
      </c>
      <c r="O529" s="116">
        <f t="shared" si="173"/>
        <v>0</v>
      </c>
      <c r="P529" s="115">
        <f t="shared" si="174"/>
        <v>0</v>
      </c>
      <c r="Q529" s="115">
        <f t="shared" si="175"/>
        <v>-1</v>
      </c>
      <c r="R529" s="121">
        <f t="shared" si="176"/>
        <v>0</v>
      </c>
      <c r="S529" s="116">
        <f t="shared" si="177"/>
        <v>1</v>
      </c>
      <c r="T529" s="116">
        <f t="shared" si="178"/>
        <v>0</v>
      </c>
      <c r="U529" s="115" t="e">
        <f t="shared" si="168"/>
        <v>#DIV/0!</v>
      </c>
      <c r="V529" s="115" t="e">
        <f t="shared" si="179"/>
        <v>#DIV/0!</v>
      </c>
      <c r="W529">
        <f t="shared" si="169"/>
        <v>0</v>
      </c>
      <c r="X529">
        <f t="shared" si="170"/>
        <v>0</v>
      </c>
      <c r="Y529">
        <v>0</v>
      </c>
      <c r="AA529" s="122">
        <f t="shared" si="183"/>
        <v>0</v>
      </c>
      <c r="AB529" s="123">
        <f t="shared" si="180"/>
        <v>0</v>
      </c>
      <c r="AC529" s="123">
        <f t="shared" si="181"/>
        <v>0</v>
      </c>
    </row>
    <row r="530" spans="1:29" x14ac:dyDescent="0.25">
      <c r="A530" s="7" t="s">
        <v>416</v>
      </c>
      <c r="B530" s="7" t="s">
        <v>417</v>
      </c>
      <c r="C530" s="7">
        <v>3</v>
      </c>
      <c r="D530" s="7">
        <v>7</v>
      </c>
      <c r="E530" s="7">
        <v>5.2</v>
      </c>
      <c r="F530" s="7">
        <v>36.4</v>
      </c>
      <c r="G530" s="116">
        <f t="shared" si="171"/>
        <v>24.4</v>
      </c>
      <c r="H530" s="7">
        <v>37</v>
      </c>
      <c r="I530" s="7" t="s">
        <v>260</v>
      </c>
      <c r="J530" s="130" t="s">
        <v>304</v>
      </c>
      <c r="K530" s="130"/>
      <c r="L530" s="115">
        <v>0</v>
      </c>
      <c r="M530" s="114">
        <f t="shared" si="182"/>
        <v>36.4</v>
      </c>
      <c r="N530" s="114">
        <f t="shared" si="172"/>
        <v>22.060606060606062</v>
      </c>
      <c r="O530" s="116">
        <f t="shared" si="173"/>
        <v>14.787878787878787</v>
      </c>
      <c r="P530" s="115">
        <f t="shared" si="174"/>
        <v>5.0555555555555554</v>
      </c>
      <c r="Q530" s="115">
        <f t="shared" si="175"/>
        <v>4.0555555555555554</v>
      </c>
      <c r="R530" s="121">
        <f t="shared" si="176"/>
        <v>14.939393939393938</v>
      </c>
      <c r="S530" s="116">
        <f t="shared" si="177"/>
        <v>32.944444444444443</v>
      </c>
      <c r="T530" s="116">
        <f t="shared" si="178"/>
        <v>0.50413223140495866</v>
      </c>
      <c r="U530" s="115">
        <f t="shared" si="168"/>
        <v>227.29508196721315</v>
      </c>
      <c r="V530" s="115">
        <f t="shared" si="179"/>
        <v>1328.1967213114754</v>
      </c>
      <c r="W530">
        <f t="shared" si="169"/>
        <v>1</v>
      </c>
      <c r="X530">
        <f t="shared" si="170"/>
        <v>0</v>
      </c>
      <c r="Y530">
        <f>+D530*1.65</f>
        <v>11.549999999999999</v>
      </c>
      <c r="AA530" s="122">
        <f t="shared" si="183"/>
        <v>24.85</v>
      </c>
      <c r="AB530" s="123">
        <f t="shared" si="180"/>
        <v>4.1416666666666666</v>
      </c>
      <c r="AC530" s="123">
        <f t="shared" si="181"/>
        <v>4</v>
      </c>
    </row>
    <row r="531" spans="1:29" x14ac:dyDescent="0.25">
      <c r="A531" s="7" t="s">
        <v>416</v>
      </c>
      <c r="B531" s="7" t="s">
        <v>417</v>
      </c>
      <c r="C531" s="7">
        <v>3</v>
      </c>
      <c r="D531" s="7">
        <v>7</v>
      </c>
      <c r="E531" s="7">
        <v>5.2</v>
      </c>
      <c r="F531" s="7">
        <v>36.4</v>
      </c>
      <c r="G531" s="116">
        <f t="shared" si="171"/>
        <v>24.4</v>
      </c>
      <c r="H531" s="7">
        <v>35</v>
      </c>
      <c r="I531" s="7" t="s">
        <v>261</v>
      </c>
      <c r="J531" s="130">
        <v>101</v>
      </c>
      <c r="K531" s="130"/>
      <c r="L531" s="115">
        <v>0</v>
      </c>
      <c r="M531" s="114">
        <f t="shared" si="182"/>
        <v>36.4</v>
      </c>
      <c r="N531" s="114">
        <f t="shared" si="172"/>
        <v>22.060606060606062</v>
      </c>
      <c r="O531" s="116">
        <f t="shared" si="173"/>
        <v>14.787878787878787</v>
      </c>
      <c r="P531" s="115">
        <f t="shared" si="174"/>
        <v>5.0555555555555554</v>
      </c>
      <c r="Q531" s="115">
        <f t="shared" si="175"/>
        <v>4.0555555555555554</v>
      </c>
      <c r="R531" s="121">
        <f t="shared" si="176"/>
        <v>12.939393939393938</v>
      </c>
      <c r="S531" s="116">
        <f t="shared" si="177"/>
        <v>30.944444444444443</v>
      </c>
      <c r="T531" s="116">
        <f t="shared" si="178"/>
        <v>0.50413223140495866</v>
      </c>
      <c r="U531" s="115">
        <f t="shared" si="168"/>
        <v>227.29508196721315</v>
      </c>
      <c r="V531" s="115">
        <f t="shared" si="179"/>
        <v>1328.1967213114754</v>
      </c>
      <c r="W531">
        <f t="shared" si="169"/>
        <v>1</v>
      </c>
      <c r="X531">
        <f t="shared" si="170"/>
        <v>0</v>
      </c>
      <c r="Y531">
        <f>+D531*1.65</f>
        <v>11.549999999999999</v>
      </c>
      <c r="AA531" s="122">
        <f t="shared" si="183"/>
        <v>24.85</v>
      </c>
      <c r="AB531" s="123">
        <f t="shared" si="180"/>
        <v>4.1416666666666666</v>
      </c>
      <c r="AC531" s="123">
        <f t="shared" si="181"/>
        <v>4</v>
      </c>
    </row>
    <row r="532" spans="1:29" x14ac:dyDescent="0.25">
      <c r="A532" s="7" t="s">
        <v>416</v>
      </c>
      <c r="B532" s="7" t="s">
        <v>417</v>
      </c>
      <c r="C532" s="7">
        <v>3</v>
      </c>
      <c r="D532" s="7">
        <v>7</v>
      </c>
      <c r="E532" s="7">
        <v>5.2</v>
      </c>
      <c r="F532" s="7">
        <v>36.4</v>
      </c>
      <c r="G532" s="116">
        <f t="shared" si="171"/>
        <v>24.4</v>
      </c>
      <c r="H532" s="7">
        <v>43</v>
      </c>
      <c r="I532" s="7" t="s">
        <v>299</v>
      </c>
      <c r="J532" s="130" t="s">
        <v>309</v>
      </c>
      <c r="K532" s="130"/>
      <c r="L532" s="115">
        <v>0</v>
      </c>
      <c r="M532" s="114">
        <f t="shared" si="182"/>
        <v>36.4</v>
      </c>
      <c r="N532" s="114">
        <f t="shared" si="172"/>
        <v>22.060606060606062</v>
      </c>
      <c r="O532" s="116">
        <f t="shared" si="173"/>
        <v>14.787878787878787</v>
      </c>
      <c r="P532" s="115">
        <f t="shared" si="174"/>
        <v>5.0555555555555554</v>
      </c>
      <c r="Q532" s="115">
        <f t="shared" si="175"/>
        <v>4.0555555555555554</v>
      </c>
      <c r="R532" s="121">
        <f t="shared" si="176"/>
        <v>20.939393939393938</v>
      </c>
      <c r="S532" s="116">
        <f t="shared" si="177"/>
        <v>38.944444444444443</v>
      </c>
      <c r="T532" s="116">
        <f t="shared" si="178"/>
        <v>0.50413223140495866</v>
      </c>
      <c r="U532" s="115">
        <f t="shared" si="168"/>
        <v>227.29508196721315</v>
      </c>
      <c r="V532" s="115">
        <f t="shared" si="179"/>
        <v>1328.1967213114754</v>
      </c>
      <c r="W532">
        <f t="shared" si="169"/>
        <v>1</v>
      </c>
      <c r="X532">
        <f t="shared" si="170"/>
        <v>0</v>
      </c>
      <c r="Y532">
        <f>+D532*1.65</f>
        <v>11.549999999999999</v>
      </c>
      <c r="AA532" s="122">
        <f t="shared" si="183"/>
        <v>24.85</v>
      </c>
      <c r="AB532" s="123">
        <f t="shared" si="180"/>
        <v>4.1416666666666666</v>
      </c>
      <c r="AC532" s="123">
        <f t="shared" si="181"/>
        <v>4</v>
      </c>
    </row>
    <row r="533" spans="1:29" x14ac:dyDescent="0.25">
      <c r="A533" s="7" t="s">
        <v>416</v>
      </c>
      <c r="B533" s="7" t="s">
        <v>417</v>
      </c>
      <c r="C533" s="7">
        <v>4</v>
      </c>
      <c r="D533" s="7">
        <v>7</v>
      </c>
      <c r="E533" s="7">
        <v>8.6999999999999993</v>
      </c>
      <c r="F533" s="7">
        <v>60.899999999999991</v>
      </c>
      <c r="G533" s="116">
        <f t="shared" si="171"/>
        <v>48.899999999999991</v>
      </c>
      <c r="H533" s="7">
        <v>52</v>
      </c>
      <c r="I533" s="7" t="s">
        <v>260</v>
      </c>
      <c r="J533" s="130">
        <v>703</v>
      </c>
      <c r="K533" s="130"/>
      <c r="L533" s="115">
        <v>0</v>
      </c>
      <c r="M533" s="114">
        <f t="shared" si="182"/>
        <v>60.899999999999991</v>
      </c>
      <c r="N533" s="114">
        <f t="shared" si="172"/>
        <v>36.909090909090907</v>
      </c>
      <c r="O533" s="116">
        <f t="shared" si="173"/>
        <v>29.636363636363633</v>
      </c>
      <c r="P533" s="115">
        <f t="shared" si="174"/>
        <v>8.4583333333333321</v>
      </c>
      <c r="Q533" s="115">
        <f t="shared" si="175"/>
        <v>7.4583333333333321</v>
      </c>
      <c r="R533" s="121">
        <f t="shared" si="176"/>
        <v>15.090909090909093</v>
      </c>
      <c r="S533" s="116">
        <f t="shared" si="177"/>
        <v>44.541666666666671</v>
      </c>
      <c r="T533" s="116">
        <f t="shared" si="178"/>
        <v>0.67078189300411517</v>
      </c>
      <c r="U533" s="115">
        <f t="shared" si="168"/>
        <v>145.98159509202455</v>
      </c>
      <c r="V533" s="115">
        <f t="shared" si="179"/>
        <v>973.37423312883448</v>
      </c>
      <c r="W533">
        <f t="shared" si="169"/>
        <v>0</v>
      </c>
      <c r="X533">
        <f t="shared" si="170"/>
        <v>1</v>
      </c>
      <c r="Y533">
        <v>0</v>
      </c>
      <c r="Z533">
        <f t="shared" ref="Z533:Z539" si="184">+E533*1.65</f>
        <v>14.354999999999999</v>
      </c>
      <c r="AA533" s="122">
        <f t="shared" ref="AA533:AA539" si="185">+F533-Z533</f>
        <v>46.544999999999995</v>
      </c>
      <c r="AB533" s="123">
        <f t="shared" si="180"/>
        <v>7.7574999999999994</v>
      </c>
      <c r="AC533" s="123">
        <f t="shared" si="181"/>
        <v>7</v>
      </c>
    </row>
    <row r="534" spans="1:29" x14ac:dyDescent="0.25">
      <c r="A534" s="7" t="s">
        <v>416</v>
      </c>
      <c r="B534" s="7" t="s">
        <v>417</v>
      </c>
      <c r="C534" s="7">
        <v>4</v>
      </c>
      <c r="D534" s="7">
        <v>7</v>
      </c>
      <c r="E534" s="7">
        <v>8.6999999999999993</v>
      </c>
      <c r="F534" s="7">
        <v>60.899999999999991</v>
      </c>
      <c r="G534" s="116">
        <f t="shared" si="171"/>
        <v>48.899999999999991</v>
      </c>
      <c r="H534" s="7">
        <v>42</v>
      </c>
      <c r="I534" s="7" t="s">
        <v>261</v>
      </c>
      <c r="J534" s="130">
        <v>103</v>
      </c>
      <c r="K534" s="130"/>
      <c r="L534" s="115">
        <v>0</v>
      </c>
      <c r="M534" s="114">
        <f t="shared" si="182"/>
        <v>60.899999999999991</v>
      </c>
      <c r="N534" s="114">
        <f t="shared" si="172"/>
        <v>36.909090909090907</v>
      </c>
      <c r="O534" s="116">
        <f t="shared" si="173"/>
        <v>29.636363636363633</v>
      </c>
      <c r="P534" s="115">
        <f t="shared" si="174"/>
        <v>8.4583333333333321</v>
      </c>
      <c r="Q534" s="115">
        <f t="shared" si="175"/>
        <v>7.4583333333333321</v>
      </c>
      <c r="R534" s="121">
        <f t="shared" si="176"/>
        <v>5.0909090909090935</v>
      </c>
      <c r="S534" s="116">
        <f t="shared" si="177"/>
        <v>34.541666666666671</v>
      </c>
      <c r="T534" s="116">
        <f t="shared" si="178"/>
        <v>0.67078189300411517</v>
      </c>
      <c r="U534" s="115">
        <f t="shared" si="168"/>
        <v>145.98159509202455</v>
      </c>
      <c r="V534" s="115">
        <f t="shared" si="179"/>
        <v>973.37423312883448</v>
      </c>
      <c r="W534">
        <f t="shared" si="169"/>
        <v>0</v>
      </c>
      <c r="X534">
        <f t="shared" si="170"/>
        <v>1</v>
      </c>
      <c r="Y534">
        <v>0</v>
      </c>
      <c r="Z534">
        <f t="shared" si="184"/>
        <v>14.354999999999999</v>
      </c>
      <c r="AA534" s="122">
        <f t="shared" si="185"/>
        <v>46.544999999999995</v>
      </c>
      <c r="AB534" s="123">
        <f t="shared" si="180"/>
        <v>7.7574999999999994</v>
      </c>
      <c r="AC534" s="123">
        <f t="shared" si="181"/>
        <v>7</v>
      </c>
    </row>
    <row r="535" spans="1:29" x14ac:dyDescent="0.25">
      <c r="A535" s="7" t="s">
        <v>416</v>
      </c>
      <c r="B535" s="7" t="s">
        <v>417</v>
      </c>
      <c r="C535" s="7">
        <v>4</v>
      </c>
      <c r="D535" s="7">
        <v>7</v>
      </c>
      <c r="E535" s="7">
        <v>8.6999999999999993</v>
      </c>
      <c r="F535" s="7">
        <v>60.899999999999991</v>
      </c>
      <c r="G535" s="116">
        <f t="shared" si="171"/>
        <v>48.899999999999991</v>
      </c>
      <c r="H535" s="7">
        <v>37</v>
      </c>
      <c r="I535" s="7" t="s">
        <v>299</v>
      </c>
      <c r="J535" s="130" t="s">
        <v>301</v>
      </c>
      <c r="K535" s="130"/>
      <c r="L535" s="115">
        <v>0</v>
      </c>
      <c r="M535" s="114">
        <f t="shared" si="182"/>
        <v>60.899999999999991</v>
      </c>
      <c r="N535" s="114">
        <f t="shared" si="172"/>
        <v>36.909090909090907</v>
      </c>
      <c r="O535" s="116">
        <f t="shared" si="173"/>
        <v>29.636363636363633</v>
      </c>
      <c r="P535" s="115">
        <f t="shared" si="174"/>
        <v>8.4583333333333321</v>
      </c>
      <c r="Q535" s="115">
        <f t="shared" si="175"/>
        <v>7.4583333333333321</v>
      </c>
      <c r="R535" s="121">
        <f t="shared" si="176"/>
        <v>9.0909090909093493E-2</v>
      </c>
      <c r="S535" s="116">
        <f t="shared" si="177"/>
        <v>29.541666666666668</v>
      </c>
      <c r="T535" s="116">
        <f t="shared" si="178"/>
        <v>0.67078189300411517</v>
      </c>
      <c r="U535" s="115">
        <f t="shared" si="168"/>
        <v>145.98159509202455</v>
      </c>
      <c r="V535" s="115">
        <f t="shared" si="179"/>
        <v>973.37423312883448</v>
      </c>
      <c r="W535">
        <f t="shared" si="169"/>
        <v>0</v>
      </c>
      <c r="X535">
        <f t="shared" si="170"/>
        <v>1</v>
      </c>
      <c r="Y535">
        <v>0</v>
      </c>
      <c r="Z535">
        <f t="shared" si="184"/>
        <v>14.354999999999999</v>
      </c>
      <c r="AA535" s="122">
        <f t="shared" si="185"/>
        <v>46.544999999999995</v>
      </c>
      <c r="AB535" s="123">
        <f t="shared" si="180"/>
        <v>7.7574999999999994</v>
      </c>
      <c r="AC535" s="123">
        <f t="shared" si="181"/>
        <v>7</v>
      </c>
    </row>
    <row r="536" spans="1:29" x14ac:dyDescent="0.25">
      <c r="A536" s="7" t="s">
        <v>416</v>
      </c>
      <c r="B536" s="7" t="s">
        <v>417</v>
      </c>
      <c r="C536" s="7">
        <v>5</v>
      </c>
      <c r="D536" s="7">
        <v>4.0999999999999996</v>
      </c>
      <c r="E536" s="7">
        <v>6.25</v>
      </c>
      <c r="F536" s="7">
        <v>25.624999999999996</v>
      </c>
      <c r="G536" s="116">
        <f t="shared" si="171"/>
        <v>13.624999999999996</v>
      </c>
      <c r="H536" s="7">
        <v>35</v>
      </c>
      <c r="I536" s="7" t="s">
        <v>260</v>
      </c>
      <c r="J536" s="130">
        <v>901</v>
      </c>
      <c r="K536" s="130"/>
      <c r="L536" s="115">
        <v>0</v>
      </c>
      <c r="M536" s="114">
        <f t="shared" si="182"/>
        <v>25.624999999999996</v>
      </c>
      <c r="N536" s="114">
        <f t="shared" si="172"/>
        <v>15.530303030303029</v>
      </c>
      <c r="O536" s="116">
        <f t="shared" si="173"/>
        <v>8.257575757575756</v>
      </c>
      <c r="P536" s="115">
        <f t="shared" si="174"/>
        <v>3.5590277777777772</v>
      </c>
      <c r="Q536" s="115">
        <f t="shared" si="175"/>
        <v>2.5590277777777772</v>
      </c>
      <c r="R536" s="121">
        <f t="shared" si="176"/>
        <v>19.469696969696969</v>
      </c>
      <c r="S536" s="116">
        <f t="shared" si="177"/>
        <v>32.440972222222221</v>
      </c>
      <c r="T536" s="116">
        <f t="shared" si="178"/>
        <v>0.36212624584717601</v>
      </c>
      <c r="U536" s="115">
        <f t="shared" si="168"/>
        <v>355.64220183486248</v>
      </c>
      <c r="V536" s="115">
        <f t="shared" si="179"/>
        <v>1888.2568807339453</v>
      </c>
      <c r="W536">
        <f t="shared" si="169"/>
        <v>0</v>
      </c>
      <c r="X536">
        <f t="shared" si="170"/>
        <v>1</v>
      </c>
      <c r="Y536">
        <v>0</v>
      </c>
      <c r="Z536">
        <f t="shared" si="184"/>
        <v>10.3125</v>
      </c>
      <c r="AA536" s="122">
        <f t="shared" si="185"/>
        <v>15.312499999999996</v>
      </c>
      <c r="AB536" s="123">
        <f t="shared" si="180"/>
        <v>2.5520833333333326</v>
      </c>
      <c r="AC536" s="123">
        <f t="shared" si="181"/>
        <v>2</v>
      </c>
    </row>
    <row r="537" spans="1:29" x14ac:dyDescent="0.25">
      <c r="A537" s="7" t="s">
        <v>416</v>
      </c>
      <c r="B537" s="7" t="s">
        <v>417</v>
      </c>
      <c r="C537" s="7">
        <v>5</v>
      </c>
      <c r="D537" s="7">
        <v>4.0999999999999996</v>
      </c>
      <c r="E537" s="7">
        <v>6.25</v>
      </c>
      <c r="F537" s="7">
        <v>25.624999999999996</v>
      </c>
      <c r="G537" s="116">
        <f t="shared" si="171"/>
        <v>13.624999999999996</v>
      </c>
      <c r="H537" s="7">
        <v>33</v>
      </c>
      <c r="I537" s="7" t="s">
        <v>261</v>
      </c>
      <c r="J537" s="130">
        <v>201</v>
      </c>
      <c r="K537" s="130"/>
      <c r="L537" s="115">
        <v>0</v>
      </c>
      <c r="M537" s="114">
        <f t="shared" si="182"/>
        <v>25.624999999999996</v>
      </c>
      <c r="N537" s="114">
        <f t="shared" si="172"/>
        <v>15.530303030303029</v>
      </c>
      <c r="O537" s="116">
        <f t="shared" si="173"/>
        <v>8.257575757575756</v>
      </c>
      <c r="P537" s="115">
        <f t="shared" si="174"/>
        <v>3.5590277777777772</v>
      </c>
      <c r="Q537" s="115">
        <f t="shared" si="175"/>
        <v>2.5590277777777772</v>
      </c>
      <c r="R537" s="121">
        <f t="shared" si="176"/>
        <v>17.469696969696969</v>
      </c>
      <c r="S537" s="116">
        <f t="shared" si="177"/>
        <v>30.440972222222221</v>
      </c>
      <c r="T537" s="116">
        <f t="shared" si="178"/>
        <v>0.36212624584717601</v>
      </c>
      <c r="U537" s="115">
        <f t="shared" si="168"/>
        <v>355.64220183486248</v>
      </c>
      <c r="V537" s="115">
        <f t="shared" si="179"/>
        <v>1888.2568807339453</v>
      </c>
      <c r="W537">
        <f t="shared" si="169"/>
        <v>0</v>
      </c>
      <c r="X537">
        <f t="shared" si="170"/>
        <v>1</v>
      </c>
      <c r="Y537">
        <v>0</v>
      </c>
      <c r="Z537">
        <f t="shared" si="184"/>
        <v>10.3125</v>
      </c>
      <c r="AA537" s="122">
        <f t="shared" si="185"/>
        <v>15.312499999999996</v>
      </c>
      <c r="AB537" s="123">
        <f t="shared" si="180"/>
        <v>2.5520833333333326</v>
      </c>
      <c r="AC537" s="123">
        <f t="shared" si="181"/>
        <v>2</v>
      </c>
    </row>
    <row r="538" spans="1:29" x14ac:dyDescent="0.25">
      <c r="A538" s="7" t="s">
        <v>416</v>
      </c>
      <c r="B538" s="7" t="s">
        <v>417</v>
      </c>
      <c r="C538" s="7">
        <v>6</v>
      </c>
      <c r="D538" s="7">
        <v>4.0999999999999996</v>
      </c>
      <c r="E538" s="7">
        <v>7.7</v>
      </c>
      <c r="F538" s="7">
        <v>31.569999999999997</v>
      </c>
      <c r="G538" s="116">
        <f t="shared" si="171"/>
        <v>19.569999999999997</v>
      </c>
      <c r="H538" s="7">
        <v>31</v>
      </c>
      <c r="I538" s="7" t="s">
        <v>260</v>
      </c>
      <c r="J538" s="130">
        <v>903</v>
      </c>
      <c r="K538" s="130"/>
      <c r="L538" s="115">
        <v>0</v>
      </c>
      <c r="M538" s="114">
        <f t="shared" si="182"/>
        <v>31.569999999999997</v>
      </c>
      <c r="N538" s="114">
        <f t="shared" si="172"/>
        <v>19.133333333333333</v>
      </c>
      <c r="O538" s="116">
        <f t="shared" si="173"/>
        <v>11.860606060606059</v>
      </c>
      <c r="P538" s="115">
        <f t="shared" si="174"/>
        <v>4.384722222222222</v>
      </c>
      <c r="Q538" s="115">
        <f t="shared" si="175"/>
        <v>3.384722222222222</v>
      </c>
      <c r="R538" s="121">
        <f t="shared" si="176"/>
        <v>11.866666666666667</v>
      </c>
      <c r="S538" s="116">
        <f t="shared" si="177"/>
        <v>27.615277777777777</v>
      </c>
      <c r="T538" s="116">
        <f t="shared" si="178"/>
        <v>0.44916226761533162</v>
      </c>
      <c r="U538" s="115">
        <f t="shared" si="168"/>
        <v>267.35053653551358</v>
      </c>
      <c r="V538" s="115">
        <f t="shared" si="179"/>
        <v>1502.9841594276957</v>
      </c>
      <c r="W538">
        <f t="shared" si="169"/>
        <v>0</v>
      </c>
      <c r="X538">
        <f t="shared" si="170"/>
        <v>1</v>
      </c>
      <c r="Y538">
        <v>0</v>
      </c>
      <c r="Z538">
        <f t="shared" si="184"/>
        <v>12.705</v>
      </c>
      <c r="AA538" s="122">
        <f t="shared" si="185"/>
        <v>18.864999999999995</v>
      </c>
      <c r="AB538" s="123">
        <f t="shared" si="180"/>
        <v>3.1441666666666657</v>
      </c>
      <c r="AC538" s="123">
        <f t="shared" si="181"/>
        <v>3</v>
      </c>
    </row>
    <row r="539" spans="1:29" x14ac:dyDescent="0.25">
      <c r="A539" s="7" t="s">
        <v>416</v>
      </c>
      <c r="B539" s="7" t="s">
        <v>417</v>
      </c>
      <c r="C539" s="7">
        <v>6</v>
      </c>
      <c r="D539" s="7">
        <v>4.0999999999999996</v>
      </c>
      <c r="E539" s="7">
        <v>7.7</v>
      </c>
      <c r="F539" s="7">
        <v>31.569999999999997</v>
      </c>
      <c r="G539" s="116">
        <f t="shared" si="171"/>
        <v>19.569999999999997</v>
      </c>
      <c r="H539" s="7">
        <v>35</v>
      </c>
      <c r="I539" s="7" t="s">
        <v>261</v>
      </c>
      <c r="J539" s="130">
        <v>203</v>
      </c>
      <c r="K539" s="130"/>
      <c r="L539" s="115">
        <v>0</v>
      </c>
      <c r="M539" s="114">
        <f t="shared" si="182"/>
        <v>31.569999999999997</v>
      </c>
      <c r="N539" s="114">
        <f t="shared" si="172"/>
        <v>19.133333333333333</v>
      </c>
      <c r="O539" s="116">
        <f t="shared" si="173"/>
        <v>11.860606060606059</v>
      </c>
      <c r="P539" s="115">
        <f t="shared" si="174"/>
        <v>4.384722222222222</v>
      </c>
      <c r="Q539" s="115">
        <f t="shared" si="175"/>
        <v>3.384722222222222</v>
      </c>
      <c r="R539" s="121">
        <f t="shared" si="176"/>
        <v>15.866666666666667</v>
      </c>
      <c r="S539" s="116">
        <f t="shared" si="177"/>
        <v>31.615277777777777</v>
      </c>
      <c r="T539" s="116">
        <f t="shared" si="178"/>
        <v>0.44916226761533162</v>
      </c>
      <c r="U539" s="115">
        <f t="shared" si="168"/>
        <v>267.35053653551358</v>
      </c>
      <c r="V539" s="115">
        <f t="shared" si="179"/>
        <v>1502.9841594276957</v>
      </c>
      <c r="W539">
        <f t="shared" si="169"/>
        <v>0</v>
      </c>
      <c r="X539">
        <f t="shared" si="170"/>
        <v>1</v>
      </c>
      <c r="Y539">
        <v>0</v>
      </c>
      <c r="Z539">
        <f t="shared" si="184"/>
        <v>12.705</v>
      </c>
      <c r="AA539" s="122">
        <f t="shared" si="185"/>
        <v>18.864999999999995</v>
      </c>
      <c r="AB539" s="123">
        <f t="shared" si="180"/>
        <v>3.1441666666666657</v>
      </c>
      <c r="AC539" s="123">
        <f t="shared" si="181"/>
        <v>3</v>
      </c>
    </row>
    <row r="540" spans="1:29" x14ac:dyDescent="0.25">
      <c r="A540" s="7" t="s">
        <v>416</v>
      </c>
      <c r="B540" s="7" t="s">
        <v>417</v>
      </c>
      <c r="C540" s="7">
        <v>7</v>
      </c>
      <c r="D540" s="7">
        <v>4.0999999999999996</v>
      </c>
      <c r="E540" s="7">
        <v>4</v>
      </c>
      <c r="F540" s="7">
        <v>16.399999999999999</v>
      </c>
      <c r="G540" s="116">
        <f t="shared" si="171"/>
        <v>4.3999999999999986</v>
      </c>
      <c r="H540" s="7">
        <v>16</v>
      </c>
      <c r="I540" s="7" t="s">
        <v>260</v>
      </c>
      <c r="J540" s="130"/>
      <c r="K540" s="130" t="s">
        <v>418</v>
      </c>
      <c r="L540" s="115">
        <v>0</v>
      </c>
      <c r="M540" s="114">
        <f t="shared" si="182"/>
        <v>16.399999999999999</v>
      </c>
      <c r="N540" s="114">
        <f t="shared" si="172"/>
        <v>9.9393939393939394</v>
      </c>
      <c r="O540" s="116">
        <f t="shared" si="173"/>
        <v>2.6666666666666661</v>
      </c>
      <c r="P540" s="115">
        <f t="shared" si="174"/>
        <v>2.2777777777777777</v>
      </c>
      <c r="Q540" s="115">
        <f t="shared" si="175"/>
        <v>1.2777777777777777</v>
      </c>
      <c r="R540" s="121">
        <f t="shared" si="176"/>
        <v>6.0606060606060606</v>
      </c>
      <c r="S540" s="116">
        <f t="shared" si="177"/>
        <v>14.722222222222221</v>
      </c>
      <c r="T540" s="116">
        <f t="shared" si="178"/>
        <v>0.15492957746478869</v>
      </c>
      <c r="U540" s="115">
        <f t="shared" si="168"/>
        <v>965.00000000000023</v>
      </c>
      <c r="V540" s="115">
        <f t="shared" si="179"/>
        <v>4547.2727272727288</v>
      </c>
      <c r="W540">
        <f t="shared" si="169"/>
        <v>1</v>
      </c>
      <c r="X540">
        <f t="shared" si="170"/>
        <v>0</v>
      </c>
      <c r="Y540">
        <f>+D540*1.65</f>
        <v>6.7649999999999988</v>
      </c>
      <c r="AA540" s="122">
        <f>+F540-Y540</f>
        <v>9.6349999999999998</v>
      </c>
      <c r="AB540" s="123">
        <f t="shared" si="180"/>
        <v>1.6058333333333332</v>
      </c>
      <c r="AC540" s="123">
        <f t="shared" si="181"/>
        <v>1</v>
      </c>
    </row>
    <row r="541" spans="1:29" x14ac:dyDescent="0.25">
      <c r="A541" s="7" t="s">
        <v>416</v>
      </c>
      <c r="B541" s="7" t="s">
        <v>417</v>
      </c>
      <c r="C541" s="7">
        <v>8</v>
      </c>
      <c r="D541" s="7">
        <v>5.8</v>
      </c>
      <c r="E541" s="7">
        <v>9</v>
      </c>
      <c r="F541" s="7">
        <v>52.199999999999996</v>
      </c>
      <c r="G541" s="116">
        <f t="shared" si="171"/>
        <v>40.199999999999996</v>
      </c>
      <c r="H541" s="7">
        <v>34</v>
      </c>
      <c r="I541" s="7" t="s">
        <v>260</v>
      </c>
      <c r="J541" s="130" t="s">
        <v>268</v>
      </c>
      <c r="K541" s="130"/>
      <c r="L541" s="115">
        <v>0</v>
      </c>
      <c r="M541" s="114">
        <f t="shared" si="182"/>
        <v>52.199999999999996</v>
      </c>
      <c r="N541" s="114">
        <f t="shared" si="172"/>
        <v>31.636363636363637</v>
      </c>
      <c r="O541" s="116">
        <f t="shared" si="173"/>
        <v>24.363636363636363</v>
      </c>
      <c r="P541" s="115">
        <f t="shared" si="174"/>
        <v>7.2499999999999991</v>
      </c>
      <c r="Q541" s="115">
        <f t="shared" si="175"/>
        <v>6.2499999999999991</v>
      </c>
      <c r="R541" s="121">
        <f t="shared" si="176"/>
        <v>2.3636363636363633</v>
      </c>
      <c r="S541" s="116">
        <f t="shared" si="177"/>
        <v>27.75</v>
      </c>
      <c r="T541" s="116">
        <f t="shared" si="178"/>
        <v>0.62616822429906549</v>
      </c>
      <c r="U541" s="115">
        <f t="shared" si="168"/>
        <v>163.50746268656712</v>
      </c>
      <c r="V541" s="115">
        <f t="shared" si="179"/>
        <v>1049.8507462686566</v>
      </c>
      <c r="W541">
        <f t="shared" si="169"/>
        <v>0</v>
      </c>
      <c r="X541">
        <f t="shared" si="170"/>
        <v>1</v>
      </c>
      <c r="Y541">
        <v>0</v>
      </c>
      <c r="Z541">
        <f>+E541*1.65</f>
        <v>14.85</v>
      </c>
      <c r="AA541" s="122">
        <f>+F541-Z541</f>
        <v>37.349999999999994</v>
      </c>
      <c r="AB541" s="123">
        <f t="shared" si="180"/>
        <v>6.2249999999999988</v>
      </c>
      <c r="AC541" s="123">
        <f t="shared" si="181"/>
        <v>6</v>
      </c>
    </row>
    <row r="542" spans="1:29" x14ac:dyDescent="0.25">
      <c r="A542" s="7" t="s">
        <v>416</v>
      </c>
      <c r="B542" s="7" t="s">
        <v>417</v>
      </c>
      <c r="C542" s="7">
        <v>8</v>
      </c>
      <c r="D542" s="7">
        <v>5.8</v>
      </c>
      <c r="E542" s="7">
        <v>9</v>
      </c>
      <c r="F542" s="7">
        <v>52.199999999999996</v>
      </c>
      <c r="G542" s="116">
        <f t="shared" si="171"/>
        <v>40.199999999999996</v>
      </c>
      <c r="H542" s="7">
        <v>34</v>
      </c>
      <c r="I542" s="7" t="s">
        <v>261</v>
      </c>
      <c r="J542" s="130" t="s">
        <v>270</v>
      </c>
      <c r="K542" s="130"/>
      <c r="L542" s="115">
        <v>0</v>
      </c>
      <c r="M542" s="114">
        <f t="shared" si="182"/>
        <v>52.199999999999996</v>
      </c>
      <c r="N542" s="114">
        <f t="shared" si="172"/>
        <v>31.636363636363637</v>
      </c>
      <c r="O542" s="116">
        <f t="shared" si="173"/>
        <v>24.363636363636363</v>
      </c>
      <c r="P542" s="115">
        <f t="shared" si="174"/>
        <v>7.2499999999999991</v>
      </c>
      <c r="Q542" s="115">
        <f t="shared" si="175"/>
        <v>6.2499999999999991</v>
      </c>
      <c r="R542" s="121">
        <f t="shared" si="176"/>
        <v>2.3636363636363633</v>
      </c>
      <c r="S542" s="116">
        <f t="shared" si="177"/>
        <v>27.75</v>
      </c>
      <c r="T542" s="116">
        <f t="shared" si="178"/>
        <v>0.62616822429906549</v>
      </c>
      <c r="U542" s="115">
        <f t="shared" si="168"/>
        <v>163.50746268656712</v>
      </c>
      <c r="V542" s="115">
        <f t="shared" si="179"/>
        <v>1049.8507462686566</v>
      </c>
      <c r="W542">
        <f t="shared" si="169"/>
        <v>0</v>
      </c>
      <c r="X542">
        <f t="shared" si="170"/>
        <v>1</v>
      </c>
      <c r="Y542">
        <v>0</v>
      </c>
      <c r="Z542">
        <f>+E542*1.65</f>
        <v>14.85</v>
      </c>
      <c r="AA542" s="122">
        <f>+F542-Z542</f>
        <v>37.349999999999994</v>
      </c>
      <c r="AB542" s="123">
        <f t="shared" si="180"/>
        <v>6.2249999999999988</v>
      </c>
      <c r="AC542" s="123">
        <f t="shared" si="181"/>
        <v>6</v>
      </c>
    </row>
    <row r="543" spans="1:29" x14ac:dyDescent="0.25">
      <c r="A543" s="7" t="s">
        <v>416</v>
      </c>
      <c r="B543" s="7" t="s">
        <v>417</v>
      </c>
      <c r="C543" s="7">
        <v>8</v>
      </c>
      <c r="D543" s="7">
        <v>5.8</v>
      </c>
      <c r="E543" s="7">
        <v>9</v>
      </c>
      <c r="F543" s="7">
        <v>52.199999999999996</v>
      </c>
      <c r="G543" s="116">
        <f t="shared" si="171"/>
        <v>40.199999999999996</v>
      </c>
      <c r="H543" s="7">
        <v>19</v>
      </c>
      <c r="I543" s="7" t="s">
        <v>299</v>
      </c>
      <c r="J543" s="130" t="s">
        <v>335</v>
      </c>
      <c r="K543" s="130"/>
      <c r="L543" s="115">
        <v>0</v>
      </c>
      <c r="M543" s="114">
        <f t="shared" si="182"/>
        <v>52.199999999999996</v>
      </c>
      <c r="N543" s="114">
        <f t="shared" si="172"/>
        <v>31.636363636363637</v>
      </c>
      <c r="O543" s="116">
        <f t="shared" si="173"/>
        <v>24.363636363636363</v>
      </c>
      <c r="P543" s="115">
        <f t="shared" si="174"/>
        <v>7.2499999999999991</v>
      </c>
      <c r="Q543" s="115">
        <f t="shared" si="175"/>
        <v>6.2499999999999991</v>
      </c>
      <c r="R543" s="121">
        <f t="shared" si="176"/>
        <v>-12.636363636363637</v>
      </c>
      <c r="S543" s="116">
        <f t="shared" si="177"/>
        <v>12.75</v>
      </c>
      <c r="T543" s="116">
        <f t="shared" si="178"/>
        <v>0.62616822429906549</v>
      </c>
      <c r="U543" s="115">
        <f t="shared" si="168"/>
        <v>163.50746268656712</v>
      </c>
      <c r="V543" s="115">
        <f t="shared" si="179"/>
        <v>1049.8507462686566</v>
      </c>
      <c r="W543">
        <f t="shared" si="169"/>
        <v>0</v>
      </c>
      <c r="X543">
        <f t="shared" si="170"/>
        <v>1</v>
      </c>
      <c r="Y543">
        <v>0</v>
      </c>
      <c r="Z543">
        <f>+E543*1.65</f>
        <v>14.85</v>
      </c>
      <c r="AA543" s="122">
        <f>+F543-Z543</f>
        <v>37.349999999999994</v>
      </c>
      <c r="AB543" s="123">
        <f t="shared" si="180"/>
        <v>6.2249999999999988</v>
      </c>
      <c r="AC543" s="123">
        <f t="shared" si="181"/>
        <v>6</v>
      </c>
    </row>
    <row r="544" spans="1:29" x14ac:dyDescent="0.25">
      <c r="A544" s="7" t="s">
        <v>416</v>
      </c>
      <c r="B544" s="7" t="s">
        <v>417</v>
      </c>
      <c r="C544" s="7">
        <v>9</v>
      </c>
      <c r="D544" s="7">
        <v>5.8</v>
      </c>
      <c r="E544" s="7">
        <v>7.2</v>
      </c>
      <c r="F544" s="7">
        <v>41.76</v>
      </c>
      <c r="G544" s="116">
        <f t="shared" si="171"/>
        <v>29.759999999999998</v>
      </c>
      <c r="H544" s="7">
        <v>32</v>
      </c>
      <c r="I544" s="7" t="s">
        <v>260</v>
      </c>
      <c r="J544" s="130" t="s">
        <v>263</v>
      </c>
      <c r="K544" s="130"/>
      <c r="L544" s="115">
        <v>0</v>
      </c>
      <c r="M544" s="114">
        <f t="shared" si="182"/>
        <v>41.76</v>
      </c>
      <c r="N544" s="114">
        <f t="shared" si="172"/>
        <v>25.309090909090909</v>
      </c>
      <c r="O544" s="116">
        <f t="shared" si="173"/>
        <v>18.036363636363635</v>
      </c>
      <c r="P544" s="115">
        <f t="shared" si="174"/>
        <v>5.8</v>
      </c>
      <c r="Q544" s="115">
        <f t="shared" si="175"/>
        <v>4.8</v>
      </c>
      <c r="R544" s="121">
        <f t="shared" si="176"/>
        <v>6.6909090909090914</v>
      </c>
      <c r="S544" s="116">
        <f t="shared" si="177"/>
        <v>27.2</v>
      </c>
      <c r="T544" s="116">
        <f t="shared" si="178"/>
        <v>0.5535714285714286</v>
      </c>
      <c r="U544" s="115">
        <f t="shared" si="168"/>
        <v>198.06451612903226</v>
      </c>
      <c r="V544" s="115">
        <f t="shared" si="179"/>
        <v>1200.6451612903224</v>
      </c>
      <c r="W544">
        <f t="shared" si="169"/>
        <v>0</v>
      </c>
      <c r="X544">
        <f t="shared" si="170"/>
        <v>1</v>
      </c>
      <c r="Y544">
        <v>0</v>
      </c>
      <c r="Z544">
        <f>+E544*1.65</f>
        <v>11.879999999999999</v>
      </c>
      <c r="AA544" s="122">
        <f>+F544-Z544</f>
        <v>29.88</v>
      </c>
      <c r="AB544" s="123">
        <f t="shared" si="180"/>
        <v>4.9799999999999995</v>
      </c>
      <c r="AC544" s="123">
        <f t="shared" si="181"/>
        <v>4</v>
      </c>
    </row>
    <row r="545" spans="1:29" x14ac:dyDescent="0.25">
      <c r="A545" s="7" t="s">
        <v>416</v>
      </c>
      <c r="B545" s="7" t="s">
        <v>417</v>
      </c>
      <c r="C545" s="7">
        <v>9</v>
      </c>
      <c r="D545" s="7">
        <v>5.8</v>
      </c>
      <c r="E545" s="7">
        <v>7.2</v>
      </c>
      <c r="F545" s="7">
        <v>41.76</v>
      </c>
      <c r="G545" s="116">
        <f t="shared" si="171"/>
        <v>29.759999999999998</v>
      </c>
      <c r="H545" s="7">
        <v>32</v>
      </c>
      <c r="I545" s="7" t="s">
        <v>261</v>
      </c>
      <c r="J545" s="130" t="s">
        <v>266</v>
      </c>
      <c r="K545" s="130"/>
      <c r="L545" s="115">
        <v>0</v>
      </c>
      <c r="M545" s="114">
        <f t="shared" si="182"/>
        <v>41.76</v>
      </c>
      <c r="N545" s="114">
        <f t="shared" si="172"/>
        <v>25.309090909090909</v>
      </c>
      <c r="O545" s="116">
        <f t="shared" si="173"/>
        <v>18.036363636363635</v>
      </c>
      <c r="P545" s="115">
        <f t="shared" si="174"/>
        <v>5.8</v>
      </c>
      <c r="Q545" s="115">
        <f t="shared" si="175"/>
        <v>4.8</v>
      </c>
      <c r="R545" s="121">
        <f t="shared" si="176"/>
        <v>6.6909090909090914</v>
      </c>
      <c r="S545" s="116">
        <f t="shared" si="177"/>
        <v>27.2</v>
      </c>
      <c r="T545" s="116">
        <f t="shared" si="178"/>
        <v>0.5535714285714286</v>
      </c>
      <c r="U545" s="115">
        <f t="shared" si="168"/>
        <v>198.06451612903226</v>
      </c>
      <c r="V545" s="115">
        <f t="shared" si="179"/>
        <v>1200.6451612903224</v>
      </c>
      <c r="W545">
        <f t="shared" si="169"/>
        <v>0</v>
      </c>
      <c r="X545">
        <f t="shared" si="170"/>
        <v>1</v>
      </c>
      <c r="Y545">
        <v>0</v>
      </c>
      <c r="Z545">
        <f>+E545*1.65</f>
        <v>11.879999999999999</v>
      </c>
      <c r="AA545" s="122">
        <f>+F545-Z545</f>
        <v>29.88</v>
      </c>
      <c r="AB545" s="123">
        <f t="shared" si="180"/>
        <v>4.9799999999999995</v>
      </c>
      <c r="AC545" s="123">
        <f t="shared" si="181"/>
        <v>4</v>
      </c>
    </row>
    <row r="546" spans="1:29" x14ac:dyDescent="0.25">
      <c r="A546" s="7" t="s">
        <v>416</v>
      </c>
      <c r="B546" s="7" t="s">
        <v>417</v>
      </c>
      <c r="C546" s="7">
        <v>10</v>
      </c>
      <c r="D546" s="7">
        <v>8.1</v>
      </c>
      <c r="E546" s="7">
        <v>8.1</v>
      </c>
      <c r="F546" s="7">
        <v>65.61</v>
      </c>
      <c r="G546" s="116">
        <f t="shared" si="171"/>
        <v>53.61</v>
      </c>
      <c r="H546" s="7">
        <v>53</v>
      </c>
      <c r="I546" s="7" t="s">
        <v>260</v>
      </c>
      <c r="J546" s="130">
        <v>801</v>
      </c>
      <c r="K546" s="130"/>
      <c r="L546" s="115">
        <v>0</v>
      </c>
      <c r="M546" s="114">
        <f t="shared" si="182"/>
        <v>65.61</v>
      </c>
      <c r="N546" s="114">
        <f t="shared" si="172"/>
        <v>39.763636363636365</v>
      </c>
      <c r="O546" s="116">
        <f t="shared" si="173"/>
        <v>32.490909090909092</v>
      </c>
      <c r="P546" s="115">
        <f t="shared" si="174"/>
        <v>9.1124999999999989</v>
      </c>
      <c r="Q546" s="115">
        <f t="shared" si="175"/>
        <v>8.1124999999999989</v>
      </c>
      <c r="R546" s="121">
        <f t="shared" si="176"/>
        <v>13.236363636363635</v>
      </c>
      <c r="S546" s="116">
        <f t="shared" si="177"/>
        <v>44.887500000000003</v>
      </c>
      <c r="T546" s="116">
        <f t="shared" si="178"/>
        <v>0.69076149980672596</v>
      </c>
      <c r="U546" s="115">
        <f t="shared" si="168"/>
        <v>138.86681589255736</v>
      </c>
      <c r="V546" s="115">
        <f t="shared" si="179"/>
        <v>942.32792389479573</v>
      </c>
      <c r="W546">
        <f t="shared" si="169"/>
        <v>0</v>
      </c>
      <c r="X546">
        <f t="shared" si="170"/>
        <v>0</v>
      </c>
      <c r="Y546">
        <v>0</v>
      </c>
      <c r="AA546" s="122">
        <f>+F546-Y546</f>
        <v>65.61</v>
      </c>
      <c r="AB546" s="123">
        <f t="shared" si="180"/>
        <v>10.935</v>
      </c>
      <c r="AC546" s="123">
        <f t="shared" si="181"/>
        <v>10</v>
      </c>
    </row>
    <row r="547" spans="1:29" x14ac:dyDescent="0.25">
      <c r="A547" s="7" t="s">
        <v>416</v>
      </c>
      <c r="B547" s="7" t="s">
        <v>417</v>
      </c>
      <c r="C547" s="7">
        <v>10</v>
      </c>
      <c r="D547" s="7">
        <v>8.1</v>
      </c>
      <c r="E547" s="7">
        <v>8.1</v>
      </c>
      <c r="F547" s="7">
        <v>65.61</v>
      </c>
      <c r="G547" s="116">
        <f t="shared" si="171"/>
        <v>53.61</v>
      </c>
      <c r="H547" s="7">
        <v>41</v>
      </c>
      <c r="I547" s="7" t="s">
        <v>261</v>
      </c>
      <c r="J547" s="130">
        <v>501</v>
      </c>
      <c r="K547" s="130"/>
      <c r="L547" s="115">
        <v>0</v>
      </c>
      <c r="M547" s="114">
        <f t="shared" si="182"/>
        <v>65.61</v>
      </c>
      <c r="N547" s="114">
        <f t="shared" si="172"/>
        <v>39.763636363636365</v>
      </c>
      <c r="O547" s="116">
        <f t="shared" si="173"/>
        <v>32.490909090909092</v>
      </c>
      <c r="P547" s="115">
        <f t="shared" si="174"/>
        <v>9.1124999999999989</v>
      </c>
      <c r="Q547" s="115">
        <f t="shared" si="175"/>
        <v>8.1124999999999989</v>
      </c>
      <c r="R547" s="121">
        <f t="shared" si="176"/>
        <v>1.2363636363636346</v>
      </c>
      <c r="S547" s="116">
        <f t="shared" si="177"/>
        <v>32.887500000000003</v>
      </c>
      <c r="T547" s="116">
        <f t="shared" si="178"/>
        <v>0.69076149980672596</v>
      </c>
      <c r="U547" s="115">
        <f t="shared" si="168"/>
        <v>138.86681589255736</v>
      </c>
      <c r="V547" s="115">
        <f t="shared" si="179"/>
        <v>942.32792389479573</v>
      </c>
      <c r="W547">
        <f t="shared" si="169"/>
        <v>0</v>
      </c>
      <c r="X547">
        <f t="shared" si="170"/>
        <v>0</v>
      </c>
      <c r="Y547">
        <v>0</v>
      </c>
      <c r="AA547" s="122">
        <f>+F547-Y547</f>
        <v>65.61</v>
      </c>
      <c r="AB547" s="123">
        <f t="shared" si="180"/>
        <v>10.935</v>
      </c>
      <c r="AC547" s="123">
        <f t="shared" si="181"/>
        <v>10</v>
      </c>
    </row>
    <row r="548" spans="1:29" x14ac:dyDescent="0.25">
      <c r="A548" s="7" t="s">
        <v>416</v>
      </c>
      <c r="B548" s="7" t="s">
        <v>417</v>
      </c>
      <c r="C548" s="7">
        <v>11</v>
      </c>
      <c r="D548" s="7">
        <v>4.0999999999999996</v>
      </c>
      <c r="E548" s="7">
        <v>9.6999999999999993</v>
      </c>
      <c r="F548" s="7">
        <v>39.769999999999996</v>
      </c>
      <c r="G548" s="116">
        <f t="shared" si="171"/>
        <v>27.769999999999996</v>
      </c>
      <c r="H548" s="7">
        <v>37</v>
      </c>
      <c r="I548" s="7" t="s">
        <v>260</v>
      </c>
      <c r="J548" s="130">
        <v>902</v>
      </c>
      <c r="K548" s="130"/>
      <c r="L548" s="115">
        <v>0</v>
      </c>
      <c r="M548" s="114">
        <f t="shared" si="182"/>
        <v>39.769999999999996</v>
      </c>
      <c r="N548" s="114">
        <f t="shared" si="172"/>
        <v>24.103030303030302</v>
      </c>
      <c r="O548" s="116">
        <f t="shared" si="173"/>
        <v>16.830303030303028</v>
      </c>
      <c r="P548" s="115">
        <f t="shared" si="174"/>
        <v>5.5236111111111104</v>
      </c>
      <c r="Q548" s="115">
        <f t="shared" si="175"/>
        <v>4.5236111111111104</v>
      </c>
      <c r="R548" s="121">
        <f t="shared" si="176"/>
        <v>12.896969696969698</v>
      </c>
      <c r="S548" s="116">
        <f t="shared" si="177"/>
        <v>32.476388888888891</v>
      </c>
      <c r="T548" s="116">
        <f t="shared" si="178"/>
        <v>0.53641104887000191</v>
      </c>
      <c r="U548" s="115">
        <f t="shared" si="168"/>
        <v>207.59992797983438</v>
      </c>
      <c r="V548" s="115">
        <f t="shared" si="179"/>
        <v>1242.2542311847317</v>
      </c>
      <c r="W548">
        <f t="shared" si="169"/>
        <v>0</v>
      </c>
      <c r="X548">
        <f t="shared" si="170"/>
        <v>1</v>
      </c>
      <c r="Y548">
        <v>0</v>
      </c>
      <c r="Z548">
        <f t="shared" ref="Z548:Z563" si="186">+E548*1.65</f>
        <v>16.004999999999999</v>
      </c>
      <c r="AA548" s="122">
        <f t="shared" ref="AA548:AA563" si="187">+F548-Z548</f>
        <v>23.764999999999997</v>
      </c>
      <c r="AB548" s="123">
        <f t="shared" si="180"/>
        <v>3.960833333333333</v>
      </c>
      <c r="AC548" s="123">
        <f t="shared" si="181"/>
        <v>3</v>
      </c>
    </row>
    <row r="549" spans="1:29" x14ac:dyDescent="0.25">
      <c r="A549" s="7" t="s">
        <v>416</v>
      </c>
      <c r="B549" s="7" t="s">
        <v>417</v>
      </c>
      <c r="C549" s="7">
        <v>11</v>
      </c>
      <c r="D549" s="7">
        <v>4.0999999999999996</v>
      </c>
      <c r="E549" s="7">
        <v>9.6999999999999993</v>
      </c>
      <c r="F549" s="7">
        <v>39.769999999999996</v>
      </c>
      <c r="G549" s="116">
        <f t="shared" si="171"/>
        <v>27.769999999999996</v>
      </c>
      <c r="H549" s="7">
        <v>39</v>
      </c>
      <c r="I549" s="7" t="s">
        <v>261</v>
      </c>
      <c r="J549" s="130">
        <v>503</v>
      </c>
      <c r="K549" s="130"/>
      <c r="L549" s="115">
        <v>0</v>
      </c>
      <c r="M549" s="114">
        <f t="shared" si="182"/>
        <v>39.769999999999996</v>
      </c>
      <c r="N549" s="114">
        <f t="shared" si="172"/>
        <v>24.103030303030302</v>
      </c>
      <c r="O549" s="116">
        <f t="shared" si="173"/>
        <v>16.830303030303028</v>
      </c>
      <c r="P549" s="115">
        <f t="shared" si="174"/>
        <v>5.5236111111111104</v>
      </c>
      <c r="Q549" s="115">
        <f t="shared" si="175"/>
        <v>4.5236111111111104</v>
      </c>
      <c r="R549" s="121">
        <f t="shared" si="176"/>
        <v>14.896969696969698</v>
      </c>
      <c r="S549" s="116">
        <f t="shared" si="177"/>
        <v>34.476388888888891</v>
      </c>
      <c r="T549" s="116">
        <f t="shared" si="178"/>
        <v>0.53641104887000191</v>
      </c>
      <c r="U549" s="115">
        <f t="shared" si="168"/>
        <v>207.59992797983438</v>
      </c>
      <c r="V549" s="115">
        <f t="shared" si="179"/>
        <v>1242.2542311847317</v>
      </c>
      <c r="W549">
        <f t="shared" si="169"/>
        <v>0</v>
      </c>
      <c r="X549">
        <f t="shared" si="170"/>
        <v>1</v>
      </c>
      <c r="Y549">
        <v>0</v>
      </c>
      <c r="Z549">
        <f t="shared" si="186"/>
        <v>16.004999999999999</v>
      </c>
      <c r="AA549" s="122">
        <f t="shared" si="187"/>
        <v>23.764999999999997</v>
      </c>
      <c r="AB549" s="123">
        <f t="shared" si="180"/>
        <v>3.960833333333333</v>
      </c>
      <c r="AC549" s="123">
        <f t="shared" si="181"/>
        <v>3</v>
      </c>
    </row>
    <row r="550" spans="1:29" x14ac:dyDescent="0.25">
      <c r="A550" s="7" t="s">
        <v>416</v>
      </c>
      <c r="B550" s="7" t="s">
        <v>417</v>
      </c>
      <c r="C550" s="7">
        <v>12</v>
      </c>
      <c r="D550" s="7">
        <v>4.1500000000000004</v>
      </c>
      <c r="E550" s="7">
        <v>7.2</v>
      </c>
      <c r="F550" s="7">
        <v>29.880000000000003</v>
      </c>
      <c r="G550" s="116">
        <f t="shared" si="171"/>
        <v>17.880000000000003</v>
      </c>
      <c r="H550" s="7">
        <v>33</v>
      </c>
      <c r="I550" s="7" t="s">
        <v>260</v>
      </c>
      <c r="J550" s="130">
        <v>1102</v>
      </c>
      <c r="K550" s="130"/>
      <c r="L550" s="115">
        <v>0</v>
      </c>
      <c r="M550" s="114">
        <f t="shared" si="182"/>
        <v>29.880000000000003</v>
      </c>
      <c r="N550" s="114">
        <f t="shared" si="172"/>
        <v>18.109090909090913</v>
      </c>
      <c r="O550" s="116">
        <f t="shared" si="173"/>
        <v>10.836363636363638</v>
      </c>
      <c r="P550" s="115">
        <f t="shared" si="174"/>
        <v>4.1500000000000004</v>
      </c>
      <c r="Q550" s="115">
        <f t="shared" si="175"/>
        <v>3.1500000000000004</v>
      </c>
      <c r="R550" s="121">
        <f t="shared" si="176"/>
        <v>14.890909090909087</v>
      </c>
      <c r="S550" s="116">
        <f t="shared" si="177"/>
        <v>29.85</v>
      </c>
      <c r="T550" s="116">
        <f t="shared" si="178"/>
        <v>0.42693409742120347</v>
      </c>
      <c r="U550" s="115">
        <f t="shared" si="168"/>
        <v>286.47651006711408</v>
      </c>
      <c r="V550" s="115">
        <f t="shared" si="179"/>
        <v>1586.4429530201342</v>
      </c>
      <c r="W550">
        <f t="shared" si="169"/>
        <v>0</v>
      </c>
      <c r="X550">
        <f t="shared" si="170"/>
        <v>1</v>
      </c>
      <c r="Y550">
        <v>0</v>
      </c>
      <c r="Z550">
        <f t="shared" si="186"/>
        <v>11.879999999999999</v>
      </c>
      <c r="AA550" s="122">
        <f t="shared" si="187"/>
        <v>18.000000000000004</v>
      </c>
      <c r="AB550" s="123">
        <f t="shared" si="180"/>
        <v>3.0000000000000004</v>
      </c>
      <c r="AC550" s="123">
        <f t="shared" si="181"/>
        <v>3</v>
      </c>
    </row>
    <row r="551" spans="1:29" x14ac:dyDescent="0.25">
      <c r="A551" s="7" t="s">
        <v>416</v>
      </c>
      <c r="B551" s="7" t="s">
        <v>417</v>
      </c>
      <c r="C551" s="7">
        <v>12</v>
      </c>
      <c r="D551" s="7">
        <v>4.1500000000000004</v>
      </c>
      <c r="E551" s="7">
        <v>7.2</v>
      </c>
      <c r="F551" s="7">
        <v>29.880000000000003</v>
      </c>
      <c r="G551" s="116">
        <f t="shared" si="171"/>
        <v>17.880000000000003</v>
      </c>
      <c r="H551" s="7">
        <v>38</v>
      </c>
      <c r="I551" s="7" t="s">
        <v>261</v>
      </c>
      <c r="J551" s="130">
        <v>301</v>
      </c>
      <c r="K551" s="130"/>
      <c r="L551" s="115">
        <v>0</v>
      </c>
      <c r="M551" s="114">
        <f t="shared" si="182"/>
        <v>29.880000000000003</v>
      </c>
      <c r="N551" s="114">
        <f t="shared" si="172"/>
        <v>18.109090909090913</v>
      </c>
      <c r="O551" s="116">
        <f t="shared" si="173"/>
        <v>10.836363636363638</v>
      </c>
      <c r="P551" s="115">
        <f t="shared" si="174"/>
        <v>4.1500000000000004</v>
      </c>
      <c r="Q551" s="115">
        <f t="shared" si="175"/>
        <v>3.1500000000000004</v>
      </c>
      <c r="R551" s="121">
        <f t="shared" si="176"/>
        <v>19.890909090909087</v>
      </c>
      <c r="S551" s="116">
        <f t="shared" si="177"/>
        <v>34.85</v>
      </c>
      <c r="T551" s="116">
        <f t="shared" si="178"/>
        <v>0.42693409742120347</v>
      </c>
      <c r="U551" s="115">
        <f t="shared" si="168"/>
        <v>286.47651006711408</v>
      </c>
      <c r="V551" s="115">
        <f t="shared" si="179"/>
        <v>1586.4429530201342</v>
      </c>
      <c r="W551">
        <f t="shared" si="169"/>
        <v>0</v>
      </c>
      <c r="X551">
        <f t="shared" si="170"/>
        <v>1</v>
      </c>
      <c r="Y551">
        <v>0</v>
      </c>
      <c r="Z551">
        <f t="shared" si="186"/>
        <v>11.879999999999999</v>
      </c>
      <c r="AA551" s="122">
        <f t="shared" si="187"/>
        <v>18.000000000000004</v>
      </c>
      <c r="AB551" s="123">
        <f t="shared" si="180"/>
        <v>3.0000000000000004</v>
      </c>
      <c r="AC551" s="123">
        <f t="shared" si="181"/>
        <v>3</v>
      </c>
    </row>
    <row r="552" spans="1:29" x14ac:dyDescent="0.25">
      <c r="A552" s="7" t="s">
        <v>416</v>
      </c>
      <c r="B552" s="7" t="s">
        <v>417</v>
      </c>
      <c r="C552" s="7">
        <v>13</v>
      </c>
      <c r="D552" s="7">
        <v>4.75</v>
      </c>
      <c r="E552" s="7">
        <v>4.8499999999999996</v>
      </c>
      <c r="F552" s="7">
        <v>23.037499999999998</v>
      </c>
      <c r="G552" s="116">
        <f t="shared" si="171"/>
        <v>11.037499999999998</v>
      </c>
      <c r="H552" s="7">
        <v>27</v>
      </c>
      <c r="I552" s="7" t="s">
        <v>260</v>
      </c>
      <c r="J552" s="130">
        <v>1101</v>
      </c>
      <c r="K552" s="130"/>
      <c r="L552" s="115">
        <v>0</v>
      </c>
      <c r="M552" s="114">
        <f t="shared" si="182"/>
        <v>23.037499999999998</v>
      </c>
      <c r="N552" s="114">
        <f t="shared" si="172"/>
        <v>13.962121212121211</v>
      </c>
      <c r="O552" s="116">
        <f t="shared" si="173"/>
        <v>6.6893939393939386</v>
      </c>
      <c r="P552" s="115">
        <f t="shared" si="174"/>
        <v>3.1996527777777772</v>
      </c>
      <c r="Q552" s="115">
        <f t="shared" si="175"/>
        <v>2.1996527777777772</v>
      </c>
      <c r="R552" s="121">
        <f t="shared" si="176"/>
        <v>13.037878787878789</v>
      </c>
      <c r="S552" s="116">
        <f t="shared" si="177"/>
        <v>24.800347222222221</v>
      </c>
      <c r="T552" s="116">
        <f t="shared" si="178"/>
        <v>0.31501962183374954</v>
      </c>
      <c r="U552" s="115">
        <f t="shared" si="168"/>
        <v>423.77689694224239</v>
      </c>
      <c r="V552" s="115">
        <f t="shared" si="179"/>
        <v>2185.5719139297848</v>
      </c>
      <c r="W552">
        <f t="shared" si="169"/>
        <v>0</v>
      </c>
      <c r="X552">
        <f t="shared" si="170"/>
        <v>1</v>
      </c>
      <c r="Y552">
        <v>0</v>
      </c>
      <c r="Z552">
        <f t="shared" si="186"/>
        <v>8.0024999999999995</v>
      </c>
      <c r="AA552" s="122">
        <f t="shared" si="187"/>
        <v>15.034999999999998</v>
      </c>
      <c r="AB552" s="123">
        <f t="shared" si="180"/>
        <v>2.5058333333333329</v>
      </c>
      <c r="AC552" s="123">
        <f t="shared" si="181"/>
        <v>2</v>
      </c>
    </row>
    <row r="553" spans="1:29" x14ac:dyDescent="0.25">
      <c r="A553" s="7" t="s">
        <v>416</v>
      </c>
      <c r="B553" s="7" t="s">
        <v>417</v>
      </c>
      <c r="C553" s="7">
        <v>13</v>
      </c>
      <c r="D553" s="7">
        <v>4.75</v>
      </c>
      <c r="E553" s="7">
        <v>4.8499999999999996</v>
      </c>
      <c r="F553" s="7">
        <v>23.037499999999998</v>
      </c>
      <c r="G553" s="116">
        <f t="shared" si="171"/>
        <v>11.037499999999998</v>
      </c>
      <c r="H553" s="7">
        <v>25</v>
      </c>
      <c r="I553" s="7" t="s">
        <v>261</v>
      </c>
      <c r="J553" s="130" t="s">
        <v>262</v>
      </c>
      <c r="K553" s="130"/>
      <c r="L553" s="115">
        <v>0</v>
      </c>
      <c r="M553" s="114">
        <f t="shared" si="182"/>
        <v>23.037499999999998</v>
      </c>
      <c r="N553" s="114">
        <f t="shared" si="172"/>
        <v>13.962121212121211</v>
      </c>
      <c r="O553" s="116">
        <f t="shared" si="173"/>
        <v>6.6893939393939386</v>
      </c>
      <c r="P553" s="115">
        <f t="shared" si="174"/>
        <v>3.1996527777777772</v>
      </c>
      <c r="Q553" s="115">
        <f t="shared" si="175"/>
        <v>2.1996527777777772</v>
      </c>
      <c r="R553" s="121">
        <f t="shared" si="176"/>
        <v>11.037878787878789</v>
      </c>
      <c r="S553" s="116">
        <f t="shared" si="177"/>
        <v>22.800347222222221</v>
      </c>
      <c r="T553" s="116">
        <f t="shared" si="178"/>
        <v>0.31501962183374954</v>
      </c>
      <c r="U553" s="115">
        <f t="shared" si="168"/>
        <v>423.77689694224239</v>
      </c>
      <c r="V553" s="115">
        <f t="shared" si="179"/>
        <v>2185.5719139297848</v>
      </c>
      <c r="W553">
        <f t="shared" si="169"/>
        <v>0</v>
      </c>
      <c r="X553">
        <f t="shared" si="170"/>
        <v>1</v>
      </c>
      <c r="Y553">
        <v>0</v>
      </c>
      <c r="Z553">
        <f t="shared" si="186"/>
        <v>8.0024999999999995</v>
      </c>
      <c r="AA553" s="122">
        <f t="shared" si="187"/>
        <v>15.034999999999998</v>
      </c>
      <c r="AB553" s="123">
        <f t="shared" si="180"/>
        <v>2.5058333333333329</v>
      </c>
      <c r="AC553" s="123">
        <f t="shared" si="181"/>
        <v>2</v>
      </c>
    </row>
    <row r="554" spans="1:29" x14ac:dyDescent="0.25">
      <c r="A554" s="7" t="s">
        <v>416</v>
      </c>
      <c r="B554" s="7" t="s">
        <v>417</v>
      </c>
      <c r="C554" s="7">
        <v>14</v>
      </c>
      <c r="D554" s="7">
        <v>5.05</v>
      </c>
      <c r="E554" s="7">
        <v>6.45</v>
      </c>
      <c r="F554" s="7">
        <v>32.572499999999998</v>
      </c>
      <c r="G554" s="116">
        <f t="shared" si="171"/>
        <v>20.572499999999998</v>
      </c>
      <c r="H554" s="7">
        <v>33</v>
      </c>
      <c r="I554" s="7" t="s">
        <v>260</v>
      </c>
      <c r="J554" s="130">
        <v>1103</v>
      </c>
      <c r="K554" s="130"/>
      <c r="L554" s="115">
        <v>0</v>
      </c>
      <c r="M554" s="114">
        <f t="shared" si="182"/>
        <v>32.572499999999998</v>
      </c>
      <c r="N554" s="114">
        <f t="shared" si="172"/>
        <v>19.740909090909092</v>
      </c>
      <c r="O554" s="116">
        <f t="shared" si="173"/>
        <v>12.468181818181817</v>
      </c>
      <c r="P554" s="115">
        <f t="shared" si="174"/>
        <v>4.5239583333333329</v>
      </c>
      <c r="Q554" s="115">
        <f t="shared" si="175"/>
        <v>3.5239583333333329</v>
      </c>
      <c r="R554" s="121">
        <f t="shared" si="176"/>
        <v>13.259090909090908</v>
      </c>
      <c r="S554" s="116">
        <f t="shared" si="177"/>
        <v>29.476041666666667</v>
      </c>
      <c r="T554" s="116">
        <f t="shared" si="178"/>
        <v>0.46155140501430253</v>
      </c>
      <c r="U554" s="115">
        <f t="shared" si="168"/>
        <v>257.48997448049579</v>
      </c>
      <c r="V554" s="115">
        <f t="shared" si="179"/>
        <v>1459.9562522785272</v>
      </c>
      <c r="W554">
        <f t="shared" si="169"/>
        <v>0</v>
      </c>
      <c r="X554">
        <f t="shared" si="170"/>
        <v>1</v>
      </c>
      <c r="Y554">
        <v>0</v>
      </c>
      <c r="Z554">
        <f t="shared" si="186"/>
        <v>10.6425</v>
      </c>
      <c r="AA554" s="122">
        <f t="shared" si="187"/>
        <v>21.93</v>
      </c>
      <c r="AB554" s="123">
        <f t="shared" si="180"/>
        <v>3.6549999999999998</v>
      </c>
      <c r="AC554" s="123">
        <f t="shared" si="181"/>
        <v>3</v>
      </c>
    </row>
    <row r="555" spans="1:29" x14ac:dyDescent="0.25">
      <c r="A555" s="7" t="s">
        <v>416</v>
      </c>
      <c r="B555" s="7" t="s">
        <v>417</v>
      </c>
      <c r="C555" s="7">
        <v>14</v>
      </c>
      <c r="D555" s="7">
        <v>5.05</v>
      </c>
      <c r="E555" s="7">
        <v>6.45</v>
      </c>
      <c r="F555" s="7">
        <v>32.572499999999998</v>
      </c>
      <c r="G555" s="116">
        <f t="shared" si="171"/>
        <v>20.572499999999998</v>
      </c>
      <c r="H555" s="7">
        <v>26</v>
      </c>
      <c r="I555" s="7" t="s">
        <v>261</v>
      </c>
      <c r="J555" s="130" t="s">
        <v>262</v>
      </c>
      <c r="K555" s="130"/>
      <c r="L555" s="115">
        <v>0</v>
      </c>
      <c r="M555" s="114">
        <f t="shared" si="182"/>
        <v>32.572499999999998</v>
      </c>
      <c r="N555" s="114">
        <f t="shared" si="172"/>
        <v>19.740909090909092</v>
      </c>
      <c r="O555" s="116">
        <f t="shared" si="173"/>
        <v>12.468181818181817</v>
      </c>
      <c r="P555" s="115">
        <f t="shared" si="174"/>
        <v>4.5239583333333329</v>
      </c>
      <c r="Q555" s="115">
        <f t="shared" si="175"/>
        <v>3.5239583333333329</v>
      </c>
      <c r="R555" s="121">
        <f t="shared" si="176"/>
        <v>6.2590909090909079</v>
      </c>
      <c r="S555" s="116">
        <f t="shared" si="177"/>
        <v>22.476041666666667</v>
      </c>
      <c r="T555" s="116">
        <f t="shared" si="178"/>
        <v>0.46155140501430253</v>
      </c>
      <c r="U555" s="115">
        <f t="shared" si="168"/>
        <v>257.48997448049579</v>
      </c>
      <c r="V555" s="115">
        <f t="shared" si="179"/>
        <v>1459.9562522785272</v>
      </c>
      <c r="W555">
        <f t="shared" si="169"/>
        <v>0</v>
      </c>
      <c r="X555">
        <f t="shared" si="170"/>
        <v>1</v>
      </c>
      <c r="Y555">
        <v>0</v>
      </c>
      <c r="Z555">
        <f t="shared" si="186"/>
        <v>10.6425</v>
      </c>
      <c r="AA555" s="122">
        <f t="shared" si="187"/>
        <v>21.93</v>
      </c>
      <c r="AB555" s="123">
        <f t="shared" si="180"/>
        <v>3.6549999999999998</v>
      </c>
      <c r="AC555" s="123">
        <f t="shared" si="181"/>
        <v>3</v>
      </c>
    </row>
    <row r="556" spans="1:29" x14ac:dyDescent="0.25">
      <c r="A556" s="7" t="s">
        <v>416</v>
      </c>
      <c r="B556" s="7" t="s">
        <v>417</v>
      </c>
      <c r="C556" s="7">
        <v>14</v>
      </c>
      <c r="D556" s="7">
        <v>5.05</v>
      </c>
      <c r="E556" s="7">
        <v>6.45</v>
      </c>
      <c r="F556" s="7">
        <v>32.572499999999998</v>
      </c>
      <c r="G556" s="116">
        <f t="shared" si="171"/>
        <v>20.572499999999998</v>
      </c>
      <c r="H556" s="7">
        <v>37</v>
      </c>
      <c r="I556" s="7" t="s">
        <v>299</v>
      </c>
      <c r="J556" s="130" t="s">
        <v>310</v>
      </c>
      <c r="K556" s="130"/>
      <c r="L556" s="115">
        <v>0</v>
      </c>
      <c r="M556" s="114">
        <f t="shared" si="182"/>
        <v>32.572499999999998</v>
      </c>
      <c r="N556" s="114">
        <f t="shared" si="172"/>
        <v>19.740909090909092</v>
      </c>
      <c r="O556" s="116">
        <f t="shared" si="173"/>
        <v>12.468181818181817</v>
      </c>
      <c r="P556" s="115">
        <f t="shared" si="174"/>
        <v>4.5239583333333329</v>
      </c>
      <c r="Q556" s="115">
        <f t="shared" si="175"/>
        <v>3.5239583333333329</v>
      </c>
      <c r="R556" s="121">
        <f t="shared" si="176"/>
        <v>17.259090909090908</v>
      </c>
      <c r="S556" s="116">
        <f t="shared" si="177"/>
        <v>33.476041666666667</v>
      </c>
      <c r="T556" s="116">
        <f t="shared" si="178"/>
        <v>0.46155140501430253</v>
      </c>
      <c r="U556" s="115">
        <f t="shared" si="168"/>
        <v>257.48997448049579</v>
      </c>
      <c r="V556" s="115">
        <f t="shared" si="179"/>
        <v>1459.9562522785272</v>
      </c>
      <c r="W556">
        <f t="shared" si="169"/>
        <v>0</v>
      </c>
      <c r="X556">
        <f t="shared" si="170"/>
        <v>1</v>
      </c>
      <c r="Y556">
        <v>0</v>
      </c>
      <c r="Z556">
        <f t="shared" si="186"/>
        <v>10.6425</v>
      </c>
      <c r="AA556" s="122">
        <f t="shared" si="187"/>
        <v>21.93</v>
      </c>
      <c r="AB556" s="123">
        <f t="shared" si="180"/>
        <v>3.6549999999999998</v>
      </c>
      <c r="AC556" s="123">
        <f t="shared" si="181"/>
        <v>3</v>
      </c>
    </row>
    <row r="557" spans="1:29" x14ac:dyDescent="0.25">
      <c r="A557" s="7" t="s">
        <v>416</v>
      </c>
      <c r="B557" s="7" t="s">
        <v>417</v>
      </c>
      <c r="C557" s="7">
        <v>15</v>
      </c>
      <c r="D557" s="7">
        <v>7</v>
      </c>
      <c r="E557" s="7">
        <v>7.8</v>
      </c>
      <c r="F557" s="7">
        <v>54.6</v>
      </c>
      <c r="G557" s="116">
        <f t="shared" si="171"/>
        <v>42.6</v>
      </c>
      <c r="H557" s="7">
        <v>55</v>
      </c>
      <c r="I557" s="7" t="s">
        <v>260</v>
      </c>
      <c r="J557" s="130">
        <v>601</v>
      </c>
      <c r="K557" s="130"/>
      <c r="L557" s="115">
        <v>0</v>
      </c>
      <c r="M557" s="114">
        <f t="shared" si="182"/>
        <v>54.6</v>
      </c>
      <c r="N557" s="114">
        <f t="shared" si="172"/>
        <v>33.090909090909093</v>
      </c>
      <c r="O557" s="116">
        <f t="shared" si="173"/>
        <v>25.81818181818182</v>
      </c>
      <c r="P557" s="115">
        <f t="shared" si="174"/>
        <v>7.583333333333333</v>
      </c>
      <c r="Q557" s="115">
        <f t="shared" si="175"/>
        <v>6.583333333333333</v>
      </c>
      <c r="R557" s="121">
        <f t="shared" si="176"/>
        <v>21.909090909090907</v>
      </c>
      <c r="S557" s="116">
        <f t="shared" si="177"/>
        <v>48.416666666666664</v>
      </c>
      <c r="T557" s="116">
        <f t="shared" si="178"/>
        <v>0.63963963963963977</v>
      </c>
      <c r="U557" s="115">
        <f t="shared" si="168"/>
        <v>157.95774647887316</v>
      </c>
      <c r="V557" s="115">
        <f t="shared" si="179"/>
        <v>1025.6338028169012</v>
      </c>
      <c r="W557">
        <f t="shared" si="169"/>
        <v>0</v>
      </c>
      <c r="X557">
        <f t="shared" si="170"/>
        <v>1</v>
      </c>
      <c r="Y557">
        <v>0</v>
      </c>
      <c r="Z557">
        <f t="shared" si="186"/>
        <v>12.87</v>
      </c>
      <c r="AA557" s="122">
        <f t="shared" si="187"/>
        <v>41.730000000000004</v>
      </c>
      <c r="AB557" s="123">
        <f t="shared" si="180"/>
        <v>6.955000000000001</v>
      </c>
      <c r="AC557" s="123">
        <f t="shared" si="181"/>
        <v>6</v>
      </c>
    </row>
    <row r="558" spans="1:29" x14ac:dyDescent="0.25">
      <c r="A558" s="7" t="s">
        <v>416</v>
      </c>
      <c r="B558" s="7" t="s">
        <v>417</v>
      </c>
      <c r="C558" s="7">
        <v>15</v>
      </c>
      <c r="D558" s="7">
        <v>7</v>
      </c>
      <c r="E558" s="7">
        <v>7.8</v>
      </c>
      <c r="F558" s="7">
        <v>54.6</v>
      </c>
      <c r="G558" s="116">
        <f t="shared" si="171"/>
        <v>42.6</v>
      </c>
      <c r="H558" s="7">
        <v>37</v>
      </c>
      <c r="I558" s="7" t="s">
        <v>261</v>
      </c>
      <c r="J558" s="130">
        <v>401</v>
      </c>
      <c r="K558" s="130"/>
      <c r="L558" s="115">
        <v>0</v>
      </c>
      <c r="M558" s="114">
        <f t="shared" si="182"/>
        <v>54.6</v>
      </c>
      <c r="N558" s="114">
        <f t="shared" si="172"/>
        <v>33.090909090909093</v>
      </c>
      <c r="O558" s="116">
        <f t="shared" si="173"/>
        <v>25.81818181818182</v>
      </c>
      <c r="P558" s="115">
        <f t="shared" si="174"/>
        <v>7.583333333333333</v>
      </c>
      <c r="Q558" s="115">
        <f t="shared" si="175"/>
        <v>6.583333333333333</v>
      </c>
      <c r="R558" s="121">
        <f t="shared" si="176"/>
        <v>3.9090909090909065</v>
      </c>
      <c r="S558" s="116">
        <f t="shared" si="177"/>
        <v>30.416666666666668</v>
      </c>
      <c r="T558" s="116">
        <f t="shared" si="178"/>
        <v>0.63963963963963977</v>
      </c>
      <c r="U558" s="115">
        <f t="shared" si="168"/>
        <v>157.95774647887316</v>
      </c>
      <c r="V558" s="115">
        <f t="shared" si="179"/>
        <v>1025.6338028169012</v>
      </c>
      <c r="W558">
        <f t="shared" si="169"/>
        <v>0</v>
      </c>
      <c r="X558">
        <f t="shared" si="170"/>
        <v>1</v>
      </c>
      <c r="Y558">
        <v>0</v>
      </c>
      <c r="Z558">
        <f t="shared" si="186"/>
        <v>12.87</v>
      </c>
      <c r="AA558" s="122">
        <f t="shared" si="187"/>
        <v>41.730000000000004</v>
      </c>
      <c r="AB558" s="123">
        <f t="shared" si="180"/>
        <v>6.955000000000001</v>
      </c>
      <c r="AC558" s="123">
        <f t="shared" si="181"/>
        <v>6</v>
      </c>
    </row>
    <row r="559" spans="1:29" x14ac:dyDescent="0.25">
      <c r="A559" s="7" t="s">
        <v>416</v>
      </c>
      <c r="B559" s="7" t="s">
        <v>417</v>
      </c>
      <c r="C559" s="7">
        <v>16</v>
      </c>
      <c r="D559" s="7">
        <v>7</v>
      </c>
      <c r="E559" s="7">
        <v>7.65</v>
      </c>
      <c r="F559" s="7">
        <v>53.550000000000004</v>
      </c>
      <c r="G559" s="116">
        <f t="shared" si="171"/>
        <v>41.550000000000004</v>
      </c>
      <c r="H559" s="7">
        <v>53</v>
      </c>
      <c r="I559" s="7" t="s">
        <v>260</v>
      </c>
      <c r="J559" s="130">
        <v>602</v>
      </c>
      <c r="K559" s="130"/>
      <c r="L559" s="115">
        <v>0</v>
      </c>
      <c r="M559" s="114">
        <f t="shared" si="182"/>
        <v>53.550000000000004</v>
      </c>
      <c r="N559" s="114">
        <f t="shared" si="172"/>
        <v>32.45454545454546</v>
      </c>
      <c r="O559" s="116">
        <f t="shared" si="173"/>
        <v>25.181818181818187</v>
      </c>
      <c r="P559" s="115">
        <f t="shared" si="174"/>
        <v>7.4375</v>
      </c>
      <c r="Q559" s="115">
        <f t="shared" si="175"/>
        <v>6.4375</v>
      </c>
      <c r="R559" s="121">
        <f t="shared" si="176"/>
        <v>20.54545454545454</v>
      </c>
      <c r="S559" s="116">
        <f t="shared" si="177"/>
        <v>46.5625</v>
      </c>
      <c r="T559" s="116">
        <f t="shared" si="178"/>
        <v>0.63386727688787181</v>
      </c>
      <c r="U559" s="115">
        <f t="shared" si="168"/>
        <v>160.30685920577616</v>
      </c>
      <c r="V559" s="115">
        <f t="shared" si="179"/>
        <v>1035.884476534296</v>
      </c>
      <c r="W559">
        <f t="shared" si="169"/>
        <v>0</v>
      </c>
      <c r="X559">
        <f t="shared" si="170"/>
        <v>1</v>
      </c>
      <c r="Y559">
        <v>0</v>
      </c>
      <c r="Z559">
        <f t="shared" si="186"/>
        <v>12.6225</v>
      </c>
      <c r="AA559" s="122">
        <f t="shared" si="187"/>
        <v>40.927500000000002</v>
      </c>
      <c r="AB559" s="123">
        <f t="shared" si="180"/>
        <v>6.82125</v>
      </c>
      <c r="AC559" s="123">
        <f t="shared" si="181"/>
        <v>6</v>
      </c>
    </row>
    <row r="560" spans="1:29" x14ac:dyDescent="0.25">
      <c r="A560" s="7" t="s">
        <v>416</v>
      </c>
      <c r="B560" s="7" t="s">
        <v>417</v>
      </c>
      <c r="C560" s="7">
        <v>16</v>
      </c>
      <c r="D560" s="7">
        <v>7</v>
      </c>
      <c r="E560" s="7">
        <v>7.65</v>
      </c>
      <c r="F560" s="7">
        <v>53.550000000000004</v>
      </c>
      <c r="G560" s="116">
        <f t="shared" si="171"/>
        <v>41.550000000000004</v>
      </c>
      <c r="H560" s="7">
        <v>43</v>
      </c>
      <c r="I560" s="7" t="s">
        <v>261</v>
      </c>
      <c r="J560" s="130">
        <v>402</v>
      </c>
      <c r="K560" s="130"/>
      <c r="L560" s="115">
        <v>0</v>
      </c>
      <c r="M560" s="114">
        <f t="shared" si="182"/>
        <v>53.550000000000004</v>
      </c>
      <c r="N560" s="114">
        <f t="shared" si="172"/>
        <v>32.45454545454546</v>
      </c>
      <c r="O560" s="116">
        <f t="shared" si="173"/>
        <v>25.181818181818187</v>
      </c>
      <c r="P560" s="115">
        <f t="shared" si="174"/>
        <v>7.4375</v>
      </c>
      <c r="Q560" s="115">
        <f t="shared" si="175"/>
        <v>6.4375</v>
      </c>
      <c r="R560" s="121">
        <f t="shared" si="176"/>
        <v>10.54545454545454</v>
      </c>
      <c r="S560" s="116">
        <f t="shared" si="177"/>
        <v>36.5625</v>
      </c>
      <c r="T560" s="116">
        <f t="shared" si="178"/>
        <v>0.63386727688787181</v>
      </c>
      <c r="U560" s="115">
        <f t="shared" si="168"/>
        <v>160.30685920577616</v>
      </c>
      <c r="V560" s="115">
        <f t="shared" si="179"/>
        <v>1035.884476534296</v>
      </c>
      <c r="W560">
        <f t="shared" si="169"/>
        <v>0</v>
      </c>
      <c r="X560">
        <f t="shared" si="170"/>
        <v>1</v>
      </c>
      <c r="Y560">
        <v>0</v>
      </c>
      <c r="Z560">
        <f t="shared" si="186"/>
        <v>12.6225</v>
      </c>
      <c r="AA560" s="122">
        <f t="shared" si="187"/>
        <v>40.927500000000002</v>
      </c>
      <c r="AB560" s="123">
        <f t="shared" si="180"/>
        <v>6.82125</v>
      </c>
      <c r="AC560" s="123">
        <f t="shared" si="181"/>
        <v>6</v>
      </c>
    </row>
    <row r="561" spans="1:29" x14ac:dyDescent="0.25">
      <c r="A561" s="7" t="s">
        <v>416</v>
      </c>
      <c r="B561" s="7" t="s">
        <v>417</v>
      </c>
      <c r="C561" s="7">
        <v>16</v>
      </c>
      <c r="D561" s="7">
        <v>7</v>
      </c>
      <c r="E561" s="7">
        <v>7.65</v>
      </c>
      <c r="F561" s="7">
        <v>53.550000000000004</v>
      </c>
      <c r="G561" s="116">
        <f t="shared" si="171"/>
        <v>41.550000000000004</v>
      </c>
      <c r="H561" s="7">
        <v>42</v>
      </c>
      <c r="I561" s="7" t="s">
        <v>299</v>
      </c>
      <c r="J561" s="130" t="s">
        <v>311</v>
      </c>
      <c r="K561" s="130"/>
      <c r="L561" s="115">
        <v>0</v>
      </c>
      <c r="M561" s="114">
        <f t="shared" si="182"/>
        <v>53.550000000000004</v>
      </c>
      <c r="N561" s="114">
        <f t="shared" si="172"/>
        <v>32.45454545454546</v>
      </c>
      <c r="O561" s="116">
        <f t="shared" si="173"/>
        <v>25.181818181818187</v>
      </c>
      <c r="P561" s="115">
        <f t="shared" si="174"/>
        <v>7.4375</v>
      </c>
      <c r="Q561" s="115">
        <f t="shared" si="175"/>
        <v>6.4375</v>
      </c>
      <c r="R561" s="121">
        <f t="shared" si="176"/>
        <v>9.5454545454545396</v>
      </c>
      <c r="S561" s="116">
        <f t="shared" si="177"/>
        <v>35.5625</v>
      </c>
      <c r="T561" s="116">
        <f t="shared" si="178"/>
        <v>0.63386727688787181</v>
      </c>
      <c r="U561" s="115">
        <f t="shared" si="168"/>
        <v>160.30685920577616</v>
      </c>
      <c r="V561" s="115">
        <f t="shared" si="179"/>
        <v>1035.884476534296</v>
      </c>
      <c r="W561">
        <f t="shared" si="169"/>
        <v>0</v>
      </c>
      <c r="X561">
        <f t="shared" si="170"/>
        <v>1</v>
      </c>
      <c r="Y561">
        <v>0</v>
      </c>
      <c r="Z561">
        <f t="shared" si="186"/>
        <v>12.6225</v>
      </c>
      <c r="AA561" s="122">
        <f t="shared" si="187"/>
        <v>40.927500000000002</v>
      </c>
      <c r="AB561" s="123">
        <f t="shared" si="180"/>
        <v>6.82125</v>
      </c>
      <c r="AC561" s="123">
        <f t="shared" si="181"/>
        <v>6</v>
      </c>
    </row>
    <row r="562" spans="1:29" x14ac:dyDescent="0.25">
      <c r="A562" s="7" t="s">
        <v>416</v>
      </c>
      <c r="B562" s="7" t="s">
        <v>417</v>
      </c>
      <c r="C562" s="7">
        <v>17</v>
      </c>
      <c r="D562" s="7">
        <v>7</v>
      </c>
      <c r="E562" s="7">
        <v>7.4</v>
      </c>
      <c r="F562" s="7">
        <v>51.800000000000004</v>
      </c>
      <c r="G562" s="116">
        <f t="shared" si="171"/>
        <v>39.800000000000004</v>
      </c>
      <c r="H562" s="7">
        <v>53</v>
      </c>
      <c r="I562" s="7" t="s">
        <v>260</v>
      </c>
      <c r="J562" s="130">
        <v>603</v>
      </c>
      <c r="K562" s="130"/>
      <c r="L562" s="115">
        <v>0</v>
      </c>
      <c r="M562" s="114">
        <f t="shared" si="182"/>
        <v>51.800000000000004</v>
      </c>
      <c r="N562" s="114">
        <f t="shared" si="172"/>
        <v>31.393939393939398</v>
      </c>
      <c r="O562" s="116">
        <f t="shared" si="173"/>
        <v>24.121212121212125</v>
      </c>
      <c r="P562" s="115">
        <f t="shared" si="174"/>
        <v>7.1944444444444446</v>
      </c>
      <c r="Q562" s="115">
        <f t="shared" si="175"/>
        <v>6.1944444444444446</v>
      </c>
      <c r="R562" s="121">
        <f t="shared" si="176"/>
        <v>21.606060606060602</v>
      </c>
      <c r="S562" s="116">
        <f t="shared" si="177"/>
        <v>46.805555555555557</v>
      </c>
      <c r="T562" s="116">
        <f t="shared" si="178"/>
        <v>0.62382445141065834</v>
      </c>
      <c r="U562" s="115">
        <f t="shared" si="168"/>
        <v>164.4974874371859</v>
      </c>
      <c r="V562" s="115">
        <f t="shared" si="179"/>
        <v>1054.1708542713568</v>
      </c>
      <c r="W562">
        <f t="shared" si="169"/>
        <v>0</v>
      </c>
      <c r="X562">
        <f t="shared" si="170"/>
        <v>1</v>
      </c>
      <c r="Y562">
        <v>0</v>
      </c>
      <c r="Z562">
        <f t="shared" si="186"/>
        <v>12.209999999999999</v>
      </c>
      <c r="AA562" s="122">
        <f t="shared" si="187"/>
        <v>39.590000000000003</v>
      </c>
      <c r="AB562" s="123">
        <f t="shared" si="180"/>
        <v>6.5983333333333336</v>
      </c>
      <c r="AC562" s="123">
        <f t="shared" si="181"/>
        <v>6</v>
      </c>
    </row>
    <row r="563" spans="1:29" x14ac:dyDescent="0.25">
      <c r="A563" s="7" t="s">
        <v>416</v>
      </c>
      <c r="B563" s="7" t="s">
        <v>417</v>
      </c>
      <c r="C563" s="7">
        <v>17</v>
      </c>
      <c r="D563" s="7">
        <v>7</v>
      </c>
      <c r="E563" s="7">
        <v>7.4</v>
      </c>
      <c r="F563" s="7">
        <v>51.800000000000004</v>
      </c>
      <c r="G563" s="116">
        <f t="shared" si="171"/>
        <v>39.800000000000004</v>
      </c>
      <c r="H563" s="7">
        <v>37</v>
      </c>
      <c r="I563" s="7" t="s">
        <v>261</v>
      </c>
      <c r="J563" s="130">
        <v>403</v>
      </c>
      <c r="K563" s="130"/>
      <c r="L563" s="115">
        <v>0</v>
      </c>
      <c r="M563" s="114">
        <f t="shared" si="182"/>
        <v>51.800000000000004</v>
      </c>
      <c r="N563" s="114">
        <f t="shared" si="172"/>
        <v>31.393939393939398</v>
      </c>
      <c r="O563" s="116">
        <f t="shared" si="173"/>
        <v>24.121212121212125</v>
      </c>
      <c r="P563" s="115">
        <f t="shared" si="174"/>
        <v>7.1944444444444446</v>
      </c>
      <c r="Q563" s="115">
        <f t="shared" si="175"/>
        <v>6.1944444444444446</v>
      </c>
      <c r="R563" s="121">
        <f t="shared" si="176"/>
        <v>5.606060606060602</v>
      </c>
      <c r="S563" s="116">
        <f t="shared" si="177"/>
        <v>30.805555555555557</v>
      </c>
      <c r="T563" s="116">
        <f t="shared" si="178"/>
        <v>0.62382445141065834</v>
      </c>
      <c r="U563" s="115">
        <f t="shared" si="168"/>
        <v>164.4974874371859</v>
      </c>
      <c r="V563" s="115">
        <f t="shared" si="179"/>
        <v>1054.1708542713568</v>
      </c>
      <c r="W563">
        <f t="shared" si="169"/>
        <v>0</v>
      </c>
      <c r="X563">
        <f t="shared" si="170"/>
        <v>1</v>
      </c>
      <c r="Y563">
        <v>0</v>
      </c>
      <c r="Z563">
        <f t="shared" si="186"/>
        <v>12.209999999999999</v>
      </c>
      <c r="AA563" s="122">
        <f t="shared" si="187"/>
        <v>39.590000000000003</v>
      </c>
      <c r="AB563" s="123">
        <f t="shared" si="180"/>
        <v>6.5983333333333336</v>
      </c>
      <c r="AC563" s="123">
        <f t="shared" si="181"/>
        <v>6</v>
      </c>
    </row>
    <row r="564" spans="1:29" x14ac:dyDescent="0.25">
      <c r="A564" s="7" t="s">
        <v>416</v>
      </c>
      <c r="B564" s="7" t="s">
        <v>417</v>
      </c>
      <c r="C564" s="7">
        <v>18</v>
      </c>
      <c r="D564" s="7">
        <v>7</v>
      </c>
      <c r="E564" s="7">
        <v>5.6</v>
      </c>
      <c r="F564" s="7">
        <v>39.199999999999996</v>
      </c>
      <c r="G564" s="116">
        <f t="shared" si="171"/>
        <v>27.199999999999996</v>
      </c>
      <c r="H564" s="7">
        <v>49</v>
      </c>
      <c r="I564" s="7" t="s">
        <v>260</v>
      </c>
      <c r="J564" s="130">
        <v>701</v>
      </c>
      <c r="K564" s="130"/>
      <c r="L564" s="115">
        <v>0</v>
      </c>
      <c r="M564" s="114">
        <f t="shared" si="182"/>
        <v>39.199999999999996</v>
      </c>
      <c r="N564" s="114">
        <f t="shared" si="172"/>
        <v>23.757575757575758</v>
      </c>
      <c r="O564" s="116">
        <f t="shared" si="173"/>
        <v>16.484848484848484</v>
      </c>
      <c r="P564" s="115">
        <f t="shared" si="174"/>
        <v>5.4444444444444438</v>
      </c>
      <c r="Q564" s="115">
        <f t="shared" si="175"/>
        <v>4.4444444444444438</v>
      </c>
      <c r="R564" s="121">
        <f t="shared" si="176"/>
        <v>25.242424242424242</v>
      </c>
      <c r="S564" s="116">
        <f t="shared" si="177"/>
        <v>44.555555555555557</v>
      </c>
      <c r="T564" s="116">
        <f t="shared" si="178"/>
        <v>0.53125</v>
      </c>
      <c r="U564" s="115">
        <f t="shared" si="168"/>
        <v>210.58823529411762</v>
      </c>
      <c r="V564" s="115">
        <f t="shared" si="179"/>
        <v>1255.2941176470588</v>
      </c>
      <c r="W564">
        <f t="shared" si="169"/>
        <v>1</v>
      </c>
      <c r="X564">
        <f t="shared" si="170"/>
        <v>0</v>
      </c>
      <c r="Y564">
        <f>+D564*1.65</f>
        <v>11.549999999999999</v>
      </c>
      <c r="AA564" s="122">
        <f>+F564-Y564</f>
        <v>27.65</v>
      </c>
      <c r="AB564" s="123">
        <f t="shared" si="180"/>
        <v>4.6083333333333334</v>
      </c>
      <c r="AC564" s="123">
        <f t="shared" si="181"/>
        <v>4</v>
      </c>
    </row>
    <row r="565" spans="1:29" x14ac:dyDescent="0.25">
      <c r="A565" s="7" t="s">
        <v>416</v>
      </c>
      <c r="B565" s="7" t="s">
        <v>417</v>
      </c>
      <c r="C565" s="7">
        <v>18</v>
      </c>
      <c r="D565" s="7">
        <v>7</v>
      </c>
      <c r="E565" s="7">
        <v>5.6</v>
      </c>
      <c r="F565" s="7">
        <v>39.199999999999996</v>
      </c>
      <c r="G565" s="116">
        <f t="shared" si="171"/>
        <v>27.199999999999996</v>
      </c>
      <c r="H565" s="7">
        <v>38</v>
      </c>
      <c r="I565" s="7" t="s">
        <v>261</v>
      </c>
      <c r="J565" s="130">
        <v>502</v>
      </c>
      <c r="K565" s="130"/>
      <c r="L565" s="115">
        <v>0</v>
      </c>
      <c r="M565" s="114">
        <f t="shared" si="182"/>
        <v>39.199999999999996</v>
      </c>
      <c r="N565" s="114">
        <f t="shared" si="172"/>
        <v>23.757575757575758</v>
      </c>
      <c r="O565" s="116">
        <f t="shared" si="173"/>
        <v>16.484848484848484</v>
      </c>
      <c r="P565" s="115">
        <f t="shared" si="174"/>
        <v>5.4444444444444438</v>
      </c>
      <c r="Q565" s="115">
        <f t="shared" si="175"/>
        <v>4.4444444444444438</v>
      </c>
      <c r="R565" s="121">
        <f t="shared" si="176"/>
        <v>14.242424242424242</v>
      </c>
      <c r="S565" s="116">
        <f t="shared" si="177"/>
        <v>33.555555555555557</v>
      </c>
      <c r="T565" s="116">
        <f t="shared" si="178"/>
        <v>0.53125</v>
      </c>
      <c r="U565" s="115">
        <f t="shared" si="168"/>
        <v>210.58823529411762</v>
      </c>
      <c r="V565" s="115">
        <f t="shared" si="179"/>
        <v>1255.2941176470588</v>
      </c>
      <c r="W565">
        <f t="shared" si="169"/>
        <v>1</v>
      </c>
      <c r="X565">
        <f t="shared" si="170"/>
        <v>0</v>
      </c>
      <c r="Y565">
        <f>+D565*1.65</f>
        <v>11.549999999999999</v>
      </c>
      <c r="AA565" s="122">
        <f>+F565-Y565</f>
        <v>27.65</v>
      </c>
      <c r="AB565" s="123">
        <f t="shared" si="180"/>
        <v>4.6083333333333334</v>
      </c>
      <c r="AC565" s="123">
        <f t="shared" si="181"/>
        <v>4</v>
      </c>
    </row>
    <row r="566" spans="1:29" x14ac:dyDescent="0.25">
      <c r="A566" s="7" t="s">
        <v>416</v>
      </c>
      <c r="B566" s="7" t="s">
        <v>417</v>
      </c>
      <c r="C566" s="7">
        <v>18</v>
      </c>
      <c r="D566" s="7">
        <v>7</v>
      </c>
      <c r="E566" s="7">
        <v>5.6</v>
      </c>
      <c r="F566" s="7">
        <v>39.199999999999996</v>
      </c>
      <c r="G566" s="116">
        <f t="shared" si="171"/>
        <v>27.199999999999996</v>
      </c>
      <c r="H566" s="7">
        <v>39</v>
      </c>
      <c r="I566" s="7" t="s">
        <v>299</v>
      </c>
      <c r="J566" s="130" t="s">
        <v>300</v>
      </c>
      <c r="K566" s="130"/>
      <c r="L566" s="115">
        <v>0</v>
      </c>
      <c r="M566" s="114">
        <f t="shared" si="182"/>
        <v>39.199999999999996</v>
      </c>
      <c r="N566" s="114">
        <f t="shared" si="172"/>
        <v>23.757575757575758</v>
      </c>
      <c r="O566" s="116">
        <f t="shared" si="173"/>
        <v>16.484848484848484</v>
      </c>
      <c r="P566" s="115">
        <f t="shared" si="174"/>
        <v>5.4444444444444438</v>
      </c>
      <c r="Q566" s="115">
        <f t="shared" si="175"/>
        <v>4.4444444444444438</v>
      </c>
      <c r="R566" s="121">
        <f t="shared" si="176"/>
        <v>15.242424242424242</v>
      </c>
      <c r="S566" s="116">
        <f t="shared" si="177"/>
        <v>34.555555555555557</v>
      </c>
      <c r="T566" s="116">
        <f t="shared" si="178"/>
        <v>0.53125</v>
      </c>
      <c r="U566" s="115">
        <f t="shared" si="168"/>
        <v>210.58823529411762</v>
      </c>
      <c r="V566" s="115">
        <f t="shared" si="179"/>
        <v>1255.2941176470588</v>
      </c>
      <c r="W566">
        <f t="shared" si="169"/>
        <v>1</v>
      </c>
      <c r="X566">
        <f t="shared" si="170"/>
        <v>0</v>
      </c>
      <c r="Y566">
        <f>+D566*1.65</f>
        <v>11.549999999999999</v>
      </c>
      <c r="AA566" s="122">
        <f>+F566-Y566</f>
        <v>27.65</v>
      </c>
      <c r="AB566" s="123">
        <f t="shared" si="180"/>
        <v>4.6083333333333334</v>
      </c>
      <c r="AC566" s="123">
        <f t="shared" si="181"/>
        <v>4</v>
      </c>
    </row>
    <row r="567" spans="1:29" x14ac:dyDescent="0.25">
      <c r="A567" s="7" t="s">
        <v>416</v>
      </c>
      <c r="B567" s="7" t="s">
        <v>417</v>
      </c>
      <c r="C567" s="7">
        <v>19</v>
      </c>
      <c r="D567" s="7">
        <v>5.7</v>
      </c>
      <c r="E567" s="7">
        <v>5.8</v>
      </c>
      <c r="F567" s="7">
        <v>33.06</v>
      </c>
      <c r="G567" s="116">
        <f t="shared" si="171"/>
        <v>21.060000000000002</v>
      </c>
      <c r="H567" s="7">
        <v>34</v>
      </c>
      <c r="I567" s="7" t="s">
        <v>260</v>
      </c>
      <c r="J567" s="130">
        <v>1003</v>
      </c>
      <c r="K567" s="130"/>
      <c r="L567" s="115">
        <v>0</v>
      </c>
      <c r="M567" s="114">
        <f t="shared" si="182"/>
        <v>33.06</v>
      </c>
      <c r="N567" s="114">
        <f t="shared" si="172"/>
        <v>20.036363636363639</v>
      </c>
      <c r="O567" s="116">
        <f t="shared" si="173"/>
        <v>12.763636363636365</v>
      </c>
      <c r="P567" s="115">
        <f t="shared" si="174"/>
        <v>4.5916666666666668</v>
      </c>
      <c r="Q567" s="115">
        <f t="shared" si="175"/>
        <v>3.5916666666666668</v>
      </c>
      <c r="R567" s="121">
        <f t="shared" si="176"/>
        <v>13.963636363636361</v>
      </c>
      <c r="S567" s="116">
        <f t="shared" si="177"/>
        <v>30.408333333333331</v>
      </c>
      <c r="T567" s="116">
        <f t="shared" si="178"/>
        <v>0.46737683089214382</v>
      </c>
      <c r="U567" s="115">
        <f t="shared" si="168"/>
        <v>253.03418803418805</v>
      </c>
      <c r="V567" s="115">
        <f t="shared" si="179"/>
        <v>1440.5128205128206</v>
      </c>
      <c r="W567">
        <f t="shared" si="169"/>
        <v>0</v>
      </c>
      <c r="X567">
        <f t="shared" si="170"/>
        <v>1</v>
      </c>
      <c r="Y567">
        <v>0</v>
      </c>
      <c r="Z567">
        <f>+E567*1.65</f>
        <v>9.5699999999999985</v>
      </c>
      <c r="AA567" s="122">
        <f>+F567-Z567</f>
        <v>23.490000000000002</v>
      </c>
      <c r="AB567" s="123">
        <f t="shared" si="180"/>
        <v>3.9150000000000005</v>
      </c>
      <c r="AC567" s="123">
        <f t="shared" si="181"/>
        <v>3</v>
      </c>
    </row>
    <row r="568" spans="1:29" x14ac:dyDescent="0.25">
      <c r="A568" s="7" t="s">
        <v>416</v>
      </c>
      <c r="B568" s="7" t="s">
        <v>417</v>
      </c>
      <c r="C568" s="7">
        <v>19</v>
      </c>
      <c r="D568" s="7">
        <v>5.7</v>
      </c>
      <c r="E568" s="7">
        <v>5.8</v>
      </c>
      <c r="F568" s="7">
        <v>33.06</v>
      </c>
      <c r="G568" s="116">
        <f t="shared" si="171"/>
        <v>21.060000000000002</v>
      </c>
      <c r="H568" s="7">
        <v>40</v>
      </c>
      <c r="I568" s="7" t="s">
        <v>261</v>
      </c>
      <c r="J568" s="130">
        <v>302</v>
      </c>
      <c r="K568" s="130"/>
      <c r="L568" s="115">
        <v>0</v>
      </c>
      <c r="M568" s="114">
        <f t="shared" si="182"/>
        <v>33.06</v>
      </c>
      <c r="N568" s="114">
        <f t="shared" si="172"/>
        <v>20.036363636363639</v>
      </c>
      <c r="O568" s="116">
        <f t="shared" si="173"/>
        <v>12.763636363636365</v>
      </c>
      <c r="P568" s="115">
        <f t="shared" si="174"/>
        <v>4.5916666666666668</v>
      </c>
      <c r="Q568" s="115">
        <f t="shared" si="175"/>
        <v>3.5916666666666668</v>
      </c>
      <c r="R568" s="121">
        <f t="shared" si="176"/>
        <v>19.963636363636361</v>
      </c>
      <c r="S568" s="116">
        <f t="shared" si="177"/>
        <v>36.408333333333331</v>
      </c>
      <c r="T568" s="116">
        <f t="shared" si="178"/>
        <v>0.46737683089214382</v>
      </c>
      <c r="U568" s="115">
        <f t="shared" si="168"/>
        <v>253.03418803418805</v>
      </c>
      <c r="V568" s="115">
        <f t="shared" si="179"/>
        <v>1440.5128205128206</v>
      </c>
      <c r="W568">
        <f t="shared" si="169"/>
        <v>0</v>
      </c>
      <c r="X568">
        <f t="shared" si="170"/>
        <v>1</v>
      </c>
      <c r="Y568">
        <v>0</v>
      </c>
      <c r="Z568">
        <f>+E568*1.65</f>
        <v>9.5699999999999985</v>
      </c>
      <c r="AA568" s="122">
        <f>+F568-Z568</f>
        <v>23.490000000000002</v>
      </c>
      <c r="AB568" s="123">
        <f t="shared" si="180"/>
        <v>3.9150000000000005</v>
      </c>
      <c r="AC568" s="123">
        <f t="shared" si="181"/>
        <v>3</v>
      </c>
    </row>
    <row r="569" spans="1:29" x14ac:dyDescent="0.25">
      <c r="A569" s="7" t="s">
        <v>416</v>
      </c>
      <c r="B569" s="7" t="s">
        <v>417</v>
      </c>
      <c r="C569" s="7">
        <v>20</v>
      </c>
      <c r="D569" s="7">
        <v>5.8</v>
      </c>
      <c r="E569" s="7">
        <v>5.65</v>
      </c>
      <c r="F569" s="7">
        <v>32.770000000000003</v>
      </c>
      <c r="G569" s="116">
        <f t="shared" si="171"/>
        <v>20.770000000000003</v>
      </c>
      <c r="H569" s="7">
        <v>38</v>
      </c>
      <c r="I569" s="7" t="s">
        <v>260</v>
      </c>
      <c r="J569" s="130">
        <v>1002</v>
      </c>
      <c r="K569" s="130"/>
      <c r="L569" s="115">
        <v>0</v>
      </c>
      <c r="M569" s="114">
        <f t="shared" si="182"/>
        <v>32.770000000000003</v>
      </c>
      <c r="N569" s="114">
        <f t="shared" si="172"/>
        <v>19.860606060606063</v>
      </c>
      <c r="O569" s="116">
        <f t="shared" si="173"/>
        <v>12.58787878787879</v>
      </c>
      <c r="P569" s="115">
        <f t="shared" si="174"/>
        <v>4.5513888888888889</v>
      </c>
      <c r="Q569" s="115">
        <f t="shared" si="175"/>
        <v>3.5513888888888889</v>
      </c>
      <c r="R569" s="121">
        <f t="shared" si="176"/>
        <v>18.139393939393937</v>
      </c>
      <c r="S569" s="116">
        <f t="shared" si="177"/>
        <v>34.448611111111113</v>
      </c>
      <c r="T569" s="116">
        <f t="shared" si="178"/>
        <v>0.46392673665400941</v>
      </c>
      <c r="U569" s="115">
        <f t="shared" si="168"/>
        <v>255.6596051998074</v>
      </c>
      <c r="V569" s="115">
        <f t="shared" si="179"/>
        <v>1451.9691863264322</v>
      </c>
      <c r="W569">
        <f t="shared" si="169"/>
        <v>1</v>
      </c>
      <c r="X569">
        <f t="shared" si="170"/>
        <v>0</v>
      </c>
      <c r="Y569">
        <f>+D569*1.65</f>
        <v>9.5699999999999985</v>
      </c>
      <c r="AA569" s="122">
        <f>+F569-Y569</f>
        <v>23.200000000000003</v>
      </c>
      <c r="AB569" s="123">
        <f t="shared" si="180"/>
        <v>3.8666666666666671</v>
      </c>
      <c r="AC569" s="123">
        <f t="shared" si="181"/>
        <v>3</v>
      </c>
    </row>
    <row r="570" spans="1:29" x14ac:dyDescent="0.25">
      <c r="A570" s="7" t="s">
        <v>416</v>
      </c>
      <c r="B570" s="7" t="s">
        <v>417</v>
      </c>
      <c r="C570" s="7">
        <v>20</v>
      </c>
      <c r="D570" s="7">
        <v>5.8</v>
      </c>
      <c r="E570" s="7">
        <v>5.65</v>
      </c>
      <c r="F570" s="7">
        <v>32.770000000000003</v>
      </c>
      <c r="G570" s="116">
        <f t="shared" si="171"/>
        <v>20.770000000000003</v>
      </c>
      <c r="H570" s="7">
        <v>37</v>
      </c>
      <c r="I570" s="7" t="s">
        <v>261</v>
      </c>
      <c r="J570" s="130">
        <v>303</v>
      </c>
      <c r="K570" s="130"/>
      <c r="L570" s="115">
        <v>0</v>
      </c>
      <c r="M570" s="114">
        <f t="shared" si="182"/>
        <v>32.770000000000003</v>
      </c>
      <c r="N570" s="114">
        <f t="shared" si="172"/>
        <v>19.860606060606063</v>
      </c>
      <c r="O570" s="116">
        <f t="shared" si="173"/>
        <v>12.58787878787879</v>
      </c>
      <c r="P570" s="115">
        <f t="shared" si="174"/>
        <v>4.5513888888888889</v>
      </c>
      <c r="Q570" s="115">
        <f t="shared" si="175"/>
        <v>3.5513888888888889</v>
      </c>
      <c r="R570" s="121">
        <f t="shared" si="176"/>
        <v>17.139393939393937</v>
      </c>
      <c r="S570" s="116">
        <f t="shared" si="177"/>
        <v>33.448611111111113</v>
      </c>
      <c r="T570" s="116">
        <f t="shared" si="178"/>
        <v>0.46392673665400941</v>
      </c>
      <c r="U570" s="115">
        <f t="shared" si="168"/>
        <v>255.6596051998074</v>
      </c>
      <c r="V570" s="115">
        <f t="shared" si="179"/>
        <v>1451.9691863264322</v>
      </c>
      <c r="W570">
        <f t="shared" si="169"/>
        <v>1</v>
      </c>
      <c r="X570">
        <f t="shared" si="170"/>
        <v>0</v>
      </c>
      <c r="Y570">
        <f>+D570*1.65</f>
        <v>9.5699999999999985</v>
      </c>
      <c r="AA570" s="122">
        <f>+F570-Y570</f>
        <v>23.200000000000003</v>
      </c>
      <c r="AB570" s="123">
        <f t="shared" si="180"/>
        <v>3.8666666666666671</v>
      </c>
      <c r="AC570" s="123">
        <f t="shared" si="181"/>
        <v>3</v>
      </c>
    </row>
    <row r="571" spans="1:29" x14ac:dyDescent="0.25">
      <c r="A571" s="7" t="s">
        <v>416</v>
      </c>
      <c r="B571" s="7" t="s">
        <v>417</v>
      </c>
      <c r="C571" s="7">
        <v>21</v>
      </c>
      <c r="D571" s="7">
        <v>5.75</v>
      </c>
      <c r="E571" s="7">
        <v>6.2</v>
      </c>
      <c r="F571" s="7">
        <v>35.65</v>
      </c>
      <c r="G571" s="116">
        <f t="shared" si="171"/>
        <v>23.65</v>
      </c>
      <c r="H571" s="7">
        <v>37</v>
      </c>
      <c r="I571" s="7" t="s">
        <v>260</v>
      </c>
      <c r="J571" s="130">
        <v>1001</v>
      </c>
      <c r="K571" s="130"/>
      <c r="L571" s="115">
        <v>0</v>
      </c>
      <c r="M571" s="114">
        <f t="shared" si="182"/>
        <v>35.65</v>
      </c>
      <c r="N571" s="114">
        <f t="shared" si="172"/>
        <v>21.606060606060606</v>
      </c>
      <c r="O571" s="116">
        <f t="shared" si="173"/>
        <v>14.333333333333334</v>
      </c>
      <c r="P571" s="115">
        <f t="shared" si="174"/>
        <v>4.9513888888888884</v>
      </c>
      <c r="Q571" s="115">
        <f t="shared" si="175"/>
        <v>3.9513888888888884</v>
      </c>
      <c r="R571" s="121">
        <f t="shared" si="176"/>
        <v>15.393939393939394</v>
      </c>
      <c r="S571" s="116">
        <f t="shared" si="177"/>
        <v>33.048611111111114</v>
      </c>
      <c r="T571" s="116">
        <f t="shared" si="178"/>
        <v>0.49632738719832109</v>
      </c>
      <c r="U571" s="115">
        <f t="shared" si="168"/>
        <v>232.44186046511629</v>
      </c>
      <c r="V571" s="115">
        <f t="shared" si="179"/>
        <v>1350.6553911205074</v>
      </c>
      <c r="W571">
        <f t="shared" si="169"/>
        <v>0</v>
      </c>
      <c r="X571">
        <f t="shared" si="170"/>
        <v>1</v>
      </c>
      <c r="Y571">
        <v>0</v>
      </c>
      <c r="Z571">
        <f>+E571*1.65</f>
        <v>10.23</v>
      </c>
      <c r="AA571" s="122">
        <f>+F571-Z571</f>
        <v>25.419999999999998</v>
      </c>
      <c r="AB571" s="123">
        <f t="shared" si="180"/>
        <v>4.2366666666666664</v>
      </c>
      <c r="AC571" s="123">
        <f t="shared" si="181"/>
        <v>4</v>
      </c>
    </row>
    <row r="572" spans="1:29" x14ac:dyDescent="0.25">
      <c r="A572" s="7" t="s">
        <v>416</v>
      </c>
      <c r="B572" s="7" t="s">
        <v>417</v>
      </c>
      <c r="C572" s="7">
        <v>21</v>
      </c>
      <c r="D572" s="7">
        <v>5.75</v>
      </c>
      <c r="E572" s="7">
        <v>6.2</v>
      </c>
      <c r="F572" s="7">
        <v>35.65</v>
      </c>
      <c r="G572" s="116">
        <f t="shared" si="171"/>
        <v>23.65</v>
      </c>
      <c r="H572" s="7">
        <v>31</v>
      </c>
      <c r="I572" s="7" t="s">
        <v>261</v>
      </c>
      <c r="J572" s="130" t="s">
        <v>262</v>
      </c>
      <c r="K572" s="130" t="s">
        <v>419</v>
      </c>
      <c r="L572" s="115">
        <v>0</v>
      </c>
      <c r="M572" s="114">
        <f t="shared" si="182"/>
        <v>35.65</v>
      </c>
      <c r="N572" s="114">
        <f t="shared" si="172"/>
        <v>21.606060606060606</v>
      </c>
      <c r="O572" s="116">
        <f t="shared" si="173"/>
        <v>14.333333333333334</v>
      </c>
      <c r="P572" s="115">
        <f t="shared" si="174"/>
        <v>4.9513888888888884</v>
      </c>
      <c r="Q572" s="115">
        <f t="shared" si="175"/>
        <v>3.9513888888888884</v>
      </c>
      <c r="R572" s="121">
        <f t="shared" si="176"/>
        <v>9.3939393939393945</v>
      </c>
      <c r="S572" s="116">
        <f t="shared" si="177"/>
        <v>27.048611111111111</v>
      </c>
      <c r="T572" s="116">
        <f t="shared" si="178"/>
        <v>0.49632738719832109</v>
      </c>
      <c r="U572" s="115">
        <f t="shared" si="168"/>
        <v>232.44186046511629</v>
      </c>
      <c r="V572" s="115">
        <f t="shared" si="179"/>
        <v>1350.6553911205074</v>
      </c>
      <c r="W572">
        <f t="shared" si="169"/>
        <v>0</v>
      </c>
      <c r="X572">
        <f t="shared" si="170"/>
        <v>1</v>
      </c>
      <c r="Y572">
        <v>0</v>
      </c>
      <c r="Z572">
        <f>+E572*1.65</f>
        <v>10.23</v>
      </c>
      <c r="AA572" s="122">
        <f>+F572-Z572</f>
        <v>25.419999999999998</v>
      </c>
      <c r="AB572" s="123">
        <f t="shared" si="180"/>
        <v>4.2366666666666664</v>
      </c>
      <c r="AC572" s="123">
        <f t="shared" si="181"/>
        <v>4</v>
      </c>
    </row>
    <row r="573" spans="1:29" x14ac:dyDescent="0.25">
      <c r="A573" s="7" t="s">
        <v>416</v>
      </c>
      <c r="B573" s="7" t="s">
        <v>417</v>
      </c>
      <c r="C573" s="7">
        <v>22</v>
      </c>
      <c r="D573" s="7">
        <v>7.8</v>
      </c>
      <c r="E573" s="7">
        <v>7</v>
      </c>
      <c r="F573" s="7">
        <v>54.6</v>
      </c>
      <c r="G573" s="116">
        <f t="shared" si="171"/>
        <v>42.6</v>
      </c>
      <c r="H573" s="7">
        <v>54</v>
      </c>
      <c r="I573" s="7" t="s">
        <v>260</v>
      </c>
      <c r="J573" s="130">
        <v>802</v>
      </c>
      <c r="K573" s="130"/>
      <c r="L573" s="115">
        <v>0</v>
      </c>
      <c r="M573" s="114">
        <f t="shared" si="182"/>
        <v>54.6</v>
      </c>
      <c r="N573" s="114">
        <f t="shared" si="172"/>
        <v>33.090909090909093</v>
      </c>
      <c r="O573" s="116">
        <f t="shared" si="173"/>
        <v>25.81818181818182</v>
      </c>
      <c r="P573" s="115">
        <f t="shared" si="174"/>
        <v>7.583333333333333</v>
      </c>
      <c r="Q573" s="115">
        <f t="shared" si="175"/>
        <v>6.583333333333333</v>
      </c>
      <c r="R573" s="121">
        <f t="shared" si="176"/>
        <v>20.909090909090907</v>
      </c>
      <c r="S573" s="116">
        <f t="shared" si="177"/>
        <v>47.416666666666664</v>
      </c>
      <c r="T573" s="116">
        <f t="shared" si="178"/>
        <v>0.63963963963963977</v>
      </c>
      <c r="U573" s="115">
        <f t="shared" si="168"/>
        <v>157.95774647887316</v>
      </c>
      <c r="V573" s="115">
        <f t="shared" si="179"/>
        <v>1025.6338028169012</v>
      </c>
      <c r="W573">
        <f t="shared" si="169"/>
        <v>1</v>
      </c>
      <c r="X573">
        <f t="shared" si="170"/>
        <v>0</v>
      </c>
      <c r="Y573">
        <f>+D573*1.65</f>
        <v>12.87</v>
      </c>
      <c r="AA573" s="122">
        <f>+F573-Y573</f>
        <v>41.730000000000004</v>
      </c>
      <c r="AB573" s="123">
        <f t="shared" si="180"/>
        <v>6.955000000000001</v>
      </c>
      <c r="AC573" s="123">
        <f t="shared" si="181"/>
        <v>6</v>
      </c>
    </row>
    <row r="574" spans="1:29" x14ac:dyDescent="0.25">
      <c r="A574" s="7" t="s">
        <v>416</v>
      </c>
      <c r="B574" s="7" t="s">
        <v>417</v>
      </c>
      <c r="C574" s="7">
        <v>23</v>
      </c>
      <c r="D574" s="7">
        <v>3</v>
      </c>
      <c r="E574" s="7">
        <v>5.5</v>
      </c>
      <c r="F574" s="7">
        <v>16.5</v>
      </c>
      <c r="G574" s="116">
        <f t="shared" si="171"/>
        <v>4.5</v>
      </c>
      <c r="H574" s="7">
        <v>16</v>
      </c>
      <c r="I574" s="7" t="s">
        <v>260</v>
      </c>
      <c r="J574" s="130"/>
      <c r="K574" s="130" t="s">
        <v>420</v>
      </c>
      <c r="L574" s="115">
        <v>0</v>
      </c>
      <c r="M574" s="114">
        <f t="shared" si="182"/>
        <v>16.5</v>
      </c>
      <c r="N574" s="114">
        <f t="shared" si="172"/>
        <v>10</v>
      </c>
      <c r="O574" s="116">
        <f t="shared" si="173"/>
        <v>2.7272727272727275</v>
      </c>
      <c r="P574" s="115">
        <f t="shared" si="174"/>
        <v>2.2916666666666665</v>
      </c>
      <c r="Q574" s="115">
        <f t="shared" si="175"/>
        <v>1.2916666666666665</v>
      </c>
      <c r="R574" s="121">
        <f t="shared" si="176"/>
        <v>6</v>
      </c>
      <c r="S574" s="116">
        <f t="shared" si="177"/>
        <v>14.708333333333334</v>
      </c>
      <c r="T574" s="116">
        <f t="shared" si="178"/>
        <v>0.15789473684210525</v>
      </c>
      <c r="U574" s="115">
        <f t="shared" si="168"/>
        <v>945</v>
      </c>
      <c r="V574" s="115">
        <f t="shared" si="179"/>
        <v>4460</v>
      </c>
      <c r="W574">
        <f t="shared" si="169"/>
        <v>0</v>
      </c>
      <c r="X574">
        <f t="shared" si="170"/>
        <v>1</v>
      </c>
      <c r="Y574">
        <v>0</v>
      </c>
      <c r="Z574">
        <f t="shared" ref="Z574:Z602" si="188">+E574*1.65</f>
        <v>9.0749999999999993</v>
      </c>
      <c r="AA574" s="122">
        <f t="shared" ref="AA574:AA602" si="189">+F574-Z574</f>
        <v>7.4250000000000007</v>
      </c>
      <c r="AB574" s="123">
        <f t="shared" si="180"/>
        <v>1.2375</v>
      </c>
      <c r="AC574" s="123">
        <f t="shared" si="181"/>
        <v>1</v>
      </c>
    </row>
    <row r="575" spans="1:29" x14ac:dyDescent="0.25">
      <c r="A575" s="7" t="s">
        <v>421</v>
      </c>
      <c r="B575" s="7" t="s">
        <v>422</v>
      </c>
      <c r="C575" s="7">
        <v>1</v>
      </c>
      <c r="D575" s="7">
        <v>6.3</v>
      </c>
      <c r="E575" s="7">
        <v>7.2</v>
      </c>
      <c r="F575" s="7">
        <v>45.36</v>
      </c>
      <c r="G575" s="116">
        <f t="shared" si="171"/>
        <v>33.36</v>
      </c>
      <c r="H575" s="7">
        <v>40</v>
      </c>
      <c r="I575" s="7" t="s">
        <v>260</v>
      </c>
      <c r="J575" s="130">
        <v>601</v>
      </c>
      <c r="K575" s="130"/>
      <c r="L575" s="115">
        <v>0</v>
      </c>
      <c r="M575" s="114">
        <f t="shared" si="182"/>
        <v>45.36</v>
      </c>
      <c r="N575" s="114">
        <f t="shared" si="172"/>
        <v>27.490909090909092</v>
      </c>
      <c r="O575" s="116">
        <f t="shared" si="173"/>
        <v>20.218181818181819</v>
      </c>
      <c r="P575" s="115">
        <f t="shared" si="174"/>
        <v>6.3</v>
      </c>
      <c r="Q575" s="115">
        <f t="shared" si="175"/>
        <v>5.3</v>
      </c>
      <c r="R575" s="121">
        <f t="shared" si="176"/>
        <v>12.509090909090908</v>
      </c>
      <c r="S575" s="116">
        <f t="shared" si="177"/>
        <v>34.700000000000003</v>
      </c>
      <c r="T575" s="116">
        <f t="shared" si="178"/>
        <v>0.58158995815899583</v>
      </c>
      <c r="U575" s="115">
        <f t="shared" si="168"/>
        <v>183.70503597122303</v>
      </c>
      <c r="V575" s="115">
        <f t="shared" si="179"/>
        <v>1137.9856115107914</v>
      </c>
      <c r="W575">
        <f t="shared" si="169"/>
        <v>0</v>
      </c>
      <c r="X575">
        <f t="shared" si="170"/>
        <v>1</v>
      </c>
      <c r="Y575">
        <v>0</v>
      </c>
      <c r="Z575">
        <f t="shared" si="188"/>
        <v>11.879999999999999</v>
      </c>
      <c r="AA575" s="122">
        <f t="shared" si="189"/>
        <v>33.480000000000004</v>
      </c>
      <c r="AB575" s="123">
        <f t="shared" si="180"/>
        <v>5.580000000000001</v>
      </c>
      <c r="AC575" s="123">
        <f t="shared" si="181"/>
        <v>5</v>
      </c>
    </row>
    <row r="576" spans="1:29" x14ac:dyDescent="0.25">
      <c r="A576" s="7" t="s">
        <v>421</v>
      </c>
      <c r="B576" s="7" t="s">
        <v>422</v>
      </c>
      <c r="C576" s="7">
        <v>1</v>
      </c>
      <c r="D576" s="7">
        <v>6.3</v>
      </c>
      <c r="E576" s="7">
        <v>7.2</v>
      </c>
      <c r="F576" s="7">
        <v>45.36</v>
      </c>
      <c r="G576" s="116">
        <f t="shared" si="171"/>
        <v>33.36</v>
      </c>
      <c r="H576" s="7">
        <v>29</v>
      </c>
      <c r="I576" s="7" t="s">
        <v>261</v>
      </c>
      <c r="J576" s="130">
        <v>301</v>
      </c>
      <c r="K576" s="130"/>
      <c r="L576" s="115">
        <v>0</v>
      </c>
      <c r="M576" s="114">
        <f t="shared" si="182"/>
        <v>45.36</v>
      </c>
      <c r="N576" s="114">
        <f t="shared" si="172"/>
        <v>27.490909090909092</v>
      </c>
      <c r="O576" s="116">
        <f t="shared" si="173"/>
        <v>20.218181818181819</v>
      </c>
      <c r="P576" s="115">
        <f t="shared" si="174"/>
        <v>6.3</v>
      </c>
      <c r="Q576" s="115">
        <f t="shared" si="175"/>
        <v>5.3</v>
      </c>
      <c r="R576" s="121">
        <f t="shared" si="176"/>
        <v>1.5090909090909079</v>
      </c>
      <c r="S576" s="116">
        <f t="shared" si="177"/>
        <v>23.7</v>
      </c>
      <c r="T576" s="116">
        <f t="shared" si="178"/>
        <v>0.58158995815899583</v>
      </c>
      <c r="U576" s="115">
        <f t="shared" si="168"/>
        <v>183.70503597122303</v>
      </c>
      <c r="V576" s="115">
        <f t="shared" si="179"/>
        <v>1137.9856115107914</v>
      </c>
      <c r="W576">
        <f t="shared" si="169"/>
        <v>0</v>
      </c>
      <c r="X576">
        <f t="shared" si="170"/>
        <v>1</v>
      </c>
      <c r="Y576">
        <v>0</v>
      </c>
      <c r="Z576">
        <f t="shared" si="188"/>
        <v>11.879999999999999</v>
      </c>
      <c r="AA576" s="122">
        <f t="shared" si="189"/>
        <v>33.480000000000004</v>
      </c>
      <c r="AB576" s="123">
        <f t="shared" si="180"/>
        <v>5.580000000000001</v>
      </c>
      <c r="AC576" s="123">
        <f t="shared" si="181"/>
        <v>5</v>
      </c>
    </row>
    <row r="577" spans="1:29" x14ac:dyDescent="0.25">
      <c r="A577" s="7" t="s">
        <v>421</v>
      </c>
      <c r="B577" s="7" t="s">
        <v>422</v>
      </c>
      <c r="C577" s="7">
        <v>2</v>
      </c>
      <c r="D577" s="7">
        <v>6.3</v>
      </c>
      <c r="E577" s="7">
        <v>7.8</v>
      </c>
      <c r="F577" s="7">
        <v>49.14</v>
      </c>
      <c r="G577" s="116">
        <f t="shared" si="171"/>
        <v>37.14</v>
      </c>
      <c r="H577" s="7">
        <v>36</v>
      </c>
      <c r="I577" s="7" t="s">
        <v>260</v>
      </c>
      <c r="J577" s="130">
        <v>1102</v>
      </c>
      <c r="K577" s="130"/>
      <c r="L577" s="115">
        <v>0</v>
      </c>
      <c r="M577" s="114">
        <f t="shared" si="182"/>
        <v>49.14</v>
      </c>
      <c r="N577" s="114">
        <f t="shared" si="172"/>
        <v>29.781818181818185</v>
      </c>
      <c r="O577" s="116">
        <f t="shared" si="173"/>
        <v>22.509090909090911</v>
      </c>
      <c r="P577" s="115">
        <f t="shared" si="174"/>
        <v>6.8250000000000002</v>
      </c>
      <c r="Q577" s="115">
        <f t="shared" si="175"/>
        <v>5.8250000000000002</v>
      </c>
      <c r="R577" s="121">
        <f t="shared" si="176"/>
        <v>6.2181818181818151</v>
      </c>
      <c r="S577" s="116">
        <f t="shared" si="177"/>
        <v>30.175000000000001</v>
      </c>
      <c r="T577" s="116">
        <f t="shared" si="178"/>
        <v>0.60745829244357208</v>
      </c>
      <c r="U577" s="115">
        <f t="shared" si="168"/>
        <v>171.62358642972538</v>
      </c>
      <c r="V577" s="115">
        <f t="shared" si="179"/>
        <v>1085.2665589660744</v>
      </c>
      <c r="W577">
        <f t="shared" si="169"/>
        <v>0</v>
      </c>
      <c r="X577">
        <f t="shared" si="170"/>
        <v>1</v>
      </c>
      <c r="Y577">
        <v>0</v>
      </c>
      <c r="Z577">
        <f t="shared" si="188"/>
        <v>12.87</v>
      </c>
      <c r="AA577" s="122">
        <f t="shared" si="189"/>
        <v>36.270000000000003</v>
      </c>
      <c r="AB577" s="123">
        <f t="shared" si="180"/>
        <v>6.0450000000000008</v>
      </c>
      <c r="AC577" s="123">
        <f t="shared" si="181"/>
        <v>6</v>
      </c>
    </row>
    <row r="578" spans="1:29" x14ac:dyDescent="0.25">
      <c r="A578" s="7" t="s">
        <v>421</v>
      </c>
      <c r="B578" s="7" t="s">
        <v>422</v>
      </c>
      <c r="C578" s="7">
        <v>2</v>
      </c>
      <c r="D578" s="7">
        <v>6.3</v>
      </c>
      <c r="E578" s="7">
        <v>7.8</v>
      </c>
      <c r="F578" s="7">
        <v>49.14</v>
      </c>
      <c r="G578" s="116">
        <f t="shared" si="171"/>
        <v>37.14</v>
      </c>
      <c r="H578" s="7">
        <v>30</v>
      </c>
      <c r="I578" s="7" t="s">
        <v>261</v>
      </c>
      <c r="J578" s="130">
        <v>302</v>
      </c>
      <c r="K578" s="130"/>
      <c r="L578" s="115">
        <v>0</v>
      </c>
      <c r="M578" s="114">
        <f t="shared" si="182"/>
        <v>49.14</v>
      </c>
      <c r="N578" s="114">
        <f t="shared" si="172"/>
        <v>29.781818181818185</v>
      </c>
      <c r="O578" s="116">
        <f t="shared" si="173"/>
        <v>22.509090909090911</v>
      </c>
      <c r="P578" s="115">
        <f t="shared" si="174"/>
        <v>6.8250000000000002</v>
      </c>
      <c r="Q578" s="115">
        <f t="shared" si="175"/>
        <v>5.8250000000000002</v>
      </c>
      <c r="R578" s="121">
        <f t="shared" si="176"/>
        <v>0.21818181818181515</v>
      </c>
      <c r="S578" s="116">
        <f t="shared" si="177"/>
        <v>24.175000000000001</v>
      </c>
      <c r="T578" s="116">
        <f t="shared" si="178"/>
        <v>0.60745829244357208</v>
      </c>
      <c r="U578" s="115">
        <f t="shared" si="168"/>
        <v>171.62358642972538</v>
      </c>
      <c r="V578" s="115">
        <f t="shared" si="179"/>
        <v>1085.2665589660744</v>
      </c>
      <c r="W578">
        <f t="shared" si="169"/>
        <v>0</v>
      </c>
      <c r="X578">
        <f t="shared" si="170"/>
        <v>1</v>
      </c>
      <c r="Y578">
        <v>0</v>
      </c>
      <c r="Z578">
        <f t="shared" si="188"/>
        <v>12.87</v>
      </c>
      <c r="AA578" s="122">
        <f t="shared" si="189"/>
        <v>36.270000000000003</v>
      </c>
      <c r="AB578" s="123">
        <f t="shared" si="180"/>
        <v>6.0450000000000008</v>
      </c>
      <c r="AC578" s="123">
        <f t="shared" si="181"/>
        <v>6</v>
      </c>
    </row>
    <row r="579" spans="1:29" x14ac:dyDescent="0.25">
      <c r="A579" s="7" t="s">
        <v>421</v>
      </c>
      <c r="B579" s="7" t="s">
        <v>422</v>
      </c>
      <c r="C579" s="7">
        <v>3</v>
      </c>
      <c r="D579" s="7">
        <v>6.3</v>
      </c>
      <c r="E579" s="7">
        <v>7.8</v>
      </c>
      <c r="F579" s="7">
        <v>49.14</v>
      </c>
      <c r="G579" s="116">
        <f t="shared" si="171"/>
        <v>37.14</v>
      </c>
      <c r="H579" s="7">
        <v>42</v>
      </c>
      <c r="I579" s="7" t="s">
        <v>260</v>
      </c>
      <c r="J579" s="130">
        <v>1101</v>
      </c>
      <c r="K579" s="130"/>
      <c r="L579" s="115">
        <v>0</v>
      </c>
      <c r="M579" s="114">
        <f t="shared" si="182"/>
        <v>49.14</v>
      </c>
      <c r="N579" s="114">
        <f t="shared" si="172"/>
        <v>29.781818181818185</v>
      </c>
      <c r="O579" s="116">
        <f t="shared" si="173"/>
        <v>22.509090909090911</v>
      </c>
      <c r="P579" s="115">
        <f t="shared" si="174"/>
        <v>6.8250000000000002</v>
      </c>
      <c r="Q579" s="115">
        <f t="shared" si="175"/>
        <v>5.8250000000000002</v>
      </c>
      <c r="R579" s="121">
        <f t="shared" si="176"/>
        <v>12.218181818181815</v>
      </c>
      <c r="S579" s="116">
        <f t="shared" si="177"/>
        <v>36.174999999999997</v>
      </c>
      <c r="T579" s="116">
        <f t="shared" si="178"/>
        <v>0.60745829244357208</v>
      </c>
      <c r="U579" s="115">
        <f t="shared" si="168"/>
        <v>171.62358642972538</v>
      </c>
      <c r="V579" s="115">
        <f t="shared" si="179"/>
        <v>1085.2665589660744</v>
      </c>
      <c r="W579">
        <f t="shared" si="169"/>
        <v>0</v>
      </c>
      <c r="X579">
        <f t="shared" si="170"/>
        <v>1</v>
      </c>
      <c r="Y579">
        <v>0</v>
      </c>
      <c r="Z579">
        <f t="shared" si="188"/>
        <v>12.87</v>
      </c>
      <c r="AA579" s="122">
        <f t="shared" si="189"/>
        <v>36.270000000000003</v>
      </c>
      <c r="AB579" s="123">
        <f t="shared" si="180"/>
        <v>6.0450000000000008</v>
      </c>
      <c r="AC579" s="123">
        <f t="shared" si="181"/>
        <v>6</v>
      </c>
    </row>
    <row r="580" spans="1:29" x14ac:dyDescent="0.25">
      <c r="A580" s="7" t="s">
        <v>421</v>
      </c>
      <c r="B580" s="7" t="s">
        <v>422</v>
      </c>
      <c r="C580" s="7">
        <v>3</v>
      </c>
      <c r="D580" s="7">
        <v>6.3</v>
      </c>
      <c r="E580" s="7">
        <v>7.8</v>
      </c>
      <c r="F580" s="7">
        <v>49.14</v>
      </c>
      <c r="G580" s="116">
        <f t="shared" si="171"/>
        <v>37.14</v>
      </c>
      <c r="H580" s="7">
        <v>30</v>
      </c>
      <c r="I580" s="7" t="s">
        <v>261</v>
      </c>
      <c r="J580" s="130">
        <v>303</v>
      </c>
      <c r="K580" s="130"/>
      <c r="L580" s="115">
        <v>0</v>
      </c>
      <c r="M580" s="114">
        <f t="shared" si="182"/>
        <v>49.14</v>
      </c>
      <c r="N580" s="114">
        <f t="shared" si="172"/>
        <v>29.781818181818185</v>
      </c>
      <c r="O580" s="116">
        <f t="shared" si="173"/>
        <v>22.509090909090911</v>
      </c>
      <c r="P580" s="115">
        <f t="shared" si="174"/>
        <v>6.8250000000000002</v>
      </c>
      <c r="Q580" s="115">
        <f t="shared" si="175"/>
        <v>5.8250000000000002</v>
      </c>
      <c r="R580" s="121">
        <f t="shared" si="176"/>
        <v>0.21818181818181515</v>
      </c>
      <c r="S580" s="116">
        <f t="shared" si="177"/>
        <v>24.175000000000001</v>
      </c>
      <c r="T580" s="116">
        <f t="shared" si="178"/>
        <v>0.60745829244357208</v>
      </c>
      <c r="U580" s="115">
        <f t="shared" si="168"/>
        <v>171.62358642972538</v>
      </c>
      <c r="V580" s="115">
        <f t="shared" si="179"/>
        <v>1085.2665589660744</v>
      </c>
      <c r="W580">
        <f t="shared" si="169"/>
        <v>0</v>
      </c>
      <c r="X580">
        <f t="shared" si="170"/>
        <v>1</v>
      </c>
      <c r="Y580">
        <v>0</v>
      </c>
      <c r="Z580">
        <f t="shared" si="188"/>
        <v>12.87</v>
      </c>
      <c r="AA580" s="122">
        <f t="shared" si="189"/>
        <v>36.270000000000003</v>
      </c>
      <c r="AB580" s="123">
        <f t="shared" si="180"/>
        <v>6.0450000000000008</v>
      </c>
      <c r="AC580" s="123">
        <f t="shared" si="181"/>
        <v>6</v>
      </c>
    </row>
    <row r="581" spans="1:29" x14ac:dyDescent="0.25">
      <c r="A581" s="7" t="s">
        <v>421</v>
      </c>
      <c r="B581" s="7" t="s">
        <v>422</v>
      </c>
      <c r="C581" s="7">
        <v>5</v>
      </c>
      <c r="D581" s="7">
        <v>6.15</v>
      </c>
      <c r="E581" s="7">
        <v>7.8</v>
      </c>
      <c r="F581" s="7">
        <v>47.97</v>
      </c>
      <c r="G581" s="116">
        <f t="shared" si="171"/>
        <v>35.97</v>
      </c>
      <c r="H581" s="7">
        <v>39</v>
      </c>
      <c r="I581" s="7" t="s">
        <v>260</v>
      </c>
      <c r="J581" s="130">
        <v>602</v>
      </c>
      <c r="K581" s="130"/>
      <c r="L581" s="115">
        <v>0</v>
      </c>
      <c r="M581" s="114">
        <f t="shared" si="182"/>
        <v>47.97</v>
      </c>
      <c r="N581" s="114">
        <f t="shared" si="172"/>
        <v>29.072727272727274</v>
      </c>
      <c r="O581" s="116">
        <f t="shared" si="173"/>
        <v>21.8</v>
      </c>
      <c r="P581" s="115">
        <f t="shared" si="174"/>
        <v>6.6624999999999996</v>
      </c>
      <c r="Q581" s="115">
        <f t="shared" si="175"/>
        <v>5.6624999999999996</v>
      </c>
      <c r="R581" s="121">
        <f t="shared" si="176"/>
        <v>9.9272727272727259</v>
      </c>
      <c r="S581" s="116">
        <f t="shared" si="177"/>
        <v>33.337499999999999</v>
      </c>
      <c r="T581" s="116">
        <f t="shared" si="178"/>
        <v>0.59979989994997496</v>
      </c>
      <c r="U581" s="115">
        <f t="shared" si="168"/>
        <v>175.09174311926608</v>
      </c>
      <c r="V581" s="115">
        <f t="shared" si="179"/>
        <v>1100.4003336113428</v>
      </c>
      <c r="W581">
        <f t="shared" si="169"/>
        <v>0</v>
      </c>
      <c r="X581">
        <f t="shared" si="170"/>
        <v>1</v>
      </c>
      <c r="Y581">
        <v>0</v>
      </c>
      <c r="Z581">
        <f t="shared" si="188"/>
        <v>12.87</v>
      </c>
      <c r="AA581" s="122">
        <f t="shared" si="189"/>
        <v>35.1</v>
      </c>
      <c r="AB581" s="123">
        <f t="shared" si="180"/>
        <v>5.8500000000000005</v>
      </c>
      <c r="AC581" s="123">
        <f t="shared" si="181"/>
        <v>5</v>
      </c>
    </row>
    <row r="582" spans="1:29" x14ac:dyDescent="0.25">
      <c r="A582" s="7" t="s">
        <v>421</v>
      </c>
      <c r="B582" s="7" t="s">
        <v>422</v>
      </c>
      <c r="C582" s="7">
        <v>5</v>
      </c>
      <c r="D582" s="7">
        <v>6.15</v>
      </c>
      <c r="E582" s="7">
        <v>7.8</v>
      </c>
      <c r="F582" s="7">
        <v>47.97</v>
      </c>
      <c r="G582" s="116">
        <f t="shared" si="171"/>
        <v>35.97</v>
      </c>
      <c r="H582" s="7">
        <v>32</v>
      </c>
      <c r="I582" s="7" t="s">
        <v>261</v>
      </c>
      <c r="J582" s="130">
        <v>102</v>
      </c>
      <c r="K582" s="130"/>
      <c r="L582" s="115">
        <v>0</v>
      </c>
      <c r="M582" s="114">
        <f t="shared" si="182"/>
        <v>47.97</v>
      </c>
      <c r="N582" s="114">
        <f t="shared" si="172"/>
        <v>29.072727272727274</v>
      </c>
      <c r="O582" s="116">
        <f t="shared" si="173"/>
        <v>21.8</v>
      </c>
      <c r="P582" s="115">
        <f t="shared" si="174"/>
        <v>6.6624999999999996</v>
      </c>
      <c r="Q582" s="115">
        <f t="shared" si="175"/>
        <v>5.6624999999999996</v>
      </c>
      <c r="R582" s="121">
        <f t="shared" si="176"/>
        <v>2.9272727272727259</v>
      </c>
      <c r="S582" s="116">
        <f t="shared" si="177"/>
        <v>26.337499999999999</v>
      </c>
      <c r="T582" s="116">
        <f t="shared" si="178"/>
        <v>0.59979989994997496</v>
      </c>
      <c r="U582" s="115">
        <f t="shared" ref="U582:U645" si="190">($X$4*100/T582)-(100)</f>
        <v>175.09174311926608</v>
      </c>
      <c r="V582" s="115">
        <f t="shared" si="179"/>
        <v>1100.4003336113428</v>
      </c>
      <c r="W582">
        <f t="shared" ref="W582:W645" si="191">+IF(D582&gt;E582,1,0)</f>
        <v>0</v>
      </c>
      <c r="X582">
        <f t="shared" ref="X582:X645" si="192">+IF(E582&gt;D582,1,0)</f>
        <v>1</v>
      </c>
      <c r="Y582">
        <v>0</v>
      </c>
      <c r="Z582">
        <f t="shared" si="188"/>
        <v>12.87</v>
      </c>
      <c r="AA582" s="122">
        <f t="shared" si="189"/>
        <v>35.1</v>
      </c>
      <c r="AB582" s="123">
        <f t="shared" si="180"/>
        <v>5.8500000000000005</v>
      </c>
      <c r="AC582" s="123">
        <f t="shared" si="181"/>
        <v>5</v>
      </c>
    </row>
    <row r="583" spans="1:29" x14ac:dyDescent="0.25">
      <c r="A583" s="7" t="s">
        <v>421</v>
      </c>
      <c r="B583" s="7" t="s">
        <v>422</v>
      </c>
      <c r="C583" s="7">
        <v>6</v>
      </c>
      <c r="D583" s="7">
        <v>6.15</v>
      </c>
      <c r="E583" s="7">
        <v>7.8</v>
      </c>
      <c r="F583" s="7">
        <v>47.97</v>
      </c>
      <c r="G583" s="116">
        <f t="shared" ref="G583:G646" si="193">F583-12</f>
        <v>35.97</v>
      </c>
      <c r="H583" s="7">
        <v>40</v>
      </c>
      <c r="I583" s="7" t="s">
        <v>260</v>
      </c>
      <c r="J583" s="130">
        <v>603</v>
      </c>
      <c r="K583" s="130"/>
      <c r="L583" s="115">
        <v>0</v>
      </c>
      <c r="M583" s="114">
        <f t="shared" si="182"/>
        <v>47.97</v>
      </c>
      <c r="N583" s="114">
        <f t="shared" ref="N583:N646" si="194">(F583-L583)/1.65</f>
        <v>29.072727272727274</v>
      </c>
      <c r="O583" s="116">
        <f t="shared" ref="O583:O646" si="195">(G583-L583)/1.65</f>
        <v>21.8</v>
      </c>
      <c r="P583" s="115">
        <f t="shared" ref="P583:P646" si="196">M583/7.2</f>
        <v>6.6624999999999996</v>
      </c>
      <c r="Q583" s="115">
        <f t="shared" ref="Q583:Q646" si="197">P583-1</f>
        <v>5.6624999999999996</v>
      </c>
      <c r="R583" s="121">
        <f t="shared" ref="R583:R646" si="198">H583-N583</f>
        <v>10.927272727272726</v>
      </c>
      <c r="S583" s="116">
        <f t="shared" ref="S583:S646" si="199">H583-P583+1</f>
        <v>34.337499999999999</v>
      </c>
      <c r="T583" s="116">
        <f t="shared" ref="T583:T646" si="200">G583/(M583+12)</f>
        <v>0.59979989994997496</v>
      </c>
      <c r="U583" s="115">
        <f t="shared" si="190"/>
        <v>175.09174311926608</v>
      </c>
      <c r="V583" s="115">
        <f t="shared" ref="V583:V646" si="201">($Y$4*100/T583)-(100)</f>
        <v>1100.4003336113428</v>
      </c>
      <c r="W583">
        <f t="shared" si="191"/>
        <v>0</v>
      </c>
      <c r="X583">
        <f t="shared" si="192"/>
        <v>1</v>
      </c>
      <c r="Y583">
        <v>0</v>
      </c>
      <c r="Z583">
        <f t="shared" si="188"/>
        <v>12.87</v>
      </c>
      <c r="AA583" s="122">
        <f t="shared" si="189"/>
        <v>35.1</v>
      </c>
      <c r="AB583" s="123">
        <f t="shared" ref="AB583:AB646" si="202">+AA583/6</f>
        <v>5.8500000000000005</v>
      </c>
      <c r="AC583" s="123">
        <f t="shared" ref="AC583:AC646" si="203">+ROUNDDOWN(AB583,0)</f>
        <v>5</v>
      </c>
    </row>
    <row r="584" spans="1:29" x14ac:dyDescent="0.25">
      <c r="A584" s="7" t="s">
        <v>421</v>
      </c>
      <c r="B584" s="7" t="s">
        <v>422</v>
      </c>
      <c r="C584" s="7">
        <v>6</v>
      </c>
      <c r="D584" s="7">
        <v>6.15</v>
      </c>
      <c r="E584" s="7">
        <v>7.8</v>
      </c>
      <c r="F584" s="7">
        <v>47.97</v>
      </c>
      <c r="G584" s="116">
        <f t="shared" si="193"/>
        <v>35.97</v>
      </c>
      <c r="H584" s="7">
        <v>32</v>
      </c>
      <c r="I584" s="7" t="s">
        <v>261</v>
      </c>
      <c r="J584" s="130">
        <v>103</v>
      </c>
      <c r="K584" s="130"/>
      <c r="L584" s="115">
        <v>0</v>
      </c>
      <c r="M584" s="114">
        <f t="shared" ref="M584:M647" si="204">F584-L584</f>
        <v>47.97</v>
      </c>
      <c r="N584" s="114">
        <f t="shared" si="194"/>
        <v>29.072727272727274</v>
      </c>
      <c r="O584" s="116">
        <f t="shared" si="195"/>
        <v>21.8</v>
      </c>
      <c r="P584" s="115">
        <f t="shared" si="196"/>
        <v>6.6624999999999996</v>
      </c>
      <c r="Q584" s="115">
        <f t="shared" si="197"/>
        <v>5.6624999999999996</v>
      </c>
      <c r="R584" s="121">
        <f t="shared" si="198"/>
        <v>2.9272727272727259</v>
      </c>
      <c r="S584" s="116">
        <f t="shared" si="199"/>
        <v>26.337499999999999</v>
      </c>
      <c r="T584" s="116">
        <f t="shared" si="200"/>
        <v>0.59979989994997496</v>
      </c>
      <c r="U584" s="115">
        <f t="shared" si="190"/>
        <v>175.09174311926608</v>
      </c>
      <c r="V584" s="115">
        <f t="shared" si="201"/>
        <v>1100.4003336113428</v>
      </c>
      <c r="W584">
        <f t="shared" si="191"/>
        <v>0</v>
      </c>
      <c r="X584">
        <f t="shared" si="192"/>
        <v>1</v>
      </c>
      <c r="Y584">
        <v>0</v>
      </c>
      <c r="Z584">
        <f t="shared" si="188"/>
        <v>12.87</v>
      </c>
      <c r="AA584" s="122">
        <f t="shared" si="189"/>
        <v>35.1</v>
      </c>
      <c r="AB584" s="123">
        <f t="shared" si="202"/>
        <v>5.8500000000000005</v>
      </c>
      <c r="AC584" s="123">
        <f t="shared" si="203"/>
        <v>5</v>
      </c>
    </row>
    <row r="585" spans="1:29" x14ac:dyDescent="0.25">
      <c r="A585" s="7" t="s">
        <v>421</v>
      </c>
      <c r="B585" s="7" t="s">
        <v>422</v>
      </c>
      <c r="C585" s="7">
        <v>7</v>
      </c>
      <c r="D585" s="7">
        <v>6.15</v>
      </c>
      <c r="E585" s="7">
        <v>7.8</v>
      </c>
      <c r="F585" s="7">
        <v>47.97</v>
      </c>
      <c r="G585" s="116">
        <f t="shared" si="193"/>
        <v>35.97</v>
      </c>
      <c r="H585" s="7">
        <v>35</v>
      </c>
      <c r="I585" s="7" t="s">
        <v>260</v>
      </c>
      <c r="J585" s="130">
        <v>701</v>
      </c>
      <c r="K585" s="130"/>
      <c r="L585" s="115">
        <v>0</v>
      </c>
      <c r="M585" s="114">
        <f t="shared" si="204"/>
        <v>47.97</v>
      </c>
      <c r="N585" s="114">
        <f t="shared" si="194"/>
        <v>29.072727272727274</v>
      </c>
      <c r="O585" s="116">
        <f t="shared" si="195"/>
        <v>21.8</v>
      </c>
      <c r="P585" s="115">
        <f t="shared" si="196"/>
        <v>6.6624999999999996</v>
      </c>
      <c r="Q585" s="115">
        <f t="shared" si="197"/>
        <v>5.6624999999999996</v>
      </c>
      <c r="R585" s="121">
        <f t="shared" si="198"/>
        <v>5.9272727272727259</v>
      </c>
      <c r="S585" s="116">
        <f t="shared" si="199"/>
        <v>29.337499999999999</v>
      </c>
      <c r="T585" s="116">
        <f t="shared" si="200"/>
        <v>0.59979989994997496</v>
      </c>
      <c r="U585" s="115">
        <f t="shared" si="190"/>
        <v>175.09174311926608</v>
      </c>
      <c r="V585" s="115">
        <f t="shared" si="201"/>
        <v>1100.4003336113428</v>
      </c>
      <c r="W585">
        <f t="shared" si="191"/>
        <v>0</v>
      </c>
      <c r="X585">
        <f t="shared" si="192"/>
        <v>1</v>
      </c>
      <c r="Y585">
        <v>0</v>
      </c>
      <c r="Z585">
        <f t="shared" si="188"/>
        <v>12.87</v>
      </c>
      <c r="AA585" s="122">
        <f t="shared" si="189"/>
        <v>35.1</v>
      </c>
      <c r="AB585" s="123">
        <f t="shared" si="202"/>
        <v>5.8500000000000005</v>
      </c>
      <c r="AC585" s="123">
        <f t="shared" si="203"/>
        <v>5</v>
      </c>
    </row>
    <row r="586" spans="1:29" x14ac:dyDescent="0.25">
      <c r="A586" s="7" t="s">
        <v>421</v>
      </c>
      <c r="B586" s="7" t="s">
        <v>422</v>
      </c>
      <c r="C586" s="7">
        <v>7</v>
      </c>
      <c r="D586" s="7">
        <v>6.15</v>
      </c>
      <c r="E586" s="7">
        <v>7.8</v>
      </c>
      <c r="F586" s="7">
        <v>47.97</v>
      </c>
      <c r="G586" s="116">
        <f t="shared" si="193"/>
        <v>35.97</v>
      </c>
      <c r="H586" s="7">
        <v>39</v>
      </c>
      <c r="I586" s="7" t="s">
        <v>261</v>
      </c>
      <c r="J586" s="130">
        <v>501</v>
      </c>
      <c r="K586" s="130"/>
      <c r="L586" s="115">
        <v>0</v>
      </c>
      <c r="M586" s="114">
        <f t="shared" si="204"/>
        <v>47.97</v>
      </c>
      <c r="N586" s="114">
        <f t="shared" si="194"/>
        <v>29.072727272727274</v>
      </c>
      <c r="O586" s="116">
        <f t="shared" si="195"/>
        <v>21.8</v>
      </c>
      <c r="P586" s="115">
        <f t="shared" si="196"/>
        <v>6.6624999999999996</v>
      </c>
      <c r="Q586" s="115">
        <f t="shared" si="197"/>
        <v>5.6624999999999996</v>
      </c>
      <c r="R586" s="121">
        <f t="shared" si="198"/>
        <v>9.9272727272727259</v>
      </c>
      <c r="S586" s="116">
        <f t="shared" si="199"/>
        <v>33.337499999999999</v>
      </c>
      <c r="T586" s="116">
        <f t="shared" si="200"/>
        <v>0.59979989994997496</v>
      </c>
      <c r="U586" s="115">
        <f t="shared" si="190"/>
        <v>175.09174311926608</v>
      </c>
      <c r="V586" s="115">
        <f t="shared" si="201"/>
        <v>1100.4003336113428</v>
      </c>
      <c r="W586">
        <f t="shared" si="191"/>
        <v>0</v>
      </c>
      <c r="X586">
        <f t="shared" si="192"/>
        <v>1</v>
      </c>
      <c r="Y586">
        <v>0</v>
      </c>
      <c r="Z586">
        <f t="shared" si="188"/>
        <v>12.87</v>
      </c>
      <c r="AA586" s="122">
        <f t="shared" si="189"/>
        <v>35.1</v>
      </c>
      <c r="AB586" s="123">
        <f t="shared" si="202"/>
        <v>5.8500000000000005</v>
      </c>
      <c r="AC586" s="123">
        <f t="shared" si="203"/>
        <v>5</v>
      </c>
    </row>
    <row r="587" spans="1:29" x14ac:dyDescent="0.25">
      <c r="A587" s="7" t="s">
        <v>421</v>
      </c>
      <c r="B587" s="7" t="s">
        <v>422</v>
      </c>
      <c r="C587" s="7">
        <v>8</v>
      </c>
      <c r="D587" s="7">
        <v>6.15</v>
      </c>
      <c r="E587" s="7">
        <v>7.8</v>
      </c>
      <c r="F587" s="7">
        <v>47.97</v>
      </c>
      <c r="G587" s="116">
        <f t="shared" si="193"/>
        <v>35.97</v>
      </c>
      <c r="H587" s="7">
        <v>35</v>
      </c>
      <c r="I587" s="7" t="s">
        <v>260</v>
      </c>
      <c r="J587" s="130">
        <v>702</v>
      </c>
      <c r="K587" s="130"/>
      <c r="L587" s="115">
        <v>0</v>
      </c>
      <c r="M587" s="114">
        <f t="shared" si="204"/>
        <v>47.97</v>
      </c>
      <c r="N587" s="114">
        <f t="shared" si="194"/>
        <v>29.072727272727274</v>
      </c>
      <c r="O587" s="116">
        <f t="shared" si="195"/>
        <v>21.8</v>
      </c>
      <c r="P587" s="115">
        <f t="shared" si="196"/>
        <v>6.6624999999999996</v>
      </c>
      <c r="Q587" s="115">
        <f t="shared" si="197"/>
        <v>5.6624999999999996</v>
      </c>
      <c r="R587" s="121">
        <f t="shared" si="198"/>
        <v>5.9272727272727259</v>
      </c>
      <c r="S587" s="116">
        <f t="shared" si="199"/>
        <v>29.337499999999999</v>
      </c>
      <c r="T587" s="116">
        <f t="shared" si="200"/>
        <v>0.59979989994997496</v>
      </c>
      <c r="U587" s="115">
        <f t="shared" si="190"/>
        <v>175.09174311926608</v>
      </c>
      <c r="V587" s="115">
        <f t="shared" si="201"/>
        <v>1100.4003336113428</v>
      </c>
      <c r="W587">
        <f t="shared" si="191"/>
        <v>0</v>
      </c>
      <c r="X587">
        <f t="shared" si="192"/>
        <v>1</v>
      </c>
      <c r="Y587">
        <v>0</v>
      </c>
      <c r="Z587">
        <f t="shared" si="188"/>
        <v>12.87</v>
      </c>
      <c r="AA587" s="122">
        <f t="shared" si="189"/>
        <v>35.1</v>
      </c>
      <c r="AB587" s="123">
        <f t="shared" si="202"/>
        <v>5.8500000000000005</v>
      </c>
      <c r="AC587" s="123">
        <f t="shared" si="203"/>
        <v>5</v>
      </c>
    </row>
    <row r="588" spans="1:29" x14ac:dyDescent="0.25">
      <c r="A588" s="7" t="s">
        <v>421</v>
      </c>
      <c r="B588" s="7" t="s">
        <v>422</v>
      </c>
      <c r="C588" s="7">
        <v>8</v>
      </c>
      <c r="D588" s="7">
        <v>6.15</v>
      </c>
      <c r="E588" s="7">
        <v>7.8</v>
      </c>
      <c r="F588" s="7">
        <v>47.97</v>
      </c>
      <c r="G588" s="116">
        <f t="shared" si="193"/>
        <v>35.97</v>
      </c>
      <c r="H588" s="7">
        <v>39</v>
      </c>
      <c r="I588" s="7" t="s">
        <v>261</v>
      </c>
      <c r="J588" s="130">
        <v>502</v>
      </c>
      <c r="K588" s="130"/>
      <c r="L588" s="115">
        <v>0</v>
      </c>
      <c r="M588" s="114">
        <f t="shared" si="204"/>
        <v>47.97</v>
      </c>
      <c r="N588" s="114">
        <f t="shared" si="194"/>
        <v>29.072727272727274</v>
      </c>
      <c r="O588" s="116">
        <f t="shared" si="195"/>
        <v>21.8</v>
      </c>
      <c r="P588" s="115">
        <f t="shared" si="196"/>
        <v>6.6624999999999996</v>
      </c>
      <c r="Q588" s="115">
        <f t="shared" si="197"/>
        <v>5.6624999999999996</v>
      </c>
      <c r="R588" s="121">
        <f t="shared" si="198"/>
        <v>9.9272727272727259</v>
      </c>
      <c r="S588" s="116">
        <f t="shared" si="199"/>
        <v>33.337499999999999</v>
      </c>
      <c r="T588" s="116">
        <f t="shared" si="200"/>
        <v>0.59979989994997496</v>
      </c>
      <c r="U588" s="115">
        <f t="shared" si="190"/>
        <v>175.09174311926608</v>
      </c>
      <c r="V588" s="115">
        <f t="shared" si="201"/>
        <v>1100.4003336113428</v>
      </c>
      <c r="W588">
        <f t="shared" si="191"/>
        <v>0</v>
      </c>
      <c r="X588">
        <f t="shared" si="192"/>
        <v>1</v>
      </c>
      <c r="Y588">
        <v>0</v>
      </c>
      <c r="Z588">
        <f t="shared" si="188"/>
        <v>12.87</v>
      </c>
      <c r="AA588" s="122">
        <f t="shared" si="189"/>
        <v>35.1</v>
      </c>
      <c r="AB588" s="123">
        <f t="shared" si="202"/>
        <v>5.8500000000000005</v>
      </c>
      <c r="AC588" s="123">
        <f t="shared" si="203"/>
        <v>5</v>
      </c>
    </row>
    <row r="589" spans="1:29" x14ac:dyDescent="0.25">
      <c r="A589" s="7" t="s">
        <v>421</v>
      </c>
      <c r="B589" s="7" t="s">
        <v>422</v>
      </c>
      <c r="C589" s="7">
        <v>9</v>
      </c>
      <c r="D589" s="7">
        <v>6.15</v>
      </c>
      <c r="E589" s="7">
        <v>7.8</v>
      </c>
      <c r="F589" s="7">
        <v>47.97</v>
      </c>
      <c r="G589" s="116">
        <f t="shared" si="193"/>
        <v>35.97</v>
      </c>
      <c r="H589" s="7">
        <v>37</v>
      </c>
      <c r="I589" s="7" t="s">
        <v>260</v>
      </c>
      <c r="J589" s="130">
        <v>703</v>
      </c>
      <c r="K589" s="130"/>
      <c r="L589" s="115">
        <v>0</v>
      </c>
      <c r="M589" s="114">
        <f t="shared" si="204"/>
        <v>47.97</v>
      </c>
      <c r="N589" s="114">
        <f t="shared" si="194"/>
        <v>29.072727272727274</v>
      </c>
      <c r="O589" s="116">
        <f t="shared" si="195"/>
        <v>21.8</v>
      </c>
      <c r="P589" s="115">
        <f t="shared" si="196"/>
        <v>6.6624999999999996</v>
      </c>
      <c r="Q589" s="115">
        <f t="shared" si="197"/>
        <v>5.6624999999999996</v>
      </c>
      <c r="R589" s="121">
        <f t="shared" si="198"/>
        <v>7.9272727272727259</v>
      </c>
      <c r="S589" s="116">
        <f t="shared" si="199"/>
        <v>31.337499999999999</v>
      </c>
      <c r="T589" s="116">
        <f t="shared" si="200"/>
        <v>0.59979989994997496</v>
      </c>
      <c r="U589" s="115">
        <f t="shared" si="190"/>
        <v>175.09174311926608</v>
      </c>
      <c r="V589" s="115">
        <f t="shared" si="201"/>
        <v>1100.4003336113428</v>
      </c>
      <c r="W589">
        <f t="shared" si="191"/>
        <v>0</v>
      </c>
      <c r="X589">
        <f t="shared" si="192"/>
        <v>1</v>
      </c>
      <c r="Y589">
        <v>0</v>
      </c>
      <c r="Z589">
        <f t="shared" si="188"/>
        <v>12.87</v>
      </c>
      <c r="AA589" s="122">
        <f t="shared" si="189"/>
        <v>35.1</v>
      </c>
      <c r="AB589" s="123">
        <f t="shared" si="202"/>
        <v>5.8500000000000005</v>
      </c>
      <c r="AC589" s="123">
        <f t="shared" si="203"/>
        <v>5</v>
      </c>
    </row>
    <row r="590" spans="1:29" x14ac:dyDescent="0.25">
      <c r="A590" s="7" t="s">
        <v>421</v>
      </c>
      <c r="B590" s="7" t="s">
        <v>422</v>
      </c>
      <c r="C590" s="7">
        <v>9</v>
      </c>
      <c r="D590" s="7">
        <v>6.15</v>
      </c>
      <c r="E590" s="7">
        <v>7.8</v>
      </c>
      <c r="F590" s="7">
        <v>47.97</v>
      </c>
      <c r="G590" s="116">
        <f t="shared" si="193"/>
        <v>35.97</v>
      </c>
      <c r="H590" s="7">
        <v>38</v>
      </c>
      <c r="I590" s="7" t="s">
        <v>261</v>
      </c>
      <c r="J590" s="130">
        <v>503</v>
      </c>
      <c r="K590" s="130"/>
      <c r="L590" s="115">
        <v>0</v>
      </c>
      <c r="M590" s="114">
        <f t="shared" si="204"/>
        <v>47.97</v>
      </c>
      <c r="N590" s="114">
        <f t="shared" si="194"/>
        <v>29.072727272727274</v>
      </c>
      <c r="O590" s="116">
        <f t="shared" si="195"/>
        <v>21.8</v>
      </c>
      <c r="P590" s="115">
        <f t="shared" si="196"/>
        <v>6.6624999999999996</v>
      </c>
      <c r="Q590" s="115">
        <f t="shared" si="197"/>
        <v>5.6624999999999996</v>
      </c>
      <c r="R590" s="121">
        <f t="shared" si="198"/>
        <v>8.9272727272727259</v>
      </c>
      <c r="S590" s="116">
        <f t="shared" si="199"/>
        <v>32.337499999999999</v>
      </c>
      <c r="T590" s="116">
        <f t="shared" si="200"/>
        <v>0.59979989994997496</v>
      </c>
      <c r="U590" s="115">
        <f t="shared" si="190"/>
        <v>175.09174311926608</v>
      </c>
      <c r="V590" s="115">
        <f t="shared" si="201"/>
        <v>1100.4003336113428</v>
      </c>
      <c r="W590">
        <f t="shared" si="191"/>
        <v>0</v>
      </c>
      <c r="X590">
        <f t="shared" si="192"/>
        <v>1</v>
      </c>
      <c r="Y590">
        <v>0</v>
      </c>
      <c r="Z590">
        <f t="shared" si="188"/>
        <v>12.87</v>
      </c>
      <c r="AA590" s="122">
        <f t="shared" si="189"/>
        <v>35.1</v>
      </c>
      <c r="AB590" s="123">
        <f t="shared" si="202"/>
        <v>5.8500000000000005</v>
      </c>
      <c r="AC590" s="123">
        <f t="shared" si="203"/>
        <v>5</v>
      </c>
    </row>
    <row r="591" spans="1:29" x14ac:dyDescent="0.25">
      <c r="A591" s="7" t="s">
        <v>421</v>
      </c>
      <c r="B591" s="7" t="s">
        <v>422</v>
      </c>
      <c r="C591" s="7">
        <v>12</v>
      </c>
      <c r="D591" s="7">
        <v>6.25</v>
      </c>
      <c r="E591" s="7">
        <v>7.8</v>
      </c>
      <c r="F591" s="7">
        <v>48.75</v>
      </c>
      <c r="G591" s="116">
        <f t="shared" si="193"/>
        <v>36.75</v>
      </c>
      <c r="H591" s="7">
        <v>34</v>
      </c>
      <c r="I591" s="7" t="s">
        <v>260</v>
      </c>
      <c r="J591" s="130">
        <v>801</v>
      </c>
      <c r="K591" s="130"/>
      <c r="L591" s="115">
        <v>0</v>
      </c>
      <c r="M591" s="114">
        <f t="shared" si="204"/>
        <v>48.75</v>
      </c>
      <c r="N591" s="114">
        <f t="shared" si="194"/>
        <v>29.545454545454547</v>
      </c>
      <c r="O591" s="116">
        <f t="shared" si="195"/>
        <v>22.272727272727273</v>
      </c>
      <c r="P591" s="115">
        <f t="shared" si="196"/>
        <v>6.770833333333333</v>
      </c>
      <c r="Q591" s="115">
        <f t="shared" si="197"/>
        <v>5.770833333333333</v>
      </c>
      <c r="R591" s="121">
        <f t="shared" si="198"/>
        <v>4.4545454545454533</v>
      </c>
      <c r="S591" s="116">
        <f t="shared" si="199"/>
        <v>28.229166666666668</v>
      </c>
      <c r="T591" s="116">
        <f t="shared" si="200"/>
        <v>0.60493827160493829</v>
      </c>
      <c r="U591" s="115">
        <f t="shared" si="190"/>
        <v>172.75510204081633</v>
      </c>
      <c r="V591" s="115">
        <f t="shared" si="201"/>
        <v>1090.204081632653</v>
      </c>
      <c r="W591">
        <f t="shared" si="191"/>
        <v>0</v>
      </c>
      <c r="X591">
        <f t="shared" si="192"/>
        <v>1</v>
      </c>
      <c r="Y591">
        <v>0</v>
      </c>
      <c r="Z591">
        <f t="shared" si="188"/>
        <v>12.87</v>
      </c>
      <c r="AA591" s="122">
        <f t="shared" si="189"/>
        <v>35.880000000000003</v>
      </c>
      <c r="AB591" s="123">
        <f t="shared" si="202"/>
        <v>5.98</v>
      </c>
      <c r="AC591" s="123">
        <f t="shared" si="203"/>
        <v>5</v>
      </c>
    </row>
    <row r="592" spans="1:29" x14ac:dyDescent="0.25">
      <c r="A592" s="7" t="s">
        <v>421</v>
      </c>
      <c r="B592" s="7" t="s">
        <v>422</v>
      </c>
      <c r="C592" s="7">
        <v>12</v>
      </c>
      <c r="D592" s="7">
        <v>6.25</v>
      </c>
      <c r="E592" s="7">
        <v>7.8</v>
      </c>
      <c r="F592" s="7">
        <v>48.75</v>
      </c>
      <c r="G592" s="116">
        <f t="shared" si="193"/>
        <v>36.75</v>
      </c>
      <c r="H592" s="7">
        <v>31</v>
      </c>
      <c r="I592" s="7" t="s">
        <v>261</v>
      </c>
      <c r="J592" s="130">
        <v>401</v>
      </c>
      <c r="K592" s="130"/>
      <c r="L592" s="115">
        <v>0</v>
      </c>
      <c r="M592" s="114">
        <f t="shared" si="204"/>
        <v>48.75</v>
      </c>
      <c r="N592" s="114">
        <f t="shared" si="194"/>
        <v>29.545454545454547</v>
      </c>
      <c r="O592" s="116">
        <f t="shared" si="195"/>
        <v>22.272727272727273</v>
      </c>
      <c r="P592" s="115">
        <f t="shared" si="196"/>
        <v>6.770833333333333</v>
      </c>
      <c r="Q592" s="115">
        <f t="shared" si="197"/>
        <v>5.770833333333333</v>
      </c>
      <c r="R592" s="121">
        <f t="shared" si="198"/>
        <v>1.4545454545454533</v>
      </c>
      <c r="S592" s="116">
        <f t="shared" si="199"/>
        <v>25.229166666666668</v>
      </c>
      <c r="T592" s="116">
        <f t="shared" si="200"/>
        <v>0.60493827160493829</v>
      </c>
      <c r="U592" s="115">
        <f t="shared" si="190"/>
        <v>172.75510204081633</v>
      </c>
      <c r="V592" s="115">
        <f t="shared" si="201"/>
        <v>1090.204081632653</v>
      </c>
      <c r="W592">
        <f t="shared" si="191"/>
        <v>0</v>
      </c>
      <c r="X592">
        <f t="shared" si="192"/>
        <v>1</v>
      </c>
      <c r="Y592">
        <v>0</v>
      </c>
      <c r="Z592">
        <f t="shared" si="188"/>
        <v>12.87</v>
      </c>
      <c r="AA592" s="122">
        <f t="shared" si="189"/>
        <v>35.880000000000003</v>
      </c>
      <c r="AB592" s="123">
        <f t="shared" si="202"/>
        <v>5.98</v>
      </c>
      <c r="AC592" s="123">
        <f t="shared" si="203"/>
        <v>5</v>
      </c>
    </row>
    <row r="593" spans="1:29" x14ac:dyDescent="0.25">
      <c r="A593" s="7" t="s">
        <v>421</v>
      </c>
      <c r="B593" s="7" t="s">
        <v>422</v>
      </c>
      <c r="C593" s="7">
        <v>13</v>
      </c>
      <c r="D593" s="7">
        <v>6.25</v>
      </c>
      <c r="E593" s="7">
        <v>7.8</v>
      </c>
      <c r="F593" s="7">
        <v>48.75</v>
      </c>
      <c r="G593" s="116">
        <f t="shared" si="193"/>
        <v>36.75</v>
      </c>
      <c r="H593" s="7">
        <v>34</v>
      </c>
      <c r="I593" s="7" t="s">
        <v>260</v>
      </c>
      <c r="J593" s="130">
        <v>802</v>
      </c>
      <c r="K593" s="130"/>
      <c r="L593" s="115">
        <v>0</v>
      </c>
      <c r="M593" s="114">
        <f t="shared" si="204"/>
        <v>48.75</v>
      </c>
      <c r="N593" s="114">
        <f t="shared" si="194"/>
        <v>29.545454545454547</v>
      </c>
      <c r="O593" s="116">
        <f t="shared" si="195"/>
        <v>22.272727272727273</v>
      </c>
      <c r="P593" s="115">
        <f t="shared" si="196"/>
        <v>6.770833333333333</v>
      </c>
      <c r="Q593" s="115">
        <f t="shared" si="197"/>
        <v>5.770833333333333</v>
      </c>
      <c r="R593" s="121">
        <f t="shared" si="198"/>
        <v>4.4545454545454533</v>
      </c>
      <c r="S593" s="116">
        <f t="shared" si="199"/>
        <v>28.229166666666668</v>
      </c>
      <c r="T593" s="116">
        <f t="shared" si="200"/>
        <v>0.60493827160493829</v>
      </c>
      <c r="U593" s="115">
        <f t="shared" si="190"/>
        <v>172.75510204081633</v>
      </c>
      <c r="V593" s="115">
        <f t="shared" si="201"/>
        <v>1090.204081632653</v>
      </c>
      <c r="W593">
        <f t="shared" si="191"/>
        <v>0</v>
      </c>
      <c r="X593">
        <f t="shared" si="192"/>
        <v>1</v>
      </c>
      <c r="Y593">
        <v>0</v>
      </c>
      <c r="Z593">
        <f t="shared" si="188"/>
        <v>12.87</v>
      </c>
      <c r="AA593" s="122">
        <f t="shared" si="189"/>
        <v>35.880000000000003</v>
      </c>
      <c r="AB593" s="123">
        <f t="shared" si="202"/>
        <v>5.98</v>
      </c>
      <c r="AC593" s="123">
        <f t="shared" si="203"/>
        <v>5</v>
      </c>
    </row>
    <row r="594" spans="1:29" x14ac:dyDescent="0.25">
      <c r="A594" s="7" t="s">
        <v>421</v>
      </c>
      <c r="B594" s="7" t="s">
        <v>422</v>
      </c>
      <c r="C594" s="7">
        <v>13</v>
      </c>
      <c r="D594" s="7">
        <v>6.25</v>
      </c>
      <c r="E594" s="7">
        <v>7.8</v>
      </c>
      <c r="F594" s="7">
        <v>48.75</v>
      </c>
      <c r="G594" s="116">
        <f t="shared" si="193"/>
        <v>36.75</v>
      </c>
      <c r="H594" s="7">
        <v>32</v>
      </c>
      <c r="I594" s="7" t="s">
        <v>261</v>
      </c>
      <c r="J594" s="130">
        <v>402</v>
      </c>
      <c r="K594" s="130"/>
      <c r="L594" s="115">
        <v>0</v>
      </c>
      <c r="M594" s="114">
        <f t="shared" si="204"/>
        <v>48.75</v>
      </c>
      <c r="N594" s="114">
        <f t="shared" si="194"/>
        <v>29.545454545454547</v>
      </c>
      <c r="O594" s="116">
        <f t="shared" si="195"/>
        <v>22.272727272727273</v>
      </c>
      <c r="P594" s="115">
        <f t="shared" si="196"/>
        <v>6.770833333333333</v>
      </c>
      <c r="Q594" s="115">
        <f t="shared" si="197"/>
        <v>5.770833333333333</v>
      </c>
      <c r="R594" s="121">
        <f t="shared" si="198"/>
        <v>2.4545454545454533</v>
      </c>
      <c r="S594" s="116">
        <f t="shared" si="199"/>
        <v>26.229166666666668</v>
      </c>
      <c r="T594" s="116">
        <f t="shared" si="200"/>
        <v>0.60493827160493829</v>
      </c>
      <c r="U594" s="115">
        <f t="shared" si="190"/>
        <v>172.75510204081633</v>
      </c>
      <c r="V594" s="115">
        <f t="shared" si="201"/>
        <v>1090.204081632653</v>
      </c>
      <c r="W594">
        <f t="shared" si="191"/>
        <v>0</v>
      </c>
      <c r="X594">
        <f t="shared" si="192"/>
        <v>1</v>
      </c>
      <c r="Y594">
        <v>0</v>
      </c>
      <c r="Z594">
        <f t="shared" si="188"/>
        <v>12.87</v>
      </c>
      <c r="AA594" s="122">
        <f t="shared" si="189"/>
        <v>35.880000000000003</v>
      </c>
      <c r="AB594" s="123">
        <f t="shared" si="202"/>
        <v>5.98</v>
      </c>
      <c r="AC594" s="123">
        <f t="shared" si="203"/>
        <v>5</v>
      </c>
    </row>
    <row r="595" spans="1:29" x14ac:dyDescent="0.25">
      <c r="A595" s="7" t="s">
        <v>421</v>
      </c>
      <c r="B595" s="7" t="s">
        <v>422</v>
      </c>
      <c r="C595" s="7">
        <v>14</v>
      </c>
      <c r="D595" s="7">
        <v>6.25</v>
      </c>
      <c r="E595" s="7">
        <v>7.8</v>
      </c>
      <c r="F595" s="7">
        <v>48.75</v>
      </c>
      <c r="G595" s="116">
        <f t="shared" si="193"/>
        <v>36.75</v>
      </c>
      <c r="H595" s="7">
        <v>37</v>
      </c>
      <c r="I595" s="7" t="s">
        <v>260</v>
      </c>
      <c r="J595" s="130">
        <v>803</v>
      </c>
      <c r="K595" s="130"/>
      <c r="L595" s="115">
        <v>0</v>
      </c>
      <c r="M595" s="114">
        <f t="shared" si="204"/>
        <v>48.75</v>
      </c>
      <c r="N595" s="114">
        <f t="shared" si="194"/>
        <v>29.545454545454547</v>
      </c>
      <c r="O595" s="116">
        <f t="shared" si="195"/>
        <v>22.272727272727273</v>
      </c>
      <c r="P595" s="115">
        <f t="shared" si="196"/>
        <v>6.770833333333333</v>
      </c>
      <c r="Q595" s="115">
        <f t="shared" si="197"/>
        <v>5.770833333333333</v>
      </c>
      <c r="R595" s="121">
        <f t="shared" si="198"/>
        <v>7.4545454545454533</v>
      </c>
      <c r="S595" s="116">
        <f t="shared" si="199"/>
        <v>31.229166666666668</v>
      </c>
      <c r="T595" s="116">
        <f t="shared" si="200"/>
        <v>0.60493827160493829</v>
      </c>
      <c r="U595" s="115">
        <f t="shared" si="190"/>
        <v>172.75510204081633</v>
      </c>
      <c r="V595" s="115">
        <f t="shared" si="201"/>
        <v>1090.204081632653</v>
      </c>
      <c r="W595">
        <f t="shared" si="191"/>
        <v>0</v>
      </c>
      <c r="X595">
        <f t="shared" si="192"/>
        <v>1</v>
      </c>
      <c r="Y595">
        <v>0</v>
      </c>
      <c r="Z595">
        <f t="shared" si="188"/>
        <v>12.87</v>
      </c>
      <c r="AA595" s="122">
        <f t="shared" si="189"/>
        <v>35.880000000000003</v>
      </c>
      <c r="AB595" s="123">
        <f t="shared" si="202"/>
        <v>5.98</v>
      </c>
      <c r="AC595" s="123">
        <f t="shared" si="203"/>
        <v>5</v>
      </c>
    </row>
    <row r="596" spans="1:29" x14ac:dyDescent="0.25">
      <c r="A596" s="7" t="s">
        <v>421</v>
      </c>
      <c r="B596" s="7" t="s">
        <v>422</v>
      </c>
      <c r="C596" s="7">
        <v>14</v>
      </c>
      <c r="D596" s="7">
        <v>6.25</v>
      </c>
      <c r="E596" s="7">
        <v>7.8</v>
      </c>
      <c r="F596" s="7">
        <v>48.75</v>
      </c>
      <c r="G596" s="116">
        <f t="shared" si="193"/>
        <v>36.75</v>
      </c>
      <c r="H596" s="7">
        <v>33</v>
      </c>
      <c r="I596" s="7" t="s">
        <v>261</v>
      </c>
      <c r="J596" s="130">
        <v>403</v>
      </c>
      <c r="K596" s="130"/>
      <c r="L596" s="115">
        <v>0</v>
      </c>
      <c r="M596" s="114">
        <f t="shared" si="204"/>
        <v>48.75</v>
      </c>
      <c r="N596" s="114">
        <f t="shared" si="194"/>
        <v>29.545454545454547</v>
      </c>
      <c r="O596" s="116">
        <f t="shared" si="195"/>
        <v>22.272727272727273</v>
      </c>
      <c r="P596" s="115">
        <f t="shared" si="196"/>
        <v>6.770833333333333</v>
      </c>
      <c r="Q596" s="115">
        <f t="shared" si="197"/>
        <v>5.770833333333333</v>
      </c>
      <c r="R596" s="121">
        <f t="shared" si="198"/>
        <v>3.4545454545454533</v>
      </c>
      <c r="S596" s="116">
        <f t="shared" si="199"/>
        <v>27.229166666666668</v>
      </c>
      <c r="T596" s="116">
        <f t="shared" si="200"/>
        <v>0.60493827160493829</v>
      </c>
      <c r="U596" s="115">
        <f t="shared" si="190"/>
        <v>172.75510204081633</v>
      </c>
      <c r="V596" s="115">
        <f t="shared" si="201"/>
        <v>1090.204081632653</v>
      </c>
      <c r="W596">
        <f t="shared" si="191"/>
        <v>0</v>
      </c>
      <c r="X596">
        <f t="shared" si="192"/>
        <v>1</v>
      </c>
      <c r="Y596">
        <v>0</v>
      </c>
      <c r="Z596">
        <f t="shared" si="188"/>
        <v>12.87</v>
      </c>
      <c r="AA596" s="122">
        <f t="shared" si="189"/>
        <v>35.880000000000003</v>
      </c>
      <c r="AB596" s="123">
        <f t="shared" si="202"/>
        <v>5.98</v>
      </c>
      <c r="AC596" s="123">
        <f t="shared" si="203"/>
        <v>5</v>
      </c>
    </row>
    <row r="597" spans="1:29" x14ac:dyDescent="0.25">
      <c r="A597" s="7" t="s">
        <v>421</v>
      </c>
      <c r="B597" s="7" t="s">
        <v>422</v>
      </c>
      <c r="C597" s="7">
        <v>15</v>
      </c>
      <c r="D597" s="7">
        <v>7.55</v>
      </c>
      <c r="E597" s="7">
        <v>8.75</v>
      </c>
      <c r="F597" s="7">
        <v>66.0625</v>
      </c>
      <c r="G597" s="116">
        <f t="shared" si="193"/>
        <v>54.0625</v>
      </c>
      <c r="H597" s="7">
        <v>39</v>
      </c>
      <c r="I597" s="7" t="s">
        <v>260</v>
      </c>
      <c r="J597" s="130">
        <v>1001</v>
      </c>
      <c r="K597" s="130" t="s">
        <v>423</v>
      </c>
      <c r="L597" s="115">
        <f>1.5*1.4</f>
        <v>2.0999999999999996</v>
      </c>
      <c r="M597" s="114">
        <f t="shared" si="204"/>
        <v>63.962499999999999</v>
      </c>
      <c r="N597" s="114">
        <f t="shared" si="194"/>
        <v>38.765151515151516</v>
      </c>
      <c r="O597" s="116">
        <f t="shared" si="195"/>
        <v>31.492424242424242</v>
      </c>
      <c r="P597" s="115">
        <f t="shared" si="196"/>
        <v>8.8836805555555554</v>
      </c>
      <c r="Q597" s="115">
        <f t="shared" si="197"/>
        <v>7.8836805555555554</v>
      </c>
      <c r="R597" s="121">
        <f t="shared" si="198"/>
        <v>0.23484848484848442</v>
      </c>
      <c r="S597" s="116">
        <f t="shared" si="199"/>
        <v>31.116319444444443</v>
      </c>
      <c r="T597" s="116">
        <f t="shared" si="200"/>
        <v>0.7116998519006088</v>
      </c>
      <c r="U597" s="115">
        <f t="shared" si="190"/>
        <v>131.83930635838152</v>
      </c>
      <c r="V597" s="115">
        <f t="shared" si="201"/>
        <v>911.66242774566479</v>
      </c>
      <c r="W597">
        <f t="shared" si="191"/>
        <v>0</v>
      </c>
      <c r="X597">
        <f t="shared" si="192"/>
        <v>1</v>
      </c>
      <c r="Y597">
        <v>0</v>
      </c>
      <c r="Z597">
        <f t="shared" si="188"/>
        <v>14.4375</v>
      </c>
      <c r="AA597" s="122">
        <f t="shared" si="189"/>
        <v>51.625</v>
      </c>
      <c r="AB597" s="123">
        <f t="shared" si="202"/>
        <v>8.6041666666666661</v>
      </c>
      <c r="AC597" s="123">
        <f t="shared" si="203"/>
        <v>8</v>
      </c>
    </row>
    <row r="598" spans="1:29" x14ac:dyDescent="0.25">
      <c r="A598" s="7" t="s">
        <v>421</v>
      </c>
      <c r="B598" s="7" t="s">
        <v>422</v>
      </c>
      <c r="C598" s="7">
        <v>15</v>
      </c>
      <c r="D598" s="7">
        <v>7.55</v>
      </c>
      <c r="E598" s="7">
        <v>8.75</v>
      </c>
      <c r="F598" s="7">
        <v>66.0625</v>
      </c>
      <c r="G598" s="116">
        <f t="shared" si="193"/>
        <v>54.0625</v>
      </c>
      <c r="H598" s="7">
        <v>41</v>
      </c>
      <c r="I598" s="7" t="s">
        <v>261</v>
      </c>
      <c r="J598" s="130">
        <v>201</v>
      </c>
      <c r="K598" s="130" t="s">
        <v>423</v>
      </c>
      <c r="L598" s="115">
        <f t="shared" ref="L598:L605" si="205">1.5*1.4</f>
        <v>2.0999999999999996</v>
      </c>
      <c r="M598" s="114">
        <f t="shared" si="204"/>
        <v>63.962499999999999</v>
      </c>
      <c r="N598" s="114">
        <f t="shared" si="194"/>
        <v>38.765151515151516</v>
      </c>
      <c r="O598" s="116">
        <f t="shared" si="195"/>
        <v>31.492424242424242</v>
      </c>
      <c r="P598" s="115">
        <f t="shared" si="196"/>
        <v>8.8836805555555554</v>
      </c>
      <c r="Q598" s="115">
        <f t="shared" si="197"/>
        <v>7.8836805555555554</v>
      </c>
      <c r="R598" s="121">
        <f t="shared" si="198"/>
        <v>2.2348484848484844</v>
      </c>
      <c r="S598" s="116">
        <f t="shared" si="199"/>
        <v>33.116319444444443</v>
      </c>
      <c r="T598" s="116">
        <f t="shared" si="200"/>
        <v>0.7116998519006088</v>
      </c>
      <c r="U598" s="115">
        <f t="shared" si="190"/>
        <v>131.83930635838152</v>
      </c>
      <c r="V598" s="115">
        <f t="shared" si="201"/>
        <v>911.66242774566479</v>
      </c>
      <c r="W598">
        <f t="shared" si="191"/>
        <v>0</v>
      </c>
      <c r="X598">
        <f t="shared" si="192"/>
        <v>1</v>
      </c>
      <c r="Y598">
        <v>0</v>
      </c>
      <c r="Z598">
        <f t="shared" si="188"/>
        <v>14.4375</v>
      </c>
      <c r="AA598" s="122">
        <f t="shared" si="189"/>
        <v>51.625</v>
      </c>
      <c r="AB598" s="123">
        <f t="shared" si="202"/>
        <v>8.6041666666666661</v>
      </c>
      <c r="AC598" s="123">
        <f t="shared" si="203"/>
        <v>8</v>
      </c>
    </row>
    <row r="599" spans="1:29" x14ac:dyDescent="0.25">
      <c r="A599" s="7" t="s">
        <v>421</v>
      </c>
      <c r="B599" s="7" t="s">
        <v>422</v>
      </c>
      <c r="C599" s="7">
        <v>16</v>
      </c>
      <c r="D599" s="7">
        <v>7.6</v>
      </c>
      <c r="E599" s="7">
        <v>8.6999999999999993</v>
      </c>
      <c r="F599" s="7">
        <v>66.11999999999999</v>
      </c>
      <c r="G599" s="116">
        <f t="shared" si="193"/>
        <v>54.11999999999999</v>
      </c>
      <c r="H599" s="7">
        <v>34</v>
      </c>
      <c r="I599" s="7" t="s">
        <v>260</v>
      </c>
      <c r="J599" s="130">
        <v>902</v>
      </c>
      <c r="K599" s="130" t="s">
        <v>423</v>
      </c>
      <c r="L599" s="115">
        <f t="shared" si="205"/>
        <v>2.0999999999999996</v>
      </c>
      <c r="M599" s="114">
        <f t="shared" si="204"/>
        <v>64.02</v>
      </c>
      <c r="N599" s="114">
        <f t="shared" si="194"/>
        <v>38.799999999999997</v>
      </c>
      <c r="O599" s="116">
        <f t="shared" si="195"/>
        <v>31.527272727272724</v>
      </c>
      <c r="P599" s="115">
        <f t="shared" si="196"/>
        <v>8.8916666666666657</v>
      </c>
      <c r="Q599" s="115">
        <f t="shared" si="197"/>
        <v>7.8916666666666657</v>
      </c>
      <c r="R599" s="121">
        <f t="shared" si="198"/>
        <v>-4.7999999999999972</v>
      </c>
      <c r="S599" s="116">
        <f t="shared" si="199"/>
        <v>26.108333333333334</v>
      </c>
      <c r="T599" s="116">
        <f t="shared" si="200"/>
        <v>0.71191791633780577</v>
      </c>
      <c r="U599" s="115">
        <f t="shared" si="190"/>
        <v>131.76829268292684</v>
      </c>
      <c r="V599" s="115">
        <f t="shared" si="201"/>
        <v>911.35254988913539</v>
      </c>
      <c r="W599">
        <f t="shared" si="191"/>
        <v>0</v>
      </c>
      <c r="X599">
        <f t="shared" si="192"/>
        <v>1</v>
      </c>
      <c r="Y599">
        <v>0</v>
      </c>
      <c r="Z599">
        <f t="shared" si="188"/>
        <v>14.354999999999999</v>
      </c>
      <c r="AA599" s="122">
        <f t="shared" si="189"/>
        <v>51.764999999999993</v>
      </c>
      <c r="AB599" s="123">
        <f t="shared" si="202"/>
        <v>8.6274999999999995</v>
      </c>
      <c r="AC599" s="123">
        <f t="shared" si="203"/>
        <v>8</v>
      </c>
    </row>
    <row r="600" spans="1:29" x14ac:dyDescent="0.25">
      <c r="A600" s="7" t="s">
        <v>421</v>
      </c>
      <c r="B600" s="7" t="s">
        <v>422</v>
      </c>
      <c r="C600" s="7">
        <v>16</v>
      </c>
      <c r="D600" s="7">
        <v>7.6</v>
      </c>
      <c r="E600" s="7">
        <v>8.6999999999999993</v>
      </c>
      <c r="F600" s="7">
        <v>66.11999999999999</v>
      </c>
      <c r="G600" s="116">
        <f t="shared" si="193"/>
        <v>54.11999999999999</v>
      </c>
      <c r="H600" s="7">
        <v>38</v>
      </c>
      <c r="I600" s="7" t="s">
        <v>261</v>
      </c>
      <c r="J600" s="130">
        <v>202</v>
      </c>
      <c r="K600" s="130" t="s">
        <v>423</v>
      </c>
      <c r="L600" s="115">
        <f t="shared" si="205"/>
        <v>2.0999999999999996</v>
      </c>
      <c r="M600" s="114">
        <f t="shared" si="204"/>
        <v>64.02</v>
      </c>
      <c r="N600" s="114">
        <f t="shared" si="194"/>
        <v>38.799999999999997</v>
      </c>
      <c r="O600" s="116">
        <f t="shared" si="195"/>
        <v>31.527272727272724</v>
      </c>
      <c r="P600" s="115">
        <f t="shared" si="196"/>
        <v>8.8916666666666657</v>
      </c>
      <c r="Q600" s="115">
        <f t="shared" si="197"/>
        <v>7.8916666666666657</v>
      </c>
      <c r="R600" s="121">
        <f t="shared" si="198"/>
        <v>-0.79999999999999716</v>
      </c>
      <c r="S600" s="116">
        <f t="shared" si="199"/>
        <v>30.108333333333334</v>
      </c>
      <c r="T600" s="116">
        <f t="shared" si="200"/>
        <v>0.71191791633780577</v>
      </c>
      <c r="U600" s="115">
        <f t="shared" si="190"/>
        <v>131.76829268292684</v>
      </c>
      <c r="V600" s="115">
        <f t="shared" si="201"/>
        <v>911.35254988913539</v>
      </c>
      <c r="W600">
        <f t="shared" si="191"/>
        <v>0</v>
      </c>
      <c r="X600">
        <f t="shared" si="192"/>
        <v>1</v>
      </c>
      <c r="Y600">
        <v>0</v>
      </c>
      <c r="Z600">
        <f t="shared" si="188"/>
        <v>14.354999999999999</v>
      </c>
      <c r="AA600" s="122">
        <f t="shared" si="189"/>
        <v>51.764999999999993</v>
      </c>
      <c r="AB600" s="123">
        <f t="shared" si="202"/>
        <v>8.6274999999999995</v>
      </c>
      <c r="AC600" s="123">
        <f t="shared" si="203"/>
        <v>8</v>
      </c>
    </row>
    <row r="601" spans="1:29" x14ac:dyDescent="0.25">
      <c r="A601" s="7" t="s">
        <v>421</v>
      </c>
      <c r="B601" s="7" t="s">
        <v>422</v>
      </c>
      <c r="C601" s="7">
        <v>17</v>
      </c>
      <c r="D601" s="7">
        <v>7.6</v>
      </c>
      <c r="E601" s="7">
        <v>8.9</v>
      </c>
      <c r="F601" s="7">
        <v>67.64</v>
      </c>
      <c r="G601" s="116">
        <f t="shared" si="193"/>
        <v>55.64</v>
      </c>
      <c r="H601" s="7">
        <v>34</v>
      </c>
      <c r="I601" s="7" t="s">
        <v>260</v>
      </c>
      <c r="J601" s="130">
        <v>901</v>
      </c>
      <c r="K601" s="130" t="s">
        <v>423</v>
      </c>
      <c r="L601" s="115">
        <f t="shared" si="205"/>
        <v>2.0999999999999996</v>
      </c>
      <c r="M601" s="114">
        <f t="shared" si="204"/>
        <v>65.540000000000006</v>
      </c>
      <c r="N601" s="114">
        <f t="shared" si="194"/>
        <v>39.721212121212126</v>
      </c>
      <c r="O601" s="116">
        <f t="shared" si="195"/>
        <v>32.448484848484853</v>
      </c>
      <c r="P601" s="115">
        <f t="shared" si="196"/>
        <v>9.1027777777777779</v>
      </c>
      <c r="Q601" s="115">
        <f t="shared" si="197"/>
        <v>8.1027777777777779</v>
      </c>
      <c r="R601" s="121">
        <f t="shared" si="198"/>
        <v>-5.7212121212121261</v>
      </c>
      <c r="S601" s="116">
        <f t="shared" si="199"/>
        <v>25.897222222222222</v>
      </c>
      <c r="T601" s="116">
        <f t="shared" si="200"/>
        <v>0.71756512767603808</v>
      </c>
      <c r="U601" s="115">
        <f t="shared" si="190"/>
        <v>129.94428468727537</v>
      </c>
      <c r="V601" s="115">
        <f t="shared" si="201"/>
        <v>903.39324227174711</v>
      </c>
      <c r="W601">
        <f t="shared" si="191"/>
        <v>0</v>
      </c>
      <c r="X601">
        <f t="shared" si="192"/>
        <v>1</v>
      </c>
      <c r="Y601">
        <v>0</v>
      </c>
      <c r="Z601">
        <f t="shared" si="188"/>
        <v>14.685</v>
      </c>
      <c r="AA601" s="122">
        <f t="shared" si="189"/>
        <v>52.954999999999998</v>
      </c>
      <c r="AB601" s="123">
        <f t="shared" si="202"/>
        <v>8.8258333333333336</v>
      </c>
      <c r="AC601" s="123">
        <f t="shared" si="203"/>
        <v>8</v>
      </c>
    </row>
    <row r="602" spans="1:29" x14ac:dyDescent="0.25">
      <c r="A602" s="7" t="s">
        <v>421</v>
      </c>
      <c r="B602" s="7" t="s">
        <v>422</v>
      </c>
      <c r="C602" s="7">
        <v>17</v>
      </c>
      <c r="D602" s="7">
        <v>7.6</v>
      </c>
      <c r="E602" s="7">
        <v>8.9</v>
      </c>
      <c r="F602" s="7">
        <v>67.64</v>
      </c>
      <c r="G602" s="116">
        <f t="shared" si="193"/>
        <v>55.64</v>
      </c>
      <c r="H602" s="7">
        <v>38</v>
      </c>
      <c r="I602" s="7" t="s">
        <v>261</v>
      </c>
      <c r="J602" s="130">
        <v>203</v>
      </c>
      <c r="K602" s="130" t="s">
        <v>423</v>
      </c>
      <c r="L602" s="115">
        <f t="shared" si="205"/>
        <v>2.0999999999999996</v>
      </c>
      <c r="M602" s="114">
        <f t="shared" si="204"/>
        <v>65.540000000000006</v>
      </c>
      <c r="N602" s="114">
        <f t="shared" si="194"/>
        <v>39.721212121212126</v>
      </c>
      <c r="O602" s="116">
        <f t="shared" si="195"/>
        <v>32.448484848484853</v>
      </c>
      <c r="P602" s="115">
        <f t="shared" si="196"/>
        <v>9.1027777777777779</v>
      </c>
      <c r="Q602" s="115">
        <f t="shared" si="197"/>
        <v>8.1027777777777779</v>
      </c>
      <c r="R602" s="121">
        <f t="shared" si="198"/>
        <v>-1.7212121212121261</v>
      </c>
      <c r="S602" s="116">
        <f t="shared" si="199"/>
        <v>29.897222222222222</v>
      </c>
      <c r="T602" s="116">
        <f t="shared" si="200"/>
        <v>0.71756512767603808</v>
      </c>
      <c r="U602" s="115">
        <f t="shared" si="190"/>
        <v>129.94428468727537</v>
      </c>
      <c r="V602" s="115">
        <f t="shared" si="201"/>
        <v>903.39324227174711</v>
      </c>
      <c r="W602">
        <f t="shared" si="191"/>
        <v>0</v>
      </c>
      <c r="X602">
        <f t="shared" si="192"/>
        <v>1</v>
      </c>
      <c r="Y602">
        <v>0</v>
      </c>
      <c r="Z602">
        <f t="shared" si="188"/>
        <v>14.685</v>
      </c>
      <c r="AA602" s="122">
        <f t="shared" si="189"/>
        <v>52.954999999999998</v>
      </c>
      <c r="AB602" s="123">
        <f t="shared" si="202"/>
        <v>8.8258333333333336</v>
      </c>
      <c r="AC602" s="123">
        <f t="shared" si="203"/>
        <v>8</v>
      </c>
    </row>
    <row r="603" spans="1:29" x14ac:dyDescent="0.25">
      <c r="A603" s="7" t="s">
        <v>421</v>
      </c>
      <c r="B603" s="7" t="s">
        <v>422</v>
      </c>
      <c r="C603" s="7">
        <v>18</v>
      </c>
      <c r="D603" s="7">
        <v>5.85</v>
      </c>
      <c r="E603" s="7">
        <v>4.8499999999999996</v>
      </c>
      <c r="F603" s="7">
        <v>28.372499999999995</v>
      </c>
      <c r="G603" s="116">
        <f t="shared" si="193"/>
        <v>16.372499999999995</v>
      </c>
      <c r="H603" s="7">
        <v>15</v>
      </c>
      <c r="I603" s="7" t="s">
        <v>260</v>
      </c>
      <c r="J603" s="130" t="s">
        <v>262</v>
      </c>
      <c r="K603" s="130"/>
      <c r="L603" s="115"/>
      <c r="M603" s="114">
        <f t="shared" si="204"/>
        <v>28.372499999999995</v>
      </c>
      <c r="N603" s="114">
        <f t="shared" si="194"/>
        <v>17.195454545454542</v>
      </c>
      <c r="O603" s="116">
        <f t="shared" si="195"/>
        <v>9.9227272727272702</v>
      </c>
      <c r="P603" s="115">
        <f t="shared" si="196"/>
        <v>3.9406249999999994</v>
      </c>
      <c r="Q603" s="115">
        <f t="shared" si="197"/>
        <v>2.9406249999999994</v>
      </c>
      <c r="R603" s="121">
        <f t="shared" si="198"/>
        <v>-2.1954545454545418</v>
      </c>
      <c r="S603" s="116">
        <f t="shared" si="199"/>
        <v>12.059375000000001</v>
      </c>
      <c r="T603" s="116">
        <f t="shared" si="200"/>
        <v>0.4055359464982351</v>
      </c>
      <c r="U603" s="115">
        <f t="shared" si="190"/>
        <v>306.86898763169955</v>
      </c>
      <c r="V603" s="115">
        <f t="shared" si="201"/>
        <v>1675.4283096655981</v>
      </c>
      <c r="W603">
        <f t="shared" si="191"/>
        <v>1</v>
      </c>
      <c r="X603">
        <f t="shared" si="192"/>
        <v>0</v>
      </c>
      <c r="Y603">
        <f>+D603*1.65</f>
        <v>9.6524999999999981</v>
      </c>
      <c r="AA603" s="122">
        <f>+F603-Y603</f>
        <v>18.72</v>
      </c>
      <c r="AB603" s="123">
        <f t="shared" si="202"/>
        <v>3.1199999999999997</v>
      </c>
      <c r="AC603" s="123">
        <f t="shared" si="203"/>
        <v>3</v>
      </c>
    </row>
    <row r="604" spans="1:29" x14ac:dyDescent="0.25">
      <c r="A604" s="7" t="s">
        <v>421</v>
      </c>
      <c r="B604" s="7" t="s">
        <v>422</v>
      </c>
      <c r="C604" s="7">
        <v>20</v>
      </c>
      <c r="D604" s="7">
        <v>7.6</v>
      </c>
      <c r="E604" s="7">
        <v>8.9499999999999993</v>
      </c>
      <c r="F604" s="7">
        <v>68.02</v>
      </c>
      <c r="G604" s="116">
        <f t="shared" si="193"/>
        <v>56.019999999999996</v>
      </c>
      <c r="H604" s="7">
        <v>34</v>
      </c>
      <c r="I604" s="7" t="s">
        <v>260</v>
      </c>
      <c r="J604" s="130">
        <v>903</v>
      </c>
      <c r="K604" s="130" t="s">
        <v>423</v>
      </c>
      <c r="L604" s="115">
        <f t="shared" si="205"/>
        <v>2.0999999999999996</v>
      </c>
      <c r="M604" s="114">
        <f t="shared" si="204"/>
        <v>65.92</v>
      </c>
      <c r="N604" s="114">
        <f t="shared" si="194"/>
        <v>39.951515151515153</v>
      </c>
      <c r="O604" s="116">
        <f t="shared" si="195"/>
        <v>32.67878787878788</v>
      </c>
      <c r="P604" s="115">
        <f t="shared" si="196"/>
        <v>9.155555555555555</v>
      </c>
      <c r="Q604" s="115">
        <f t="shared" si="197"/>
        <v>8.155555555555555</v>
      </c>
      <c r="R604" s="121">
        <f t="shared" si="198"/>
        <v>-5.951515151515153</v>
      </c>
      <c r="S604" s="116">
        <f t="shared" si="199"/>
        <v>25.844444444444445</v>
      </c>
      <c r="T604" s="116">
        <f t="shared" si="200"/>
        <v>0.71894250513347013</v>
      </c>
      <c r="U604" s="115">
        <f t="shared" si="190"/>
        <v>129.50374866119247</v>
      </c>
      <c r="V604" s="115">
        <f t="shared" si="201"/>
        <v>901.47090324883982</v>
      </c>
      <c r="W604">
        <f t="shared" si="191"/>
        <v>0</v>
      </c>
      <c r="X604">
        <f t="shared" si="192"/>
        <v>1</v>
      </c>
      <c r="Y604">
        <v>0</v>
      </c>
      <c r="Z604">
        <f t="shared" ref="Z604:Z609" si="206">+E604*1.65</f>
        <v>14.767499999999998</v>
      </c>
      <c r="AA604" s="122">
        <f t="shared" ref="AA604:AA609" si="207">+F604-Z604</f>
        <v>53.252499999999998</v>
      </c>
      <c r="AB604" s="123">
        <f t="shared" si="202"/>
        <v>8.8754166666666663</v>
      </c>
      <c r="AC604" s="123">
        <f t="shared" si="203"/>
        <v>8</v>
      </c>
    </row>
    <row r="605" spans="1:29" x14ac:dyDescent="0.25">
      <c r="A605" s="7" t="s">
        <v>421</v>
      </c>
      <c r="B605" s="7" t="s">
        <v>422</v>
      </c>
      <c r="C605" s="7">
        <v>21</v>
      </c>
      <c r="D605" s="7">
        <v>7.55</v>
      </c>
      <c r="E605" s="7">
        <v>9</v>
      </c>
      <c r="F605" s="7">
        <v>67.95</v>
      </c>
      <c r="G605" s="116">
        <f t="shared" si="193"/>
        <v>55.95</v>
      </c>
      <c r="H605" s="7">
        <v>41</v>
      </c>
      <c r="I605" s="7" t="s">
        <v>260</v>
      </c>
      <c r="J605" s="130">
        <v>1002</v>
      </c>
      <c r="K605" s="130" t="s">
        <v>423</v>
      </c>
      <c r="L605" s="115">
        <f t="shared" si="205"/>
        <v>2.0999999999999996</v>
      </c>
      <c r="M605" s="114">
        <f t="shared" si="204"/>
        <v>65.850000000000009</v>
      </c>
      <c r="N605" s="114">
        <f t="shared" si="194"/>
        <v>39.909090909090914</v>
      </c>
      <c r="O605" s="116">
        <f t="shared" si="195"/>
        <v>32.63636363636364</v>
      </c>
      <c r="P605" s="115">
        <f t="shared" si="196"/>
        <v>9.1458333333333339</v>
      </c>
      <c r="Q605" s="115">
        <f t="shared" si="197"/>
        <v>8.1458333333333339</v>
      </c>
      <c r="R605" s="121">
        <f t="shared" si="198"/>
        <v>1.0909090909090864</v>
      </c>
      <c r="S605" s="116">
        <f t="shared" si="199"/>
        <v>32.854166666666664</v>
      </c>
      <c r="T605" s="116">
        <f t="shared" si="200"/>
        <v>0.7186897880539499</v>
      </c>
      <c r="U605" s="115">
        <f t="shared" si="190"/>
        <v>129.58445040214477</v>
      </c>
      <c r="V605" s="115">
        <f t="shared" si="201"/>
        <v>901.82305630026815</v>
      </c>
      <c r="W605">
        <f t="shared" si="191"/>
        <v>0</v>
      </c>
      <c r="X605">
        <f t="shared" si="192"/>
        <v>1</v>
      </c>
      <c r="Y605">
        <v>0</v>
      </c>
      <c r="Z605">
        <f t="shared" si="206"/>
        <v>14.85</v>
      </c>
      <c r="AA605" s="122">
        <f t="shared" si="207"/>
        <v>53.1</v>
      </c>
      <c r="AB605" s="123">
        <f t="shared" si="202"/>
        <v>8.85</v>
      </c>
      <c r="AC605" s="123">
        <f t="shared" si="203"/>
        <v>8</v>
      </c>
    </row>
    <row r="606" spans="1:29" x14ac:dyDescent="0.25">
      <c r="A606" s="7" t="s">
        <v>421</v>
      </c>
      <c r="B606" s="7" t="s">
        <v>422</v>
      </c>
      <c r="C606" s="7">
        <v>22</v>
      </c>
      <c r="D606" s="7">
        <v>5.95</v>
      </c>
      <c r="E606" s="7">
        <v>7.8</v>
      </c>
      <c r="F606" s="7">
        <v>46.410000000000004</v>
      </c>
      <c r="G606" s="116">
        <f t="shared" si="193"/>
        <v>34.410000000000004</v>
      </c>
      <c r="H606" s="7">
        <v>26</v>
      </c>
      <c r="I606" s="7" t="s">
        <v>260</v>
      </c>
      <c r="J606" s="130" t="s">
        <v>268</v>
      </c>
      <c r="K606" s="130"/>
      <c r="L606" s="115">
        <v>0</v>
      </c>
      <c r="M606" s="114">
        <f t="shared" si="204"/>
        <v>46.410000000000004</v>
      </c>
      <c r="N606" s="114">
        <f t="shared" si="194"/>
        <v>28.127272727272732</v>
      </c>
      <c r="O606" s="116">
        <f t="shared" si="195"/>
        <v>20.854545454545459</v>
      </c>
      <c r="P606" s="115">
        <f t="shared" si="196"/>
        <v>6.4458333333333337</v>
      </c>
      <c r="Q606" s="115">
        <f t="shared" si="197"/>
        <v>5.4458333333333337</v>
      </c>
      <c r="R606" s="121">
        <f t="shared" si="198"/>
        <v>-2.1272727272727323</v>
      </c>
      <c r="S606" s="116">
        <f t="shared" si="199"/>
        <v>20.554166666666667</v>
      </c>
      <c r="T606" s="116">
        <f t="shared" si="200"/>
        <v>0.58911145351823324</v>
      </c>
      <c r="U606" s="115">
        <f t="shared" si="190"/>
        <v>180.08282476024408</v>
      </c>
      <c r="V606" s="115">
        <f t="shared" si="201"/>
        <v>1122.1795989537923</v>
      </c>
      <c r="W606">
        <f t="shared" si="191"/>
        <v>0</v>
      </c>
      <c r="X606">
        <f t="shared" si="192"/>
        <v>1</v>
      </c>
      <c r="Y606">
        <v>0</v>
      </c>
      <c r="Z606">
        <f t="shared" si="206"/>
        <v>12.87</v>
      </c>
      <c r="AA606" s="122">
        <f t="shared" si="207"/>
        <v>33.540000000000006</v>
      </c>
      <c r="AB606" s="123">
        <f t="shared" si="202"/>
        <v>5.5900000000000007</v>
      </c>
      <c r="AC606" s="123">
        <f t="shared" si="203"/>
        <v>5</v>
      </c>
    </row>
    <row r="607" spans="1:29" x14ac:dyDescent="0.25">
      <c r="A607" s="7" t="s">
        <v>421</v>
      </c>
      <c r="B607" s="7" t="s">
        <v>422</v>
      </c>
      <c r="C607" s="7">
        <v>22</v>
      </c>
      <c r="D607" s="7">
        <v>5.95</v>
      </c>
      <c r="E607" s="7">
        <v>7.8</v>
      </c>
      <c r="F607" s="7">
        <v>46.410000000000004</v>
      </c>
      <c r="G607" s="116">
        <f t="shared" si="193"/>
        <v>34.410000000000004</v>
      </c>
      <c r="H607" s="7">
        <v>26</v>
      </c>
      <c r="I607" s="7" t="s">
        <v>261</v>
      </c>
      <c r="J607" s="130" t="s">
        <v>270</v>
      </c>
      <c r="K607" s="130"/>
      <c r="L607" s="115">
        <v>0</v>
      </c>
      <c r="M607" s="114">
        <f t="shared" si="204"/>
        <v>46.410000000000004</v>
      </c>
      <c r="N607" s="114">
        <f t="shared" si="194"/>
        <v>28.127272727272732</v>
      </c>
      <c r="O607" s="116">
        <f t="shared" si="195"/>
        <v>20.854545454545459</v>
      </c>
      <c r="P607" s="115">
        <f t="shared" si="196"/>
        <v>6.4458333333333337</v>
      </c>
      <c r="Q607" s="115">
        <f t="shared" si="197"/>
        <v>5.4458333333333337</v>
      </c>
      <c r="R607" s="121">
        <f t="shared" si="198"/>
        <v>-2.1272727272727323</v>
      </c>
      <c r="S607" s="116">
        <f t="shared" si="199"/>
        <v>20.554166666666667</v>
      </c>
      <c r="T607" s="116">
        <f t="shared" si="200"/>
        <v>0.58911145351823324</v>
      </c>
      <c r="U607" s="115">
        <f t="shared" si="190"/>
        <v>180.08282476024408</v>
      </c>
      <c r="V607" s="115">
        <f t="shared" si="201"/>
        <v>1122.1795989537923</v>
      </c>
      <c r="W607">
        <f t="shared" si="191"/>
        <v>0</v>
      </c>
      <c r="X607">
        <f t="shared" si="192"/>
        <v>1</v>
      </c>
      <c r="Y607">
        <v>0</v>
      </c>
      <c r="Z607">
        <f t="shared" si="206"/>
        <v>12.87</v>
      </c>
      <c r="AA607" s="122">
        <f t="shared" si="207"/>
        <v>33.540000000000006</v>
      </c>
      <c r="AB607" s="123">
        <f t="shared" si="202"/>
        <v>5.5900000000000007</v>
      </c>
      <c r="AC607" s="123">
        <f t="shared" si="203"/>
        <v>5</v>
      </c>
    </row>
    <row r="608" spans="1:29" x14ac:dyDescent="0.25">
      <c r="A608" s="7" t="s">
        <v>421</v>
      </c>
      <c r="B608" s="7" t="s">
        <v>422</v>
      </c>
      <c r="C608" s="7">
        <v>23</v>
      </c>
      <c r="D608" s="7">
        <v>5.95</v>
      </c>
      <c r="E608" s="7">
        <v>7.8</v>
      </c>
      <c r="F608" s="7">
        <v>46.410000000000004</v>
      </c>
      <c r="G608" s="116">
        <f t="shared" si="193"/>
        <v>34.410000000000004</v>
      </c>
      <c r="H608" s="7">
        <v>32</v>
      </c>
      <c r="I608" s="7" t="s">
        <v>260</v>
      </c>
      <c r="J608" s="130">
        <v>101</v>
      </c>
      <c r="K608" s="130"/>
      <c r="L608" s="115">
        <v>0</v>
      </c>
      <c r="M608" s="114">
        <f t="shared" si="204"/>
        <v>46.410000000000004</v>
      </c>
      <c r="N608" s="114">
        <f t="shared" si="194"/>
        <v>28.127272727272732</v>
      </c>
      <c r="O608" s="116">
        <f t="shared" si="195"/>
        <v>20.854545454545459</v>
      </c>
      <c r="P608" s="115">
        <f t="shared" si="196"/>
        <v>6.4458333333333337</v>
      </c>
      <c r="Q608" s="115">
        <f t="shared" si="197"/>
        <v>5.4458333333333337</v>
      </c>
      <c r="R608" s="121">
        <f t="shared" si="198"/>
        <v>3.8727272727272677</v>
      </c>
      <c r="S608" s="116">
        <f t="shared" si="199"/>
        <v>26.554166666666667</v>
      </c>
      <c r="T608" s="116">
        <f t="shared" si="200"/>
        <v>0.58911145351823324</v>
      </c>
      <c r="U608" s="115">
        <f t="shared" si="190"/>
        <v>180.08282476024408</v>
      </c>
      <c r="V608" s="115">
        <f t="shared" si="201"/>
        <v>1122.1795989537923</v>
      </c>
      <c r="W608">
        <f t="shared" si="191"/>
        <v>0</v>
      </c>
      <c r="X608">
        <f t="shared" si="192"/>
        <v>1</v>
      </c>
      <c r="Y608">
        <v>0</v>
      </c>
      <c r="Z608">
        <f t="shared" si="206"/>
        <v>12.87</v>
      </c>
      <c r="AA608" s="122">
        <f t="shared" si="207"/>
        <v>33.540000000000006</v>
      </c>
      <c r="AB608" s="123">
        <f t="shared" si="202"/>
        <v>5.5900000000000007</v>
      </c>
      <c r="AC608" s="123">
        <f t="shared" si="203"/>
        <v>5</v>
      </c>
    </row>
    <row r="609" spans="1:29" x14ac:dyDescent="0.25">
      <c r="A609" s="7" t="s">
        <v>421</v>
      </c>
      <c r="B609" s="7" t="s">
        <v>422</v>
      </c>
      <c r="C609" s="7">
        <v>23</v>
      </c>
      <c r="D609" s="7">
        <v>5.95</v>
      </c>
      <c r="E609" s="7">
        <v>7.8</v>
      </c>
      <c r="F609" s="7">
        <v>46.410000000000004</v>
      </c>
      <c r="G609" s="116">
        <f t="shared" si="193"/>
        <v>34.410000000000004</v>
      </c>
      <c r="H609" s="7">
        <v>29</v>
      </c>
      <c r="I609" s="7" t="s">
        <v>261</v>
      </c>
      <c r="J609" s="130" t="s">
        <v>263</v>
      </c>
      <c r="K609" s="130"/>
      <c r="L609" s="115">
        <v>0</v>
      </c>
      <c r="M609" s="114">
        <f t="shared" si="204"/>
        <v>46.410000000000004</v>
      </c>
      <c r="N609" s="114">
        <f t="shared" si="194"/>
        <v>28.127272727272732</v>
      </c>
      <c r="O609" s="116">
        <f t="shared" si="195"/>
        <v>20.854545454545459</v>
      </c>
      <c r="P609" s="115">
        <f t="shared" si="196"/>
        <v>6.4458333333333337</v>
      </c>
      <c r="Q609" s="115">
        <f t="shared" si="197"/>
        <v>5.4458333333333337</v>
      </c>
      <c r="R609" s="121">
        <f t="shared" si="198"/>
        <v>0.87272727272726769</v>
      </c>
      <c r="S609" s="116">
        <f t="shared" si="199"/>
        <v>23.554166666666667</v>
      </c>
      <c r="T609" s="116">
        <f t="shared" si="200"/>
        <v>0.58911145351823324</v>
      </c>
      <c r="U609" s="115">
        <f t="shared" si="190"/>
        <v>180.08282476024408</v>
      </c>
      <c r="V609" s="115">
        <f t="shared" si="201"/>
        <v>1122.1795989537923</v>
      </c>
      <c r="W609">
        <f t="shared" si="191"/>
        <v>0</v>
      </c>
      <c r="X609">
        <f t="shared" si="192"/>
        <v>1</v>
      </c>
      <c r="Y609">
        <v>0</v>
      </c>
      <c r="Z609">
        <f t="shared" si="206"/>
        <v>12.87</v>
      </c>
      <c r="AA609" s="122">
        <f t="shared" si="207"/>
        <v>33.540000000000006</v>
      </c>
      <c r="AB609" s="123">
        <f t="shared" si="202"/>
        <v>5.5900000000000007</v>
      </c>
      <c r="AC609" s="123">
        <f t="shared" si="203"/>
        <v>5</v>
      </c>
    </row>
    <row r="610" spans="1:29" x14ac:dyDescent="0.25">
      <c r="A610" s="7" t="s">
        <v>424</v>
      </c>
      <c r="B610" s="7"/>
      <c r="C610" s="7">
        <v>1</v>
      </c>
      <c r="D610" s="7">
        <v>8.9</v>
      </c>
      <c r="E610" s="7">
        <v>7.3</v>
      </c>
      <c r="F610" s="7">
        <v>64.97</v>
      </c>
      <c r="G610" s="116">
        <f t="shared" si="193"/>
        <v>52.97</v>
      </c>
      <c r="H610" s="7">
        <v>38</v>
      </c>
      <c r="I610" s="7" t="s">
        <v>261</v>
      </c>
      <c r="J610" s="130">
        <v>102</v>
      </c>
      <c r="K610" s="130"/>
      <c r="L610" s="115">
        <v>0</v>
      </c>
      <c r="M610" s="114">
        <f t="shared" si="204"/>
        <v>64.97</v>
      </c>
      <c r="N610" s="114">
        <f t="shared" si="194"/>
        <v>39.375757575757575</v>
      </c>
      <c r="O610" s="116">
        <f t="shared" si="195"/>
        <v>32.103030303030302</v>
      </c>
      <c r="P610" s="115">
        <f t="shared" si="196"/>
        <v>9.0236111111111104</v>
      </c>
      <c r="Q610" s="115">
        <f t="shared" si="197"/>
        <v>8.0236111111111104</v>
      </c>
      <c r="R610" s="121">
        <f t="shared" si="198"/>
        <v>-1.3757575757575751</v>
      </c>
      <c r="S610" s="116">
        <f t="shared" si="199"/>
        <v>29.976388888888891</v>
      </c>
      <c r="T610" s="116">
        <f t="shared" si="200"/>
        <v>0.68819020397557484</v>
      </c>
      <c r="U610" s="115">
        <f t="shared" si="190"/>
        <v>139.75929771568815</v>
      </c>
      <c r="V610" s="115">
        <f t="shared" si="201"/>
        <v>946.2223900320937</v>
      </c>
      <c r="W610">
        <f t="shared" si="191"/>
        <v>1</v>
      </c>
      <c r="X610">
        <f t="shared" si="192"/>
        <v>0</v>
      </c>
      <c r="Y610">
        <f t="shared" ref="Y610:Y619" si="208">+D610*1.65</f>
        <v>14.685</v>
      </c>
      <c r="AA610" s="122">
        <f t="shared" ref="AA610:AA619" si="209">+F610-Y610</f>
        <v>50.284999999999997</v>
      </c>
      <c r="AB610" s="123">
        <f t="shared" si="202"/>
        <v>8.3808333333333334</v>
      </c>
      <c r="AC610" s="123">
        <f t="shared" si="203"/>
        <v>8</v>
      </c>
    </row>
    <row r="611" spans="1:29" x14ac:dyDescent="0.25">
      <c r="A611" s="7" t="s">
        <v>424</v>
      </c>
      <c r="B611" s="7"/>
      <c r="C611" s="7">
        <v>1</v>
      </c>
      <c r="D611" s="7">
        <v>8.9</v>
      </c>
      <c r="E611" s="7">
        <v>7.3</v>
      </c>
      <c r="F611" s="7">
        <v>64.97</v>
      </c>
      <c r="G611" s="116">
        <f t="shared" si="193"/>
        <v>52.97</v>
      </c>
      <c r="H611" s="7">
        <v>47</v>
      </c>
      <c r="I611" s="7" t="s">
        <v>260</v>
      </c>
      <c r="J611" s="130">
        <v>802</v>
      </c>
      <c r="K611" s="130"/>
      <c r="L611" s="115">
        <v>0</v>
      </c>
      <c r="M611" s="114">
        <f t="shared" si="204"/>
        <v>64.97</v>
      </c>
      <c r="N611" s="114">
        <f t="shared" si="194"/>
        <v>39.375757575757575</v>
      </c>
      <c r="O611" s="116">
        <f t="shared" si="195"/>
        <v>32.103030303030302</v>
      </c>
      <c r="P611" s="115">
        <f t="shared" si="196"/>
        <v>9.0236111111111104</v>
      </c>
      <c r="Q611" s="115">
        <f t="shared" si="197"/>
        <v>8.0236111111111104</v>
      </c>
      <c r="R611" s="121">
        <f t="shared" si="198"/>
        <v>7.6242424242424249</v>
      </c>
      <c r="S611" s="116">
        <f t="shared" si="199"/>
        <v>38.976388888888891</v>
      </c>
      <c r="T611" s="116">
        <f t="shared" si="200"/>
        <v>0.68819020397557484</v>
      </c>
      <c r="U611" s="115">
        <f t="shared" si="190"/>
        <v>139.75929771568815</v>
      </c>
      <c r="V611" s="115">
        <f t="shared" si="201"/>
        <v>946.2223900320937</v>
      </c>
      <c r="W611">
        <f t="shared" si="191"/>
        <v>1</v>
      </c>
      <c r="X611">
        <f t="shared" si="192"/>
        <v>0</v>
      </c>
      <c r="Y611">
        <f t="shared" si="208"/>
        <v>14.685</v>
      </c>
      <c r="AA611" s="122">
        <f t="shared" si="209"/>
        <v>50.284999999999997</v>
      </c>
      <c r="AB611" s="123">
        <f t="shared" si="202"/>
        <v>8.3808333333333334</v>
      </c>
      <c r="AC611" s="123">
        <f t="shared" si="203"/>
        <v>8</v>
      </c>
    </row>
    <row r="612" spans="1:29" x14ac:dyDescent="0.25">
      <c r="A612" s="7" t="s">
        <v>424</v>
      </c>
      <c r="B612" s="7"/>
      <c r="C612" s="7">
        <v>1</v>
      </c>
      <c r="D612" s="7">
        <v>8.9</v>
      </c>
      <c r="E612" s="7">
        <v>7.3</v>
      </c>
      <c r="F612" s="7">
        <v>64.97</v>
      </c>
      <c r="G612" s="116">
        <f t="shared" si="193"/>
        <v>52.97</v>
      </c>
      <c r="H612" s="7">
        <v>13</v>
      </c>
      <c r="I612" s="7" t="s">
        <v>299</v>
      </c>
      <c r="J612" s="130" t="s">
        <v>335</v>
      </c>
      <c r="K612" s="130"/>
      <c r="L612" s="115">
        <v>0</v>
      </c>
      <c r="M612" s="114">
        <f t="shared" si="204"/>
        <v>64.97</v>
      </c>
      <c r="N612" s="114">
        <f t="shared" si="194"/>
        <v>39.375757575757575</v>
      </c>
      <c r="O612" s="116">
        <f t="shared" si="195"/>
        <v>32.103030303030302</v>
      </c>
      <c r="P612" s="115">
        <f t="shared" si="196"/>
        <v>9.0236111111111104</v>
      </c>
      <c r="Q612" s="115">
        <f t="shared" si="197"/>
        <v>8.0236111111111104</v>
      </c>
      <c r="R612" s="121">
        <f t="shared" si="198"/>
        <v>-26.375757575757575</v>
      </c>
      <c r="S612" s="116">
        <f t="shared" si="199"/>
        <v>4.9763888888888896</v>
      </c>
      <c r="T612" s="116">
        <f t="shared" si="200"/>
        <v>0.68819020397557484</v>
      </c>
      <c r="U612" s="115">
        <f t="shared" si="190"/>
        <v>139.75929771568815</v>
      </c>
      <c r="V612" s="115">
        <f t="shared" si="201"/>
        <v>946.2223900320937</v>
      </c>
      <c r="W612">
        <f t="shared" si="191"/>
        <v>1</v>
      </c>
      <c r="X612">
        <f t="shared" si="192"/>
        <v>0</v>
      </c>
      <c r="Y612">
        <f t="shared" si="208"/>
        <v>14.685</v>
      </c>
      <c r="AA612" s="122">
        <f t="shared" si="209"/>
        <v>50.284999999999997</v>
      </c>
      <c r="AB612" s="123">
        <f t="shared" si="202"/>
        <v>8.3808333333333334</v>
      </c>
      <c r="AC612" s="123">
        <f t="shared" si="203"/>
        <v>8</v>
      </c>
    </row>
    <row r="613" spans="1:29" x14ac:dyDescent="0.25">
      <c r="A613" s="7" t="s">
        <v>424</v>
      </c>
      <c r="B613" s="7"/>
      <c r="C613" s="7">
        <v>10</v>
      </c>
      <c r="D613" s="7">
        <v>8.8000000000000007</v>
      </c>
      <c r="E613" s="7">
        <v>7.4</v>
      </c>
      <c r="F613" s="7">
        <v>65.12</v>
      </c>
      <c r="G613" s="116">
        <f t="shared" si="193"/>
        <v>53.120000000000005</v>
      </c>
      <c r="H613" s="7">
        <v>37</v>
      </c>
      <c r="I613" s="7" t="s">
        <v>261</v>
      </c>
      <c r="J613" s="130">
        <v>101</v>
      </c>
      <c r="K613" s="130"/>
      <c r="L613" s="115">
        <v>0</v>
      </c>
      <c r="M613" s="114">
        <f t="shared" si="204"/>
        <v>65.12</v>
      </c>
      <c r="N613" s="114">
        <f t="shared" si="194"/>
        <v>39.466666666666669</v>
      </c>
      <c r="O613" s="116">
        <f t="shared" si="195"/>
        <v>32.193939393939395</v>
      </c>
      <c r="P613" s="115">
        <f t="shared" si="196"/>
        <v>9.0444444444444443</v>
      </c>
      <c r="Q613" s="115">
        <f t="shared" si="197"/>
        <v>8.0444444444444443</v>
      </c>
      <c r="R613" s="121">
        <f t="shared" si="198"/>
        <v>-2.4666666666666686</v>
      </c>
      <c r="S613" s="116">
        <f t="shared" si="199"/>
        <v>28.955555555555556</v>
      </c>
      <c r="T613" s="116">
        <f t="shared" si="200"/>
        <v>0.68879668049792531</v>
      </c>
      <c r="U613" s="115">
        <f t="shared" si="190"/>
        <v>139.54819277108433</v>
      </c>
      <c r="V613" s="115">
        <f t="shared" si="201"/>
        <v>945.30120481927702</v>
      </c>
      <c r="W613">
        <f t="shared" si="191"/>
        <v>1</v>
      </c>
      <c r="X613">
        <f t="shared" si="192"/>
        <v>0</v>
      </c>
      <c r="Y613">
        <f t="shared" si="208"/>
        <v>14.52</v>
      </c>
      <c r="AA613" s="122">
        <f t="shared" si="209"/>
        <v>50.600000000000009</v>
      </c>
      <c r="AB613" s="123">
        <f t="shared" si="202"/>
        <v>8.4333333333333353</v>
      </c>
      <c r="AC613" s="123">
        <f t="shared" si="203"/>
        <v>8</v>
      </c>
    </row>
    <row r="614" spans="1:29" x14ac:dyDescent="0.25">
      <c r="A614" s="7" t="s">
        <v>424</v>
      </c>
      <c r="B614" s="7"/>
      <c r="C614" s="7">
        <v>10</v>
      </c>
      <c r="D614" s="7">
        <v>8.8000000000000007</v>
      </c>
      <c r="E614" s="7">
        <v>7.4</v>
      </c>
      <c r="F614" s="7">
        <v>65.12</v>
      </c>
      <c r="G614" s="116">
        <f t="shared" si="193"/>
        <v>53.120000000000005</v>
      </c>
      <c r="H614" s="7">
        <v>31</v>
      </c>
      <c r="I614" s="7" t="s">
        <v>260</v>
      </c>
      <c r="J614" s="130">
        <v>701</v>
      </c>
      <c r="K614" s="130"/>
      <c r="L614" s="115">
        <v>0</v>
      </c>
      <c r="M614" s="114">
        <f t="shared" si="204"/>
        <v>65.12</v>
      </c>
      <c r="N614" s="114">
        <f t="shared" si="194"/>
        <v>39.466666666666669</v>
      </c>
      <c r="O614" s="116">
        <f t="shared" si="195"/>
        <v>32.193939393939395</v>
      </c>
      <c r="P614" s="115">
        <f t="shared" si="196"/>
        <v>9.0444444444444443</v>
      </c>
      <c r="Q614" s="115">
        <f t="shared" si="197"/>
        <v>8.0444444444444443</v>
      </c>
      <c r="R614" s="121">
        <f t="shared" si="198"/>
        <v>-8.4666666666666686</v>
      </c>
      <c r="S614" s="116">
        <f t="shared" si="199"/>
        <v>22.955555555555556</v>
      </c>
      <c r="T614" s="116">
        <f t="shared" si="200"/>
        <v>0.68879668049792531</v>
      </c>
      <c r="U614" s="115">
        <f t="shared" si="190"/>
        <v>139.54819277108433</v>
      </c>
      <c r="V614" s="115">
        <f t="shared" si="201"/>
        <v>945.30120481927702</v>
      </c>
      <c r="W614">
        <f t="shared" si="191"/>
        <v>1</v>
      </c>
      <c r="X614">
        <f t="shared" si="192"/>
        <v>0</v>
      </c>
      <c r="Y614">
        <f t="shared" si="208"/>
        <v>14.52</v>
      </c>
      <c r="AA614" s="122">
        <f t="shared" si="209"/>
        <v>50.600000000000009</v>
      </c>
      <c r="AB614" s="123">
        <f t="shared" si="202"/>
        <v>8.4333333333333353</v>
      </c>
      <c r="AC614" s="123">
        <f t="shared" si="203"/>
        <v>8</v>
      </c>
    </row>
    <row r="615" spans="1:29" x14ac:dyDescent="0.25">
      <c r="A615" s="7" t="s">
        <v>424</v>
      </c>
      <c r="B615" s="7"/>
      <c r="C615" s="7">
        <v>10</v>
      </c>
      <c r="D615" s="7">
        <v>8.8000000000000007</v>
      </c>
      <c r="E615" s="7">
        <v>7.4</v>
      </c>
      <c r="F615" s="7">
        <v>65.12</v>
      </c>
      <c r="G615" s="116">
        <f t="shared" si="193"/>
        <v>53.120000000000005</v>
      </c>
      <c r="H615" s="7">
        <v>13</v>
      </c>
      <c r="I615" s="7" t="s">
        <v>299</v>
      </c>
      <c r="J615" s="130" t="s">
        <v>425</v>
      </c>
      <c r="K615" s="130"/>
      <c r="L615" s="115">
        <v>0</v>
      </c>
      <c r="M615" s="114">
        <f t="shared" si="204"/>
        <v>65.12</v>
      </c>
      <c r="N615" s="114">
        <f t="shared" si="194"/>
        <v>39.466666666666669</v>
      </c>
      <c r="O615" s="116">
        <f t="shared" si="195"/>
        <v>32.193939393939395</v>
      </c>
      <c r="P615" s="115">
        <f t="shared" si="196"/>
        <v>9.0444444444444443</v>
      </c>
      <c r="Q615" s="115">
        <f t="shared" si="197"/>
        <v>8.0444444444444443</v>
      </c>
      <c r="R615" s="121">
        <f t="shared" si="198"/>
        <v>-26.466666666666669</v>
      </c>
      <c r="S615" s="116">
        <f t="shared" si="199"/>
        <v>4.9555555555555557</v>
      </c>
      <c r="T615" s="116">
        <f t="shared" si="200"/>
        <v>0.68879668049792531</v>
      </c>
      <c r="U615" s="115">
        <f t="shared" si="190"/>
        <v>139.54819277108433</v>
      </c>
      <c r="V615" s="115">
        <f t="shared" si="201"/>
        <v>945.30120481927702</v>
      </c>
      <c r="W615">
        <f t="shared" si="191"/>
        <v>1</v>
      </c>
      <c r="X615">
        <f t="shared" si="192"/>
        <v>0</v>
      </c>
      <c r="Y615">
        <f t="shared" si="208"/>
        <v>14.52</v>
      </c>
      <c r="AA615" s="122">
        <f t="shared" si="209"/>
        <v>50.600000000000009</v>
      </c>
      <c r="AB615" s="123">
        <f t="shared" si="202"/>
        <v>8.4333333333333353</v>
      </c>
      <c r="AC615" s="123">
        <f t="shared" si="203"/>
        <v>8</v>
      </c>
    </row>
    <row r="616" spans="1:29" x14ac:dyDescent="0.25">
      <c r="A616" s="7" t="s">
        <v>424</v>
      </c>
      <c r="B616" s="7"/>
      <c r="C616" s="7">
        <v>2</v>
      </c>
      <c r="D616" s="7">
        <v>8.9</v>
      </c>
      <c r="E616" s="7">
        <v>7.4</v>
      </c>
      <c r="F616" s="7">
        <v>65.86</v>
      </c>
      <c r="G616" s="116">
        <f t="shared" si="193"/>
        <v>53.86</v>
      </c>
      <c r="H616" s="7">
        <v>33</v>
      </c>
      <c r="I616" s="7" t="s">
        <v>261</v>
      </c>
      <c r="J616" s="130">
        <v>201</v>
      </c>
      <c r="K616" s="130"/>
      <c r="L616" s="115">
        <v>0</v>
      </c>
      <c r="M616" s="114">
        <f t="shared" si="204"/>
        <v>65.86</v>
      </c>
      <c r="N616" s="114">
        <f t="shared" si="194"/>
        <v>39.915151515151514</v>
      </c>
      <c r="O616" s="116">
        <f t="shared" si="195"/>
        <v>32.642424242424241</v>
      </c>
      <c r="P616" s="115">
        <f t="shared" si="196"/>
        <v>9.1472222222222221</v>
      </c>
      <c r="Q616" s="115">
        <f t="shared" si="197"/>
        <v>8.1472222222222221</v>
      </c>
      <c r="R616" s="121">
        <f t="shared" si="198"/>
        <v>-6.9151515151515142</v>
      </c>
      <c r="S616" s="116">
        <f t="shared" si="199"/>
        <v>24.852777777777778</v>
      </c>
      <c r="T616" s="116">
        <f t="shared" si="200"/>
        <v>0.69175443103005396</v>
      </c>
      <c r="U616" s="115">
        <f t="shared" si="190"/>
        <v>138.52395098403267</v>
      </c>
      <c r="V616" s="115">
        <f t="shared" si="201"/>
        <v>940.83178611214248</v>
      </c>
      <c r="W616">
        <f t="shared" si="191"/>
        <v>1</v>
      </c>
      <c r="X616">
        <f t="shared" si="192"/>
        <v>0</v>
      </c>
      <c r="Y616">
        <f t="shared" si="208"/>
        <v>14.685</v>
      </c>
      <c r="AA616" s="122">
        <f t="shared" si="209"/>
        <v>51.174999999999997</v>
      </c>
      <c r="AB616" s="123">
        <f t="shared" si="202"/>
        <v>8.5291666666666668</v>
      </c>
      <c r="AC616" s="123">
        <f t="shared" si="203"/>
        <v>8</v>
      </c>
    </row>
    <row r="617" spans="1:29" x14ac:dyDescent="0.25">
      <c r="A617" s="7" t="s">
        <v>424</v>
      </c>
      <c r="B617" s="7"/>
      <c r="C617" s="7">
        <v>2</v>
      </c>
      <c r="D617" s="7">
        <v>8.9</v>
      </c>
      <c r="E617" s="7">
        <v>7.4</v>
      </c>
      <c r="F617" s="7">
        <v>65.86</v>
      </c>
      <c r="G617" s="116">
        <f t="shared" si="193"/>
        <v>53.86</v>
      </c>
      <c r="H617" s="7">
        <v>35</v>
      </c>
      <c r="I617" s="7" t="s">
        <v>260</v>
      </c>
      <c r="J617" s="130">
        <v>601</v>
      </c>
      <c r="K617" s="130"/>
      <c r="L617" s="115">
        <v>0</v>
      </c>
      <c r="M617" s="114">
        <f t="shared" si="204"/>
        <v>65.86</v>
      </c>
      <c r="N617" s="114">
        <f t="shared" si="194"/>
        <v>39.915151515151514</v>
      </c>
      <c r="O617" s="116">
        <f t="shared" si="195"/>
        <v>32.642424242424241</v>
      </c>
      <c r="P617" s="115">
        <f t="shared" si="196"/>
        <v>9.1472222222222221</v>
      </c>
      <c r="Q617" s="115">
        <f t="shared" si="197"/>
        <v>8.1472222222222221</v>
      </c>
      <c r="R617" s="121">
        <f t="shared" si="198"/>
        <v>-4.9151515151515142</v>
      </c>
      <c r="S617" s="116">
        <f t="shared" si="199"/>
        <v>26.852777777777778</v>
      </c>
      <c r="T617" s="116">
        <f t="shared" si="200"/>
        <v>0.69175443103005396</v>
      </c>
      <c r="U617" s="115">
        <f t="shared" si="190"/>
        <v>138.52395098403267</v>
      </c>
      <c r="V617" s="115">
        <f t="shared" si="201"/>
        <v>940.83178611214248</v>
      </c>
      <c r="W617">
        <f t="shared" si="191"/>
        <v>1</v>
      </c>
      <c r="X617">
        <f t="shared" si="192"/>
        <v>0</v>
      </c>
      <c r="Y617">
        <f t="shared" si="208"/>
        <v>14.685</v>
      </c>
      <c r="AA617" s="122">
        <f t="shared" si="209"/>
        <v>51.174999999999997</v>
      </c>
      <c r="AB617" s="123">
        <f t="shared" si="202"/>
        <v>8.5291666666666668</v>
      </c>
      <c r="AC617" s="123">
        <f t="shared" si="203"/>
        <v>8</v>
      </c>
    </row>
    <row r="618" spans="1:29" x14ac:dyDescent="0.25">
      <c r="A618" s="7" t="s">
        <v>424</v>
      </c>
      <c r="B618" s="7"/>
      <c r="C618" s="7">
        <v>2</v>
      </c>
      <c r="D618" s="7">
        <v>8.9</v>
      </c>
      <c r="E618" s="7">
        <v>7.4</v>
      </c>
      <c r="F618" s="7">
        <v>65.86</v>
      </c>
      <c r="G618" s="116">
        <f t="shared" si="193"/>
        <v>53.86</v>
      </c>
      <c r="H618" s="7">
        <v>21</v>
      </c>
      <c r="I618" s="7" t="s">
        <v>299</v>
      </c>
      <c r="J618" s="130" t="s">
        <v>302</v>
      </c>
      <c r="K618" s="130"/>
      <c r="L618" s="115">
        <v>0</v>
      </c>
      <c r="M618" s="114">
        <f t="shared" si="204"/>
        <v>65.86</v>
      </c>
      <c r="N618" s="114">
        <f t="shared" si="194"/>
        <v>39.915151515151514</v>
      </c>
      <c r="O618" s="116">
        <f t="shared" si="195"/>
        <v>32.642424242424241</v>
      </c>
      <c r="P618" s="115">
        <f t="shared" si="196"/>
        <v>9.1472222222222221</v>
      </c>
      <c r="Q618" s="115">
        <f t="shared" si="197"/>
        <v>8.1472222222222221</v>
      </c>
      <c r="R618" s="121">
        <f t="shared" si="198"/>
        <v>-18.915151515151514</v>
      </c>
      <c r="S618" s="116">
        <f t="shared" si="199"/>
        <v>12.852777777777778</v>
      </c>
      <c r="T618" s="116">
        <f t="shared" si="200"/>
        <v>0.69175443103005396</v>
      </c>
      <c r="U618" s="115">
        <f t="shared" si="190"/>
        <v>138.52395098403267</v>
      </c>
      <c r="V618" s="115">
        <f t="shared" si="201"/>
        <v>940.83178611214248</v>
      </c>
      <c r="W618">
        <f t="shared" si="191"/>
        <v>1</v>
      </c>
      <c r="X618">
        <f t="shared" si="192"/>
        <v>0</v>
      </c>
      <c r="Y618">
        <f t="shared" si="208"/>
        <v>14.685</v>
      </c>
      <c r="AA618" s="122">
        <f t="shared" si="209"/>
        <v>51.174999999999997</v>
      </c>
      <c r="AB618" s="123">
        <f t="shared" si="202"/>
        <v>8.5291666666666668</v>
      </c>
      <c r="AC618" s="123">
        <f t="shared" si="203"/>
        <v>8</v>
      </c>
    </row>
    <row r="619" spans="1:29" x14ac:dyDescent="0.25">
      <c r="A619" s="7" t="s">
        <v>424</v>
      </c>
      <c r="B619" s="7"/>
      <c r="C619" s="7">
        <v>2</v>
      </c>
      <c r="D619" s="7">
        <v>8.9</v>
      </c>
      <c r="E619" s="7">
        <v>7.4</v>
      </c>
      <c r="F619" s="7">
        <v>65.86</v>
      </c>
      <c r="G619" s="116">
        <f t="shared" si="193"/>
        <v>53.86</v>
      </c>
      <c r="H619" s="7">
        <v>33</v>
      </c>
      <c r="I619" s="7" t="s">
        <v>299</v>
      </c>
      <c r="J619" s="130" t="s">
        <v>309</v>
      </c>
      <c r="K619" s="130"/>
      <c r="L619" s="115">
        <v>0</v>
      </c>
      <c r="M619" s="114">
        <f t="shared" si="204"/>
        <v>65.86</v>
      </c>
      <c r="N619" s="114">
        <f t="shared" si="194"/>
        <v>39.915151515151514</v>
      </c>
      <c r="O619" s="116">
        <f t="shared" si="195"/>
        <v>32.642424242424241</v>
      </c>
      <c r="P619" s="115">
        <f t="shared" si="196"/>
        <v>9.1472222222222221</v>
      </c>
      <c r="Q619" s="115">
        <f t="shared" si="197"/>
        <v>8.1472222222222221</v>
      </c>
      <c r="R619" s="121">
        <f t="shared" si="198"/>
        <v>-6.9151515151515142</v>
      </c>
      <c r="S619" s="116">
        <f t="shared" si="199"/>
        <v>24.852777777777778</v>
      </c>
      <c r="T619" s="116">
        <f t="shared" si="200"/>
        <v>0.69175443103005396</v>
      </c>
      <c r="U619" s="115">
        <f t="shared" si="190"/>
        <v>138.52395098403267</v>
      </c>
      <c r="V619" s="115">
        <f t="shared" si="201"/>
        <v>940.83178611214248</v>
      </c>
      <c r="W619">
        <f t="shared" si="191"/>
        <v>1</v>
      </c>
      <c r="X619">
        <f t="shared" si="192"/>
        <v>0</v>
      </c>
      <c r="Y619">
        <f t="shared" si="208"/>
        <v>14.685</v>
      </c>
      <c r="AA619" s="122">
        <f t="shared" si="209"/>
        <v>51.174999999999997</v>
      </c>
      <c r="AB619" s="123">
        <f t="shared" si="202"/>
        <v>8.5291666666666668</v>
      </c>
      <c r="AC619" s="123">
        <f t="shared" si="203"/>
        <v>8</v>
      </c>
    </row>
    <row r="620" spans="1:29" x14ac:dyDescent="0.25">
      <c r="A620" s="7" t="s">
        <v>424</v>
      </c>
      <c r="B620" s="7"/>
      <c r="C620" s="7">
        <v>6</v>
      </c>
      <c r="D620" s="7">
        <v>8.6999999999999993</v>
      </c>
      <c r="E620" s="7">
        <v>9</v>
      </c>
      <c r="F620" s="7">
        <v>78.3</v>
      </c>
      <c r="G620" s="116">
        <f t="shared" si="193"/>
        <v>66.3</v>
      </c>
      <c r="H620" s="7">
        <v>29</v>
      </c>
      <c r="I620" s="7" t="s">
        <v>260</v>
      </c>
      <c r="J620" s="130" t="s">
        <v>268</v>
      </c>
      <c r="K620" s="130"/>
      <c r="L620" s="115">
        <v>0</v>
      </c>
      <c r="M620" s="114">
        <f t="shared" si="204"/>
        <v>78.3</v>
      </c>
      <c r="N620" s="114">
        <f t="shared" si="194"/>
        <v>47.454545454545453</v>
      </c>
      <c r="O620" s="116">
        <f t="shared" si="195"/>
        <v>40.18181818181818</v>
      </c>
      <c r="P620" s="115">
        <f t="shared" si="196"/>
        <v>10.875</v>
      </c>
      <c r="Q620" s="115">
        <f t="shared" si="197"/>
        <v>9.875</v>
      </c>
      <c r="R620" s="121">
        <f t="shared" si="198"/>
        <v>-18.454545454545453</v>
      </c>
      <c r="S620" s="116">
        <f t="shared" si="199"/>
        <v>19.125</v>
      </c>
      <c r="T620" s="116">
        <f t="shared" si="200"/>
        <v>0.73421926910299007</v>
      </c>
      <c r="U620" s="115">
        <f t="shared" si="190"/>
        <v>124.7285067873303</v>
      </c>
      <c r="V620" s="115">
        <f t="shared" si="201"/>
        <v>880.63348416289591</v>
      </c>
      <c r="W620">
        <f t="shared" si="191"/>
        <v>0</v>
      </c>
      <c r="X620">
        <f t="shared" si="192"/>
        <v>1</v>
      </c>
      <c r="Y620">
        <v>0</v>
      </c>
      <c r="Z620">
        <f>+E620*1.65</f>
        <v>14.85</v>
      </c>
      <c r="AA620" s="122">
        <f>+F620-Z620</f>
        <v>63.449999999999996</v>
      </c>
      <c r="AB620" s="123">
        <f t="shared" si="202"/>
        <v>10.574999999999999</v>
      </c>
      <c r="AC620" s="123">
        <f t="shared" si="203"/>
        <v>10</v>
      </c>
    </row>
    <row r="621" spans="1:29" x14ac:dyDescent="0.25">
      <c r="A621" s="7" t="s">
        <v>424</v>
      </c>
      <c r="B621" s="7"/>
      <c r="C621" s="7">
        <v>6</v>
      </c>
      <c r="D621" s="7">
        <v>8.6999999999999993</v>
      </c>
      <c r="E621" s="7">
        <v>9</v>
      </c>
      <c r="F621" s="7">
        <v>78.3</v>
      </c>
      <c r="G621" s="116">
        <f t="shared" si="193"/>
        <v>66.3</v>
      </c>
      <c r="H621" s="7">
        <v>24</v>
      </c>
      <c r="I621" s="7" t="s">
        <v>260</v>
      </c>
      <c r="J621" s="130" t="s">
        <v>270</v>
      </c>
      <c r="K621" s="130"/>
      <c r="L621" s="115">
        <v>0</v>
      </c>
      <c r="M621" s="114">
        <f t="shared" si="204"/>
        <v>78.3</v>
      </c>
      <c r="N621" s="114">
        <f t="shared" si="194"/>
        <v>47.454545454545453</v>
      </c>
      <c r="O621" s="116">
        <f t="shared" si="195"/>
        <v>40.18181818181818</v>
      </c>
      <c r="P621" s="115">
        <f t="shared" si="196"/>
        <v>10.875</v>
      </c>
      <c r="Q621" s="115">
        <f t="shared" si="197"/>
        <v>9.875</v>
      </c>
      <c r="R621" s="121">
        <f t="shared" si="198"/>
        <v>-23.454545454545453</v>
      </c>
      <c r="S621" s="116">
        <f t="shared" si="199"/>
        <v>14.125</v>
      </c>
      <c r="T621" s="116">
        <f t="shared" si="200"/>
        <v>0.73421926910299007</v>
      </c>
      <c r="U621" s="115">
        <f t="shared" si="190"/>
        <v>124.7285067873303</v>
      </c>
      <c r="V621" s="115">
        <f t="shared" si="201"/>
        <v>880.63348416289591</v>
      </c>
      <c r="W621">
        <f t="shared" si="191"/>
        <v>0</v>
      </c>
      <c r="X621">
        <f t="shared" si="192"/>
        <v>1</v>
      </c>
      <c r="Y621">
        <v>0</v>
      </c>
      <c r="Z621">
        <f>+E621*1.65</f>
        <v>14.85</v>
      </c>
      <c r="AA621" s="122">
        <f>+F621-Z621</f>
        <v>63.449999999999996</v>
      </c>
      <c r="AB621" s="123">
        <f t="shared" si="202"/>
        <v>10.574999999999999</v>
      </c>
      <c r="AC621" s="123">
        <f t="shared" si="203"/>
        <v>10</v>
      </c>
    </row>
    <row r="622" spans="1:29" x14ac:dyDescent="0.25">
      <c r="A622" s="7" t="s">
        <v>424</v>
      </c>
      <c r="B622" s="7"/>
      <c r="C622" s="7">
        <v>6</v>
      </c>
      <c r="D622" s="7">
        <v>8.6999999999999993</v>
      </c>
      <c r="E622" s="7">
        <v>9</v>
      </c>
      <c r="F622" s="7">
        <v>78.3</v>
      </c>
      <c r="G622" s="116">
        <f t="shared" si="193"/>
        <v>66.3</v>
      </c>
      <c r="H622" s="7">
        <v>24</v>
      </c>
      <c r="I622" s="7" t="s">
        <v>261</v>
      </c>
      <c r="J622" s="130" t="s">
        <v>263</v>
      </c>
      <c r="K622" s="130"/>
      <c r="L622" s="115">
        <v>0</v>
      </c>
      <c r="M622" s="114">
        <f t="shared" si="204"/>
        <v>78.3</v>
      </c>
      <c r="N622" s="114">
        <f t="shared" si="194"/>
        <v>47.454545454545453</v>
      </c>
      <c r="O622" s="116">
        <f t="shared" si="195"/>
        <v>40.18181818181818</v>
      </c>
      <c r="P622" s="115">
        <f t="shared" si="196"/>
        <v>10.875</v>
      </c>
      <c r="Q622" s="115">
        <f t="shared" si="197"/>
        <v>9.875</v>
      </c>
      <c r="R622" s="121">
        <f t="shared" si="198"/>
        <v>-23.454545454545453</v>
      </c>
      <c r="S622" s="116">
        <f t="shared" si="199"/>
        <v>14.125</v>
      </c>
      <c r="T622" s="116">
        <f t="shared" si="200"/>
        <v>0.73421926910299007</v>
      </c>
      <c r="U622" s="115">
        <f t="shared" si="190"/>
        <v>124.7285067873303</v>
      </c>
      <c r="V622" s="115">
        <f t="shared" si="201"/>
        <v>880.63348416289591</v>
      </c>
      <c r="W622">
        <f t="shared" si="191"/>
        <v>0</v>
      </c>
      <c r="X622">
        <f t="shared" si="192"/>
        <v>1</v>
      </c>
      <c r="Y622">
        <v>0</v>
      </c>
      <c r="Z622">
        <f>+E622*1.65</f>
        <v>14.85</v>
      </c>
      <c r="AA622" s="122">
        <f>+F622-Z622</f>
        <v>63.449999999999996</v>
      </c>
      <c r="AB622" s="123">
        <f t="shared" si="202"/>
        <v>10.574999999999999</v>
      </c>
      <c r="AC622" s="123">
        <f t="shared" si="203"/>
        <v>10</v>
      </c>
    </row>
    <row r="623" spans="1:29" x14ac:dyDescent="0.25">
      <c r="A623" s="7" t="s">
        <v>424</v>
      </c>
      <c r="B623" s="7"/>
      <c r="C623" s="7">
        <v>3</v>
      </c>
      <c r="D623" s="7">
        <v>8.9</v>
      </c>
      <c r="E623" s="7">
        <v>7.3</v>
      </c>
      <c r="F623" s="7">
        <v>64.97</v>
      </c>
      <c r="G623" s="116">
        <f t="shared" si="193"/>
        <v>52.97</v>
      </c>
      <c r="H623" s="7">
        <v>31</v>
      </c>
      <c r="I623" s="7" t="s">
        <v>261</v>
      </c>
      <c r="J623" s="130">
        <v>202</v>
      </c>
      <c r="K623" s="130"/>
      <c r="L623" s="115">
        <v>0</v>
      </c>
      <c r="M623" s="114">
        <f t="shared" si="204"/>
        <v>64.97</v>
      </c>
      <c r="N623" s="114">
        <f t="shared" si="194"/>
        <v>39.375757575757575</v>
      </c>
      <c r="O623" s="116">
        <f t="shared" si="195"/>
        <v>32.103030303030302</v>
      </c>
      <c r="P623" s="115">
        <f t="shared" si="196"/>
        <v>9.0236111111111104</v>
      </c>
      <c r="Q623" s="115">
        <f t="shared" si="197"/>
        <v>8.0236111111111104</v>
      </c>
      <c r="R623" s="121">
        <f t="shared" si="198"/>
        <v>-8.3757575757575751</v>
      </c>
      <c r="S623" s="116">
        <f t="shared" si="199"/>
        <v>22.976388888888891</v>
      </c>
      <c r="T623" s="116">
        <f t="shared" si="200"/>
        <v>0.68819020397557484</v>
      </c>
      <c r="U623" s="115">
        <f t="shared" si="190"/>
        <v>139.75929771568815</v>
      </c>
      <c r="V623" s="115">
        <f t="shared" si="201"/>
        <v>946.2223900320937</v>
      </c>
      <c r="W623">
        <f t="shared" si="191"/>
        <v>1</v>
      </c>
      <c r="X623">
        <f t="shared" si="192"/>
        <v>0</v>
      </c>
      <c r="Y623">
        <f t="shared" ref="Y623:Y643" si="210">+D623*1.65</f>
        <v>14.685</v>
      </c>
      <c r="AA623" s="122">
        <f t="shared" ref="AA623:AA643" si="211">+F623-Y623</f>
        <v>50.284999999999997</v>
      </c>
      <c r="AB623" s="123">
        <f t="shared" si="202"/>
        <v>8.3808333333333334</v>
      </c>
      <c r="AC623" s="123">
        <f t="shared" si="203"/>
        <v>8</v>
      </c>
    </row>
    <row r="624" spans="1:29" x14ac:dyDescent="0.25">
      <c r="A624" s="7" t="s">
        <v>424</v>
      </c>
      <c r="B624" s="7"/>
      <c r="C624" s="7">
        <v>3</v>
      </c>
      <c r="D624" s="7">
        <v>8.9</v>
      </c>
      <c r="E624" s="7">
        <v>7.3</v>
      </c>
      <c r="F624" s="7">
        <v>64.97</v>
      </c>
      <c r="G624" s="116">
        <f t="shared" si="193"/>
        <v>52.97</v>
      </c>
      <c r="H624" s="7">
        <v>37</v>
      </c>
      <c r="I624" s="7" t="s">
        <v>260</v>
      </c>
      <c r="J624" s="130">
        <v>602</v>
      </c>
      <c r="K624" s="130"/>
      <c r="L624" s="115">
        <v>0</v>
      </c>
      <c r="M624" s="114">
        <f t="shared" si="204"/>
        <v>64.97</v>
      </c>
      <c r="N624" s="114">
        <f t="shared" si="194"/>
        <v>39.375757575757575</v>
      </c>
      <c r="O624" s="116">
        <f t="shared" si="195"/>
        <v>32.103030303030302</v>
      </c>
      <c r="P624" s="115">
        <f t="shared" si="196"/>
        <v>9.0236111111111104</v>
      </c>
      <c r="Q624" s="115">
        <f t="shared" si="197"/>
        <v>8.0236111111111104</v>
      </c>
      <c r="R624" s="121">
        <f t="shared" si="198"/>
        <v>-2.3757575757575751</v>
      </c>
      <c r="S624" s="116">
        <f t="shared" si="199"/>
        <v>28.976388888888891</v>
      </c>
      <c r="T624" s="116">
        <f t="shared" si="200"/>
        <v>0.68819020397557484</v>
      </c>
      <c r="U624" s="115">
        <f t="shared" si="190"/>
        <v>139.75929771568815</v>
      </c>
      <c r="V624" s="115">
        <f t="shared" si="201"/>
        <v>946.2223900320937</v>
      </c>
      <c r="W624">
        <f t="shared" si="191"/>
        <v>1</v>
      </c>
      <c r="X624">
        <f t="shared" si="192"/>
        <v>0</v>
      </c>
      <c r="Y624">
        <f t="shared" si="210"/>
        <v>14.685</v>
      </c>
      <c r="AA624" s="122">
        <f t="shared" si="211"/>
        <v>50.284999999999997</v>
      </c>
      <c r="AB624" s="123">
        <f t="shared" si="202"/>
        <v>8.3808333333333334</v>
      </c>
      <c r="AC624" s="123">
        <f t="shared" si="203"/>
        <v>8</v>
      </c>
    </row>
    <row r="625" spans="1:29" x14ac:dyDescent="0.25">
      <c r="A625" s="7" t="s">
        <v>424</v>
      </c>
      <c r="B625" s="7"/>
      <c r="C625" s="7">
        <v>8</v>
      </c>
      <c r="D625" s="7">
        <v>8.8000000000000007</v>
      </c>
      <c r="E625" s="7">
        <v>7.4</v>
      </c>
      <c r="F625" s="7">
        <v>65.12</v>
      </c>
      <c r="G625" s="116">
        <f t="shared" si="193"/>
        <v>53.120000000000005</v>
      </c>
      <c r="H625" s="7">
        <v>34</v>
      </c>
      <c r="I625" s="7" t="s">
        <v>261</v>
      </c>
      <c r="J625" s="130">
        <v>401</v>
      </c>
      <c r="K625" s="130"/>
      <c r="L625" s="115">
        <v>0</v>
      </c>
      <c r="M625" s="114">
        <f t="shared" si="204"/>
        <v>65.12</v>
      </c>
      <c r="N625" s="114">
        <f t="shared" si="194"/>
        <v>39.466666666666669</v>
      </c>
      <c r="O625" s="116">
        <f t="shared" si="195"/>
        <v>32.193939393939395</v>
      </c>
      <c r="P625" s="115">
        <f t="shared" si="196"/>
        <v>9.0444444444444443</v>
      </c>
      <c r="Q625" s="115">
        <f t="shared" si="197"/>
        <v>8.0444444444444443</v>
      </c>
      <c r="R625" s="121">
        <f t="shared" si="198"/>
        <v>-5.4666666666666686</v>
      </c>
      <c r="S625" s="116">
        <f t="shared" si="199"/>
        <v>25.955555555555556</v>
      </c>
      <c r="T625" s="116">
        <f t="shared" si="200"/>
        <v>0.68879668049792531</v>
      </c>
      <c r="U625" s="115">
        <f t="shared" si="190"/>
        <v>139.54819277108433</v>
      </c>
      <c r="V625" s="115">
        <f t="shared" si="201"/>
        <v>945.30120481927702</v>
      </c>
      <c r="W625">
        <f t="shared" si="191"/>
        <v>1</v>
      </c>
      <c r="X625">
        <f t="shared" si="192"/>
        <v>0</v>
      </c>
      <c r="Y625">
        <f t="shared" si="210"/>
        <v>14.52</v>
      </c>
      <c r="AA625" s="122">
        <f t="shared" si="211"/>
        <v>50.600000000000009</v>
      </c>
      <c r="AB625" s="123">
        <f t="shared" si="202"/>
        <v>8.4333333333333353</v>
      </c>
      <c r="AC625" s="123">
        <f t="shared" si="203"/>
        <v>8</v>
      </c>
    </row>
    <row r="626" spans="1:29" x14ac:dyDescent="0.25">
      <c r="A626" s="7" t="s">
        <v>424</v>
      </c>
      <c r="B626" s="7"/>
      <c r="C626" s="7">
        <v>8</v>
      </c>
      <c r="D626" s="7">
        <v>8.8000000000000007</v>
      </c>
      <c r="E626" s="7">
        <v>7.4</v>
      </c>
      <c r="F626" s="7">
        <v>65.12</v>
      </c>
      <c r="G626" s="116">
        <f t="shared" si="193"/>
        <v>53.120000000000005</v>
      </c>
      <c r="H626" s="7">
        <v>36</v>
      </c>
      <c r="I626" s="7" t="s">
        <v>260</v>
      </c>
      <c r="J626" s="130">
        <v>702</v>
      </c>
      <c r="K626" s="130"/>
      <c r="L626" s="115">
        <v>0</v>
      </c>
      <c r="M626" s="114">
        <f t="shared" si="204"/>
        <v>65.12</v>
      </c>
      <c r="N626" s="114">
        <f t="shared" si="194"/>
        <v>39.466666666666669</v>
      </c>
      <c r="O626" s="116">
        <f t="shared" si="195"/>
        <v>32.193939393939395</v>
      </c>
      <c r="P626" s="115">
        <f t="shared" si="196"/>
        <v>9.0444444444444443</v>
      </c>
      <c r="Q626" s="115">
        <f t="shared" si="197"/>
        <v>8.0444444444444443</v>
      </c>
      <c r="R626" s="121">
        <f t="shared" si="198"/>
        <v>-3.4666666666666686</v>
      </c>
      <c r="S626" s="116">
        <f t="shared" si="199"/>
        <v>27.955555555555556</v>
      </c>
      <c r="T626" s="116">
        <f t="shared" si="200"/>
        <v>0.68879668049792531</v>
      </c>
      <c r="U626" s="115">
        <f t="shared" si="190"/>
        <v>139.54819277108433</v>
      </c>
      <c r="V626" s="115">
        <f t="shared" si="201"/>
        <v>945.30120481927702</v>
      </c>
      <c r="W626">
        <f t="shared" si="191"/>
        <v>1</v>
      </c>
      <c r="X626">
        <f t="shared" si="192"/>
        <v>0</v>
      </c>
      <c r="Y626">
        <f t="shared" si="210"/>
        <v>14.52</v>
      </c>
      <c r="AA626" s="122">
        <f t="shared" si="211"/>
        <v>50.600000000000009</v>
      </c>
      <c r="AB626" s="123">
        <f t="shared" si="202"/>
        <v>8.4333333333333353</v>
      </c>
      <c r="AC626" s="123">
        <f t="shared" si="203"/>
        <v>8</v>
      </c>
    </row>
    <row r="627" spans="1:29" x14ac:dyDescent="0.25">
      <c r="A627" s="7" t="s">
        <v>424</v>
      </c>
      <c r="B627" s="7"/>
      <c r="C627" s="7">
        <v>4</v>
      </c>
      <c r="D627" s="7">
        <v>8.9</v>
      </c>
      <c r="E627" s="7">
        <v>7.3</v>
      </c>
      <c r="F627" s="7">
        <v>64.97</v>
      </c>
      <c r="G627" s="116">
        <f t="shared" si="193"/>
        <v>52.97</v>
      </c>
      <c r="H627" s="7">
        <v>39</v>
      </c>
      <c r="I627" s="7" t="s">
        <v>261</v>
      </c>
      <c r="J627" s="130">
        <v>302</v>
      </c>
      <c r="K627" s="130"/>
      <c r="L627" s="115">
        <v>0</v>
      </c>
      <c r="M627" s="114">
        <f t="shared" si="204"/>
        <v>64.97</v>
      </c>
      <c r="N627" s="114">
        <f t="shared" si="194"/>
        <v>39.375757575757575</v>
      </c>
      <c r="O627" s="116">
        <f t="shared" si="195"/>
        <v>32.103030303030302</v>
      </c>
      <c r="P627" s="115">
        <f t="shared" si="196"/>
        <v>9.0236111111111104</v>
      </c>
      <c r="Q627" s="115">
        <f t="shared" si="197"/>
        <v>8.0236111111111104</v>
      </c>
      <c r="R627" s="121">
        <f t="shared" si="198"/>
        <v>-0.37575757575757507</v>
      </c>
      <c r="S627" s="116">
        <f t="shared" si="199"/>
        <v>30.976388888888891</v>
      </c>
      <c r="T627" s="116">
        <f t="shared" si="200"/>
        <v>0.68819020397557484</v>
      </c>
      <c r="U627" s="115">
        <f t="shared" si="190"/>
        <v>139.75929771568815</v>
      </c>
      <c r="V627" s="115">
        <f t="shared" si="201"/>
        <v>946.2223900320937</v>
      </c>
      <c r="W627">
        <f t="shared" si="191"/>
        <v>1</v>
      </c>
      <c r="X627">
        <f t="shared" si="192"/>
        <v>0</v>
      </c>
      <c r="Y627">
        <f t="shared" si="210"/>
        <v>14.685</v>
      </c>
      <c r="AA627" s="122">
        <f t="shared" si="211"/>
        <v>50.284999999999997</v>
      </c>
      <c r="AB627" s="123">
        <f t="shared" si="202"/>
        <v>8.3808333333333334</v>
      </c>
      <c r="AC627" s="123">
        <f t="shared" si="203"/>
        <v>8</v>
      </c>
    </row>
    <row r="628" spans="1:29" x14ac:dyDescent="0.25">
      <c r="A628" s="7" t="s">
        <v>424</v>
      </c>
      <c r="B628" s="7"/>
      <c r="C628" s="7">
        <v>4</v>
      </c>
      <c r="D628" s="7">
        <v>8.9</v>
      </c>
      <c r="E628" s="7">
        <v>7.3</v>
      </c>
      <c r="F628" s="7">
        <v>64.97</v>
      </c>
      <c r="G628" s="116">
        <f t="shared" si="193"/>
        <v>52.97</v>
      </c>
      <c r="H628" s="7">
        <v>45</v>
      </c>
      <c r="I628" s="7" t="s">
        <v>260</v>
      </c>
      <c r="J628" s="130">
        <v>801</v>
      </c>
      <c r="K628" s="130"/>
      <c r="L628" s="115">
        <v>0</v>
      </c>
      <c r="M628" s="114">
        <f t="shared" si="204"/>
        <v>64.97</v>
      </c>
      <c r="N628" s="114">
        <f t="shared" si="194"/>
        <v>39.375757575757575</v>
      </c>
      <c r="O628" s="116">
        <f t="shared" si="195"/>
        <v>32.103030303030302</v>
      </c>
      <c r="P628" s="115">
        <f t="shared" si="196"/>
        <v>9.0236111111111104</v>
      </c>
      <c r="Q628" s="115">
        <f t="shared" si="197"/>
        <v>8.0236111111111104</v>
      </c>
      <c r="R628" s="121">
        <f t="shared" si="198"/>
        <v>5.6242424242424249</v>
      </c>
      <c r="S628" s="116">
        <f t="shared" si="199"/>
        <v>36.976388888888891</v>
      </c>
      <c r="T628" s="116">
        <f t="shared" si="200"/>
        <v>0.68819020397557484</v>
      </c>
      <c r="U628" s="115">
        <f t="shared" si="190"/>
        <v>139.75929771568815</v>
      </c>
      <c r="V628" s="115">
        <f t="shared" si="201"/>
        <v>946.2223900320937</v>
      </c>
      <c r="W628">
        <f t="shared" si="191"/>
        <v>1</v>
      </c>
      <c r="X628">
        <f t="shared" si="192"/>
        <v>0</v>
      </c>
      <c r="Y628">
        <f t="shared" si="210"/>
        <v>14.685</v>
      </c>
      <c r="AA628" s="122">
        <f t="shared" si="211"/>
        <v>50.284999999999997</v>
      </c>
      <c r="AB628" s="123">
        <f t="shared" si="202"/>
        <v>8.3808333333333334</v>
      </c>
      <c r="AC628" s="123">
        <f t="shared" si="203"/>
        <v>8</v>
      </c>
    </row>
    <row r="629" spans="1:29" x14ac:dyDescent="0.25">
      <c r="A629" s="7" t="s">
        <v>424</v>
      </c>
      <c r="B629" s="7"/>
      <c r="C629" s="7">
        <v>4</v>
      </c>
      <c r="D629" s="7">
        <v>8.9</v>
      </c>
      <c r="E629" s="7">
        <v>7.3</v>
      </c>
      <c r="F629" s="7">
        <v>64.97</v>
      </c>
      <c r="G629" s="116">
        <f t="shared" si="193"/>
        <v>52.97</v>
      </c>
      <c r="H629" s="7">
        <v>23</v>
      </c>
      <c r="I629" s="7" t="s">
        <v>299</v>
      </c>
      <c r="J629" s="130" t="s">
        <v>301</v>
      </c>
      <c r="K629" s="130"/>
      <c r="L629" s="115">
        <v>0</v>
      </c>
      <c r="M629" s="114">
        <f t="shared" si="204"/>
        <v>64.97</v>
      </c>
      <c r="N629" s="114">
        <f t="shared" si="194"/>
        <v>39.375757575757575</v>
      </c>
      <c r="O629" s="116">
        <f t="shared" si="195"/>
        <v>32.103030303030302</v>
      </c>
      <c r="P629" s="115">
        <f t="shared" si="196"/>
        <v>9.0236111111111104</v>
      </c>
      <c r="Q629" s="115">
        <f t="shared" si="197"/>
        <v>8.0236111111111104</v>
      </c>
      <c r="R629" s="121">
        <f t="shared" si="198"/>
        <v>-16.375757575757575</v>
      </c>
      <c r="S629" s="116">
        <f t="shared" si="199"/>
        <v>14.97638888888889</v>
      </c>
      <c r="T629" s="116">
        <f t="shared" si="200"/>
        <v>0.68819020397557484</v>
      </c>
      <c r="U629" s="115">
        <f t="shared" si="190"/>
        <v>139.75929771568815</v>
      </c>
      <c r="V629" s="115">
        <f t="shared" si="201"/>
        <v>946.2223900320937</v>
      </c>
      <c r="W629">
        <f t="shared" si="191"/>
        <v>1</v>
      </c>
      <c r="X629">
        <f t="shared" si="192"/>
        <v>0</v>
      </c>
      <c r="Y629">
        <f t="shared" si="210"/>
        <v>14.685</v>
      </c>
      <c r="AA629" s="122">
        <f t="shared" si="211"/>
        <v>50.284999999999997</v>
      </c>
      <c r="AB629" s="123">
        <f t="shared" si="202"/>
        <v>8.3808333333333334</v>
      </c>
      <c r="AC629" s="123">
        <f t="shared" si="203"/>
        <v>8</v>
      </c>
    </row>
    <row r="630" spans="1:29" x14ac:dyDescent="0.25">
      <c r="A630" s="7" t="s">
        <v>424</v>
      </c>
      <c r="B630" s="7"/>
      <c r="C630" s="7">
        <v>4</v>
      </c>
      <c r="D630" s="7">
        <v>8.9</v>
      </c>
      <c r="E630" s="7">
        <v>7.3</v>
      </c>
      <c r="F630" s="7">
        <v>64.97</v>
      </c>
      <c r="G630" s="116">
        <f t="shared" si="193"/>
        <v>52.97</v>
      </c>
      <c r="H630" s="7">
        <v>42</v>
      </c>
      <c r="I630" s="7" t="s">
        <v>299</v>
      </c>
      <c r="J630" s="130" t="s">
        <v>310</v>
      </c>
      <c r="K630" s="130"/>
      <c r="L630" s="115">
        <v>0</v>
      </c>
      <c r="M630" s="114">
        <f t="shared" si="204"/>
        <v>64.97</v>
      </c>
      <c r="N630" s="114">
        <f t="shared" si="194"/>
        <v>39.375757575757575</v>
      </c>
      <c r="O630" s="116">
        <f t="shared" si="195"/>
        <v>32.103030303030302</v>
      </c>
      <c r="P630" s="115">
        <f t="shared" si="196"/>
        <v>9.0236111111111104</v>
      </c>
      <c r="Q630" s="115">
        <f t="shared" si="197"/>
        <v>8.0236111111111104</v>
      </c>
      <c r="R630" s="121">
        <f t="shared" si="198"/>
        <v>2.6242424242424249</v>
      </c>
      <c r="S630" s="116">
        <f t="shared" si="199"/>
        <v>33.976388888888891</v>
      </c>
      <c r="T630" s="116">
        <f t="shared" si="200"/>
        <v>0.68819020397557484</v>
      </c>
      <c r="U630" s="115">
        <f t="shared" si="190"/>
        <v>139.75929771568815</v>
      </c>
      <c r="V630" s="115">
        <f t="shared" si="201"/>
        <v>946.2223900320937</v>
      </c>
      <c r="W630">
        <f t="shared" si="191"/>
        <v>1</v>
      </c>
      <c r="X630">
        <f t="shared" si="192"/>
        <v>0</v>
      </c>
      <c r="Y630">
        <f t="shared" si="210"/>
        <v>14.685</v>
      </c>
      <c r="AA630" s="122">
        <f t="shared" si="211"/>
        <v>50.284999999999997</v>
      </c>
      <c r="AB630" s="123">
        <f t="shared" si="202"/>
        <v>8.3808333333333334</v>
      </c>
      <c r="AC630" s="123">
        <f t="shared" si="203"/>
        <v>8</v>
      </c>
    </row>
    <row r="631" spans="1:29" x14ac:dyDescent="0.25">
      <c r="A631" s="7" t="s">
        <v>424</v>
      </c>
      <c r="B631" s="7"/>
      <c r="C631" s="7">
        <v>5</v>
      </c>
      <c r="D631" s="7">
        <v>8.9</v>
      </c>
      <c r="E631" s="7">
        <v>7.3</v>
      </c>
      <c r="F631" s="7">
        <v>64.97</v>
      </c>
      <c r="G631" s="116">
        <f t="shared" si="193"/>
        <v>52.97</v>
      </c>
      <c r="H631" s="7">
        <v>33</v>
      </c>
      <c r="I631" s="7" t="s">
        <v>261</v>
      </c>
      <c r="J631" s="130">
        <v>402</v>
      </c>
      <c r="K631" s="130"/>
      <c r="L631" s="115">
        <v>0</v>
      </c>
      <c r="M631" s="114">
        <f t="shared" si="204"/>
        <v>64.97</v>
      </c>
      <c r="N631" s="114">
        <f t="shared" si="194"/>
        <v>39.375757575757575</v>
      </c>
      <c r="O631" s="116">
        <f t="shared" si="195"/>
        <v>32.103030303030302</v>
      </c>
      <c r="P631" s="115">
        <f t="shared" si="196"/>
        <v>9.0236111111111104</v>
      </c>
      <c r="Q631" s="115">
        <f t="shared" si="197"/>
        <v>8.0236111111111104</v>
      </c>
      <c r="R631" s="121">
        <f t="shared" si="198"/>
        <v>-6.3757575757575751</v>
      </c>
      <c r="S631" s="116">
        <f t="shared" si="199"/>
        <v>24.976388888888891</v>
      </c>
      <c r="T631" s="116">
        <f t="shared" si="200"/>
        <v>0.68819020397557484</v>
      </c>
      <c r="U631" s="115">
        <f t="shared" si="190"/>
        <v>139.75929771568815</v>
      </c>
      <c r="V631" s="115">
        <f t="shared" si="201"/>
        <v>946.2223900320937</v>
      </c>
      <c r="W631">
        <f t="shared" si="191"/>
        <v>1</v>
      </c>
      <c r="X631">
        <f t="shared" si="192"/>
        <v>0</v>
      </c>
      <c r="Y631">
        <f t="shared" si="210"/>
        <v>14.685</v>
      </c>
      <c r="AA631" s="122">
        <f t="shared" si="211"/>
        <v>50.284999999999997</v>
      </c>
      <c r="AB631" s="123">
        <f t="shared" si="202"/>
        <v>8.3808333333333334</v>
      </c>
      <c r="AC631" s="123">
        <f t="shared" si="203"/>
        <v>8</v>
      </c>
    </row>
    <row r="632" spans="1:29" x14ac:dyDescent="0.25">
      <c r="A632" s="7" t="s">
        <v>424</v>
      </c>
      <c r="B632" s="7"/>
      <c r="C632" s="7">
        <v>5</v>
      </c>
      <c r="D632" s="7">
        <v>8.9</v>
      </c>
      <c r="E632" s="7">
        <v>7.3</v>
      </c>
      <c r="F632" s="7">
        <v>64.97</v>
      </c>
      <c r="G632" s="116">
        <f t="shared" si="193"/>
        <v>52.97</v>
      </c>
      <c r="H632" s="7">
        <v>36</v>
      </c>
      <c r="I632" s="7" t="s">
        <v>260</v>
      </c>
      <c r="J632" s="130">
        <v>703</v>
      </c>
      <c r="K632" s="130"/>
      <c r="L632" s="115">
        <v>0</v>
      </c>
      <c r="M632" s="114">
        <f t="shared" si="204"/>
        <v>64.97</v>
      </c>
      <c r="N632" s="114">
        <f t="shared" si="194"/>
        <v>39.375757575757575</v>
      </c>
      <c r="O632" s="116">
        <f t="shared" si="195"/>
        <v>32.103030303030302</v>
      </c>
      <c r="P632" s="115">
        <f t="shared" si="196"/>
        <v>9.0236111111111104</v>
      </c>
      <c r="Q632" s="115">
        <f t="shared" si="197"/>
        <v>8.0236111111111104</v>
      </c>
      <c r="R632" s="121">
        <f t="shared" si="198"/>
        <v>-3.3757575757575751</v>
      </c>
      <c r="S632" s="116">
        <f t="shared" si="199"/>
        <v>27.976388888888891</v>
      </c>
      <c r="T632" s="116">
        <f t="shared" si="200"/>
        <v>0.68819020397557484</v>
      </c>
      <c r="U632" s="115">
        <f t="shared" si="190"/>
        <v>139.75929771568815</v>
      </c>
      <c r="V632" s="115">
        <f t="shared" si="201"/>
        <v>946.2223900320937</v>
      </c>
      <c r="W632">
        <f t="shared" si="191"/>
        <v>1</v>
      </c>
      <c r="X632">
        <f t="shared" si="192"/>
        <v>0</v>
      </c>
      <c r="Y632">
        <f t="shared" si="210"/>
        <v>14.685</v>
      </c>
      <c r="AA632" s="122">
        <f t="shared" si="211"/>
        <v>50.284999999999997</v>
      </c>
      <c r="AB632" s="123">
        <f t="shared" si="202"/>
        <v>8.3808333333333334</v>
      </c>
      <c r="AC632" s="123">
        <f t="shared" si="203"/>
        <v>8</v>
      </c>
    </row>
    <row r="633" spans="1:29" x14ac:dyDescent="0.25">
      <c r="A633" s="7" t="s">
        <v>424</v>
      </c>
      <c r="B633" s="7"/>
      <c r="C633" s="7">
        <v>5</v>
      </c>
      <c r="D633" s="7">
        <v>8.9</v>
      </c>
      <c r="E633" s="7">
        <v>7.3</v>
      </c>
      <c r="F633" s="7">
        <v>64.97</v>
      </c>
      <c r="G633" s="116">
        <f t="shared" si="193"/>
        <v>52.97</v>
      </c>
      <c r="H633" s="7">
        <v>30</v>
      </c>
      <c r="I633" s="7" t="s">
        <v>261</v>
      </c>
      <c r="J633" s="130" t="s">
        <v>300</v>
      </c>
      <c r="K633" s="130"/>
      <c r="L633" s="115">
        <v>0</v>
      </c>
      <c r="M633" s="114">
        <f t="shared" si="204"/>
        <v>64.97</v>
      </c>
      <c r="N633" s="114">
        <f t="shared" si="194"/>
        <v>39.375757575757575</v>
      </c>
      <c r="O633" s="116">
        <f t="shared" si="195"/>
        <v>32.103030303030302</v>
      </c>
      <c r="P633" s="115">
        <f t="shared" si="196"/>
        <v>9.0236111111111104</v>
      </c>
      <c r="Q633" s="115">
        <f t="shared" si="197"/>
        <v>8.0236111111111104</v>
      </c>
      <c r="R633" s="121">
        <f t="shared" si="198"/>
        <v>-9.3757575757575751</v>
      </c>
      <c r="S633" s="116">
        <f t="shared" si="199"/>
        <v>21.976388888888891</v>
      </c>
      <c r="T633" s="116">
        <f t="shared" si="200"/>
        <v>0.68819020397557484</v>
      </c>
      <c r="U633" s="115">
        <f t="shared" si="190"/>
        <v>139.75929771568815</v>
      </c>
      <c r="V633" s="115">
        <f t="shared" si="201"/>
        <v>946.2223900320937</v>
      </c>
      <c r="W633">
        <f t="shared" si="191"/>
        <v>1</v>
      </c>
      <c r="X633">
        <f t="shared" si="192"/>
        <v>0</v>
      </c>
      <c r="Y633">
        <f t="shared" si="210"/>
        <v>14.685</v>
      </c>
      <c r="AA633" s="122">
        <f t="shared" si="211"/>
        <v>50.284999999999997</v>
      </c>
      <c r="AB633" s="123">
        <f t="shared" si="202"/>
        <v>8.3808333333333334</v>
      </c>
      <c r="AC633" s="123">
        <f t="shared" si="203"/>
        <v>8</v>
      </c>
    </row>
    <row r="634" spans="1:29" x14ac:dyDescent="0.25">
      <c r="A634" s="7" t="s">
        <v>424</v>
      </c>
      <c r="B634" s="7"/>
      <c r="C634" s="7">
        <v>7</v>
      </c>
      <c r="D634" s="7">
        <v>8.8000000000000007</v>
      </c>
      <c r="E634" s="7">
        <v>7.7</v>
      </c>
      <c r="F634" s="7">
        <v>67.760000000000005</v>
      </c>
      <c r="G634" s="116">
        <f t="shared" si="193"/>
        <v>55.760000000000005</v>
      </c>
      <c r="H634" s="7">
        <v>39</v>
      </c>
      <c r="I634" s="7" t="s">
        <v>261</v>
      </c>
      <c r="J634" s="130">
        <v>301</v>
      </c>
      <c r="K634" s="130"/>
      <c r="L634" s="115">
        <v>0</v>
      </c>
      <c r="M634" s="114">
        <f t="shared" si="204"/>
        <v>67.760000000000005</v>
      </c>
      <c r="N634" s="114">
        <f t="shared" si="194"/>
        <v>41.06666666666667</v>
      </c>
      <c r="O634" s="116">
        <f t="shared" si="195"/>
        <v>33.793939393939397</v>
      </c>
      <c r="P634" s="115">
        <f t="shared" si="196"/>
        <v>9.4111111111111114</v>
      </c>
      <c r="Q634" s="115">
        <f t="shared" si="197"/>
        <v>8.4111111111111114</v>
      </c>
      <c r="R634" s="121">
        <f t="shared" si="198"/>
        <v>-2.06666666666667</v>
      </c>
      <c r="S634" s="116">
        <f t="shared" si="199"/>
        <v>30.588888888888889</v>
      </c>
      <c r="T634" s="116">
        <f t="shared" si="200"/>
        <v>0.69909729187562686</v>
      </c>
      <c r="U634" s="115">
        <f t="shared" si="190"/>
        <v>136.01865136298423</v>
      </c>
      <c r="V634" s="115">
        <f t="shared" si="201"/>
        <v>929.89956958393122</v>
      </c>
      <c r="W634">
        <f t="shared" si="191"/>
        <v>1</v>
      </c>
      <c r="X634">
        <f t="shared" si="192"/>
        <v>0</v>
      </c>
      <c r="Y634">
        <f t="shared" si="210"/>
        <v>14.52</v>
      </c>
      <c r="AA634" s="122">
        <f t="shared" si="211"/>
        <v>53.240000000000009</v>
      </c>
      <c r="AB634" s="123">
        <f t="shared" si="202"/>
        <v>8.8733333333333348</v>
      </c>
      <c r="AC634" s="123">
        <f t="shared" si="203"/>
        <v>8</v>
      </c>
    </row>
    <row r="635" spans="1:29" x14ac:dyDescent="0.25">
      <c r="A635" s="7" t="s">
        <v>424</v>
      </c>
      <c r="B635" s="7"/>
      <c r="C635" s="7">
        <v>7</v>
      </c>
      <c r="D635" s="7">
        <v>8.8000000000000007</v>
      </c>
      <c r="E635" s="7">
        <v>7.7</v>
      </c>
      <c r="F635" s="7">
        <v>67.760000000000005</v>
      </c>
      <c r="G635" s="116">
        <f t="shared" si="193"/>
        <v>55.760000000000005</v>
      </c>
      <c r="H635" s="7">
        <v>37</v>
      </c>
      <c r="I635" s="7" t="s">
        <v>260</v>
      </c>
      <c r="J635" s="130">
        <v>603</v>
      </c>
      <c r="K635" s="130"/>
      <c r="L635" s="115">
        <v>0</v>
      </c>
      <c r="M635" s="114">
        <f t="shared" si="204"/>
        <v>67.760000000000005</v>
      </c>
      <c r="N635" s="114">
        <f t="shared" si="194"/>
        <v>41.06666666666667</v>
      </c>
      <c r="O635" s="116">
        <f t="shared" si="195"/>
        <v>33.793939393939397</v>
      </c>
      <c r="P635" s="115">
        <f t="shared" si="196"/>
        <v>9.4111111111111114</v>
      </c>
      <c r="Q635" s="115">
        <f t="shared" si="197"/>
        <v>8.4111111111111114</v>
      </c>
      <c r="R635" s="121">
        <f t="shared" si="198"/>
        <v>-4.06666666666667</v>
      </c>
      <c r="S635" s="116">
        <f t="shared" si="199"/>
        <v>28.588888888888889</v>
      </c>
      <c r="T635" s="116">
        <f t="shared" si="200"/>
        <v>0.69909729187562686</v>
      </c>
      <c r="U635" s="115">
        <f t="shared" si="190"/>
        <v>136.01865136298423</v>
      </c>
      <c r="V635" s="115">
        <f t="shared" si="201"/>
        <v>929.89956958393122</v>
      </c>
      <c r="W635">
        <f t="shared" si="191"/>
        <v>1</v>
      </c>
      <c r="X635">
        <f t="shared" si="192"/>
        <v>0</v>
      </c>
      <c r="Y635">
        <f t="shared" si="210"/>
        <v>14.52</v>
      </c>
      <c r="AA635" s="122">
        <f t="shared" si="211"/>
        <v>53.240000000000009</v>
      </c>
      <c r="AB635" s="123">
        <f t="shared" si="202"/>
        <v>8.8733333333333348</v>
      </c>
      <c r="AC635" s="123">
        <f t="shared" si="203"/>
        <v>8</v>
      </c>
    </row>
    <row r="636" spans="1:29" x14ac:dyDescent="0.25">
      <c r="A636" s="7" t="s">
        <v>424</v>
      </c>
      <c r="B636" s="7"/>
      <c r="C636" s="7">
        <v>7</v>
      </c>
      <c r="D636" s="7">
        <v>8.8000000000000007</v>
      </c>
      <c r="E636" s="7">
        <v>7.7</v>
      </c>
      <c r="F636" s="7">
        <v>67.760000000000005</v>
      </c>
      <c r="G636" s="116">
        <f t="shared" si="193"/>
        <v>55.760000000000005</v>
      </c>
      <c r="H636" s="7">
        <v>41</v>
      </c>
      <c r="I636" s="7" t="s">
        <v>299</v>
      </c>
      <c r="J636" s="130" t="s">
        <v>311</v>
      </c>
      <c r="K636" s="130"/>
      <c r="L636" s="115">
        <v>0</v>
      </c>
      <c r="M636" s="114">
        <f t="shared" si="204"/>
        <v>67.760000000000005</v>
      </c>
      <c r="N636" s="114">
        <f t="shared" si="194"/>
        <v>41.06666666666667</v>
      </c>
      <c r="O636" s="116">
        <f t="shared" si="195"/>
        <v>33.793939393939397</v>
      </c>
      <c r="P636" s="115">
        <f t="shared" si="196"/>
        <v>9.4111111111111114</v>
      </c>
      <c r="Q636" s="115">
        <f t="shared" si="197"/>
        <v>8.4111111111111114</v>
      </c>
      <c r="R636" s="121">
        <f t="shared" si="198"/>
        <v>-6.6666666666669983E-2</v>
      </c>
      <c r="S636" s="116">
        <f t="shared" si="199"/>
        <v>32.588888888888889</v>
      </c>
      <c r="T636" s="116">
        <f t="shared" si="200"/>
        <v>0.69909729187562686</v>
      </c>
      <c r="U636" s="115">
        <f t="shared" si="190"/>
        <v>136.01865136298423</v>
      </c>
      <c r="V636" s="115">
        <f t="shared" si="201"/>
        <v>929.89956958393122</v>
      </c>
      <c r="W636">
        <f t="shared" si="191"/>
        <v>1</v>
      </c>
      <c r="X636">
        <f t="shared" si="192"/>
        <v>0</v>
      </c>
      <c r="Y636">
        <f t="shared" si="210"/>
        <v>14.52</v>
      </c>
      <c r="AA636" s="122">
        <f t="shared" si="211"/>
        <v>53.240000000000009</v>
      </c>
      <c r="AB636" s="123">
        <f t="shared" si="202"/>
        <v>8.8733333333333348</v>
      </c>
      <c r="AC636" s="123">
        <f t="shared" si="203"/>
        <v>8</v>
      </c>
    </row>
    <row r="637" spans="1:29" x14ac:dyDescent="0.25">
      <c r="A637" s="7" t="s">
        <v>424</v>
      </c>
      <c r="B637" s="7"/>
      <c r="C637" s="7">
        <v>11</v>
      </c>
      <c r="D637" s="7">
        <v>7.8</v>
      </c>
      <c r="E637" s="7">
        <v>7.4</v>
      </c>
      <c r="F637" s="7">
        <v>57.72</v>
      </c>
      <c r="G637" s="116">
        <f t="shared" si="193"/>
        <v>45.72</v>
      </c>
      <c r="H637" s="7">
        <v>29</v>
      </c>
      <c r="I637" s="7" t="s">
        <v>260</v>
      </c>
      <c r="J637" s="130" t="s">
        <v>304</v>
      </c>
      <c r="K637" s="130"/>
      <c r="L637" s="115">
        <v>0</v>
      </c>
      <c r="M637" s="114">
        <f t="shared" si="204"/>
        <v>57.72</v>
      </c>
      <c r="N637" s="114">
        <f t="shared" si="194"/>
        <v>34.981818181818184</v>
      </c>
      <c r="O637" s="116">
        <f t="shared" si="195"/>
        <v>27.709090909090911</v>
      </c>
      <c r="P637" s="115">
        <f t="shared" si="196"/>
        <v>8.0166666666666657</v>
      </c>
      <c r="Q637" s="115">
        <f t="shared" si="197"/>
        <v>7.0166666666666657</v>
      </c>
      <c r="R637" s="121">
        <f t="shared" si="198"/>
        <v>-5.9818181818181841</v>
      </c>
      <c r="S637" s="116">
        <f t="shared" si="199"/>
        <v>21.983333333333334</v>
      </c>
      <c r="T637" s="116">
        <f t="shared" si="200"/>
        <v>0.65576592082616181</v>
      </c>
      <c r="U637" s="115">
        <f t="shared" si="190"/>
        <v>151.61417322834646</v>
      </c>
      <c r="V637" s="115">
        <f t="shared" si="201"/>
        <v>997.95275590551182</v>
      </c>
      <c r="W637">
        <f t="shared" si="191"/>
        <v>1</v>
      </c>
      <c r="X637">
        <f t="shared" si="192"/>
        <v>0</v>
      </c>
      <c r="Y637">
        <f t="shared" si="210"/>
        <v>12.87</v>
      </c>
      <c r="AA637" s="122">
        <f t="shared" si="211"/>
        <v>44.85</v>
      </c>
      <c r="AB637" s="123">
        <f t="shared" si="202"/>
        <v>7.4750000000000005</v>
      </c>
      <c r="AC637" s="123">
        <f t="shared" si="203"/>
        <v>7</v>
      </c>
    </row>
    <row r="638" spans="1:29" x14ac:dyDescent="0.25">
      <c r="A638" s="7" t="s">
        <v>424</v>
      </c>
      <c r="B638" s="7"/>
      <c r="C638" s="7">
        <v>12</v>
      </c>
      <c r="D638" s="7">
        <v>7.8</v>
      </c>
      <c r="E638" s="7">
        <v>5.8</v>
      </c>
      <c r="F638" s="7">
        <v>45.239999999999995</v>
      </c>
      <c r="G638" s="116">
        <f t="shared" si="193"/>
        <v>33.239999999999995</v>
      </c>
      <c r="H638" s="7">
        <v>31</v>
      </c>
      <c r="I638" s="7" t="s">
        <v>260</v>
      </c>
      <c r="J638" s="130" t="s">
        <v>262</v>
      </c>
      <c r="K638" s="130"/>
      <c r="L638" s="115">
        <v>0</v>
      </c>
      <c r="M638" s="114">
        <f t="shared" si="204"/>
        <v>45.239999999999995</v>
      </c>
      <c r="N638" s="114">
        <f t="shared" si="194"/>
        <v>27.418181818181818</v>
      </c>
      <c r="O638" s="116">
        <f t="shared" si="195"/>
        <v>20.145454545454545</v>
      </c>
      <c r="P638" s="115">
        <f t="shared" si="196"/>
        <v>6.2833333333333323</v>
      </c>
      <c r="Q638" s="115">
        <f t="shared" si="197"/>
        <v>5.2833333333333323</v>
      </c>
      <c r="R638" s="121">
        <f t="shared" si="198"/>
        <v>3.581818181818182</v>
      </c>
      <c r="S638" s="116">
        <f t="shared" si="199"/>
        <v>25.716666666666669</v>
      </c>
      <c r="T638" s="116">
        <f t="shared" si="200"/>
        <v>0.58071278825995798</v>
      </c>
      <c r="U638" s="115">
        <f t="shared" si="190"/>
        <v>184.13357400722026</v>
      </c>
      <c r="V638" s="115">
        <f t="shared" si="201"/>
        <v>1139.8555956678701</v>
      </c>
      <c r="W638">
        <f t="shared" si="191"/>
        <v>1</v>
      </c>
      <c r="X638">
        <f t="shared" si="192"/>
        <v>0</v>
      </c>
      <c r="Y638">
        <f t="shared" si="210"/>
        <v>12.87</v>
      </c>
      <c r="AA638" s="122">
        <f t="shared" si="211"/>
        <v>32.369999999999997</v>
      </c>
      <c r="AB638" s="123">
        <f t="shared" si="202"/>
        <v>5.3949999999999996</v>
      </c>
      <c r="AC638" s="123">
        <f t="shared" si="203"/>
        <v>5</v>
      </c>
    </row>
    <row r="639" spans="1:29" x14ac:dyDescent="0.25">
      <c r="A639" s="7" t="s">
        <v>424</v>
      </c>
      <c r="B639" s="7"/>
      <c r="C639" s="7">
        <v>12</v>
      </c>
      <c r="D639" s="7">
        <v>7.8</v>
      </c>
      <c r="E639" s="7">
        <v>5.8</v>
      </c>
      <c r="F639" s="7">
        <v>45.239999999999995</v>
      </c>
      <c r="G639" s="116">
        <f t="shared" si="193"/>
        <v>33.239999999999995</v>
      </c>
      <c r="H639" s="7">
        <v>18</v>
      </c>
      <c r="I639" s="7" t="s">
        <v>261</v>
      </c>
      <c r="J639" s="130" t="s">
        <v>305</v>
      </c>
      <c r="K639" s="130"/>
      <c r="L639" s="115">
        <v>0</v>
      </c>
      <c r="M639" s="114">
        <f t="shared" si="204"/>
        <v>45.239999999999995</v>
      </c>
      <c r="N639" s="114">
        <f t="shared" si="194"/>
        <v>27.418181818181818</v>
      </c>
      <c r="O639" s="116">
        <f t="shared" si="195"/>
        <v>20.145454545454545</v>
      </c>
      <c r="P639" s="115">
        <f t="shared" si="196"/>
        <v>6.2833333333333323</v>
      </c>
      <c r="Q639" s="115">
        <f t="shared" si="197"/>
        <v>5.2833333333333323</v>
      </c>
      <c r="R639" s="121">
        <f t="shared" si="198"/>
        <v>-9.418181818181818</v>
      </c>
      <c r="S639" s="116">
        <f t="shared" si="199"/>
        <v>12.716666666666669</v>
      </c>
      <c r="T639" s="116">
        <f t="shared" si="200"/>
        <v>0.58071278825995798</v>
      </c>
      <c r="U639" s="115">
        <f t="shared" si="190"/>
        <v>184.13357400722026</v>
      </c>
      <c r="V639" s="115">
        <f t="shared" si="201"/>
        <v>1139.8555956678701</v>
      </c>
      <c r="W639">
        <f t="shared" si="191"/>
        <v>1</v>
      </c>
      <c r="X639">
        <f t="shared" si="192"/>
        <v>0</v>
      </c>
      <c r="Y639">
        <f t="shared" si="210"/>
        <v>12.87</v>
      </c>
      <c r="AA639" s="122">
        <f t="shared" si="211"/>
        <v>32.369999999999997</v>
      </c>
      <c r="AB639" s="123">
        <f t="shared" si="202"/>
        <v>5.3949999999999996</v>
      </c>
      <c r="AC639" s="123">
        <f t="shared" si="203"/>
        <v>5</v>
      </c>
    </row>
    <row r="640" spans="1:29" x14ac:dyDescent="0.25">
      <c r="A640" s="7" t="s">
        <v>424</v>
      </c>
      <c r="B640" s="7"/>
      <c r="C640" s="7">
        <v>13</v>
      </c>
      <c r="D640" s="7">
        <v>8.8000000000000007</v>
      </c>
      <c r="E640" s="7">
        <v>7.6</v>
      </c>
      <c r="F640" s="7">
        <v>66.88</v>
      </c>
      <c r="G640" s="116">
        <f t="shared" si="193"/>
        <v>54.879999999999995</v>
      </c>
      <c r="H640" s="7">
        <v>46</v>
      </c>
      <c r="I640" s="7" t="s">
        <v>260</v>
      </c>
      <c r="J640" s="130">
        <v>902</v>
      </c>
      <c r="K640" s="130"/>
      <c r="L640" s="115">
        <v>0</v>
      </c>
      <c r="M640" s="114">
        <f t="shared" si="204"/>
        <v>66.88</v>
      </c>
      <c r="N640" s="114">
        <f t="shared" si="194"/>
        <v>40.533333333333331</v>
      </c>
      <c r="O640" s="116">
        <f t="shared" si="195"/>
        <v>33.260606060606058</v>
      </c>
      <c r="P640" s="115">
        <f t="shared" si="196"/>
        <v>9.2888888888888879</v>
      </c>
      <c r="Q640" s="115">
        <f t="shared" si="197"/>
        <v>8.2888888888888879</v>
      </c>
      <c r="R640" s="121">
        <f t="shared" si="198"/>
        <v>5.4666666666666686</v>
      </c>
      <c r="S640" s="116">
        <f t="shared" si="199"/>
        <v>37.711111111111109</v>
      </c>
      <c r="T640" s="116">
        <f t="shared" si="200"/>
        <v>0.6957403651115619</v>
      </c>
      <c r="U640" s="115">
        <f t="shared" si="190"/>
        <v>137.15743440233234</v>
      </c>
      <c r="V640" s="115">
        <f t="shared" si="201"/>
        <v>934.86880466472303</v>
      </c>
      <c r="W640">
        <f t="shared" si="191"/>
        <v>1</v>
      </c>
      <c r="X640">
        <f t="shared" si="192"/>
        <v>0</v>
      </c>
      <c r="Y640">
        <f t="shared" si="210"/>
        <v>14.52</v>
      </c>
      <c r="AA640" s="122">
        <f t="shared" si="211"/>
        <v>52.36</v>
      </c>
      <c r="AB640" s="123">
        <f t="shared" si="202"/>
        <v>8.7266666666666666</v>
      </c>
      <c r="AC640" s="123">
        <f t="shared" si="203"/>
        <v>8</v>
      </c>
    </row>
    <row r="641" spans="1:29" x14ac:dyDescent="0.25">
      <c r="A641" s="7" t="s">
        <v>424</v>
      </c>
      <c r="B641" s="7"/>
      <c r="C641" s="7">
        <v>13</v>
      </c>
      <c r="D641" s="7">
        <v>8.8000000000000007</v>
      </c>
      <c r="E641" s="7">
        <v>7.6</v>
      </c>
      <c r="F641" s="7">
        <v>66.88</v>
      </c>
      <c r="G641" s="116">
        <f t="shared" si="193"/>
        <v>54.879999999999995</v>
      </c>
      <c r="H641" s="7">
        <v>35</v>
      </c>
      <c r="I641" s="7" t="s">
        <v>261</v>
      </c>
      <c r="J641" s="130">
        <v>501</v>
      </c>
      <c r="K641" s="130"/>
      <c r="L641" s="115">
        <v>0</v>
      </c>
      <c r="M641" s="114">
        <f t="shared" si="204"/>
        <v>66.88</v>
      </c>
      <c r="N641" s="114">
        <f t="shared" si="194"/>
        <v>40.533333333333331</v>
      </c>
      <c r="O641" s="116">
        <f t="shared" si="195"/>
        <v>33.260606060606058</v>
      </c>
      <c r="P641" s="115">
        <f t="shared" si="196"/>
        <v>9.2888888888888879</v>
      </c>
      <c r="Q641" s="115">
        <f t="shared" si="197"/>
        <v>8.2888888888888879</v>
      </c>
      <c r="R641" s="121">
        <f t="shared" si="198"/>
        <v>-5.5333333333333314</v>
      </c>
      <c r="S641" s="116">
        <f t="shared" si="199"/>
        <v>26.711111111111112</v>
      </c>
      <c r="T641" s="116">
        <f t="shared" si="200"/>
        <v>0.6957403651115619</v>
      </c>
      <c r="U641" s="115">
        <f t="shared" si="190"/>
        <v>137.15743440233234</v>
      </c>
      <c r="V641" s="115">
        <f t="shared" si="201"/>
        <v>934.86880466472303</v>
      </c>
      <c r="W641">
        <f t="shared" si="191"/>
        <v>1</v>
      </c>
      <c r="X641">
        <f t="shared" si="192"/>
        <v>0</v>
      </c>
      <c r="Y641">
        <f t="shared" si="210"/>
        <v>14.52</v>
      </c>
      <c r="AA641" s="122">
        <f t="shared" si="211"/>
        <v>52.36</v>
      </c>
      <c r="AB641" s="123">
        <f t="shared" si="202"/>
        <v>8.7266666666666666</v>
      </c>
      <c r="AC641" s="123">
        <f t="shared" si="203"/>
        <v>8</v>
      </c>
    </row>
    <row r="642" spans="1:29" x14ac:dyDescent="0.25">
      <c r="A642" s="7" t="s">
        <v>424</v>
      </c>
      <c r="B642" s="7"/>
      <c r="C642" s="7">
        <v>14</v>
      </c>
      <c r="D642" s="7">
        <v>8.6999999999999993</v>
      </c>
      <c r="E642" s="7">
        <v>7.5</v>
      </c>
      <c r="F642" s="7">
        <v>65.25</v>
      </c>
      <c r="G642" s="116">
        <f t="shared" si="193"/>
        <v>53.25</v>
      </c>
      <c r="H642" s="7">
        <v>37</v>
      </c>
      <c r="I642" s="7" t="s">
        <v>261</v>
      </c>
      <c r="J642" s="130">
        <v>502</v>
      </c>
      <c r="K642" s="130"/>
      <c r="L642" s="115">
        <v>0</v>
      </c>
      <c r="M642" s="114">
        <f t="shared" si="204"/>
        <v>65.25</v>
      </c>
      <c r="N642" s="114">
        <f t="shared" si="194"/>
        <v>39.545454545454547</v>
      </c>
      <c r="O642" s="116">
        <f t="shared" si="195"/>
        <v>32.272727272727273</v>
      </c>
      <c r="P642" s="115">
        <f t="shared" si="196"/>
        <v>9.0625</v>
      </c>
      <c r="Q642" s="115">
        <f t="shared" si="197"/>
        <v>8.0625</v>
      </c>
      <c r="R642" s="121">
        <f t="shared" si="198"/>
        <v>-2.5454545454545467</v>
      </c>
      <c r="S642" s="116">
        <f t="shared" si="199"/>
        <v>28.9375</v>
      </c>
      <c r="T642" s="116">
        <f t="shared" si="200"/>
        <v>0.68932038834951459</v>
      </c>
      <c r="U642" s="115">
        <f t="shared" si="190"/>
        <v>139.36619718309859</v>
      </c>
      <c r="V642" s="115">
        <f t="shared" si="201"/>
        <v>944.50704225352115</v>
      </c>
      <c r="W642">
        <f t="shared" si="191"/>
        <v>1</v>
      </c>
      <c r="X642">
        <f t="shared" si="192"/>
        <v>0</v>
      </c>
      <c r="Y642">
        <f t="shared" si="210"/>
        <v>14.354999999999999</v>
      </c>
      <c r="AA642" s="122">
        <f t="shared" si="211"/>
        <v>50.895000000000003</v>
      </c>
      <c r="AB642" s="123">
        <f t="shared" si="202"/>
        <v>8.4824999999999999</v>
      </c>
      <c r="AC642" s="123">
        <f t="shared" si="203"/>
        <v>8</v>
      </c>
    </row>
    <row r="643" spans="1:29" x14ac:dyDescent="0.25">
      <c r="A643" s="7" t="s">
        <v>424</v>
      </c>
      <c r="B643" s="7"/>
      <c r="C643" s="7">
        <v>14</v>
      </c>
      <c r="D643" s="7">
        <v>8.6999999999999993</v>
      </c>
      <c r="E643" s="7">
        <v>7.5</v>
      </c>
      <c r="F643" s="7">
        <v>65.25</v>
      </c>
      <c r="G643" s="116">
        <f t="shared" si="193"/>
        <v>53.25</v>
      </c>
      <c r="H643" s="7">
        <v>47</v>
      </c>
      <c r="I643" s="7" t="s">
        <v>260</v>
      </c>
      <c r="J643" s="130">
        <v>901</v>
      </c>
      <c r="K643" s="130"/>
      <c r="L643" s="115">
        <v>0</v>
      </c>
      <c r="M643" s="114">
        <f t="shared" si="204"/>
        <v>65.25</v>
      </c>
      <c r="N643" s="114">
        <f t="shared" si="194"/>
        <v>39.545454545454547</v>
      </c>
      <c r="O643" s="116">
        <f t="shared" si="195"/>
        <v>32.272727272727273</v>
      </c>
      <c r="P643" s="115">
        <f t="shared" si="196"/>
        <v>9.0625</v>
      </c>
      <c r="Q643" s="115">
        <f t="shared" si="197"/>
        <v>8.0625</v>
      </c>
      <c r="R643" s="121">
        <f t="shared" si="198"/>
        <v>7.4545454545454533</v>
      </c>
      <c r="S643" s="116">
        <f t="shared" si="199"/>
        <v>38.9375</v>
      </c>
      <c r="T643" s="116">
        <f t="shared" si="200"/>
        <v>0.68932038834951459</v>
      </c>
      <c r="U643" s="115">
        <f t="shared" si="190"/>
        <v>139.36619718309859</v>
      </c>
      <c r="V643" s="115">
        <f t="shared" si="201"/>
        <v>944.50704225352115</v>
      </c>
      <c r="W643">
        <f t="shared" si="191"/>
        <v>1</v>
      </c>
      <c r="X643">
        <f t="shared" si="192"/>
        <v>0</v>
      </c>
      <c r="Y643">
        <f t="shared" si="210"/>
        <v>14.354999999999999</v>
      </c>
      <c r="AA643" s="122">
        <f t="shared" si="211"/>
        <v>50.895000000000003</v>
      </c>
      <c r="AB643" s="123">
        <f t="shared" si="202"/>
        <v>8.4824999999999999</v>
      </c>
      <c r="AC643" s="123">
        <f t="shared" si="203"/>
        <v>8</v>
      </c>
    </row>
    <row r="644" spans="1:29" x14ac:dyDescent="0.25">
      <c r="A644" s="7" t="s">
        <v>424</v>
      </c>
      <c r="B644" s="7"/>
      <c r="C644" s="7">
        <v>15</v>
      </c>
      <c r="D644" s="7">
        <v>6.95</v>
      </c>
      <c r="E644" s="7">
        <v>9.4499999999999993</v>
      </c>
      <c r="F644" s="7">
        <v>65.677499999999995</v>
      </c>
      <c r="G644" s="116">
        <f t="shared" si="193"/>
        <v>53.677499999999995</v>
      </c>
      <c r="H644" s="7">
        <v>32</v>
      </c>
      <c r="I644" s="7" t="s">
        <v>260</v>
      </c>
      <c r="J644" s="130">
        <v>1101</v>
      </c>
      <c r="K644" s="130"/>
      <c r="L644" s="115">
        <v>0</v>
      </c>
      <c r="M644" s="114">
        <f t="shared" si="204"/>
        <v>65.677499999999995</v>
      </c>
      <c r="N644" s="114">
        <f t="shared" si="194"/>
        <v>39.804545454545455</v>
      </c>
      <c r="O644" s="116">
        <f t="shared" si="195"/>
        <v>32.531818181818181</v>
      </c>
      <c r="P644" s="115">
        <f t="shared" si="196"/>
        <v>9.1218749999999993</v>
      </c>
      <c r="Q644" s="115">
        <f t="shared" si="197"/>
        <v>8.1218749999999993</v>
      </c>
      <c r="R644" s="121">
        <f t="shared" si="198"/>
        <v>-7.8045454545454547</v>
      </c>
      <c r="S644" s="116">
        <f t="shared" si="199"/>
        <v>23.878125000000001</v>
      </c>
      <c r="T644" s="116">
        <f t="shared" si="200"/>
        <v>0.69103022110649803</v>
      </c>
      <c r="U644" s="115">
        <f t="shared" si="190"/>
        <v>138.77392762330584</v>
      </c>
      <c r="V644" s="115">
        <f t="shared" si="201"/>
        <v>941.92259326533463</v>
      </c>
      <c r="W644">
        <f t="shared" si="191"/>
        <v>0</v>
      </c>
      <c r="X644">
        <f t="shared" si="192"/>
        <v>1</v>
      </c>
      <c r="Y644">
        <v>0</v>
      </c>
      <c r="Z644">
        <f>+E644*1.65</f>
        <v>15.592499999999998</v>
      </c>
      <c r="AA644" s="122">
        <f>+F644-Z644</f>
        <v>50.084999999999994</v>
      </c>
      <c r="AB644" s="123">
        <f t="shared" si="202"/>
        <v>8.3474999999999984</v>
      </c>
      <c r="AC644" s="123">
        <f t="shared" si="203"/>
        <v>8</v>
      </c>
    </row>
    <row r="645" spans="1:29" x14ac:dyDescent="0.25">
      <c r="A645" s="7" t="s">
        <v>424</v>
      </c>
      <c r="B645" s="7"/>
      <c r="C645" s="7">
        <v>16</v>
      </c>
      <c r="D645" s="7">
        <v>6.95</v>
      </c>
      <c r="E645" s="7">
        <v>9.65</v>
      </c>
      <c r="F645" s="7">
        <v>67.06750000000001</v>
      </c>
      <c r="G645" s="116">
        <f t="shared" si="193"/>
        <v>55.06750000000001</v>
      </c>
      <c r="H645" s="7">
        <v>42</v>
      </c>
      <c r="I645" s="7" t="s">
        <v>260</v>
      </c>
      <c r="J645" s="130">
        <v>1001</v>
      </c>
      <c r="K645" s="130"/>
      <c r="L645" s="115">
        <v>0</v>
      </c>
      <c r="M645" s="114">
        <f t="shared" si="204"/>
        <v>67.06750000000001</v>
      </c>
      <c r="N645" s="114">
        <f t="shared" si="194"/>
        <v>40.646969696969705</v>
      </c>
      <c r="O645" s="116">
        <f t="shared" si="195"/>
        <v>33.374242424242432</v>
      </c>
      <c r="P645" s="115">
        <f t="shared" si="196"/>
        <v>9.3149305555555575</v>
      </c>
      <c r="Q645" s="115">
        <f t="shared" si="197"/>
        <v>8.3149305555555575</v>
      </c>
      <c r="R645" s="121">
        <f t="shared" si="198"/>
        <v>1.3530303030302946</v>
      </c>
      <c r="S645" s="116">
        <f t="shared" si="199"/>
        <v>33.685069444444444</v>
      </c>
      <c r="T645" s="116">
        <f t="shared" si="200"/>
        <v>0.69646188383343355</v>
      </c>
      <c r="U645" s="115">
        <f t="shared" si="190"/>
        <v>136.9117446769873</v>
      </c>
      <c r="V645" s="115">
        <f t="shared" si="201"/>
        <v>933.79670404503554</v>
      </c>
      <c r="W645">
        <f t="shared" si="191"/>
        <v>0</v>
      </c>
      <c r="X645">
        <f t="shared" si="192"/>
        <v>1</v>
      </c>
      <c r="Y645">
        <v>0</v>
      </c>
      <c r="Z645">
        <f>+E645*1.65</f>
        <v>15.922499999999999</v>
      </c>
      <c r="AA645" s="122">
        <f>+F645-Z645</f>
        <v>51.14500000000001</v>
      </c>
      <c r="AB645" s="123">
        <f t="shared" si="202"/>
        <v>8.5241666666666678</v>
      </c>
      <c r="AC645" s="123">
        <f t="shared" si="203"/>
        <v>8</v>
      </c>
    </row>
    <row r="646" spans="1:29" x14ac:dyDescent="0.25">
      <c r="A646" s="7" t="s">
        <v>424</v>
      </c>
      <c r="B646" s="7"/>
      <c r="C646" s="7">
        <v>17</v>
      </c>
      <c r="D646" s="7">
        <v>6.95</v>
      </c>
      <c r="E646" s="7">
        <v>7.4</v>
      </c>
      <c r="F646" s="7">
        <v>51.430000000000007</v>
      </c>
      <c r="G646" s="116">
        <f t="shared" si="193"/>
        <v>39.430000000000007</v>
      </c>
      <c r="H646" s="7">
        <v>30</v>
      </c>
      <c r="I646" s="7" t="s">
        <v>260</v>
      </c>
      <c r="J646" s="130">
        <v>1102</v>
      </c>
      <c r="K646" s="130"/>
      <c r="L646" s="115">
        <v>0</v>
      </c>
      <c r="M646" s="114">
        <f t="shared" si="204"/>
        <v>51.430000000000007</v>
      </c>
      <c r="N646" s="114">
        <f t="shared" si="194"/>
        <v>31.169696969696975</v>
      </c>
      <c r="O646" s="116">
        <f t="shared" si="195"/>
        <v>23.896969696969702</v>
      </c>
      <c r="P646" s="115">
        <f t="shared" si="196"/>
        <v>7.1430555555555566</v>
      </c>
      <c r="Q646" s="115">
        <f t="shared" si="197"/>
        <v>6.1430555555555566</v>
      </c>
      <c r="R646" s="121">
        <f t="shared" si="198"/>
        <v>-1.1696969696969752</v>
      </c>
      <c r="S646" s="116">
        <f t="shared" si="199"/>
        <v>23.856944444444444</v>
      </c>
      <c r="T646" s="116">
        <f t="shared" si="200"/>
        <v>0.62163014346523726</v>
      </c>
      <c r="U646" s="115">
        <f t="shared" ref="U646:U709" si="212">($X$4*100/T646)-(100)</f>
        <v>165.43114379913771</v>
      </c>
      <c r="V646" s="115">
        <f t="shared" si="201"/>
        <v>1058.2449911235101</v>
      </c>
      <c r="W646">
        <f t="shared" ref="W646:W709" si="213">+IF(D646&gt;E646,1,0)</f>
        <v>0</v>
      </c>
      <c r="X646">
        <f t="shared" ref="X646:X709" si="214">+IF(E646&gt;D646,1,0)</f>
        <v>1</v>
      </c>
      <c r="Y646">
        <v>0</v>
      </c>
      <c r="Z646">
        <f>+E646*1.65</f>
        <v>12.209999999999999</v>
      </c>
      <c r="AA646" s="122">
        <f>+F646-Z646</f>
        <v>39.220000000000006</v>
      </c>
      <c r="AB646" s="123">
        <f t="shared" si="202"/>
        <v>6.536666666666668</v>
      </c>
      <c r="AC646" s="123">
        <f t="shared" si="203"/>
        <v>6</v>
      </c>
    </row>
    <row r="647" spans="1:29" x14ac:dyDescent="0.25">
      <c r="A647" s="7" t="s">
        <v>424</v>
      </c>
      <c r="B647" s="7"/>
      <c r="C647" s="7">
        <v>18</v>
      </c>
      <c r="D647" s="7">
        <v>8.9</v>
      </c>
      <c r="E647" s="7">
        <v>7.3</v>
      </c>
      <c r="F647" s="7">
        <v>64.97</v>
      </c>
      <c r="G647" s="116">
        <f t="shared" ref="G647:G710" si="215">F647-12</f>
        <v>52.97</v>
      </c>
      <c r="H647" s="7">
        <v>42</v>
      </c>
      <c r="I647" s="7" t="s">
        <v>260</v>
      </c>
      <c r="J647" s="130">
        <v>1002</v>
      </c>
      <c r="K647" s="130"/>
      <c r="L647" s="115">
        <v>0</v>
      </c>
      <c r="M647" s="114">
        <f t="shared" si="204"/>
        <v>64.97</v>
      </c>
      <c r="N647" s="114">
        <f t="shared" ref="N647:N710" si="216">(F647-L647)/1.65</f>
        <v>39.375757575757575</v>
      </c>
      <c r="O647" s="116">
        <f t="shared" ref="O647:O710" si="217">(G647-L647)/1.65</f>
        <v>32.103030303030302</v>
      </c>
      <c r="P647" s="115">
        <f t="shared" ref="P647:P710" si="218">M647/7.2</f>
        <v>9.0236111111111104</v>
      </c>
      <c r="Q647" s="115">
        <f t="shared" ref="Q647:Q710" si="219">P647-1</f>
        <v>8.0236111111111104</v>
      </c>
      <c r="R647" s="121">
        <f t="shared" ref="R647:R710" si="220">H647-N647</f>
        <v>2.6242424242424249</v>
      </c>
      <c r="S647" s="116">
        <f t="shared" ref="S647:S710" si="221">H647-P647+1</f>
        <v>33.976388888888891</v>
      </c>
      <c r="T647" s="116">
        <f t="shared" ref="T647:T710" si="222">G647/(M647+12)</f>
        <v>0.68819020397557484</v>
      </c>
      <c r="U647" s="115">
        <f t="shared" si="212"/>
        <v>139.75929771568815</v>
      </c>
      <c r="V647" s="115">
        <f t="shared" ref="V647:V710" si="223">($Y$4*100/T647)-(100)</f>
        <v>946.2223900320937</v>
      </c>
      <c r="W647">
        <f t="shared" si="213"/>
        <v>1</v>
      </c>
      <c r="X647">
        <f t="shared" si="214"/>
        <v>0</v>
      </c>
      <c r="Y647">
        <f>+D647*1.65</f>
        <v>14.685</v>
      </c>
      <c r="AA647" s="122">
        <f>+F647-Y647</f>
        <v>50.284999999999997</v>
      </c>
      <c r="AB647" s="123">
        <f t="shared" ref="AB647:AB710" si="224">+AA647/6</f>
        <v>8.3808333333333334</v>
      </c>
      <c r="AC647" s="123">
        <f t="shared" ref="AC647:AC710" si="225">+ROUNDDOWN(AB647,0)</f>
        <v>8</v>
      </c>
    </row>
    <row r="648" spans="1:29" x14ac:dyDescent="0.25">
      <c r="A648" s="7" t="s">
        <v>426</v>
      </c>
      <c r="B648" s="7" t="s">
        <v>427</v>
      </c>
      <c r="C648" s="7">
        <v>1</v>
      </c>
      <c r="D648" s="7">
        <v>8.1</v>
      </c>
      <c r="E648" s="7">
        <v>8.1999999999999993</v>
      </c>
      <c r="F648" s="7">
        <v>66.419999999999987</v>
      </c>
      <c r="G648" s="116">
        <f t="shared" si="215"/>
        <v>54.419999999999987</v>
      </c>
      <c r="H648" s="7">
        <v>43</v>
      </c>
      <c r="I648" s="7" t="s">
        <v>260</v>
      </c>
      <c r="J648" s="130">
        <v>601</v>
      </c>
      <c r="K648" s="130" t="s">
        <v>428</v>
      </c>
      <c r="L648" s="115">
        <v>0</v>
      </c>
      <c r="M648" s="114">
        <f t="shared" ref="M648:M711" si="226">F648-L648</f>
        <v>66.419999999999987</v>
      </c>
      <c r="N648" s="114">
        <f t="shared" si="216"/>
        <v>40.25454545454545</v>
      </c>
      <c r="O648" s="116">
        <f t="shared" si="217"/>
        <v>32.981818181818177</v>
      </c>
      <c r="P648" s="115">
        <f t="shared" si="218"/>
        <v>9.2249999999999979</v>
      </c>
      <c r="Q648" s="115">
        <f t="shared" si="219"/>
        <v>8.2249999999999979</v>
      </c>
      <c r="R648" s="121">
        <f t="shared" si="220"/>
        <v>2.7454545454545496</v>
      </c>
      <c r="S648" s="116">
        <f t="shared" si="221"/>
        <v>34.775000000000006</v>
      </c>
      <c r="T648" s="116">
        <f t="shared" si="222"/>
        <v>0.69395562356541696</v>
      </c>
      <c r="U648" s="115">
        <f t="shared" si="212"/>
        <v>137.76736493936053</v>
      </c>
      <c r="V648" s="115">
        <f t="shared" si="223"/>
        <v>937.53031973539146</v>
      </c>
      <c r="W648">
        <f t="shared" si="213"/>
        <v>0</v>
      </c>
      <c r="X648">
        <f t="shared" si="214"/>
        <v>1</v>
      </c>
      <c r="Y648">
        <v>0</v>
      </c>
      <c r="Z648">
        <f t="shared" ref="Z648:Z679" si="227">+E648*1.65</f>
        <v>13.529999999999998</v>
      </c>
      <c r="AA648" s="122">
        <f t="shared" ref="AA648:AA679" si="228">+F648-Z648</f>
        <v>52.889999999999986</v>
      </c>
      <c r="AB648" s="123">
        <f t="shared" si="224"/>
        <v>8.8149999999999977</v>
      </c>
      <c r="AC648" s="123">
        <f t="shared" si="225"/>
        <v>8</v>
      </c>
    </row>
    <row r="649" spans="1:29" x14ac:dyDescent="0.25">
      <c r="A649" s="7" t="s">
        <v>426</v>
      </c>
      <c r="B649" s="7" t="s">
        <v>427</v>
      </c>
      <c r="C649" s="7">
        <v>1</v>
      </c>
      <c r="D649" s="7">
        <v>8.1</v>
      </c>
      <c r="E649" s="7">
        <v>8.1999999999999993</v>
      </c>
      <c r="F649" s="7">
        <v>66.419999999999987</v>
      </c>
      <c r="G649" s="116">
        <f t="shared" si="215"/>
        <v>54.419999999999987</v>
      </c>
      <c r="H649" s="7">
        <v>39</v>
      </c>
      <c r="I649" s="7" t="s">
        <v>261</v>
      </c>
      <c r="J649" s="130">
        <v>101</v>
      </c>
      <c r="K649" s="130" t="s">
        <v>428</v>
      </c>
      <c r="L649" s="115">
        <v>0</v>
      </c>
      <c r="M649" s="114">
        <f t="shared" si="226"/>
        <v>66.419999999999987</v>
      </c>
      <c r="N649" s="114">
        <f t="shared" si="216"/>
        <v>40.25454545454545</v>
      </c>
      <c r="O649" s="116">
        <f t="shared" si="217"/>
        <v>32.981818181818177</v>
      </c>
      <c r="P649" s="115">
        <f t="shared" si="218"/>
        <v>9.2249999999999979</v>
      </c>
      <c r="Q649" s="115">
        <f t="shared" si="219"/>
        <v>8.2249999999999979</v>
      </c>
      <c r="R649" s="121">
        <f t="shared" si="220"/>
        <v>-1.2545454545454504</v>
      </c>
      <c r="S649" s="116">
        <f t="shared" si="221"/>
        <v>30.775000000000002</v>
      </c>
      <c r="T649" s="116">
        <f t="shared" si="222"/>
        <v>0.69395562356541696</v>
      </c>
      <c r="U649" s="115">
        <f t="shared" si="212"/>
        <v>137.76736493936053</v>
      </c>
      <c r="V649" s="115">
        <f t="shared" si="223"/>
        <v>937.53031973539146</v>
      </c>
      <c r="W649">
        <f t="shared" si="213"/>
        <v>0</v>
      </c>
      <c r="X649">
        <f t="shared" si="214"/>
        <v>1</v>
      </c>
      <c r="Y649">
        <v>0</v>
      </c>
      <c r="Z649">
        <f t="shared" si="227"/>
        <v>13.529999999999998</v>
      </c>
      <c r="AA649" s="122">
        <f t="shared" si="228"/>
        <v>52.889999999999986</v>
      </c>
      <c r="AB649" s="123">
        <f t="shared" si="224"/>
        <v>8.8149999999999977</v>
      </c>
      <c r="AC649" s="123">
        <f t="shared" si="225"/>
        <v>8</v>
      </c>
    </row>
    <row r="650" spans="1:29" x14ac:dyDescent="0.25">
      <c r="A650" s="7" t="s">
        <v>426</v>
      </c>
      <c r="B650" s="7" t="s">
        <v>427</v>
      </c>
      <c r="C650" s="7">
        <v>1</v>
      </c>
      <c r="D650" s="7">
        <v>8.1</v>
      </c>
      <c r="E650" s="7">
        <v>8.1999999999999993</v>
      </c>
      <c r="F650" s="7">
        <v>66.419999999999987</v>
      </c>
      <c r="G650" s="116">
        <f t="shared" si="215"/>
        <v>54.419999999999987</v>
      </c>
      <c r="H650" s="7">
        <v>44</v>
      </c>
      <c r="I650" s="7" t="s">
        <v>299</v>
      </c>
      <c r="J650" s="130" t="s">
        <v>302</v>
      </c>
      <c r="K650" s="130" t="s">
        <v>428</v>
      </c>
      <c r="L650" s="115">
        <v>0</v>
      </c>
      <c r="M650" s="114">
        <f t="shared" si="226"/>
        <v>66.419999999999987</v>
      </c>
      <c r="N650" s="114">
        <f t="shared" si="216"/>
        <v>40.25454545454545</v>
      </c>
      <c r="O650" s="116">
        <f t="shared" si="217"/>
        <v>32.981818181818177</v>
      </c>
      <c r="P650" s="115">
        <f t="shared" si="218"/>
        <v>9.2249999999999979</v>
      </c>
      <c r="Q650" s="115">
        <f t="shared" si="219"/>
        <v>8.2249999999999979</v>
      </c>
      <c r="R650" s="121">
        <f t="shared" si="220"/>
        <v>3.7454545454545496</v>
      </c>
      <c r="S650" s="116">
        <f t="shared" si="221"/>
        <v>35.775000000000006</v>
      </c>
      <c r="T650" s="116">
        <f t="shared" si="222"/>
        <v>0.69395562356541696</v>
      </c>
      <c r="U650" s="115">
        <f t="shared" si="212"/>
        <v>137.76736493936053</v>
      </c>
      <c r="V650" s="115">
        <f t="shared" si="223"/>
        <v>937.53031973539146</v>
      </c>
      <c r="W650">
        <f t="shared" si="213"/>
        <v>0</v>
      </c>
      <c r="X650">
        <f t="shared" si="214"/>
        <v>1</v>
      </c>
      <c r="Y650">
        <v>0</v>
      </c>
      <c r="Z650">
        <f t="shared" si="227"/>
        <v>13.529999999999998</v>
      </c>
      <c r="AA650" s="122">
        <f t="shared" si="228"/>
        <v>52.889999999999986</v>
      </c>
      <c r="AB650" s="123">
        <f t="shared" si="224"/>
        <v>8.8149999999999977</v>
      </c>
      <c r="AC650" s="123">
        <f t="shared" si="225"/>
        <v>8</v>
      </c>
    </row>
    <row r="651" spans="1:29" x14ac:dyDescent="0.25">
      <c r="A651" s="7" t="s">
        <v>426</v>
      </c>
      <c r="B651" s="7" t="s">
        <v>427</v>
      </c>
      <c r="C651" s="7">
        <v>2</v>
      </c>
      <c r="D651" s="7">
        <v>8.1</v>
      </c>
      <c r="E651" s="7">
        <v>8.1999999999999993</v>
      </c>
      <c r="F651" s="7">
        <v>66.419999999999987</v>
      </c>
      <c r="G651" s="116">
        <f t="shared" si="215"/>
        <v>54.419999999999987</v>
      </c>
      <c r="H651" s="7">
        <v>45</v>
      </c>
      <c r="I651" s="7" t="s">
        <v>260</v>
      </c>
      <c r="J651" s="130">
        <v>602</v>
      </c>
      <c r="K651" s="130" t="s">
        <v>429</v>
      </c>
      <c r="L651" s="115">
        <v>0</v>
      </c>
      <c r="M651" s="114">
        <f t="shared" si="226"/>
        <v>66.419999999999987</v>
      </c>
      <c r="N651" s="114">
        <f t="shared" si="216"/>
        <v>40.25454545454545</v>
      </c>
      <c r="O651" s="116">
        <f t="shared" si="217"/>
        <v>32.981818181818177</v>
      </c>
      <c r="P651" s="115">
        <f t="shared" si="218"/>
        <v>9.2249999999999979</v>
      </c>
      <c r="Q651" s="115">
        <f t="shared" si="219"/>
        <v>8.2249999999999979</v>
      </c>
      <c r="R651" s="121">
        <f t="shared" si="220"/>
        <v>4.7454545454545496</v>
      </c>
      <c r="S651" s="116">
        <f t="shared" si="221"/>
        <v>36.775000000000006</v>
      </c>
      <c r="T651" s="116">
        <f t="shared" si="222"/>
        <v>0.69395562356541696</v>
      </c>
      <c r="U651" s="115">
        <f t="shared" si="212"/>
        <v>137.76736493936053</v>
      </c>
      <c r="V651" s="115">
        <f t="shared" si="223"/>
        <v>937.53031973539146</v>
      </c>
      <c r="W651">
        <f t="shared" si="213"/>
        <v>0</v>
      </c>
      <c r="X651">
        <f t="shared" si="214"/>
        <v>1</v>
      </c>
      <c r="Y651">
        <v>0</v>
      </c>
      <c r="Z651">
        <f t="shared" si="227"/>
        <v>13.529999999999998</v>
      </c>
      <c r="AA651" s="122">
        <f t="shared" si="228"/>
        <v>52.889999999999986</v>
      </c>
      <c r="AB651" s="123">
        <f t="shared" si="224"/>
        <v>8.8149999999999977</v>
      </c>
      <c r="AC651" s="123">
        <f t="shared" si="225"/>
        <v>8</v>
      </c>
    </row>
    <row r="652" spans="1:29" x14ac:dyDescent="0.25">
      <c r="A652" s="7" t="s">
        <v>426</v>
      </c>
      <c r="B652" s="7" t="s">
        <v>427</v>
      </c>
      <c r="C652" s="7">
        <v>2</v>
      </c>
      <c r="D652" s="7">
        <v>8.1</v>
      </c>
      <c r="E652" s="7">
        <v>8.1999999999999993</v>
      </c>
      <c r="F652" s="7">
        <v>66.419999999999987</v>
      </c>
      <c r="G652" s="116">
        <f t="shared" si="215"/>
        <v>54.419999999999987</v>
      </c>
      <c r="H652" s="7">
        <v>40</v>
      </c>
      <c r="I652" s="7" t="s">
        <v>261</v>
      </c>
      <c r="J652" s="130">
        <v>102</v>
      </c>
      <c r="K652" s="130" t="s">
        <v>429</v>
      </c>
      <c r="L652" s="115">
        <v>0</v>
      </c>
      <c r="M652" s="114">
        <f t="shared" si="226"/>
        <v>66.419999999999987</v>
      </c>
      <c r="N652" s="114">
        <f t="shared" si="216"/>
        <v>40.25454545454545</v>
      </c>
      <c r="O652" s="116">
        <f t="shared" si="217"/>
        <v>32.981818181818177</v>
      </c>
      <c r="P652" s="115">
        <f t="shared" si="218"/>
        <v>9.2249999999999979</v>
      </c>
      <c r="Q652" s="115">
        <f t="shared" si="219"/>
        <v>8.2249999999999979</v>
      </c>
      <c r="R652" s="121">
        <f t="shared" si="220"/>
        <v>-0.25454545454545041</v>
      </c>
      <c r="S652" s="116">
        <f t="shared" si="221"/>
        <v>31.775000000000002</v>
      </c>
      <c r="T652" s="116">
        <f t="shared" si="222"/>
        <v>0.69395562356541696</v>
      </c>
      <c r="U652" s="115">
        <f t="shared" si="212"/>
        <v>137.76736493936053</v>
      </c>
      <c r="V652" s="115">
        <f t="shared" si="223"/>
        <v>937.53031973539146</v>
      </c>
      <c r="W652">
        <f t="shared" si="213"/>
        <v>0</v>
      </c>
      <c r="X652">
        <f t="shared" si="214"/>
        <v>1</v>
      </c>
      <c r="Y652">
        <v>0</v>
      </c>
      <c r="Z652">
        <f t="shared" si="227"/>
        <v>13.529999999999998</v>
      </c>
      <c r="AA652" s="122">
        <f t="shared" si="228"/>
        <v>52.889999999999986</v>
      </c>
      <c r="AB652" s="123">
        <f t="shared" si="224"/>
        <v>8.8149999999999977</v>
      </c>
      <c r="AC652" s="123">
        <f t="shared" si="225"/>
        <v>8</v>
      </c>
    </row>
    <row r="653" spans="1:29" x14ac:dyDescent="0.25">
      <c r="A653" s="7" t="s">
        <v>426</v>
      </c>
      <c r="B653" s="7" t="s">
        <v>427</v>
      </c>
      <c r="C653" s="7">
        <v>2</v>
      </c>
      <c r="D653" s="7">
        <v>8.1</v>
      </c>
      <c r="E653" s="7">
        <v>8.1999999999999993</v>
      </c>
      <c r="F653" s="7">
        <v>66.419999999999987</v>
      </c>
      <c r="G653" s="116">
        <f t="shared" si="215"/>
        <v>54.419999999999987</v>
      </c>
      <c r="H653" s="7">
        <v>47</v>
      </c>
      <c r="I653" s="7" t="s">
        <v>299</v>
      </c>
      <c r="J653" s="130" t="s">
        <v>301</v>
      </c>
      <c r="K653" s="130" t="s">
        <v>429</v>
      </c>
      <c r="L653" s="115">
        <v>0</v>
      </c>
      <c r="M653" s="114">
        <f t="shared" si="226"/>
        <v>66.419999999999987</v>
      </c>
      <c r="N653" s="114">
        <f t="shared" si="216"/>
        <v>40.25454545454545</v>
      </c>
      <c r="O653" s="116">
        <f t="shared" si="217"/>
        <v>32.981818181818177</v>
      </c>
      <c r="P653" s="115">
        <f t="shared" si="218"/>
        <v>9.2249999999999979</v>
      </c>
      <c r="Q653" s="115">
        <f t="shared" si="219"/>
        <v>8.2249999999999979</v>
      </c>
      <c r="R653" s="121">
        <f t="shared" si="220"/>
        <v>6.7454545454545496</v>
      </c>
      <c r="S653" s="116">
        <f t="shared" si="221"/>
        <v>38.775000000000006</v>
      </c>
      <c r="T653" s="116">
        <f t="shared" si="222"/>
        <v>0.69395562356541696</v>
      </c>
      <c r="U653" s="115">
        <f t="shared" si="212"/>
        <v>137.76736493936053</v>
      </c>
      <c r="V653" s="115">
        <f t="shared" si="223"/>
        <v>937.53031973539146</v>
      </c>
      <c r="W653">
        <f t="shared" si="213"/>
        <v>0</v>
      </c>
      <c r="X653">
        <f t="shared" si="214"/>
        <v>1</v>
      </c>
      <c r="Y653">
        <v>0</v>
      </c>
      <c r="Z653">
        <f t="shared" si="227"/>
        <v>13.529999999999998</v>
      </c>
      <c r="AA653" s="122">
        <f t="shared" si="228"/>
        <v>52.889999999999986</v>
      </c>
      <c r="AB653" s="123">
        <f t="shared" si="224"/>
        <v>8.8149999999999977</v>
      </c>
      <c r="AC653" s="123">
        <f t="shared" si="225"/>
        <v>8</v>
      </c>
    </row>
    <row r="654" spans="1:29" x14ac:dyDescent="0.25">
      <c r="A654" s="7" t="s">
        <v>426</v>
      </c>
      <c r="B654" s="7" t="s">
        <v>427</v>
      </c>
      <c r="C654" s="7">
        <v>3</v>
      </c>
      <c r="D654" s="7">
        <v>8.1</v>
      </c>
      <c r="E654" s="7">
        <v>8.1999999999999993</v>
      </c>
      <c r="F654" s="7">
        <v>66.419999999999987</v>
      </c>
      <c r="G654" s="116">
        <f t="shared" si="215"/>
        <v>54.419999999999987</v>
      </c>
      <c r="H654" s="7">
        <v>35</v>
      </c>
      <c r="I654" s="7" t="s">
        <v>260</v>
      </c>
      <c r="J654" s="130">
        <v>1001</v>
      </c>
      <c r="K654" s="130" t="s">
        <v>430</v>
      </c>
      <c r="L654" s="115">
        <v>0</v>
      </c>
      <c r="M654" s="114">
        <f t="shared" si="226"/>
        <v>66.419999999999987</v>
      </c>
      <c r="N654" s="114">
        <f t="shared" si="216"/>
        <v>40.25454545454545</v>
      </c>
      <c r="O654" s="116">
        <f t="shared" si="217"/>
        <v>32.981818181818177</v>
      </c>
      <c r="P654" s="115">
        <f t="shared" si="218"/>
        <v>9.2249999999999979</v>
      </c>
      <c r="Q654" s="115">
        <f t="shared" si="219"/>
        <v>8.2249999999999979</v>
      </c>
      <c r="R654" s="121">
        <f t="shared" si="220"/>
        <v>-5.2545454545454504</v>
      </c>
      <c r="S654" s="116">
        <f t="shared" si="221"/>
        <v>26.775000000000002</v>
      </c>
      <c r="T654" s="116">
        <f t="shared" si="222"/>
        <v>0.69395562356541696</v>
      </c>
      <c r="U654" s="115">
        <f t="shared" si="212"/>
        <v>137.76736493936053</v>
      </c>
      <c r="V654" s="115">
        <f t="shared" si="223"/>
        <v>937.53031973539146</v>
      </c>
      <c r="W654">
        <f t="shared" si="213"/>
        <v>0</v>
      </c>
      <c r="X654">
        <f t="shared" si="214"/>
        <v>1</v>
      </c>
      <c r="Y654">
        <v>0</v>
      </c>
      <c r="Z654">
        <f t="shared" si="227"/>
        <v>13.529999999999998</v>
      </c>
      <c r="AA654" s="122">
        <f t="shared" si="228"/>
        <v>52.889999999999986</v>
      </c>
      <c r="AB654" s="123">
        <f t="shared" si="224"/>
        <v>8.8149999999999977</v>
      </c>
      <c r="AC654" s="123">
        <f t="shared" si="225"/>
        <v>8</v>
      </c>
    </row>
    <row r="655" spans="1:29" x14ac:dyDescent="0.25">
      <c r="A655" s="7" t="s">
        <v>426</v>
      </c>
      <c r="B655" s="7" t="s">
        <v>427</v>
      </c>
      <c r="C655" s="7">
        <v>3</v>
      </c>
      <c r="D655" s="7">
        <v>8.1</v>
      </c>
      <c r="E655" s="7">
        <v>8.1999999999999993</v>
      </c>
      <c r="F655" s="7">
        <v>66.419999999999987</v>
      </c>
      <c r="G655" s="116">
        <f t="shared" si="215"/>
        <v>54.419999999999987</v>
      </c>
      <c r="H655" s="7">
        <v>29</v>
      </c>
      <c r="I655" s="7" t="s">
        <v>261</v>
      </c>
      <c r="J655" s="130">
        <v>1102</v>
      </c>
      <c r="K655" s="130" t="s">
        <v>431</v>
      </c>
      <c r="L655" s="115">
        <v>0</v>
      </c>
      <c r="M655" s="114">
        <f t="shared" si="226"/>
        <v>66.419999999999987</v>
      </c>
      <c r="N655" s="114">
        <f t="shared" si="216"/>
        <v>40.25454545454545</v>
      </c>
      <c r="O655" s="116">
        <f t="shared" si="217"/>
        <v>32.981818181818177</v>
      </c>
      <c r="P655" s="115">
        <f t="shared" si="218"/>
        <v>9.2249999999999979</v>
      </c>
      <c r="Q655" s="115">
        <f t="shared" si="219"/>
        <v>8.2249999999999979</v>
      </c>
      <c r="R655" s="121">
        <f t="shared" si="220"/>
        <v>-11.25454545454545</v>
      </c>
      <c r="S655" s="116">
        <f t="shared" si="221"/>
        <v>20.775000000000002</v>
      </c>
      <c r="T655" s="116">
        <f t="shared" si="222"/>
        <v>0.69395562356541696</v>
      </c>
      <c r="U655" s="115">
        <f t="shared" si="212"/>
        <v>137.76736493936053</v>
      </c>
      <c r="V655" s="115">
        <f t="shared" si="223"/>
        <v>937.53031973539146</v>
      </c>
      <c r="W655">
        <f t="shared" si="213"/>
        <v>0</v>
      </c>
      <c r="X655">
        <f t="shared" si="214"/>
        <v>1</v>
      </c>
      <c r="Y655">
        <v>0</v>
      </c>
      <c r="Z655">
        <f t="shared" si="227"/>
        <v>13.529999999999998</v>
      </c>
      <c r="AA655" s="122">
        <f t="shared" si="228"/>
        <v>52.889999999999986</v>
      </c>
      <c r="AB655" s="123">
        <f t="shared" si="224"/>
        <v>8.8149999999999977</v>
      </c>
      <c r="AC655" s="123">
        <f t="shared" si="225"/>
        <v>8</v>
      </c>
    </row>
    <row r="656" spans="1:29" x14ac:dyDescent="0.25">
      <c r="A656" s="7" t="s">
        <v>426</v>
      </c>
      <c r="B656" s="7" t="s">
        <v>427</v>
      </c>
      <c r="C656" s="7">
        <v>4</v>
      </c>
      <c r="D656" s="7">
        <v>8.1</v>
      </c>
      <c r="E656" s="7">
        <v>8.1999999999999993</v>
      </c>
      <c r="F656" s="7">
        <v>66.419999999999987</v>
      </c>
      <c r="G656" s="116">
        <f t="shared" si="215"/>
        <v>54.419999999999987</v>
      </c>
      <c r="H656" s="7">
        <v>36</v>
      </c>
      <c r="I656" s="7" t="s">
        <v>260</v>
      </c>
      <c r="J656" s="130">
        <v>1002</v>
      </c>
      <c r="K656" s="130" t="s">
        <v>432</v>
      </c>
      <c r="L656" s="115">
        <v>0</v>
      </c>
      <c r="M656" s="114">
        <f t="shared" si="226"/>
        <v>66.419999999999987</v>
      </c>
      <c r="N656" s="114">
        <f t="shared" si="216"/>
        <v>40.25454545454545</v>
      </c>
      <c r="O656" s="116">
        <f t="shared" si="217"/>
        <v>32.981818181818177</v>
      </c>
      <c r="P656" s="115">
        <f t="shared" si="218"/>
        <v>9.2249999999999979</v>
      </c>
      <c r="Q656" s="115">
        <f t="shared" si="219"/>
        <v>8.2249999999999979</v>
      </c>
      <c r="R656" s="121">
        <f t="shared" si="220"/>
        <v>-4.2545454545454504</v>
      </c>
      <c r="S656" s="116">
        <f t="shared" si="221"/>
        <v>27.775000000000002</v>
      </c>
      <c r="T656" s="116">
        <f t="shared" si="222"/>
        <v>0.69395562356541696</v>
      </c>
      <c r="U656" s="115">
        <f t="shared" si="212"/>
        <v>137.76736493936053</v>
      </c>
      <c r="V656" s="115">
        <f t="shared" si="223"/>
        <v>937.53031973539146</v>
      </c>
      <c r="W656">
        <f t="shared" si="213"/>
        <v>0</v>
      </c>
      <c r="X656">
        <f t="shared" si="214"/>
        <v>1</v>
      </c>
      <c r="Y656">
        <v>0</v>
      </c>
      <c r="Z656">
        <f t="shared" si="227"/>
        <v>13.529999999999998</v>
      </c>
      <c r="AA656" s="122">
        <f t="shared" si="228"/>
        <v>52.889999999999986</v>
      </c>
      <c r="AB656" s="123">
        <f t="shared" si="224"/>
        <v>8.8149999999999977</v>
      </c>
      <c r="AC656" s="123">
        <f t="shared" si="225"/>
        <v>8</v>
      </c>
    </row>
    <row r="657" spans="1:29" x14ac:dyDescent="0.25">
      <c r="A657" s="7" t="s">
        <v>426</v>
      </c>
      <c r="B657" s="7" t="s">
        <v>427</v>
      </c>
      <c r="C657" s="7">
        <v>4</v>
      </c>
      <c r="D657" s="7">
        <v>8.1</v>
      </c>
      <c r="E657" s="7">
        <v>8.1999999999999993</v>
      </c>
      <c r="F657" s="7">
        <v>66.419999999999987</v>
      </c>
      <c r="G657" s="116">
        <f t="shared" si="215"/>
        <v>54.419999999999987</v>
      </c>
      <c r="H657" s="7">
        <v>36</v>
      </c>
      <c r="I657" s="7" t="s">
        <v>261</v>
      </c>
      <c r="J657" s="130">
        <v>1002</v>
      </c>
      <c r="K657" s="130" t="s">
        <v>433</v>
      </c>
      <c r="L657" s="115">
        <v>0</v>
      </c>
      <c r="M657" s="114">
        <f t="shared" si="226"/>
        <v>66.419999999999987</v>
      </c>
      <c r="N657" s="114">
        <f t="shared" si="216"/>
        <v>40.25454545454545</v>
      </c>
      <c r="O657" s="116">
        <f t="shared" si="217"/>
        <v>32.981818181818177</v>
      </c>
      <c r="P657" s="115">
        <f t="shared" si="218"/>
        <v>9.2249999999999979</v>
      </c>
      <c r="Q657" s="115">
        <f t="shared" si="219"/>
        <v>8.2249999999999979</v>
      </c>
      <c r="R657" s="121">
        <f t="shared" si="220"/>
        <v>-4.2545454545454504</v>
      </c>
      <c r="S657" s="116">
        <f t="shared" si="221"/>
        <v>27.775000000000002</v>
      </c>
      <c r="T657" s="116">
        <f t="shared" si="222"/>
        <v>0.69395562356541696</v>
      </c>
      <c r="U657" s="115">
        <f t="shared" si="212"/>
        <v>137.76736493936053</v>
      </c>
      <c r="V657" s="115">
        <f t="shared" si="223"/>
        <v>937.53031973539146</v>
      </c>
      <c r="W657">
        <f t="shared" si="213"/>
        <v>0</v>
      </c>
      <c r="X657">
        <f t="shared" si="214"/>
        <v>1</v>
      </c>
      <c r="Y657">
        <v>0</v>
      </c>
      <c r="Z657">
        <f t="shared" si="227"/>
        <v>13.529999999999998</v>
      </c>
      <c r="AA657" s="122">
        <f t="shared" si="228"/>
        <v>52.889999999999986</v>
      </c>
      <c r="AB657" s="123">
        <f t="shared" si="224"/>
        <v>8.8149999999999977</v>
      </c>
      <c r="AC657" s="123">
        <f t="shared" si="225"/>
        <v>8</v>
      </c>
    </row>
    <row r="658" spans="1:29" x14ac:dyDescent="0.25">
      <c r="A658" s="7" t="s">
        <v>426</v>
      </c>
      <c r="B658" s="7" t="s">
        <v>427</v>
      </c>
      <c r="C658" s="7">
        <v>5</v>
      </c>
      <c r="D658" s="7">
        <v>8.1</v>
      </c>
      <c r="E658" s="7">
        <v>8.1999999999999993</v>
      </c>
      <c r="F658" s="7">
        <v>66.419999999999987</v>
      </c>
      <c r="G658" s="116">
        <f t="shared" si="215"/>
        <v>54.419999999999987</v>
      </c>
      <c r="H658" s="7">
        <v>37</v>
      </c>
      <c r="I658" s="7" t="s">
        <v>260</v>
      </c>
      <c r="J658" s="130">
        <v>704</v>
      </c>
      <c r="K658" s="130" t="s">
        <v>434</v>
      </c>
      <c r="L658" s="115">
        <v>0</v>
      </c>
      <c r="M658" s="114">
        <f t="shared" si="226"/>
        <v>66.419999999999987</v>
      </c>
      <c r="N658" s="114">
        <f t="shared" si="216"/>
        <v>40.25454545454545</v>
      </c>
      <c r="O658" s="116">
        <f t="shared" si="217"/>
        <v>32.981818181818177</v>
      </c>
      <c r="P658" s="115">
        <f t="shared" si="218"/>
        <v>9.2249999999999979</v>
      </c>
      <c r="Q658" s="115">
        <f t="shared" si="219"/>
        <v>8.2249999999999979</v>
      </c>
      <c r="R658" s="121">
        <f t="shared" si="220"/>
        <v>-3.2545454545454504</v>
      </c>
      <c r="S658" s="116">
        <f t="shared" si="221"/>
        <v>28.775000000000002</v>
      </c>
      <c r="T658" s="116">
        <f t="shared" si="222"/>
        <v>0.69395562356541696</v>
      </c>
      <c r="U658" s="115">
        <f t="shared" si="212"/>
        <v>137.76736493936053</v>
      </c>
      <c r="V658" s="115">
        <f t="shared" si="223"/>
        <v>937.53031973539146</v>
      </c>
      <c r="W658">
        <f t="shared" si="213"/>
        <v>0</v>
      </c>
      <c r="X658">
        <f t="shared" si="214"/>
        <v>1</v>
      </c>
      <c r="Y658">
        <v>0</v>
      </c>
      <c r="Z658">
        <f t="shared" si="227"/>
        <v>13.529999999999998</v>
      </c>
      <c r="AA658" s="122">
        <f t="shared" si="228"/>
        <v>52.889999999999986</v>
      </c>
      <c r="AB658" s="123">
        <f t="shared" si="224"/>
        <v>8.8149999999999977</v>
      </c>
      <c r="AC658" s="123">
        <f t="shared" si="225"/>
        <v>8</v>
      </c>
    </row>
    <row r="659" spans="1:29" x14ac:dyDescent="0.25">
      <c r="A659" s="7" t="s">
        <v>426</v>
      </c>
      <c r="B659" s="7" t="s">
        <v>427</v>
      </c>
      <c r="C659" s="7">
        <v>5</v>
      </c>
      <c r="D659" s="7">
        <v>8.1</v>
      </c>
      <c r="E659" s="7">
        <v>8.1999999999999993</v>
      </c>
      <c r="F659" s="7">
        <v>66.419999999999987</v>
      </c>
      <c r="G659" s="116">
        <f t="shared" si="215"/>
        <v>54.419999999999987</v>
      </c>
      <c r="H659" s="7">
        <v>39</v>
      </c>
      <c r="I659" s="7" t="s">
        <v>261</v>
      </c>
      <c r="J659" s="130">
        <v>204</v>
      </c>
      <c r="K659" s="130" t="s">
        <v>434</v>
      </c>
      <c r="L659" s="115">
        <v>0</v>
      </c>
      <c r="M659" s="114">
        <f t="shared" si="226"/>
        <v>66.419999999999987</v>
      </c>
      <c r="N659" s="114">
        <f t="shared" si="216"/>
        <v>40.25454545454545</v>
      </c>
      <c r="O659" s="116">
        <f t="shared" si="217"/>
        <v>32.981818181818177</v>
      </c>
      <c r="P659" s="115">
        <f t="shared" si="218"/>
        <v>9.2249999999999979</v>
      </c>
      <c r="Q659" s="115">
        <f t="shared" si="219"/>
        <v>8.2249999999999979</v>
      </c>
      <c r="R659" s="121">
        <f t="shared" si="220"/>
        <v>-1.2545454545454504</v>
      </c>
      <c r="S659" s="116">
        <f t="shared" si="221"/>
        <v>30.775000000000002</v>
      </c>
      <c r="T659" s="116">
        <f t="shared" si="222"/>
        <v>0.69395562356541696</v>
      </c>
      <c r="U659" s="115">
        <f t="shared" si="212"/>
        <v>137.76736493936053</v>
      </c>
      <c r="V659" s="115">
        <f t="shared" si="223"/>
        <v>937.53031973539146</v>
      </c>
      <c r="W659">
        <f t="shared" si="213"/>
        <v>0</v>
      </c>
      <c r="X659">
        <f t="shared" si="214"/>
        <v>1</v>
      </c>
      <c r="Y659">
        <v>0</v>
      </c>
      <c r="Z659">
        <f t="shared" si="227"/>
        <v>13.529999999999998</v>
      </c>
      <c r="AA659" s="122">
        <f t="shared" si="228"/>
        <v>52.889999999999986</v>
      </c>
      <c r="AB659" s="123">
        <f t="shared" si="224"/>
        <v>8.8149999999999977</v>
      </c>
      <c r="AC659" s="123">
        <f t="shared" si="225"/>
        <v>8</v>
      </c>
    </row>
    <row r="660" spans="1:29" x14ac:dyDescent="0.25">
      <c r="A660" s="7" t="s">
        <v>426</v>
      </c>
      <c r="B660" s="7" t="s">
        <v>427</v>
      </c>
      <c r="C660" s="7">
        <v>6</v>
      </c>
      <c r="D660" s="7">
        <v>8.1</v>
      </c>
      <c r="E660" s="7">
        <v>8.1999999999999993</v>
      </c>
      <c r="F660" s="7">
        <v>66.419999999999987</v>
      </c>
      <c r="G660" s="116">
        <f t="shared" si="215"/>
        <v>54.419999999999987</v>
      </c>
      <c r="H660" s="7">
        <v>41</v>
      </c>
      <c r="I660" s="7" t="s">
        <v>260</v>
      </c>
      <c r="J660" s="130">
        <v>801</v>
      </c>
      <c r="K660" s="130" t="s">
        <v>435</v>
      </c>
      <c r="L660" s="115">
        <v>0</v>
      </c>
      <c r="M660" s="114">
        <f t="shared" si="226"/>
        <v>66.419999999999987</v>
      </c>
      <c r="N660" s="114">
        <f t="shared" si="216"/>
        <v>40.25454545454545</v>
      </c>
      <c r="O660" s="116">
        <f t="shared" si="217"/>
        <v>32.981818181818177</v>
      </c>
      <c r="P660" s="115">
        <f t="shared" si="218"/>
        <v>9.2249999999999979</v>
      </c>
      <c r="Q660" s="115">
        <f t="shared" si="219"/>
        <v>8.2249999999999979</v>
      </c>
      <c r="R660" s="121">
        <f t="shared" si="220"/>
        <v>0.74545454545454959</v>
      </c>
      <c r="S660" s="116">
        <f t="shared" si="221"/>
        <v>32.775000000000006</v>
      </c>
      <c r="T660" s="116">
        <f t="shared" si="222"/>
        <v>0.69395562356541696</v>
      </c>
      <c r="U660" s="115">
        <f t="shared" si="212"/>
        <v>137.76736493936053</v>
      </c>
      <c r="V660" s="115">
        <f t="shared" si="223"/>
        <v>937.53031973539146</v>
      </c>
      <c r="W660">
        <f t="shared" si="213"/>
        <v>0</v>
      </c>
      <c r="X660">
        <f t="shared" si="214"/>
        <v>1</v>
      </c>
      <c r="Y660">
        <v>0</v>
      </c>
      <c r="Z660">
        <f t="shared" si="227"/>
        <v>13.529999999999998</v>
      </c>
      <c r="AA660" s="122">
        <f t="shared" si="228"/>
        <v>52.889999999999986</v>
      </c>
      <c r="AB660" s="123">
        <f t="shared" si="224"/>
        <v>8.8149999999999977</v>
      </c>
      <c r="AC660" s="123">
        <f t="shared" si="225"/>
        <v>8</v>
      </c>
    </row>
    <row r="661" spans="1:29" x14ac:dyDescent="0.25">
      <c r="A661" s="7" t="s">
        <v>426</v>
      </c>
      <c r="B661" s="7" t="s">
        <v>427</v>
      </c>
      <c r="C661" s="7">
        <v>6</v>
      </c>
      <c r="D661" s="7">
        <v>8.1</v>
      </c>
      <c r="E661" s="7">
        <v>8.1999999999999993</v>
      </c>
      <c r="F661" s="7">
        <v>66.419999999999987</v>
      </c>
      <c r="G661" s="116">
        <f t="shared" si="215"/>
        <v>54.419999999999987</v>
      </c>
      <c r="H661" s="7">
        <v>35</v>
      </c>
      <c r="I661" s="7" t="s">
        <v>261</v>
      </c>
      <c r="J661" s="130">
        <v>401</v>
      </c>
      <c r="K661" s="130" t="s">
        <v>435</v>
      </c>
      <c r="L661" s="115">
        <v>0</v>
      </c>
      <c r="M661" s="114">
        <f t="shared" si="226"/>
        <v>66.419999999999987</v>
      </c>
      <c r="N661" s="114">
        <f t="shared" si="216"/>
        <v>40.25454545454545</v>
      </c>
      <c r="O661" s="116">
        <f t="shared" si="217"/>
        <v>32.981818181818177</v>
      </c>
      <c r="P661" s="115">
        <f t="shared" si="218"/>
        <v>9.2249999999999979</v>
      </c>
      <c r="Q661" s="115">
        <f t="shared" si="219"/>
        <v>8.2249999999999979</v>
      </c>
      <c r="R661" s="121">
        <f t="shared" si="220"/>
        <v>-5.2545454545454504</v>
      </c>
      <c r="S661" s="116">
        <f t="shared" si="221"/>
        <v>26.775000000000002</v>
      </c>
      <c r="T661" s="116">
        <f t="shared" si="222"/>
        <v>0.69395562356541696</v>
      </c>
      <c r="U661" s="115">
        <f t="shared" si="212"/>
        <v>137.76736493936053</v>
      </c>
      <c r="V661" s="115">
        <f t="shared" si="223"/>
        <v>937.53031973539146</v>
      </c>
      <c r="W661">
        <f t="shared" si="213"/>
        <v>0</v>
      </c>
      <c r="X661">
        <f t="shared" si="214"/>
        <v>1</v>
      </c>
      <c r="Y661">
        <v>0</v>
      </c>
      <c r="Z661">
        <f t="shared" si="227"/>
        <v>13.529999999999998</v>
      </c>
      <c r="AA661" s="122">
        <f t="shared" si="228"/>
        <v>52.889999999999986</v>
      </c>
      <c r="AB661" s="123">
        <f t="shared" si="224"/>
        <v>8.8149999999999977</v>
      </c>
      <c r="AC661" s="123">
        <f t="shared" si="225"/>
        <v>8</v>
      </c>
    </row>
    <row r="662" spans="1:29" x14ac:dyDescent="0.25">
      <c r="A662" s="7" t="s">
        <v>426</v>
      </c>
      <c r="B662" s="7" t="s">
        <v>427</v>
      </c>
      <c r="C662" s="7">
        <v>7</v>
      </c>
      <c r="D662" s="7">
        <v>8.1</v>
      </c>
      <c r="E662" s="7">
        <v>8.1999999999999993</v>
      </c>
      <c r="F662" s="7">
        <v>66.419999999999987</v>
      </c>
      <c r="G662" s="116">
        <f t="shared" si="215"/>
        <v>54.419999999999987</v>
      </c>
      <c r="H662" s="7">
        <v>43</v>
      </c>
      <c r="I662" s="7" t="s">
        <v>260</v>
      </c>
      <c r="J662" s="130">
        <v>802</v>
      </c>
      <c r="K662" s="130" t="s">
        <v>436</v>
      </c>
      <c r="L662" s="115">
        <v>0</v>
      </c>
      <c r="M662" s="114">
        <f t="shared" si="226"/>
        <v>66.419999999999987</v>
      </c>
      <c r="N662" s="114">
        <f t="shared" si="216"/>
        <v>40.25454545454545</v>
      </c>
      <c r="O662" s="116">
        <f t="shared" si="217"/>
        <v>32.981818181818177</v>
      </c>
      <c r="P662" s="115">
        <f t="shared" si="218"/>
        <v>9.2249999999999979</v>
      </c>
      <c r="Q662" s="115">
        <f t="shared" si="219"/>
        <v>8.2249999999999979</v>
      </c>
      <c r="R662" s="121">
        <f t="shared" si="220"/>
        <v>2.7454545454545496</v>
      </c>
      <c r="S662" s="116">
        <f t="shared" si="221"/>
        <v>34.775000000000006</v>
      </c>
      <c r="T662" s="116">
        <f t="shared" si="222"/>
        <v>0.69395562356541696</v>
      </c>
      <c r="U662" s="115">
        <f t="shared" si="212"/>
        <v>137.76736493936053</v>
      </c>
      <c r="V662" s="115">
        <f t="shared" si="223"/>
        <v>937.53031973539146</v>
      </c>
      <c r="W662">
        <f t="shared" si="213"/>
        <v>0</v>
      </c>
      <c r="X662">
        <f t="shared" si="214"/>
        <v>1</v>
      </c>
      <c r="Y662">
        <v>0</v>
      </c>
      <c r="Z662">
        <f t="shared" si="227"/>
        <v>13.529999999999998</v>
      </c>
      <c r="AA662" s="122">
        <f t="shared" si="228"/>
        <v>52.889999999999986</v>
      </c>
      <c r="AB662" s="123">
        <f t="shared" si="224"/>
        <v>8.8149999999999977</v>
      </c>
      <c r="AC662" s="123">
        <f t="shared" si="225"/>
        <v>8</v>
      </c>
    </row>
    <row r="663" spans="1:29" x14ac:dyDescent="0.25">
      <c r="A663" s="7" t="s">
        <v>426</v>
      </c>
      <c r="B663" s="7" t="s">
        <v>427</v>
      </c>
      <c r="C663" s="7">
        <v>7</v>
      </c>
      <c r="D663" s="7">
        <v>8.1</v>
      </c>
      <c r="E663" s="7">
        <v>8.1999999999999993</v>
      </c>
      <c r="F663" s="7">
        <v>66.419999999999987</v>
      </c>
      <c r="G663" s="116">
        <f t="shared" si="215"/>
        <v>54.419999999999987</v>
      </c>
      <c r="H663" s="7">
        <v>36</v>
      </c>
      <c r="I663" s="7" t="s">
        <v>261</v>
      </c>
      <c r="J663" s="130">
        <v>402</v>
      </c>
      <c r="K663" s="130" t="s">
        <v>436</v>
      </c>
      <c r="L663" s="115">
        <v>0</v>
      </c>
      <c r="M663" s="114">
        <f t="shared" si="226"/>
        <v>66.419999999999987</v>
      </c>
      <c r="N663" s="114">
        <f t="shared" si="216"/>
        <v>40.25454545454545</v>
      </c>
      <c r="O663" s="116">
        <f t="shared" si="217"/>
        <v>32.981818181818177</v>
      </c>
      <c r="P663" s="115">
        <f t="shared" si="218"/>
        <v>9.2249999999999979</v>
      </c>
      <c r="Q663" s="115">
        <f t="shared" si="219"/>
        <v>8.2249999999999979</v>
      </c>
      <c r="R663" s="121">
        <f t="shared" si="220"/>
        <v>-4.2545454545454504</v>
      </c>
      <c r="S663" s="116">
        <f t="shared" si="221"/>
        <v>27.775000000000002</v>
      </c>
      <c r="T663" s="116">
        <f t="shared" si="222"/>
        <v>0.69395562356541696</v>
      </c>
      <c r="U663" s="115">
        <f t="shared" si="212"/>
        <v>137.76736493936053</v>
      </c>
      <c r="V663" s="115">
        <f t="shared" si="223"/>
        <v>937.53031973539146</v>
      </c>
      <c r="W663">
        <f t="shared" si="213"/>
        <v>0</v>
      </c>
      <c r="X663">
        <f t="shared" si="214"/>
        <v>1</v>
      </c>
      <c r="Y663">
        <v>0</v>
      </c>
      <c r="Z663">
        <f t="shared" si="227"/>
        <v>13.529999999999998</v>
      </c>
      <c r="AA663" s="122">
        <f t="shared" si="228"/>
        <v>52.889999999999986</v>
      </c>
      <c r="AB663" s="123">
        <f t="shared" si="224"/>
        <v>8.8149999999999977</v>
      </c>
      <c r="AC663" s="123">
        <f t="shared" si="225"/>
        <v>8</v>
      </c>
    </row>
    <row r="664" spans="1:29" x14ac:dyDescent="0.25">
      <c r="A664" s="7" t="s">
        <v>426</v>
      </c>
      <c r="B664" s="7" t="s">
        <v>427</v>
      </c>
      <c r="C664" s="7">
        <v>8</v>
      </c>
      <c r="D664" s="7">
        <v>8.1</v>
      </c>
      <c r="E664" s="7">
        <v>8.1999999999999993</v>
      </c>
      <c r="F664" s="7">
        <v>66.419999999999987</v>
      </c>
      <c r="G664" s="116">
        <f t="shared" si="215"/>
        <v>54.419999999999987</v>
      </c>
      <c r="H664" s="7">
        <v>44</v>
      </c>
      <c r="I664" s="7" t="s">
        <v>260</v>
      </c>
      <c r="J664" s="130">
        <v>901</v>
      </c>
      <c r="K664" s="130" t="s">
        <v>437</v>
      </c>
      <c r="L664" s="115">
        <v>0</v>
      </c>
      <c r="M664" s="114">
        <f t="shared" si="226"/>
        <v>66.419999999999987</v>
      </c>
      <c r="N664" s="114">
        <f t="shared" si="216"/>
        <v>40.25454545454545</v>
      </c>
      <c r="O664" s="116">
        <f t="shared" si="217"/>
        <v>32.981818181818177</v>
      </c>
      <c r="P664" s="115">
        <f t="shared" si="218"/>
        <v>9.2249999999999979</v>
      </c>
      <c r="Q664" s="115">
        <f t="shared" si="219"/>
        <v>8.2249999999999979</v>
      </c>
      <c r="R664" s="121">
        <f t="shared" si="220"/>
        <v>3.7454545454545496</v>
      </c>
      <c r="S664" s="116">
        <f t="shared" si="221"/>
        <v>35.775000000000006</v>
      </c>
      <c r="T664" s="116">
        <f t="shared" si="222"/>
        <v>0.69395562356541696</v>
      </c>
      <c r="U664" s="115">
        <f t="shared" si="212"/>
        <v>137.76736493936053</v>
      </c>
      <c r="V664" s="115">
        <f t="shared" si="223"/>
        <v>937.53031973539146</v>
      </c>
      <c r="W664">
        <f t="shared" si="213"/>
        <v>0</v>
      </c>
      <c r="X664">
        <f t="shared" si="214"/>
        <v>1</v>
      </c>
      <c r="Y664">
        <v>0</v>
      </c>
      <c r="Z664">
        <f t="shared" si="227"/>
        <v>13.529999999999998</v>
      </c>
      <c r="AA664" s="122">
        <f t="shared" si="228"/>
        <v>52.889999999999986</v>
      </c>
      <c r="AB664" s="123">
        <f t="shared" si="224"/>
        <v>8.8149999999999977</v>
      </c>
      <c r="AC664" s="123">
        <f t="shared" si="225"/>
        <v>8</v>
      </c>
    </row>
    <row r="665" spans="1:29" x14ac:dyDescent="0.25">
      <c r="A665" s="7" t="s">
        <v>426</v>
      </c>
      <c r="B665" s="7" t="s">
        <v>427</v>
      </c>
      <c r="C665" s="7">
        <v>8</v>
      </c>
      <c r="D665" s="7">
        <v>8.1</v>
      </c>
      <c r="E665" s="7">
        <v>8.1999999999999993</v>
      </c>
      <c r="F665" s="7">
        <v>66.419999999999987</v>
      </c>
      <c r="G665" s="116">
        <f t="shared" si="215"/>
        <v>54.419999999999987</v>
      </c>
      <c r="H665" s="7">
        <v>39</v>
      </c>
      <c r="I665" s="7" t="s">
        <v>261</v>
      </c>
      <c r="J665" s="130">
        <v>301</v>
      </c>
      <c r="K665" s="130" t="s">
        <v>437</v>
      </c>
      <c r="L665" s="115">
        <v>0</v>
      </c>
      <c r="M665" s="114">
        <f t="shared" si="226"/>
        <v>66.419999999999987</v>
      </c>
      <c r="N665" s="114">
        <f t="shared" si="216"/>
        <v>40.25454545454545</v>
      </c>
      <c r="O665" s="116">
        <f t="shared" si="217"/>
        <v>32.981818181818177</v>
      </c>
      <c r="P665" s="115">
        <f t="shared" si="218"/>
        <v>9.2249999999999979</v>
      </c>
      <c r="Q665" s="115">
        <f t="shared" si="219"/>
        <v>8.2249999999999979</v>
      </c>
      <c r="R665" s="121">
        <f t="shared" si="220"/>
        <v>-1.2545454545454504</v>
      </c>
      <c r="S665" s="116">
        <f t="shared" si="221"/>
        <v>30.775000000000002</v>
      </c>
      <c r="T665" s="116">
        <f t="shared" si="222"/>
        <v>0.69395562356541696</v>
      </c>
      <c r="U665" s="115">
        <f t="shared" si="212"/>
        <v>137.76736493936053</v>
      </c>
      <c r="V665" s="115">
        <f t="shared" si="223"/>
        <v>937.53031973539146</v>
      </c>
      <c r="W665">
        <f t="shared" si="213"/>
        <v>0</v>
      </c>
      <c r="X665">
        <f t="shared" si="214"/>
        <v>1</v>
      </c>
      <c r="Y665">
        <v>0</v>
      </c>
      <c r="Z665">
        <f t="shared" si="227"/>
        <v>13.529999999999998</v>
      </c>
      <c r="AA665" s="122">
        <f t="shared" si="228"/>
        <v>52.889999999999986</v>
      </c>
      <c r="AB665" s="123">
        <f t="shared" si="224"/>
        <v>8.8149999999999977</v>
      </c>
      <c r="AC665" s="123">
        <f t="shared" si="225"/>
        <v>8</v>
      </c>
    </row>
    <row r="666" spans="1:29" x14ac:dyDescent="0.25">
      <c r="A666" s="7" t="s">
        <v>426</v>
      </c>
      <c r="B666" s="7" t="s">
        <v>427</v>
      </c>
      <c r="C666" s="7">
        <v>9</v>
      </c>
      <c r="D666" s="7">
        <v>8.1</v>
      </c>
      <c r="E666" s="7">
        <v>8.1999999999999993</v>
      </c>
      <c r="F666" s="7">
        <v>66.419999999999987</v>
      </c>
      <c r="G666" s="116">
        <f t="shared" si="215"/>
        <v>54.419999999999987</v>
      </c>
      <c r="H666" s="7">
        <v>45</v>
      </c>
      <c r="I666" s="7" t="s">
        <v>260</v>
      </c>
      <c r="J666" s="130">
        <v>902</v>
      </c>
      <c r="K666" s="130" t="s">
        <v>438</v>
      </c>
      <c r="L666" s="115">
        <v>0</v>
      </c>
      <c r="M666" s="114">
        <f t="shared" si="226"/>
        <v>66.419999999999987</v>
      </c>
      <c r="N666" s="114">
        <f t="shared" si="216"/>
        <v>40.25454545454545</v>
      </c>
      <c r="O666" s="116">
        <f t="shared" si="217"/>
        <v>32.981818181818177</v>
      </c>
      <c r="P666" s="115">
        <f t="shared" si="218"/>
        <v>9.2249999999999979</v>
      </c>
      <c r="Q666" s="115">
        <f t="shared" si="219"/>
        <v>8.2249999999999979</v>
      </c>
      <c r="R666" s="121">
        <f t="shared" si="220"/>
        <v>4.7454545454545496</v>
      </c>
      <c r="S666" s="116">
        <f t="shared" si="221"/>
        <v>36.775000000000006</v>
      </c>
      <c r="T666" s="116">
        <f t="shared" si="222"/>
        <v>0.69395562356541696</v>
      </c>
      <c r="U666" s="115">
        <f t="shared" si="212"/>
        <v>137.76736493936053</v>
      </c>
      <c r="V666" s="115">
        <f t="shared" si="223"/>
        <v>937.53031973539146</v>
      </c>
      <c r="W666">
        <f t="shared" si="213"/>
        <v>0</v>
      </c>
      <c r="X666">
        <f t="shared" si="214"/>
        <v>1</v>
      </c>
      <c r="Y666">
        <v>0</v>
      </c>
      <c r="Z666">
        <f t="shared" si="227"/>
        <v>13.529999999999998</v>
      </c>
      <c r="AA666" s="122">
        <f t="shared" si="228"/>
        <v>52.889999999999986</v>
      </c>
      <c r="AB666" s="123">
        <f t="shared" si="224"/>
        <v>8.8149999999999977</v>
      </c>
      <c r="AC666" s="123">
        <f t="shared" si="225"/>
        <v>8</v>
      </c>
    </row>
    <row r="667" spans="1:29" x14ac:dyDescent="0.25">
      <c r="A667" s="7" t="s">
        <v>426</v>
      </c>
      <c r="B667" s="7" t="s">
        <v>427</v>
      </c>
      <c r="C667" s="7">
        <v>9</v>
      </c>
      <c r="D667" s="7">
        <v>8.1</v>
      </c>
      <c r="E667" s="7">
        <v>8.1999999999999993</v>
      </c>
      <c r="F667" s="7">
        <v>66.419999999999987</v>
      </c>
      <c r="G667" s="116">
        <f t="shared" si="215"/>
        <v>54.419999999999987</v>
      </c>
      <c r="H667" s="7">
        <v>40</v>
      </c>
      <c r="I667" s="7" t="s">
        <v>261</v>
      </c>
      <c r="J667" s="130">
        <v>302</v>
      </c>
      <c r="K667" s="130" t="s">
        <v>438</v>
      </c>
      <c r="L667" s="115">
        <v>0</v>
      </c>
      <c r="M667" s="114">
        <f t="shared" si="226"/>
        <v>66.419999999999987</v>
      </c>
      <c r="N667" s="114">
        <f t="shared" si="216"/>
        <v>40.25454545454545</v>
      </c>
      <c r="O667" s="116">
        <f t="shared" si="217"/>
        <v>32.981818181818177</v>
      </c>
      <c r="P667" s="115">
        <f t="shared" si="218"/>
        <v>9.2249999999999979</v>
      </c>
      <c r="Q667" s="115">
        <f t="shared" si="219"/>
        <v>8.2249999999999979</v>
      </c>
      <c r="R667" s="121">
        <f t="shared" si="220"/>
        <v>-0.25454545454545041</v>
      </c>
      <c r="S667" s="116">
        <f t="shared" si="221"/>
        <v>31.775000000000002</v>
      </c>
      <c r="T667" s="116">
        <f t="shared" si="222"/>
        <v>0.69395562356541696</v>
      </c>
      <c r="U667" s="115">
        <f t="shared" si="212"/>
        <v>137.76736493936053</v>
      </c>
      <c r="V667" s="115">
        <f t="shared" si="223"/>
        <v>937.53031973539146</v>
      </c>
      <c r="W667">
        <f t="shared" si="213"/>
        <v>0</v>
      </c>
      <c r="X667">
        <f t="shared" si="214"/>
        <v>1</v>
      </c>
      <c r="Y667">
        <v>0</v>
      </c>
      <c r="Z667">
        <f t="shared" si="227"/>
        <v>13.529999999999998</v>
      </c>
      <c r="AA667" s="122">
        <f t="shared" si="228"/>
        <v>52.889999999999986</v>
      </c>
      <c r="AB667" s="123">
        <f t="shared" si="224"/>
        <v>8.8149999999999977</v>
      </c>
      <c r="AC667" s="123">
        <f t="shared" si="225"/>
        <v>8</v>
      </c>
    </row>
    <row r="668" spans="1:29" x14ac:dyDescent="0.25">
      <c r="A668" s="7" t="s">
        <v>426</v>
      </c>
      <c r="B668" s="7" t="s">
        <v>427</v>
      </c>
      <c r="C668" s="7">
        <v>10</v>
      </c>
      <c r="D668" s="7">
        <v>8.1</v>
      </c>
      <c r="E668" s="7">
        <v>8.1999999999999993</v>
      </c>
      <c r="F668" s="7">
        <v>66.419999999999987</v>
      </c>
      <c r="G668" s="116">
        <f t="shared" si="215"/>
        <v>54.419999999999987</v>
      </c>
      <c r="H668" s="7">
        <v>44</v>
      </c>
      <c r="I668" s="7" t="s">
        <v>260</v>
      </c>
      <c r="J668" s="130">
        <v>903</v>
      </c>
      <c r="K668" s="130" t="s">
        <v>439</v>
      </c>
      <c r="L668" s="115">
        <v>0</v>
      </c>
      <c r="M668" s="114">
        <f t="shared" si="226"/>
        <v>66.419999999999987</v>
      </c>
      <c r="N668" s="114">
        <f t="shared" si="216"/>
        <v>40.25454545454545</v>
      </c>
      <c r="O668" s="116">
        <f t="shared" si="217"/>
        <v>32.981818181818177</v>
      </c>
      <c r="P668" s="115">
        <f t="shared" si="218"/>
        <v>9.2249999999999979</v>
      </c>
      <c r="Q668" s="115">
        <f t="shared" si="219"/>
        <v>8.2249999999999979</v>
      </c>
      <c r="R668" s="121">
        <f t="shared" si="220"/>
        <v>3.7454545454545496</v>
      </c>
      <c r="S668" s="116">
        <f t="shared" si="221"/>
        <v>35.775000000000006</v>
      </c>
      <c r="T668" s="116">
        <f t="shared" si="222"/>
        <v>0.69395562356541696</v>
      </c>
      <c r="U668" s="115">
        <f t="shared" si="212"/>
        <v>137.76736493936053</v>
      </c>
      <c r="V668" s="115">
        <f t="shared" si="223"/>
        <v>937.53031973539146</v>
      </c>
      <c r="W668">
        <f t="shared" si="213"/>
        <v>0</v>
      </c>
      <c r="X668">
        <f t="shared" si="214"/>
        <v>1</v>
      </c>
      <c r="Y668">
        <v>0</v>
      </c>
      <c r="Z668">
        <f t="shared" si="227"/>
        <v>13.529999999999998</v>
      </c>
      <c r="AA668" s="122">
        <f t="shared" si="228"/>
        <v>52.889999999999986</v>
      </c>
      <c r="AB668" s="123">
        <f t="shared" si="224"/>
        <v>8.8149999999999977</v>
      </c>
      <c r="AC668" s="123">
        <f t="shared" si="225"/>
        <v>8</v>
      </c>
    </row>
    <row r="669" spans="1:29" x14ac:dyDescent="0.25">
      <c r="A669" s="7" t="s">
        <v>426</v>
      </c>
      <c r="B669" s="7" t="s">
        <v>427</v>
      </c>
      <c r="C669" s="7">
        <v>10</v>
      </c>
      <c r="D669" s="7">
        <v>8.1</v>
      </c>
      <c r="E669" s="7">
        <v>8.1999999999999993</v>
      </c>
      <c r="F669" s="7">
        <v>66.419999999999987</v>
      </c>
      <c r="G669" s="116">
        <f t="shared" si="215"/>
        <v>54.419999999999987</v>
      </c>
      <c r="H669" s="7">
        <v>40</v>
      </c>
      <c r="I669" s="7" t="s">
        <v>261</v>
      </c>
      <c r="J669" s="130">
        <v>303</v>
      </c>
      <c r="K669" s="130" t="s">
        <v>439</v>
      </c>
      <c r="L669" s="115">
        <v>0</v>
      </c>
      <c r="M669" s="114">
        <f t="shared" si="226"/>
        <v>66.419999999999987</v>
      </c>
      <c r="N669" s="114">
        <f t="shared" si="216"/>
        <v>40.25454545454545</v>
      </c>
      <c r="O669" s="116">
        <f t="shared" si="217"/>
        <v>32.981818181818177</v>
      </c>
      <c r="P669" s="115">
        <f t="shared" si="218"/>
        <v>9.2249999999999979</v>
      </c>
      <c r="Q669" s="115">
        <f t="shared" si="219"/>
        <v>8.2249999999999979</v>
      </c>
      <c r="R669" s="121">
        <f t="shared" si="220"/>
        <v>-0.25454545454545041</v>
      </c>
      <c r="S669" s="116">
        <f t="shared" si="221"/>
        <v>31.775000000000002</v>
      </c>
      <c r="T669" s="116">
        <f t="shared" si="222"/>
        <v>0.69395562356541696</v>
      </c>
      <c r="U669" s="115">
        <f t="shared" si="212"/>
        <v>137.76736493936053</v>
      </c>
      <c r="V669" s="115">
        <f t="shared" si="223"/>
        <v>937.53031973539146</v>
      </c>
      <c r="W669">
        <f t="shared" si="213"/>
        <v>0</v>
      </c>
      <c r="X669">
        <f t="shared" si="214"/>
        <v>1</v>
      </c>
      <c r="Y669">
        <v>0</v>
      </c>
      <c r="Z669">
        <f t="shared" si="227"/>
        <v>13.529999999999998</v>
      </c>
      <c r="AA669" s="122">
        <f t="shared" si="228"/>
        <v>52.889999999999986</v>
      </c>
      <c r="AB669" s="123">
        <f t="shared" si="224"/>
        <v>8.8149999999999977</v>
      </c>
      <c r="AC669" s="123">
        <f t="shared" si="225"/>
        <v>8</v>
      </c>
    </row>
    <row r="670" spans="1:29" x14ac:dyDescent="0.25">
      <c r="A670" s="7" t="s">
        <v>426</v>
      </c>
      <c r="B670" s="7" t="s">
        <v>427</v>
      </c>
      <c r="C670" s="7">
        <v>11</v>
      </c>
      <c r="D670" s="7">
        <v>8.1</v>
      </c>
      <c r="E670" s="7">
        <v>8.1999999999999993</v>
      </c>
      <c r="F670" s="7">
        <v>66.419999999999987</v>
      </c>
      <c r="G670" s="116">
        <f t="shared" si="215"/>
        <v>54.419999999999987</v>
      </c>
      <c r="H670" s="7">
        <v>44</v>
      </c>
      <c r="I670" s="7" t="s">
        <v>260</v>
      </c>
      <c r="J670" s="130">
        <v>904</v>
      </c>
      <c r="K670" s="130" t="s">
        <v>440</v>
      </c>
      <c r="L670" s="115">
        <v>0</v>
      </c>
      <c r="M670" s="114">
        <f t="shared" si="226"/>
        <v>66.419999999999987</v>
      </c>
      <c r="N670" s="114">
        <f t="shared" si="216"/>
        <v>40.25454545454545</v>
      </c>
      <c r="O670" s="116">
        <f t="shared" si="217"/>
        <v>32.981818181818177</v>
      </c>
      <c r="P670" s="115">
        <f t="shared" si="218"/>
        <v>9.2249999999999979</v>
      </c>
      <c r="Q670" s="115">
        <f t="shared" si="219"/>
        <v>8.2249999999999979</v>
      </c>
      <c r="R670" s="121">
        <f t="shared" si="220"/>
        <v>3.7454545454545496</v>
      </c>
      <c r="S670" s="116">
        <f t="shared" si="221"/>
        <v>35.775000000000006</v>
      </c>
      <c r="T670" s="116">
        <f t="shared" si="222"/>
        <v>0.69395562356541696</v>
      </c>
      <c r="U670" s="115">
        <f t="shared" si="212"/>
        <v>137.76736493936053</v>
      </c>
      <c r="V670" s="115">
        <f t="shared" si="223"/>
        <v>937.53031973539146</v>
      </c>
      <c r="W670">
        <f t="shared" si="213"/>
        <v>0</v>
      </c>
      <c r="X670">
        <f t="shared" si="214"/>
        <v>1</v>
      </c>
      <c r="Y670">
        <v>0</v>
      </c>
      <c r="Z670">
        <f t="shared" si="227"/>
        <v>13.529999999999998</v>
      </c>
      <c r="AA670" s="122">
        <f t="shared" si="228"/>
        <v>52.889999999999986</v>
      </c>
      <c r="AB670" s="123">
        <f t="shared" si="224"/>
        <v>8.8149999999999977</v>
      </c>
      <c r="AC670" s="123">
        <f t="shared" si="225"/>
        <v>8</v>
      </c>
    </row>
    <row r="671" spans="1:29" x14ac:dyDescent="0.25">
      <c r="A671" s="7" t="s">
        <v>426</v>
      </c>
      <c r="B671" s="7" t="s">
        <v>427</v>
      </c>
      <c r="C671" s="7">
        <v>11</v>
      </c>
      <c r="D671" s="7">
        <v>8.1</v>
      </c>
      <c r="E671" s="7">
        <v>8.1999999999999993</v>
      </c>
      <c r="F671" s="7">
        <v>66.419999999999987</v>
      </c>
      <c r="G671" s="116">
        <f t="shared" si="215"/>
        <v>54.419999999999987</v>
      </c>
      <c r="H671" s="7">
        <v>38</v>
      </c>
      <c r="I671" s="7" t="s">
        <v>261</v>
      </c>
      <c r="J671" s="130">
        <v>403</v>
      </c>
      <c r="K671" s="130" t="s">
        <v>440</v>
      </c>
      <c r="L671" s="115">
        <v>0</v>
      </c>
      <c r="M671" s="114">
        <f t="shared" si="226"/>
        <v>66.419999999999987</v>
      </c>
      <c r="N671" s="114">
        <f t="shared" si="216"/>
        <v>40.25454545454545</v>
      </c>
      <c r="O671" s="116">
        <f t="shared" si="217"/>
        <v>32.981818181818177</v>
      </c>
      <c r="P671" s="115">
        <f t="shared" si="218"/>
        <v>9.2249999999999979</v>
      </c>
      <c r="Q671" s="115">
        <f t="shared" si="219"/>
        <v>8.2249999999999979</v>
      </c>
      <c r="R671" s="121">
        <f t="shared" si="220"/>
        <v>-2.2545454545454504</v>
      </c>
      <c r="S671" s="116">
        <f t="shared" si="221"/>
        <v>29.775000000000002</v>
      </c>
      <c r="T671" s="116">
        <f t="shared" si="222"/>
        <v>0.69395562356541696</v>
      </c>
      <c r="U671" s="115">
        <f t="shared" si="212"/>
        <v>137.76736493936053</v>
      </c>
      <c r="V671" s="115">
        <f t="shared" si="223"/>
        <v>937.53031973539146</v>
      </c>
      <c r="W671">
        <f t="shared" si="213"/>
        <v>0</v>
      </c>
      <c r="X671">
        <f t="shared" si="214"/>
        <v>1</v>
      </c>
      <c r="Y671">
        <v>0</v>
      </c>
      <c r="Z671">
        <f t="shared" si="227"/>
        <v>13.529999999999998</v>
      </c>
      <c r="AA671" s="122">
        <f t="shared" si="228"/>
        <v>52.889999999999986</v>
      </c>
      <c r="AB671" s="123">
        <f t="shared" si="224"/>
        <v>8.8149999999999977</v>
      </c>
      <c r="AC671" s="123">
        <f t="shared" si="225"/>
        <v>8</v>
      </c>
    </row>
    <row r="672" spans="1:29" x14ac:dyDescent="0.25">
      <c r="A672" s="7" t="s">
        <v>426</v>
      </c>
      <c r="B672" s="7" t="s">
        <v>427</v>
      </c>
      <c r="C672" s="7">
        <v>12</v>
      </c>
      <c r="D672" s="7">
        <v>8.1</v>
      </c>
      <c r="E672" s="7">
        <v>8.1999999999999993</v>
      </c>
      <c r="F672" s="7">
        <v>66.419999999999987</v>
      </c>
      <c r="G672" s="116">
        <f t="shared" si="215"/>
        <v>54.419999999999987</v>
      </c>
      <c r="H672" s="7">
        <v>43</v>
      </c>
      <c r="I672" s="7" t="s">
        <v>260</v>
      </c>
      <c r="J672" s="130">
        <v>803</v>
      </c>
      <c r="K672" s="130" t="s">
        <v>441</v>
      </c>
      <c r="L672" s="115">
        <v>0</v>
      </c>
      <c r="M672" s="114">
        <f t="shared" si="226"/>
        <v>66.419999999999987</v>
      </c>
      <c r="N672" s="114">
        <f t="shared" si="216"/>
        <v>40.25454545454545</v>
      </c>
      <c r="O672" s="116">
        <f t="shared" si="217"/>
        <v>32.981818181818177</v>
      </c>
      <c r="P672" s="115">
        <f t="shared" si="218"/>
        <v>9.2249999999999979</v>
      </c>
      <c r="Q672" s="115">
        <f t="shared" si="219"/>
        <v>8.2249999999999979</v>
      </c>
      <c r="R672" s="121">
        <f t="shared" si="220"/>
        <v>2.7454545454545496</v>
      </c>
      <c r="S672" s="116">
        <f t="shared" si="221"/>
        <v>34.775000000000006</v>
      </c>
      <c r="T672" s="116">
        <f t="shared" si="222"/>
        <v>0.69395562356541696</v>
      </c>
      <c r="U672" s="115">
        <f t="shared" si="212"/>
        <v>137.76736493936053</v>
      </c>
      <c r="V672" s="115">
        <f t="shared" si="223"/>
        <v>937.53031973539146</v>
      </c>
      <c r="W672">
        <f t="shared" si="213"/>
        <v>0</v>
      </c>
      <c r="X672">
        <f t="shared" si="214"/>
        <v>1</v>
      </c>
      <c r="Y672">
        <v>0</v>
      </c>
      <c r="Z672">
        <f t="shared" si="227"/>
        <v>13.529999999999998</v>
      </c>
      <c r="AA672" s="122">
        <f t="shared" si="228"/>
        <v>52.889999999999986</v>
      </c>
      <c r="AB672" s="123">
        <f t="shared" si="224"/>
        <v>8.8149999999999977</v>
      </c>
      <c r="AC672" s="123">
        <f t="shared" si="225"/>
        <v>8</v>
      </c>
    </row>
    <row r="673" spans="1:29" x14ac:dyDescent="0.25">
      <c r="A673" s="7" t="s">
        <v>426</v>
      </c>
      <c r="B673" s="7" t="s">
        <v>427</v>
      </c>
      <c r="C673" s="7">
        <v>12</v>
      </c>
      <c r="D673" s="7">
        <v>8.1</v>
      </c>
      <c r="E673" s="7">
        <v>8.1999999999999993</v>
      </c>
      <c r="F673" s="7">
        <v>66.419999999999987</v>
      </c>
      <c r="G673" s="116">
        <f t="shared" si="215"/>
        <v>54.419999999999987</v>
      </c>
      <c r="H673" s="7">
        <v>37</v>
      </c>
      <c r="I673" s="7" t="s">
        <v>261</v>
      </c>
      <c r="J673" s="130">
        <v>404</v>
      </c>
      <c r="K673" s="130" t="s">
        <v>441</v>
      </c>
      <c r="L673" s="115">
        <v>0</v>
      </c>
      <c r="M673" s="114">
        <f t="shared" si="226"/>
        <v>66.419999999999987</v>
      </c>
      <c r="N673" s="114">
        <f t="shared" si="216"/>
        <v>40.25454545454545</v>
      </c>
      <c r="O673" s="116">
        <f t="shared" si="217"/>
        <v>32.981818181818177</v>
      </c>
      <c r="P673" s="115">
        <f t="shared" si="218"/>
        <v>9.2249999999999979</v>
      </c>
      <c r="Q673" s="115">
        <f t="shared" si="219"/>
        <v>8.2249999999999979</v>
      </c>
      <c r="R673" s="121">
        <f t="shared" si="220"/>
        <v>-3.2545454545454504</v>
      </c>
      <c r="S673" s="116">
        <f t="shared" si="221"/>
        <v>28.775000000000002</v>
      </c>
      <c r="T673" s="116">
        <f t="shared" si="222"/>
        <v>0.69395562356541696</v>
      </c>
      <c r="U673" s="115">
        <f t="shared" si="212"/>
        <v>137.76736493936053</v>
      </c>
      <c r="V673" s="115">
        <f t="shared" si="223"/>
        <v>937.53031973539146</v>
      </c>
      <c r="W673">
        <f t="shared" si="213"/>
        <v>0</v>
      </c>
      <c r="X673">
        <f t="shared" si="214"/>
        <v>1</v>
      </c>
      <c r="Y673">
        <v>0</v>
      </c>
      <c r="Z673">
        <f t="shared" si="227"/>
        <v>13.529999999999998</v>
      </c>
      <c r="AA673" s="122">
        <f t="shared" si="228"/>
        <v>52.889999999999986</v>
      </c>
      <c r="AB673" s="123">
        <f t="shared" si="224"/>
        <v>8.8149999999999977</v>
      </c>
      <c r="AC673" s="123">
        <f t="shared" si="225"/>
        <v>8</v>
      </c>
    </row>
    <row r="674" spans="1:29" x14ac:dyDescent="0.25">
      <c r="A674" s="7" t="s">
        <v>426</v>
      </c>
      <c r="B674" s="7" t="s">
        <v>427</v>
      </c>
      <c r="C674" s="7">
        <v>13</v>
      </c>
      <c r="D674" s="7">
        <v>8.1</v>
      </c>
      <c r="E674" s="7">
        <v>8.1999999999999993</v>
      </c>
      <c r="F674" s="7">
        <v>66.419999999999987</v>
      </c>
      <c r="G674" s="116">
        <f t="shared" si="215"/>
        <v>54.419999999999987</v>
      </c>
      <c r="H674" s="7">
        <v>41</v>
      </c>
      <c r="I674" s="7" t="s">
        <v>260</v>
      </c>
      <c r="J674" s="130">
        <v>804</v>
      </c>
      <c r="K674" s="130" t="s">
        <v>442</v>
      </c>
      <c r="L674" s="115">
        <v>0</v>
      </c>
      <c r="M674" s="114">
        <f t="shared" si="226"/>
        <v>66.419999999999987</v>
      </c>
      <c r="N674" s="114">
        <f t="shared" si="216"/>
        <v>40.25454545454545</v>
      </c>
      <c r="O674" s="116">
        <f t="shared" si="217"/>
        <v>32.981818181818177</v>
      </c>
      <c r="P674" s="115">
        <f t="shared" si="218"/>
        <v>9.2249999999999979</v>
      </c>
      <c r="Q674" s="115">
        <f t="shared" si="219"/>
        <v>8.2249999999999979</v>
      </c>
      <c r="R674" s="121">
        <f t="shared" si="220"/>
        <v>0.74545454545454959</v>
      </c>
      <c r="S674" s="116">
        <f t="shared" si="221"/>
        <v>32.775000000000006</v>
      </c>
      <c r="T674" s="116">
        <f t="shared" si="222"/>
        <v>0.69395562356541696</v>
      </c>
      <c r="U674" s="115">
        <f t="shared" si="212"/>
        <v>137.76736493936053</v>
      </c>
      <c r="V674" s="115">
        <f t="shared" si="223"/>
        <v>937.53031973539146</v>
      </c>
      <c r="W674">
        <f t="shared" si="213"/>
        <v>0</v>
      </c>
      <c r="X674">
        <f t="shared" si="214"/>
        <v>1</v>
      </c>
      <c r="Y674">
        <v>0</v>
      </c>
      <c r="Z674">
        <f t="shared" si="227"/>
        <v>13.529999999999998</v>
      </c>
      <c r="AA674" s="122">
        <f t="shared" si="228"/>
        <v>52.889999999999986</v>
      </c>
      <c r="AB674" s="123">
        <f t="shared" si="224"/>
        <v>8.8149999999999977</v>
      </c>
      <c r="AC674" s="123">
        <f t="shared" si="225"/>
        <v>8</v>
      </c>
    </row>
    <row r="675" spans="1:29" x14ac:dyDescent="0.25">
      <c r="A675" s="7" t="s">
        <v>426</v>
      </c>
      <c r="B675" s="7" t="s">
        <v>427</v>
      </c>
      <c r="C675" s="7">
        <v>14</v>
      </c>
      <c r="D675" s="7">
        <v>8.1</v>
      </c>
      <c r="E675" s="7">
        <v>8.1999999999999993</v>
      </c>
      <c r="F675" s="7">
        <v>66.419999999999987</v>
      </c>
      <c r="G675" s="116">
        <f t="shared" si="215"/>
        <v>54.419999999999987</v>
      </c>
      <c r="H675" s="7">
        <v>45</v>
      </c>
      <c r="I675" s="7" t="s">
        <v>260</v>
      </c>
      <c r="J675" s="130">
        <v>603</v>
      </c>
      <c r="K675" s="130" t="s">
        <v>443</v>
      </c>
      <c r="L675" s="115">
        <v>0</v>
      </c>
      <c r="M675" s="114">
        <f t="shared" si="226"/>
        <v>66.419999999999987</v>
      </c>
      <c r="N675" s="114">
        <f t="shared" si="216"/>
        <v>40.25454545454545</v>
      </c>
      <c r="O675" s="116">
        <f t="shared" si="217"/>
        <v>32.981818181818177</v>
      </c>
      <c r="P675" s="115">
        <f t="shared" si="218"/>
        <v>9.2249999999999979</v>
      </c>
      <c r="Q675" s="115">
        <f t="shared" si="219"/>
        <v>8.2249999999999979</v>
      </c>
      <c r="R675" s="121">
        <f t="shared" si="220"/>
        <v>4.7454545454545496</v>
      </c>
      <c r="S675" s="116">
        <f t="shared" si="221"/>
        <v>36.775000000000006</v>
      </c>
      <c r="T675" s="116">
        <f t="shared" si="222"/>
        <v>0.69395562356541696</v>
      </c>
      <c r="U675" s="115">
        <f t="shared" si="212"/>
        <v>137.76736493936053</v>
      </c>
      <c r="V675" s="115">
        <f t="shared" si="223"/>
        <v>937.53031973539146</v>
      </c>
      <c r="W675">
        <f t="shared" si="213"/>
        <v>0</v>
      </c>
      <c r="X675">
        <f t="shared" si="214"/>
        <v>1</v>
      </c>
      <c r="Y675">
        <v>0</v>
      </c>
      <c r="Z675">
        <f t="shared" si="227"/>
        <v>13.529999999999998</v>
      </c>
      <c r="AA675" s="122">
        <f t="shared" si="228"/>
        <v>52.889999999999986</v>
      </c>
      <c r="AB675" s="123">
        <f t="shared" si="224"/>
        <v>8.8149999999999977</v>
      </c>
      <c r="AC675" s="123">
        <f t="shared" si="225"/>
        <v>8</v>
      </c>
    </row>
    <row r="676" spans="1:29" x14ac:dyDescent="0.25">
      <c r="A676" s="7" t="s">
        <v>426</v>
      </c>
      <c r="B676" s="7" t="s">
        <v>427</v>
      </c>
      <c r="C676" s="7">
        <v>14</v>
      </c>
      <c r="D676" s="7">
        <v>8.1</v>
      </c>
      <c r="E676" s="7">
        <v>8.1999999999999993</v>
      </c>
      <c r="F676" s="7">
        <v>66.419999999999987</v>
      </c>
      <c r="G676" s="116">
        <f t="shared" si="215"/>
        <v>54.419999999999987</v>
      </c>
      <c r="H676" s="7">
        <v>40</v>
      </c>
      <c r="I676" s="7" t="s">
        <v>261</v>
      </c>
      <c r="J676" s="130">
        <v>103</v>
      </c>
      <c r="K676" s="130" t="s">
        <v>443</v>
      </c>
      <c r="L676" s="115">
        <v>0</v>
      </c>
      <c r="M676" s="114">
        <f t="shared" si="226"/>
        <v>66.419999999999987</v>
      </c>
      <c r="N676" s="114">
        <f t="shared" si="216"/>
        <v>40.25454545454545</v>
      </c>
      <c r="O676" s="116">
        <f t="shared" si="217"/>
        <v>32.981818181818177</v>
      </c>
      <c r="P676" s="115">
        <f t="shared" si="218"/>
        <v>9.2249999999999979</v>
      </c>
      <c r="Q676" s="115">
        <f t="shared" si="219"/>
        <v>8.2249999999999979</v>
      </c>
      <c r="R676" s="121">
        <f t="shared" si="220"/>
        <v>-0.25454545454545041</v>
      </c>
      <c r="S676" s="116">
        <f t="shared" si="221"/>
        <v>31.775000000000002</v>
      </c>
      <c r="T676" s="116">
        <f t="shared" si="222"/>
        <v>0.69395562356541696</v>
      </c>
      <c r="U676" s="115">
        <f t="shared" si="212"/>
        <v>137.76736493936053</v>
      </c>
      <c r="V676" s="115">
        <f t="shared" si="223"/>
        <v>937.53031973539146</v>
      </c>
      <c r="W676">
        <f t="shared" si="213"/>
        <v>0</v>
      </c>
      <c r="X676">
        <f t="shared" si="214"/>
        <v>1</v>
      </c>
      <c r="Y676">
        <v>0</v>
      </c>
      <c r="Z676">
        <f t="shared" si="227"/>
        <v>13.529999999999998</v>
      </c>
      <c r="AA676" s="122">
        <f t="shared" si="228"/>
        <v>52.889999999999986</v>
      </c>
      <c r="AB676" s="123">
        <f t="shared" si="224"/>
        <v>8.8149999999999977</v>
      </c>
      <c r="AC676" s="123">
        <f t="shared" si="225"/>
        <v>8</v>
      </c>
    </row>
    <row r="677" spans="1:29" x14ac:dyDescent="0.25">
      <c r="A677" s="7" t="s">
        <v>426</v>
      </c>
      <c r="B677" s="7" t="s">
        <v>427</v>
      </c>
      <c r="C677" s="7">
        <v>14</v>
      </c>
      <c r="D677" s="7">
        <v>8.1</v>
      </c>
      <c r="E677" s="7">
        <v>8.1999999999999993</v>
      </c>
      <c r="F677" s="7">
        <v>66.419999999999987</v>
      </c>
      <c r="G677" s="116">
        <f t="shared" si="215"/>
        <v>54.419999999999987</v>
      </c>
      <c r="H677" s="7">
        <v>45</v>
      </c>
      <c r="I677" s="7" t="s">
        <v>299</v>
      </c>
      <c r="J677" s="130" t="s">
        <v>300</v>
      </c>
      <c r="K677" s="130" t="s">
        <v>443</v>
      </c>
      <c r="L677" s="115">
        <v>0</v>
      </c>
      <c r="M677" s="114">
        <f t="shared" si="226"/>
        <v>66.419999999999987</v>
      </c>
      <c r="N677" s="114">
        <f t="shared" si="216"/>
        <v>40.25454545454545</v>
      </c>
      <c r="O677" s="116">
        <f t="shared" si="217"/>
        <v>32.981818181818177</v>
      </c>
      <c r="P677" s="115">
        <f t="shared" si="218"/>
        <v>9.2249999999999979</v>
      </c>
      <c r="Q677" s="115">
        <f t="shared" si="219"/>
        <v>8.2249999999999979</v>
      </c>
      <c r="R677" s="121">
        <f t="shared" si="220"/>
        <v>4.7454545454545496</v>
      </c>
      <c r="S677" s="116">
        <f t="shared" si="221"/>
        <v>36.775000000000006</v>
      </c>
      <c r="T677" s="116">
        <f t="shared" si="222"/>
        <v>0.69395562356541696</v>
      </c>
      <c r="U677" s="115">
        <f t="shared" si="212"/>
        <v>137.76736493936053</v>
      </c>
      <c r="V677" s="115">
        <f t="shared" si="223"/>
        <v>937.53031973539146</v>
      </c>
      <c r="W677">
        <f t="shared" si="213"/>
        <v>0</v>
      </c>
      <c r="X677">
        <f t="shared" si="214"/>
        <v>1</v>
      </c>
      <c r="Y677">
        <v>0</v>
      </c>
      <c r="Z677">
        <f t="shared" si="227"/>
        <v>13.529999999999998</v>
      </c>
      <c r="AA677" s="122">
        <f t="shared" si="228"/>
        <v>52.889999999999986</v>
      </c>
      <c r="AB677" s="123">
        <f t="shared" si="224"/>
        <v>8.8149999999999977</v>
      </c>
      <c r="AC677" s="123">
        <f t="shared" si="225"/>
        <v>8</v>
      </c>
    </row>
    <row r="678" spans="1:29" x14ac:dyDescent="0.25">
      <c r="A678" s="7" t="s">
        <v>426</v>
      </c>
      <c r="B678" s="7" t="s">
        <v>427</v>
      </c>
      <c r="C678" s="7">
        <v>15</v>
      </c>
      <c r="D678" s="7">
        <v>8.1</v>
      </c>
      <c r="E678" s="7">
        <v>8.1999999999999993</v>
      </c>
      <c r="F678" s="7">
        <v>66.419999999999987</v>
      </c>
      <c r="G678" s="116">
        <f t="shared" si="215"/>
        <v>54.419999999999987</v>
      </c>
      <c r="H678" s="7">
        <v>43</v>
      </c>
      <c r="I678" s="7" t="s">
        <v>260</v>
      </c>
      <c r="J678" s="130">
        <v>604</v>
      </c>
      <c r="K678" s="130" t="s">
        <v>444</v>
      </c>
      <c r="L678" s="115">
        <v>0</v>
      </c>
      <c r="M678" s="114">
        <f t="shared" si="226"/>
        <v>66.419999999999987</v>
      </c>
      <c r="N678" s="114">
        <f t="shared" si="216"/>
        <v>40.25454545454545</v>
      </c>
      <c r="O678" s="116">
        <f t="shared" si="217"/>
        <v>32.981818181818177</v>
      </c>
      <c r="P678" s="115">
        <f t="shared" si="218"/>
        <v>9.2249999999999979</v>
      </c>
      <c r="Q678" s="115">
        <f t="shared" si="219"/>
        <v>8.2249999999999979</v>
      </c>
      <c r="R678" s="121">
        <f t="shared" si="220"/>
        <v>2.7454545454545496</v>
      </c>
      <c r="S678" s="116">
        <f t="shared" si="221"/>
        <v>34.775000000000006</v>
      </c>
      <c r="T678" s="116">
        <f t="shared" si="222"/>
        <v>0.69395562356541696</v>
      </c>
      <c r="U678" s="115">
        <f t="shared" si="212"/>
        <v>137.76736493936053</v>
      </c>
      <c r="V678" s="115">
        <f t="shared" si="223"/>
        <v>937.53031973539146</v>
      </c>
      <c r="W678">
        <f t="shared" si="213"/>
        <v>0</v>
      </c>
      <c r="X678">
        <f t="shared" si="214"/>
        <v>1</v>
      </c>
      <c r="Y678">
        <v>0</v>
      </c>
      <c r="Z678">
        <f t="shared" si="227"/>
        <v>13.529999999999998</v>
      </c>
      <c r="AA678" s="122">
        <f t="shared" si="228"/>
        <v>52.889999999999986</v>
      </c>
      <c r="AB678" s="123">
        <f t="shared" si="224"/>
        <v>8.8149999999999977</v>
      </c>
      <c r="AC678" s="123">
        <f t="shared" si="225"/>
        <v>8</v>
      </c>
    </row>
    <row r="679" spans="1:29" x14ac:dyDescent="0.25">
      <c r="A679" s="7" t="s">
        <v>426</v>
      </c>
      <c r="B679" s="7" t="s">
        <v>427</v>
      </c>
      <c r="C679" s="7">
        <v>15</v>
      </c>
      <c r="D679" s="7">
        <v>8.1</v>
      </c>
      <c r="E679" s="7">
        <v>8.1999999999999993</v>
      </c>
      <c r="F679" s="7">
        <v>66.419999999999987</v>
      </c>
      <c r="G679" s="116">
        <f t="shared" si="215"/>
        <v>54.419999999999987</v>
      </c>
      <c r="H679" s="7">
        <v>40</v>
      </c>
      <c r="I679" s="7" t="s">
        <v>261</v>
      </c>
      <c r="J679" s="130">
        <v>104</v>
      </c>
      <c r="K679" s="130" t="s">
        <v>444</v>
      </c>
      <c r="L679" s="115">
        <v>0</v>
      </c>
      <c r="M679" s="114">
        <f t="shared" si="226"/>
        <v>66.419999999999987</v>
      </c>
      <c r="N679" s="114">
        <f t="shared" si="216"/>
        <v>40.25454545454545</v>
      </c>
      <c r="O679" s="116">
        <f t="shared" si="217"/>
        <v>32.981818181818177</v>
      </c>
      <c r="P679" s="115">
        <f t="shared" si="218"/>
        <v>9.2249999999999979</v>
      </c>
      <c r="Q679" s="115">
        <f t="shared" si="219"/>
        <v>8.2249999999999979</v>
      </c>
      <c r="R679" s="121">
        <f t="shared" si="220"/>
        <v>-0.25454545454545041</v>
      </c>
      <c r="S679" s="116">
        <f t="shared" si="221"/>
        <v>31.775000000000002</v>
      </c>
      <c r="T679" s="116">
        <f t="shared" si="222"/>
        <v>0.69395562356541696</v>
      </c>
      <c r="U679" s="115">
        <f t="shared" si="212"/>
        <v>137.76736493936053</v>
      </c>
      <c r="V679" s="115">
        <f t="shared" si="223"/>
        <v>937.53031973539146</v>
      </c>
      <c r="W679">
        <f t="shared" si="213"/>
        <v>0</v>
      </c>
      <c r="X679">
        <f t="shared" si="214"/>
        <v>1</v>
      </c>
      <c r="Y679">
        <v>0</v>
      </c>
      <c r="Z679">
        <f t="shared" si="227"/>
        <v>13.529999999999998</v>
      </c>
      <c r="AA679" s="122">
        <f t="shared" si="228"/>
        <v>52.889999999999986</v>
      </c>
      <c r="AB679" s="123">
        <f t="shared" si="224"/>
        <v>8.8149999999999977</v>
      </c>
      <c r="AC679" s="123">
        <f t="shared" si="225"/>
        <v>8</v>
      </c>
    </row>
    <row r="680" spans="1:29" x14ac:dyDescent="0.25">
      <c r="A680" s="7" t="s">
        <v>426</v>
      </c>
      <c r="B680" s="7" t="s">
        <v>427</v>
      </c>
      <c r="C680" s="7">
        <v>15</v>
      </c>
      <c r="D680" s="7">
        <v>8.1</v>
      </c>
      <c r="E680" s="7">
        <v>8.1999999999999993</v>
      </c>
      <c r="F680" s="7">
        <v>66.419999999999987</v>
      </c>
      <c r="G680" s="116">
        <f t="shared" si="215"/>
        <v>54.419999999999987</v>
      </c>
      <c r="H680" s="7">
        <v>18</v>
      </c>
      <c r="I680" s="7" t="s">
        <v>299</v>
      </c>
      <c r="J680" s="130" t="s">
        <v>335</v>
      </c>
      <c r="K680" s="130" t="s">
        <v>444</v>
      </c>
      <c r="L680" s="115">
        <v>0</v>
      </c>
      <c r="M680" s="114">
        <f t="shared" si="226"/>
        <v>66.419999999999987</v>
      </c>
      <c r="N680" s="114">
        <f t="shared" si="216"/>
        <v>40.25454545454545</v>
      </c>
      <c r="O680" s="116">
        <f t="shared" si="217"/>
        <v>32.981818181818177</v>
      </c>
      <c r="P680" s="115">
        <f t="shared" si="218"/>
        <v>9.2249999999999979</v>
      </c>
      <c r="Q680" s="115">
        <f t="shared" si="219"/>
        <v>8.2249999999999979</v>
      </c>
      <c r="R680" s="121">
        <f t="shared" si="220"/>
        <v>-22.25454545454545</v>
      </c>
      <c r="S680" s="116">
        <f t="shared" si="221"/>
        <v>9.7750000000000021</v>
      </c>
      <c r="T680" s="116">
        <f t="shared" si="222"/>
        <v>0.69395562356541696</v>
      </c>
      <c r="U680" s="115">
        <f t="shared" si="212"/>
        <v>137.76736493936053</v>
      </c>
      <c r="V680" s="115">
        <f t="shared" si="223"/>
        <v>937.53031973539146</v>
      </c>
      <c r="W680">
        <f t="shared" si="213"/>
        <v>0</v>
      </c>
      <c r="X680">
        <f t="shared" si="214"/>
        <v>1</v>
      </c>
      <c r="Y680">
        <v>0</v>
      </c>
      <c r="Z680">
        <f t="shared" ref="Z680:Z701" si="229">+E680*1.65</f>
        <v>13.529999999999998</v>
      </c>
      <c r="AA680" s="122">
        <f t="shared" ref="AA680:AA701" si="230">+F680-Z680</f>
        <v>52.889999999999986</v>
      </c>
      <c r="AB680" s="123">
        <f t="shared" si="224"/>
        <v>8.8149999999999977</v>
      </c>
      <c r="AC680" s="123">
        <f t="shared" si="225"/>
        <v>8</v>
      </c>
    </row>
    <row r="681" spans="1:29" x14ac:dyDescent="0.25">
      <c r="A681" s="7" t="s">
        <v>426</v>
      </c>
      <c r="B681" s="7" t="s">
        <v>427</v>
      </c>
      <c r="C681" s="7">
        <v>16</v>
      </c>
      <c r="D681" s="7">
        <v>8.1</v>
      </c>
      <c r="E681" s="7">
        <v>8.1999999999999993</v>
      </c>
      <c r="F681" s="7">
        <v>66.419999999999987</v>
      </c>
      <c r="G681" s="116">
        <f t="shared" si="215"/>
        <v>54.419999999999987</v>
      </c>
      <c r="H681" s="7">
        <v>39</v>
      </c>
      <c r="I681" s="7" t="s">
        <v>260</v>
      </c>
      <c r="J681" s="130">
        <v>701</v>
      </c>
      <c r="K681" s="130" t="s">
        <v>445</v>
      </c>
      <c r="L681" s="115">
        <v>0</v>
      </c>
      <c r="M681" s="114">
        <f t="shared" si="226"/>
        <v>66.419999999999987</v>
      </c>
      <c r="N681" s="114">
        <f t="shared" si="216"/>
        <v>40.25454545454545</v>
      </c>
      <c r="O681" s="116">
        <f t="shared" si="217"/>
        <v>32.981818181818177</v>
      </c>
      <c r="P681" s="115">
        <f t="shared" si="218"/>
        <v>9.2249999999999979</v>
      </c>
      <c r="Q681" s="115">
        <f t="shared" si="219"/>
        <v>8.2249999999999979</v>
      </c>
      <c r="R681" s="121">
        <f t="shared" si="220"/>
        <v>-1.2545454545454504</v>
      </c>
      <c r="S681" s="116">
        <f t="shared" si="221"/>
        <v>30.775000000000002</v>
      </c>
      <c r="T681" s="116">
        <f t="shared" si="222"/>
        <v>0.69395562356541696</v>
      </c>
      <c r="U681" s="115">
        <f t="shared" si="212"/>
        <v>137.76736493936053</v>
      </c>
      <c r="V681" s="115">
        <f t="shared" si="223"/>
        <v>937.53031973539146</v>
      </c>
      <c r="W681">
        <f t="shared" si="213"/>
        <v>0</v>
      </c>
      <c r="X681">
        <f t="shared" si="214"/>
        <v>1</v>
      </c>
      <c r="Y681">
        <v>0</v>
      </c>
      <c r="Z681">
        <f t="shared" si="229"/>
        <v>13.529999999999998</v>
      </c>
      <c r="AA681" s="122">
        <f t="shared" si="230"/>
        <v>52.889999999999986</v>
      </c>
      <c r="AB681" s="123">
        <f t="shared" si="224"/>
        <v>8.8149999999999977</v>
      </c>
      <c r="AC681" s="123">
        <f t="shared" si="225"/>
        <v>8</v>
      </c>
    </row>
    <row r="682" spans="1:29" x14ac:dyDescent="0.25">
      <c r="A682" s="7" t="s">
        <v>426</v>
      </c>
      <c r="B682" s="7" t="s">
        <v>427</v>
      </c>
      <c r="C682" s="7">
        <v>16</v>
      </c>
      <c r="D682" s="7">
        <v>8.1</v>
      </c>
      <c r="E682" s="7">
        <v>8.1999999999999993</v>
      </c>
      <c r="F682" s="7">
        <v>66.419999999999987</v>
      </c>
      <c r="G682" s="116">
        <f t="shared" si="215"/>
        <v>54.419999999999987</v>
      </c>
      <c r="H682" s="7">
        <v>40</v>
      </c>
      <c r="I682" s="7" t="s">
        <v>261</v>
      </c>
      <c r="J682" s="130">
        <v>201</v>
      </c>
      <c r="K682" s="130" t="s">
        <v>445</v>
      </c>
      <c r="L682" s="115">
        <v>0</v>
      </c>
      <c r="M682" s="114">
        <f t="shared" si="226"/>
        <v>66.419999999999987</v>
      </c>
      <c r="N682" s="114">
        <f t="shared" si="216"/>
        <v>40.25454545454545</v>
      </c>
      <c r="O682" s="116">
        <f t="shared" si="217"/>
        <v>32.981818181818177</v>
      </c>
      <c r="P682" s="115">
        <f t="shared" si="218"/>
        <v>9.2249999999999979</v>
      </c>
      <c r="Q682" s="115">
        <f t="shared" si="219"/>
        <v>8.2249999999999979</v>
      </c>
      <c r="R682" s="121">
        <f t="shared" si="220"/>
        <v>-0.25454545454545041</v>
      </c>
      <c r="S682" s="116">
        <f t="shared" si="221"/>
        <v>31.775000000000002</v>
      </c>
      <c r="T682" s="116">
        <f t="shared" si="222"/>
        <v>0.69395562356541696</v>
      </c>
      <c r="U682" s="115">
        <f t="shared" si="212"/>
        <v>137.76736493936053</v>
      </c>
      <c r="V682" s="115">
        <f t="shared" si="223"/>
        <v>937.53031973539146</v>
      </c>
      <c r="W682">
        <f t="shared" si="213"/>
        <v>0</v>
      </c>
      <c r="X682">
        <f t="shared" si="214"/>
        <v>1</v>
      </c>
      <c r="Y682">
        <v>0</v>
      </c>
      <c r="Z682">
        <f t="shared" si="229"/>
        <v>13.529999999999998</v>
      </c>
      <c r="AA682" s="122">
        <f t="shared" si="230"/>
        <v>52.889999999999986</v>
      </c>
      <c r="AB682" s="123">
        <f t="shared" si="224"/>
        <v>8.8149999999999977</v>
      </c>
      <c r="AC682" s="123">
        <f t="shared" si="225"/>
        <v>8</v>
      </c>
    </row>
    <row r="683" spans="1:29" x14ac:dyDescent="0.25">
      <c r="A683" s="7" t="s">
        <v>426</v>
      </c>
      <c r="B683" s="7" t="s">
        <v>427</v>
      </c>
      <c r="C683" s="7">
        <v>17</v>
      </c>
      <c r="D683" s="7">
        <v>8.1</v>
      </c>
      <c r="E683" s="7">
        <v>8.1999999999999993</v>
      </c>
      <c r="F683" s="7">
        <v>66.419999999999987</v>
      </c>
      <c r="G683" s="116">
        <f t="shared" si="215"/>
        <v>54.419999999999987</v>
      </c>
      <c r="H683" s="7">
        <v>38</v>
      </c>
      <c r="I683" s="7" t="s">
        <v>260</v>
      </c>
      <c r="J683" s="130">
        <v>702</v>
      </c>
      <c r="K683" s="130" t="s">
        <v>446</v>
      </c>
      <c r="L683" s="115">
        <v>0</v>
      </c>
      <c r="M683" s="114">
        <f t="shared" si="226"/>
        <v>66.419999999999987</v>
      </c>
      <c r="N683" s="114">
        <f t="shared" si="216"/>
        <v>40.25454545454545</v>
      </c>
      <c r="O683" s="116">
        <f t="shared" si="217"/>
        <v>32.981818181818177</v>
      </c>
      <c r="P683" s="115">
        <f t="shared" si="218"/>
        <v>9.2249999999999979</v>
      </c>
      <c r="Q683" s="115">
        <f t="shared" si="219"/>
        <v>8.2249999999999979</v>
      </c>
      <c r="R683" s="121">
        <f t="shared" si="220"/>
        <v>-2.2545454545454504</v>
      </c>
      <c r="S683" s="116">
        <f t="shared" si="221"/>
        <v>29.775000000000002</v>
      </c>
      <c r="T683" s="116">
        <f t="shared" si="222"/>
        <v>0.69395562356541696</v>
      </c>
      <c r="U683" s="115">
        <f t="shared" si="212"/>
        <v>137.76736493936053</v>
      </c>
      <c r="V683" s="115">
        <f t="shared" si="223"/>
        <v>937.53031973539146</v>
      </c>
      <c r="W683">
        <f t="shared" si="213"/>
        <v>0</v>
      </c>
      <c r="X683">
        <f t="shared" si="214"/>
        <v>1</v>
      </c>
      <c r="Y683">
        <v>0</v>
      </c>
      <c r="Z683">
        <f t="shared" si="229"/>
        <v>13.529999999999998</v>
      </c>
      <c r="AA683" s="122">
        <f t="shared" si="230"/>
        <v>52.889999999999986</v>
      </c>
      <c r="AB683" s="123">
        <f t="shared" si="224"/>
        <v>8.8149999999999977</v>
      </c>
      <c r="AC683" s="123">
        <f t="shared" si="225"/>
        <v>8</v>
      </c>
    </row>
    <row r="684" spans="1:29" x14ac:dyDescent="0.25">
      <c r="A684" s="7" t="s">
        <v>426</v>
      </c>
      <c r="B684" s="7" t="s">
        <v>427</v>
      </c>
      <c r="C684" s="7">
        <v>17</v>
      </c>
      <c r="D684" s="7">
        <v>8.1</v>
      </c>
      <c r="E684" s="7">
        <v>8.1999999999999993</v>
      </c>
      <c r="F684" s="7">
        <v>66.419999999999987</v>
      </c>
      <c r="G684" s="116">
        <f t="shared" si="215"/>
        <v>54.419999999999987</v>
      </c>
      <c r="H684" s="7">
        <v>40</v>
      </c>
      <c r="I684" s="7" t="s">
        <v>261</v>
      </c>
      <c r="J684" s="130">
        <v>202</v>
      </c>
      <c r="K684" s="130" t="s">
        <v>446</v>
      </c>
      <c r="L684" s="115">
        <v>0</v>
      </c>
      <c r="M684" s="114">
        <f t="shared" si="226"/>
        <v>66.419999999999987</v>
      </c>
      <c r="N684" s="114">
        <f t="shared" si="216"/>
        <v>40.25454545454545</v>
      </c>
      <c r="O684" s="116">
        <f t="shared" si="217"/>
        <v>32.981818181818177</v>
      </c>
      <c r="P684" s="115">
        <f t="shared" si="218"/>
        <v>9.2249999999999979</v>
      </c>
      <c r="Q684" s="115">
        <f t="shared" si="219"/>
        <v>8.2249999999999979</v>
      </c>
      <c r="R684" s="121">
        <f t="shared" si="220"/>
        <v>-0.25454545454545041</v>
      </c>
      <c r="S684" s="116">
        <f t="shared" si="221"/>
        <v>31.775000000000002</v>
      </c>
      <c r="T684" s="116">
        <f t="shared" si="222"/>
        <v>0.69395562356541696</v>
      </c>
      <c r="U684" s="115">
        <f t="shared" si="212"/>
        <v>137.76736493936053</v>
      </c>
      <c r="V684" s="115">
        <f t="shared" si="223"/>
        <v>937.53031973539146</v>
      </c>
      <c r="W684">
        <f t="shared" si="213"/>
        <v>0</v>
      </c>
      <c r="X684">
        <f t="shared" si="214"/>
        <v>1</v>
      </c>
      <c r="Y684">
        <v>0</v>
      </c>
      <c r="Z684">
        <f t="shared" si="229"/>
        <v>13.529999999999998</v>
      </c>
      <c r="AA684" s="122">
        <f t="shared" si="230"/>
        <v>52.889999999999986</v>
      </c>
      <c r="AB684" s="123">
        <f t="shared" si="224"/>
        <v>8.8149999999999977</v>
      </c>
      <c r="AC684" s="123">
        <f t="shared" si="225"/>
        <v>8</v>
      </c>
    </row>
    <row r="685" spans="1:29" x14ac:dyDescent="0.25">
      <c r="A685" s="7" t="s">
        <v>426</v>
      </c>
      <c r="B685" s="7" t="s">
        <v>427</v>
      </c>
      <c r="C685" s="7">
        <v>18</v>
      </c>
      <c r="D685" s="7">
        <v>8.1</v>
      </c>
      <c r="E685" s="7">
        <v>8.1999999999999993</v>
      </c>
      <c r="F685" s="7">
        <v>66.419999999999987</v>
      </c>
      <c r="G685" s="116">
        <f t="shared" si="215"/>
        <v>54.419999999999987</v>
      </c>
      <c r="H685" s="7">
        <v>38</v>
      </c>
      <c r="I685" s="7" t="s">
        <v>260</v>
      </c>
      <c r="J685" s="130">
        <v>703</v>
      </c>
      <c r="K685" s="130" t="s">
        <v>447</v>
      </c>
      <c r="L685" s="115">
        <v>0</v>
      </c>
      <c r="M685" s="114">
        <f t="shared" si="226"/>
        <v>66.419999999999987</v>
      </c>
      <c r="N685" s="114">
        <f t="shared" si="216"/>
        <v>40.25454545454545</v>
      </c>
      <c r="O685" s="116">
        <f t="shared" si="217"/>
        <v>32.981818181818177</v>
      </c>
      <c r="P685" s="115">
        <f t="shared" si="218"/>
        <v>9.2249999999999979</v>
      </c>
      <c r="Q685" s="115">
        <f t="shared" si="219"/>
        <v>8.2249999999999979</v>
      </c>
      <c r="R685" s="121">
        <f t="shared" si="220"/>
        <v>-2.2545454545454504</v>
      </c>
      <c r="S685" s="116">
        <f t="shared" si="221"/>
        <v>29.775000000000002</v>
      </c>
      <c r="T685" s="116">
        <f t="shared" si="222"/>
        <v>0.69395562356541696</v>
      </c>
      <c r="U685" s="115">
        <f t="shared" si="212"/>
        <v>137.76736493936053</v>
      </c>
      <c r="V685" s="115">
        <f t="shared" si="223"/>
        <v>937.53031973539146</v>
      </c>
      <c r="W685">
        <f t="shared" si="213"/>
        <v>0</v>
      </c>
      <c r="X685">
        <f t="shared" si="214"/>
        <v>1</v>
      </c>
      <c r="Y685">
        <v>0</v>
      </c>
      <c r="Z685">
        <f t="shared" si="229"/>
        <v>13.529999999999998</v>
      </c>
      <c r="AA685" s="122">
        <f t="shared" si="230"/>
        <v>52.889999999999986</v>
      </c>
      <c r="AB685" s="123">
        <f t="shared" si="224"/>
        <v>8.8149999999999977</v>
      </c>
      <c r="AC685" s="123">
        <f t="shared" si="225"/>
        <v>8</v>
      </c>
    </row>
    <row r="686" spans="1:29" x14ac:dyDescent="0.25">
      <c r="A686" s="7" t="s">
        <v>426</v>
      </c>
      <c r="B686" s="7" t="s">
        <v>427</v>
      </c>
      <c r="C686" s="7">
        <v>18</v>
      </c>
      <c r="D686" s="7">
        <v>8.1</v>
      </c>
      <c r="E686" s="7">
        <v>8.1999999999999993</v>
      </c>
      <c r="F686" s="7">
        <v>66.419999999999987</v>
      </c>
      <c r="G686" s="116">
        <f t="shared" si="215"/>
        <v>54.419999999999987</v>
      </c>
      <c r="H686" s="7">
        <v>39</v>
      </c>
      <c r="I686" s="7" t="s">
        <v>261</v>
      </c>
      <c r="J686" s="130">
        <v>203</v>
      </c>
      <c r="K686" s="130" t="s">
        <v>447</v>
      </c>
      <c r="L686" s="115">
        <v>0</v>
      </c>
      <c r="M686" s="114">
        <f t="shared" si="226"/>
        <v>66.419999999999987</v>
      </c>
      <c r="N686" s="114">
        <f t="shared" si="216"/>
        <v>40.25454545454545</v>
      </c>
      <c r="O686" s="116">
        <f t="shared" si="217"/>
        <v>32.981818181818177</v>
      </c>
      <c r="P686" s="115">
        <f t="shared" si="218"/>
        <v>9.2249999999999979</v>
      </c>
      <c r="Q686" s="115">
        <f t="shared" si="219"/>
        <v>8.2249999999999979</v>
      </c>
      <c r="R686" s="121">
        <f t="shared" si="220"/>
        <v>-1.2545454545454504</v>
      </c>
      <c r="S686" s="116">
        <f t="shared" si="221"/>
        <v>30.775000000000002</v>
      </c>
      <c r="T686" s="116">
        <f t="shared" si="222"/>
        <v>0.69395562356541696</v>
      </c>
      <c r="U686" s="115">
        <f t="shared" si="212"/>
        <v>137.76736493936053</v>
      </c>
      <c r="V686" s="115">
        <f t="shared" si="223"/>
        <v>937.53031973539146</v>
      </c>
      <c r="W686">
        <f t="shared" si="213"/>
        <v>0</v>
      </c>
      <c r="X686">
        <f t="shared" si="214"/>
        <v>1</v>
      </c>
      <c r="Y686">
        <v>0</v>
      </c>
      <c r="Z686">
        <f t="shared" si="229"/>
        <v>13.529999999999998</v>
      </c>
      <c r="AA686" s="122">
        <f t="shared" si="230"/>
        <v>52.889999999999986</v>
      </c>
      <c r="AB686" s="123">
        <f t="shared" si="224"/>
        <v>8.8149999999999977</v>
      </c>
      <c r="AC686" s="123">
        <f t="shared" si="225"/>
        <v>8</v>
      </c>
    </row>
    <row r="687" spans="1:29" x14ac:dyDescent="0.25">
      <c r="A687" s="7" t="s">
        <v>426</v>
      </c>
      <c r="B687" s="7" t="s">
        <v>427</v>
      </c>
      <c r="C687" s="7">
        <v>19</v>
      </c>
      <c r="D687" s="7">
        <v>6.1</v>
      </c>
      <c r="E687" s="7">
        <v>8.5</v>
      </c>
      <c r="F687" s="7">
        <v>51.849999999999994</v>
      </c>
      <c r="G687" s="116">
        <f t="shared" si="215"/>
        <v>39.849999999999994</v>
      </c>
      <c r="H687" s="7">
        <v>38</v>
      </c>
      <c r="I687" s="7" t="s">
        <v>260</v>
      </c>
      <c r="J687" s="130">
        <v>705</v>
      </c>
      <c r="K687" s="130" t="s">
        <v>448</v>
      </c>
      <c r="L687" s="115">
        <v>0</v>
      </c>
      <c r="M687" s="114">
        <f t="shared" si="226"/>
        <v>51.849999999999994</v>
      </c>
      <c r="N687" s="114">
        <f t="shared" si="216"/>
        <v>31.424242424242422</v>
      </c>
      <c r="O687" s="116">
        <f t="shared" si="217"/>
        <v>24.151515151515149</v>
      </c>
      <c r="P687" s="115">
        <f t="shared" si="218"/>
        <v>7.2013888888888875</v>
      </c>
      <c r="Q687" s="115">
        <f t="shared" si="219"/>
        <v>6.2013888888888875</v>
      </c>
      <c r="R687" s="121">
        <f t="shared" si="220"/>
        <v>6.5757575757575779</v>
      </c>
      <c r="S687" s="116">
        <f t="shared" si="221"/>
        <v>31.798611111111114</v>
      </c>
      <c r="T687" s="116">
        <f t="shared" si="222"/>
        <v>0.62411902897415816</v>
      </c>
      <c r="U687" s="115">
        <f t="shared" si="212"/>
        <v>164.37264742785447</v>
      </c>
      <c r="V687" s="115">
        <f t="shared" si="223"/>
        <v>1053.6260978670014</v>
      </c>
      <c r="W687">
        <f t="shared" si="213"/>
        <v>0</v>
      </c>
      <c r="X687">
        <f t="shared" si="214"/>
        <v>1</v>
      </c>
      <c r="Y687">
        <v>0</v>
      </c>
      <c r="Z687">
        <f t="shared" si="229"/>
        <v>14.024999999999999</v>
      </c>
      <c r="AA687" s="122">
        <f t="shared" si="230"/>
        <v>37.824999999999996</v>
      </c>
      <c r="AB687" s="123">
        <f t="shared" si="224"/>
        <v>6.3041666666666663</v>
      </c>
      <c r="AC687" s="123">
        <f t="shared" si="225"/>
        <v>6</v>
      </c>
    </row>
    <row r="688" spans="1:29" x14ac:dyDescent="0.25">
      <c r="A688" s="7" t="s">
        <v>426</v>
      </c>
      <c r="B688" s="7" t="s">
        <v>427</v>
      </c>
      <c r="C688" s="7">
        <v>20</v>
      </c>
      <c r="D688" s="7">
        <v>6.1</v>
      </c>
      <c r="E688" s="7">
        <v>8.5</v>
      </c>
      <c r="F688" s="7">
        <v>51.849999999999994</v>
      </c>
      <c r="G688" s="116">
        <f t="shared" si="215"/>
        <v>39.849999999999994</v>
      </c>
      <c r="H688" s="7">
        <v>36</v>
      </c>
      <c r="I688" s="7" t="s">
        <v>260</v>
      </c>
      <c r="J688" s="130" t="s">
        <v>268</v>
      </c>
      <c r="K688" s="130" t="s">
        <v>449</v>
      </c>
      <c r="L688" s="115">
        <v>0</v>
      </c>
      <c r="M688" s="114">
        <f t="shared" si="226"/>
        <v>51.849999999999994</v>
      </c>
      <c r="N688" s="114">
        <f t="shared" si="216"/>
        <v>31.424242424242422</v>
      </c>
      <c r="O688" s="116">
        <f t="shared" si="217"/>
        <v>24.151515151515149</v>
      </c>
      <c r="P688" s="115">
        <f t="shared" si="218"/>
        <v>7.2013888888888875</v>
      </c>
      <c r="Q688" s="115">
        <f t="shared" si="219"/>
        <v>6.2013888888888875</v>
      </c>
      <c r="R688" s="121">
        <f t="shared" si="220"/>
        <v>4.5757575757575779</v>
      </c>
      <c r="S688" s="116">
        <f t="shared" si="221"/>
        <v>29.798611111111114</v>
      </c>
      <c r="T688" s="116">
        <f t="shared" si="222"/>
        <v>0.62411902897415816</v>
      </c>
      <c r="U688" s="115">
        <f t="shared" si="212"/>
        <v>164.37264742785447</v>
      </c>
      <c r="V688" s="115">
        <f t="shared" si="223"/>
        <v>1053.6260978670014</v>
      </c>
      <c r="W688">
        <f t="shared" si="213"/>
        <v>0</v>
      </c>
      <c r="X688">
        <f t="shared" si="214"/>
        <v>1</v>
      </c>
      <c r="Y688">
        <v>0</v>
      </c>
      <c r="Z688">
        <f t="shared" si="229"/>
        <v>14.024999999999999</v>
      </c>
      <c r="AA688" s="122">
        <f t="shared" si="230"/>
        <v>37.824999999999996</v>
      </c>
      <c r="AB688" s="123">
        <f t="shared" si="224"/>
        <v>6.3041666666666663</v>
      </c>
      <c r="AC688" s="123">
        <f t="shared" si="225"/>
        <v>6</v>
      </c>
    </row>
    <row r="689" spans="1:29" x14ac:dyDescent="0.25">
      <c r="A689" s="7" t="s">
        <v>426</v>
      </c>
      <c r="B689" s="7" t="s">
        <v>427</v>
      </c>
      <c r="C689" s="7">
        <v>20</v>
      </c>
      <c r="D689" s="7">
        <v>6.1</v>
      </c>
      <c r="E689" s="7">
        <v>8.5</v>
      </c>
      <c r="F689" s="7">
        <v>51.849999999999994</v>
      </c>
      <c r="G689" s="116">
        <f t="shared" si="215"/>
        <v>39.849999999999994</v>
      </c>
      <c r="H689" s="7">
        <v>36</v>
      </c>
      <c r="I689" s="7" t="s">
        <v>261</v>
      </c>
      <c r="J689" s="130" t="s">
        <v>263</v>
      </c>
      <c r="K689" s="130" t="s">
        <v>449</v>
      </c>
      <c r="L689" s="115">
        <v>0</v>
      </c>
      <c r="M689" s="114">
        <f t="shared" si="226"/>
        <v>51.849999999999994</v>
      </c>
      <c r="N689" s="114">
        <f t="shared" si="216"/>
        <v>31.424242424242422</v>
      </c>
      <c r="O689" s="116">
        <f t="shared" si="217"/>
        <v>24.151515151515149</v>
      </c>
      <c r="P689" s="115">
        <f t="shared" si="218"/>
        <v>7.2013888888888875</v>
      </c>
      <c r="Q689" s="115">
        <f t="shared" si="219"/>
        <v>6.2013888888888875</v>
      </c>
      <c r="R689" s="121">
        <f t="shared" si="220"/>
        <v>4.5757575757575779</v>
      </c>
      <c r="S689" s="116">
        <f t="shared" si="221"/>
        <v>29.798611111111114</v>
      </c>
      <c r="T689" s="116">
        <f t="shared" si="222"/>
        <v>0.62411902897415816</v>
      </c>
      <c r="U689" s="115">
        <f t="shared" si="212"/>
        <v>164.37264742785447</v>
      </c>
      <c r="V689" s="115">
        <f t="shared" si="223"/>
        <v>1053.6260978670014</v>
      </c>
      <c r="W689">
        <f t="shared" si="213"/>
        <v>0</v>
      </c>
      <c r="X689">
        <f t="shared" si="214"/>
        <v>1</v>
      </c>
      <c r="Y689">
        <v>0</v>
      </c>
      <c r="Z689">
        <f t="shared" si="229"/>
        <v>14.024999999999999</v>
      </c>
      <c r="AA689" s="122">
        <f t="shared" si="230"/>
        <v>37.824999999999996</v>
      </c>
      <c r="AB689" s="123">
        <f t="shared" si="224"/>
        <v>6.3041666666666663</v>
      </c>
      <c r="AC689" s="123">
        <f t="shared" si="225"/>
        <v>6</v>
      </c>
    </row>
    <row r="690" spans="1:29" x14ac:dyDescent="0.25">
      <c r="A690" s="7" t="s">
        <v>426</v>
      </c>
      <c r="B690" s="7" t="s">
        <v>427</v>
      </c>
      <c r="C690" s="7">
        <v>21</v>
      </c>
      <c r="D690" s="7">
        <v>6.1</v>
      </c>
      <c r="E690" s="7">
        <v>8.5</v>
      </c>
      <c r="F690" s="7">
        <v>51.849999999999994</v>
      </c>
      <c r="G690" s="116">
        <f t="shared" si="215"/>
        <v>39.849999999999994</v>
      </c>
      <c r="H690" s="7">
        <v>35</v>
      </c>
      <c r="I690" s="7" t="s">
        <v>260</v>
      </c>
      <c r="J690" s="130" t="s">
        <v>270</v>
      </c>
      <c r="K690" s="130" t="s">
        <v>450</v>
      </c>
      <c r="L690" s="115">
        <v>0</v>
      </c>
      <c r="M690" s="114">
        <f t="shared" si="226"/>
        <v>51.849999999999994</v>
      </c>
      <c r="N690" s="114">
        <f t="shared" si="216"/>
        <v>31.424242424242422</v>
      </c>
      <c r="O690" s="116">
        <f t="shared" si="217"/>
        <v>24.151515151515149</v>
      </c>
      <c r="P690" s="115">
        <f t="shared" si="218"/>
        <v>7.2013888888888875</v>
      </c>
      <c r="Q690" s="115">
        <f t="shared" si="219"/>
        <v>6.2013888888888875</v>
      </c>
      <c r="R690" s="121">
        <f t="shared" si="220"/>
        <v>3.5757575757575779</v>
      </c>
      <c r="S690" s="116">
        <f t="shared" si="221"/>
        <v>28.798611111111114</v>
      </c>
      <c r="T690" s="116">
        <f t="shared" si="222"/>
        <v>0.62411902897415816</v>
      </c>
      <c r="U690" s="115">
        <f t="shared" si="212"/>
        <v>164.37264742785447</v>
      </c>
      <c r="V690" s="115">
        <f t="shared" si="223"/>
        <v>1053.6260978670014</v>
      </c>
      <c r="W690">
        <f t="shared" si="213"/>
        <v>0</v>
      </c>
      <c r="X690">
        <f t="shared" si="214"/>
        <v>1</v>
      </c>
      <c r="Y690">
        <v>0</v>
      </c>
      <c r="Z690">
        <f t="shared" si="229"/>
        <v>14.024999999999999</v>
      </c>
      <c r="AA690" s="122">
        <f t="shared" si="230"/>
        <v>37.824999999999996</v>
      </c>
      <c r="AB690" s="123">
        <f t="shared" si="224"/>
        <v>6.3041666666666663</v>
      </c>
      <c r="AC690" s="123">
        <f t="shared" si="225"/>
        <v>6</v>
      </c>
    </row>
    <row r="691" spans="1:29" x14ac:dyDescent="0.25">
      <c r="A691" s="7" t="s">
        <v>426</v>
      </c>
      <c r="B691" s="7" t="s">
        <v>427</v>
      </c>
      <c r="C691" s="7">
        <v>21</v>
      </c>
      <c r="D691" s="7">
        <v>6.1</v>
      </c>
      <c r="E691" s="7">
        <v>8.5</v>
      </c>
      <c r="F691" s="7">
        <v>51.849999999999994</v>
      </c>
      <c r="G691" s="116">
        <f t="shared" si="215"/>
        <v>39.849999999999994</v>
      </c>
      <c r="H691" s="7">
        <v>36</v>
      </c>
      <c r="I691" s="7" t="s">
        <v>261</v>
      </c>
      <c r="J691" s="130" t="s">
        <v>266</v>
      </c>
      <c r="K691" s="130" t="s">
        <v>450</v>
      </c>
      <c r="L691" s="115">
        <v>0</v>
      </c>
      <c r="M691" s="114">
        <f t="shared" si="226"/>
        <v>51.849999999999994</v>
      </c>
      <c r="N691" s="114">
        <f t="shared" si="216"/>
        <v>31.424242424242422</v>
      </c>
      <c r="O691" s="116">
        <f t="shared" si="217"/>
        <v>24.151515151515149</v>
      </c>
      <c r="P691" s="115">
        <f t="shared" si="218"/>
        <v>7.2013888888888875</v>
      </c>
      <c r="Q691" s="115">
        <f t="shared" si="219"/>
        <v>6.2013888888888875</v>
      </c>
      <c r="R691" s="121">
        <f t="shared" si="220"/>
        <v>4.5757575757575779</v>
      </c>
      <c r="S691" s="116">
        <f t="shared" si="221"/>
        <v>29.798611111111114</v>
      </c>
      <c r="T691" s="116">
        <f t="shared" si="222"/>
        <v>0.62411902897415816</v>
      </c>
      <c r="U691" s="115">
        <f t="shared" si="212"/>
        <v>164.37264742785447</v>
      </c>
      <c r="V691" s="115">
        <f t="shared" si="223"/>
        <v>1053.6260978670014</v>
      </c>
      <c r="W691">
        <f t="shared" si="213"/>
        <v>0</v>
      </c>
      <c r="X691">
        <f t="shared" si="214"/>
        <v>1</v>
      </c>
      <c r="Y691">
        <v>0</v>
      </c>
      <c r="Z691">
        <f t="shared" si="229"/>
        <v>14.024999999999999</v>
      </c>
      <c r="AA691" s="122">
        <f t="shared" si="230"/>
        <v>37.824999999999996</v>
      </c>
      <c r="AB691" s="123">
        <f t="shared" si="224"/>
        <v>6.3041666666666663</v>
      </c>
      <c r="AC691" s="123">
        <f t="shared" si="225"/>
        <v>6</v>
      </c>
    </row>
    <row r="692" spans="1:29" x14ac:dyDescent="0.25">
      <c r="A692" s="7" t="s">
        <v>426</v>
      </c>
      <c r="B692" s="7" t="s">
        <v>427</v>
      </c>
      <c r="C692" s="7">
        <v>22</v>
      </c>
      <c r="D692" s="7">
        <v>5.7</v>
      </c>
      <c r="E692" s="7">
        <v>7.8</v>
      </c>
      <c r="F692" s="7">
        <v>44.46</v>
      </c>
      <c r="G692" s="116">
        <f t="shared" si="215"/>
        <v>32.46</v>
      </c>
      <c r="H692" s="7">
        <v>36</v>
      </c>
      <c r="I692" s="7" t="s">
        <v>260</v>
      </c>
      <c r="J692" s="130">
        <v>1003</v>
      </c>
      <c r="K692" s="130" t="s">
        <v>451</v>
      </c>
      <c r="L692" s="115">
        <v>0</v>
      </c>
      <c r="M692" s="114">
        <f t="shared" si="226"/>
        <v>44.46</v>
      </c>
      <c r="N692" s="114">
        <f t="shared" si="216"/>
        <v>26.945454545454549</v>
      </c>
      <c r="O692" s="116">
        <f t="shared" si="217"/>
        <v>19.672727272727276</v>
      </c>
      <c r="P692" s="115">
        <f t="shared" si="218"/>
        <v>6.1749999999999998</v>
      </c>
      <c r="Q692" s="115">
        <f t="shared" si="219"/>
        <v>5.1749999999999998</v>
      </c>
      <c r="R692" s="121">
        <f t="shared" si="220"/>
        <v>9.0545454545454511</v>
      </c>
      <c r="S692" s="116">
        <f t="shared" si="221"/>
        <v>30.824999999999999</v>
      </c>
      <c r="T692" s="116">
        <f t="shared" si="222"/>
        <v>0.57492029755579177</v>
      </c>
      <c r="U692" s="115">
        <f t="shared" si="212"/>
        <v>186.996303142329</v>
      </c>
      <c r="V692" s="115">
        <f t="shared" si="223"/>
        <v>1152.3475046210719</v>
      </c>
      <c r="W692">
        <f t="shared" si="213"/>
        <v>0</v>
      </c>
      <c r="X692">
        <f t="shared" si="214"/>
        <v>1</v>
      </c>
      <c r="Y692">
        <v>0</v>
      </c>
      <c r="Z692">
        <f t="shared" si="229"/>
        <v>12.87</v>
      </c>
      <c r="AA692" s="122">
        <f t="shared" si="230"/>
        <v>31.590000000000003</v>
      </c>
      <c r="AB692" s="123">
        <f t="shared" si="224"/>
        <v>5.2650000000000006</v>
      </c>
      <c r="AC692" s="123">
        <f t="shared" si="225"/>
        <v>5</v>
      </c>
    </row>
    <row r="693" spans="1:29" x14ac:dyDescent="0.25">
      <c r="A693" s="7" t="s">
        <v>426</v>
      </c>
      <c r="B693" s="7" t="s">
        <v>427</v>
      </c>
      <c r="C693" s="7">
        <v>23</v>
      </c>
      <c r="D693" s="7">
        <v>5.7</v>
      </c>
      <c r="E693" s="7">
        <v>7.8</v>
      </c>
      <c r="F693" s="7">
        <v>44.46</v>
      </c>
      <c r="G693" s="116">
        <f t="shared" si="215"/>
        <v>32.46</v>
      </c>
      <c r="H693" s="7">
        <v>36</v>
      </c>
      <c r="I693" s="7" t="s">
        <v>260</v>
      </c>
      <c r="J693" s="130">
        <v>1004</v>
      </c>
      <c r="K693" s="130" t="s">
        <v>452</v>
      </c>
      <c r="L693" s="115">
        <v>0</v>
      </c>
      <c r="M693" s="114">
        <f t="shared" si="226"/>
        <v>44.46</v>
      </c>
      <c r="N693" s="114">
        <f t="shared" si="216"/>
        <v>26.945454545454549</v>
      </c>
      <c r="O693" s="116">
        <f t="shared" si="217"/>
        <v>19.672727272727276</v>
      </c>
      <c r="P693" s="115">
        <f t="shared" si="218"/>
        <v>6.1749999999999998</v>
      </c>
      <c r="Q693" s="115">
        <f t="shared" si="219"/>
        <v>5.1749999999999998</v>
      </c>
      <c r="R693" s="121">
        <f t="shared" si="220"/>
        <v>9.0545454545454511</v>
      </c>
      <c r="S693" s="116">
        <f t="shared" si="221"/>
        <v>30.824999999999999</v>
      </c>
      <c r="T693" s="116">
        <f t="shared" si="222"/>
        <v>0.57492029755579177</v>
      </c>
      <c r="U693" s="115">
        <f t="shared" si="212"/>
        <v>186.996303142329</v>
      </c>
      <c r="V693" s="115">
        <f t="shared" si="223"/>
        <v>1152.3475046210719</v>
      </c>
      <c r="W693">
        <f t="shared" si="213"/>
        <v>0</v>
      </c>
      <c r="X693">
        <f t="shared" si="214"/>
        <v>1</v>
      </c>
      <c r="Y693">
        <v>0</v>
      </c>
      <c r="Z693">
        <f t="shared" si="229"/>
        <v>12.87</v>
      </c>
      <c r="AA693" s="122">
        <f t="shared" si="230"/>
        <v>31.590000000000003</v>
      </c>
      <c r="AB693" s="123">
        <f t="shared" si="224"/>
        <v>5.2650000000000006</v>
      </c>
      <c r="AC693" s="123">
        <f t="shared" si="225"/>
        <v>5</v>
      </c>
    </row>
    <row r="694" spans="1:29" x14ac:dyDescent="0.25">
      <c r="A694" s="7" t="s">
        <v>426</v>
      </c>
      <c r="B694" s="7" t="s">
        <v>427</v>
      </c>
      <c r="C694" s="7">
        <v>24</v>
      </c>
      <c r="D694" s="7">
        <v>5.7</v>
      </c>
      <c r="E694" s="7">
        <v>7.8</v>
      </c>
      <c r="F694" s="7">
        <v>44.46</v>
      </c>
      <c r="G694" s="116">
        <f t="shared" si="215"/>
        <v>32.46</v>
      </c>
      <c r="H694" s="7">
        <v>25</v>
      </c>
      <c r="I694" s="7" t="s">
        <v>260</v>
      </c>
      <c r="J694" s="130">
        <v>1101</v>
      </c>
      <c r="K694" s="130" t="s">
        <v>453</v>
      </c>
      <c r="L694" s="115">
        <v>0</v>
      </c>
      <c r="M694" s="114">
        <f t="shared" si="226"/>
        <v>44.46</v>
      </c>
      <c r="N694" s="114">
        <f t="shared" si="216"/>
        <v>26.945454545454549</v>
      </c>
      <c r="O694" s="116">
        <f t="shared" si="217"/>
        <v>19.672727272727276</v>
      </c>
      <c r="P694" s="115">
        <f t="shared" si="218"/>
        <v>6.1749999999999998</v>
      </c>
      <c r="Q694" s="115">
        <f t="shared" si="219"/>
        <v>5.1749999999999998</v>
      </c>
      <c r="R694" s="121">
        <f t="shared" si="220"/>
        <v>-1.9454545454545489</v>
      </c>
      <c r="S694" s="116">
        <f t="shared" si="221"/>
        <v>19.824999999999999</v>
      </c>
      <c r="T694" s="116">
        <f t="shared" si="222"/>
        <v>0.57492029755579177</v>
      </c>
      <c r="U694" s="115">
        <f t="shared" si="212"/>
        <v>186.996303142329</v>
      </c>
      <c r="V694" s="115">
        <f t="shared" si="223"/>
        <v>1152.3475046210719</v>
      </c>
      <c r="W694">
        <f t="shared" si="213"/>
        <v>0</v>
      </c>
      <c r="X694">
        <f t="shared" si="214"/>
        <v>1</v>
      </c>
      <c r="Y694">
        <v>0</v>
      </c>
      <c r="Z694">
        <f t="shared" si="229"/>
        <v>12.87</v>
      </c>
      <c r="AA694" s="122">
        <f t="shared" si="230"/>
        <v>31.590000000000003</v>
      </c>
      <c r="AB694" s="123">
        <f t="shared" si="224"/>
        <v>5.2650000000000006</v>
      </c>
      <c r="AC694" s="123">
        <f t="shared" si="225"/>
        <v>5</v>
      </c>
    </row>
    <row r="695" spans="1:29" x14ac:dyDescent="0.25">
      <c r="A695" s="7" t="s">
        <v>426</v>
      </c>
      <c r="B695" s="7" t="s">
        <v>427</v>
      </c>
      <c r="C695" s="7">
        <v>24</v>
      </c>
      <c r="D695" s="7">
        <v>5.7</v>
      </c>
      <c r="E695" s="7">
        <v>7.8</v>
      </c>
      <c r="F695" s="7">
        <v>44.46</v>
      </c>
      <c r="G695" s="116">
        <f t="shared" si="215"/>
        <v>32.46</v>
      </c>
      <c r="H695" s="7">
        <v>35</v>
      </c>
      <c r="I695" s="7" t="s">
        <v>261</v>
      </c>
      <c r="J695" s="130">
        <v>501</v>
      </c>
      <c r="K695" s="130" t="s">
        <v>453</v>
      </c>
      <c r="L695" s="115">
        <v>0</v>
      </c>
      <c r="M695" s="114">
        <f t="shared" si="226"/>
        <v>44.46</v>
      </c>
      <c r="N695" s="114">
        <f t="shared" si="216"/>
        <v>26.945454545454549</v>
      </c>
      <c r="O695" s="116">
        <f t="shared" si="217"/>
        <v>19.672727272727276</v>
      </c>
      <c r="P695" s="115">
        <f t="shared" si="218"/>
        <v>6.1749999999999998</v>
      </c>
      <c r="Q695" s="115">
        <f t="shared" si="219"/>
        <v>5.1749999999999998</v>
      </c>
      <c r="R695" s="121">
        <f t="shared" si="220"/>
        <v>8.0545454545454511</v>
      </c>
      <c r="S695" s="116">
        <f t="shared" si="221"/>
        <v>29.824999999999999</v>
      </c>
      <c r="T695" s="116">
        <f t="shared" si="222"/>
        <v>0.57492029755579177</v>
      </c>
      <c r="U695" s="115">
        <f t="shared" si="212"/>
        <v>186.996303142329</v>
      </c>
      <c r="V695" s="115">
        <f t="shared" si="223"/>
        <v>1152.3475046210719</v>
      </c>
      <c r="W695">
        <f t="shared" si="213"/>
        <v>0</v>
      </c>
      <c r="X695">
        <f t="shared" si="214"/>
        <v>1</v>
      </c>
      <c r="Y695">
        <v>0</v>
      </c>
      <c r="Z695">
        <f t="shared" si="229"/>
        <v>12.87</v>
      </c>
      <c r="AA695" s="122">
        <f t="shared" si="230"/>
        <v>31.590000000000003</v>
      </c>
      <c r="AB695" s="123">
        <f t="shared" si="224"/>
        <v>5.2650000000000006</v>
      </c>
      <c r="AC695" s="123">
        <f t="shared" si="225"/>
        <v>5</v>
      </c>
    </row>
    <row r="696" spans="1:29" x14ac:dyDescent="0.25">
      <c r="A696" s="7" t="s">
        <v>426</v>
      </c>
      <c r="B696" s="7" t="s">
        <v>427</v>
      </c>
      <c r="C696" s="7">
        <v>25</v>
      </c>
      <c r="D696" s="7">
        <v>5.7</v>
      </c>
      <c r="E696" s="7">
        <v>7.8</v>
      </c>
      <c r="F696" s="7">
        <v>44.46</v>
      </c>
      <c r="G696" s="116">
        <f t="shared" si="215"/>
        <v>32.46</v>
      </c>
      <c r="H696" s="7">
        <v>29</v>
      </c>
      <c r="I696" s="7" t="s">
        <v>260</v>
      </c>
      <c r="J696" s="130">
        <v>1102</v>
      </c>
      <c r="K696" s="130" t="s">
        <v>454</v>
      </c>
      <c r="L696" s="115">
        <v>0</v>
      </c>
      <c r="M696" s="114">
        <f t="shared" si="226"/>
        <v>44.46</v>
      </c>
      <c r="N696" s="114">
        <f t="shared" si="216"/>
        <v>26.945454545454549</v>
      </c>
      <c r="O696" s="116">
        <f t="shared" si="217"/>
        <v>19.672727272727276</v>
      </c>
      <c r="P696" s="115">
        <f t="shared" si="218"/>
        <v>6.1749999999999998</v>
      </c>
      <c r="Q696" s="115">
        <f t="shared" si="219"/>
        <v>5.1749999999999998</v>
      </c>
      <c r="R696" s="121">
        <f t="shared" si="220"/>
        <v>2.0545454545454511</v>
      </c>
      <c r="S696" s="116">
        <f t="shared" si="221"/>
        <v>23.824999999999999</v>
      </c>
      <c r="T696" s="116">
        <f t="shared" si="222"/>
        <v>0.57492029755579177</v>
      </c>
      <c r="U696" s="115">
        <f t="shared" si="212"/>
        <v>186.996303142329</v>
      </c>
      <c r="V696" s="115">
        <f t="shared" si="223"/>
        <v>1152.3475046210719</v>
      </c>
      <c r="W696">
        <f t="shared" si="213"/>
        <v>0</v>
      </c>
      <c r="X696">
        <f t="shared" si="214"/>
        <v>1</v>
      </c>
      <c r="Y696">
        <v>0</v>
      </c>
      <c r="Z696">
        <f t="shared" si="229"/>
        <v>12.87</v>
      </c>
      <c r="AA696" s="122">
        <f t="shared" si="230"/>
        <v>31.590000000000003</v>
      </c>
      <c r="AB696" s="123">
        <f t="shared" si="224"/>
        <v>5.2650000000000006</v>
      </c>
      <c r="AC696" s="123">
        <f t="shared" si="225"/>
        <v>5</v>
      </c>
    </row>
    <row r="697" spans="1:29" x14ac:dyDescent="0.25">
      <c r="A697" s="7" t="s">
        <v>426</v>
      </c>
      <c r="B697" s="7" t="s">
        <v>427</v>
      </c>
      <c r="C697" s="7">
        <v>25</v>
      </c>
      <c r="D697" s="7">
        <v>5.7</v>
      </c>
      <c r="E697" s="7">
        <v>7.8</v>
      </c>
      <c r="F697" s="7">
        <v>44.46</v>
      </c>
      <c r="G697" s="116">
        <f t="shared" si="215"/>
        <v>32.46</v>
      </c>
      <c r="H697" s="7">
        <v>37</v>
      </c>
      <c r="I697" s="7" t="s">
        <v>261</v>
      </c>
      <c r="J697" s="130">
        <v>502</v>
      </c>
      <c r="K697" s="130" t="s">
        <v>454</v>
      </c>
      <c r="L697" s="115">
        <v>0</v>
      </c>
      <c r="M697" s="114">
        <f t="shared" si="226"/>
        <v>44.46</v>
      </c>
      <c r="N697" s="114">
        <f t="shared" si="216"/>
        <v>26.945454545454549</v>
      </c>
      <c r="O697" s="116">
        <f t="shared" si="217"/>
        <v>19.672727272727276</v>
      </c>
      <c r="P697" s="115">
        <f t="shared" si="218"/>
        <v>6.1749999999999998</v>
      </c>
      <c r="Q697" s="115">
        <f t="shared" si="219"/>
        <v>5.1749999999999998</v>
      </c>
      <c r="R697" s="121">
        <f t="shared" si="220"/>
        <v>10.054545454545451</v>
      </c>
      <c r="S697" s="116">
        <f t="shared" si="221"/>
        <v>31.824999999999999</v>
      </c>
      <c r="T697" s="116">
        <f t="shared" si="222"/>
        <v>0.57492029755579177</v>
      </c>
      <c r="U697" s="115">
        <f t="shared" si="212"/>
        <v>186.996303142329</v>
      </c>
      <c r="V697" s="115">
        <f t="shared" si="223"/>
        <v>1152.3475046210719</v>
      </c>
      <c r="W697">
        <f t="shared" si="213"/>
        <v>0</v>
      </c>
      <c r="X697">
        <f t="shared" si="214"/>
        <v>1</v>
      </c>
      <c r="Y697">
        <v>0</v>
      </c>
      <c r="Z697">
        <f t="shared" si="229"/>
        <v>12.87</v>
      </c>
      <c r="AA697" s="122">
        <f t="shared" si="230"/>
        <v>31.590000000000003</v>
      </c>
      <c r="AB697" s="123">
        <f t="shared" si="224"/>
        <v>5.2650000000000006</v>
      </c>
      <c r="AC697" s="123">
        <f t="shared" si="225"/>
        <v>5</v>
      </c>
    </row>
    <row r="698" spans="1:29" x14ac:dyDescent="0.25">
      <c r="A698" s="7" t="s">
        <v>426</v>
      </c>
      <c r="B698" s="7" t="s">
        <v>427</v>
      </c>
      <c r="C698" s="7">
        <v>26</v>
      </c>
      <c r="D698" s="7">
        <v>5.7</v>
      </c>
      <c r="E698" s="7">
        <v>7.8</v>
      </c>
      <c r="F698" s="7">
        <v>44.46</v>
      </c>
      <c r="G698" s="116">
        <f t="shared" si="215"/>
        <v>32.46</v>
      </c>
      <c r="H698" s="7">
        <v>34</v>
      </c>
      <c r="I698" s="7" t="s">
        <v>260</v>
      </c>
      <c r="J698" s="130">
        <v>1103</v>
      </c>
      <c r="K698" s="130" t="s">
        <v>455</v>
      </c>
      <c r="L698" s="115">
        <v>0</v>
      </c>
      <c r="M698" s="114">
        <f t="shared" si="226"/>
        <v>44.46</v>
      </c>
      <c r="N698" s="114">
        <f t="shared" si="216"/>
        <v>26.945454545454549</v>
      </c>
      <c r="O698" s="116">
        <f t="shared" si="217"/>
        <v>19.672727272727276</v>
      </c>
      <c r="P698" s="115">
        <f t="shared" si="218"/>
        <v>6.1749999999999998</v>
      </c>
      <c r="Q698" s="115">
        <f t="shared" si="219"/>
        <v>5.1749999999999998</v>
      </c>
      <c r="R698" s="121">
        <f t="shared" si="220"/>
        <v>7.0545454545454511</v>
      </c>
      <c r="S698" s="116">
        <f t="shared" si="221"/>
        <v>28.824999999999999</v>
      </c>
      <c r="T698" s="116">
        <f t="shared" si="222"/>
        <v>0.57492029755579177</v>
      </c>
      <c r="U698" s="115">
        <f t="shared" si="212"/>
        <v>186.996303142329</v>
      </c>
      <c r="V698" s="115">
        <f t="shared" si="223"/>
        <v>1152.3475046210719</v>
      </c>
      <c r="W698">
        <f t="shared" si="213"/>
        <v>0</v>
      </c>
      <c r="X698">
        <f t="shared" si="214"/>
        <v>1</v>
      </c>
      <c r="Y698">
        <v>0</v>
      </c>
      <c r="Z698">
        <f t="shared" si="229"/>
        <v>12.87</v>
      </c>
      <c r="AA698" s="122">
        <f t="shared" si="230"/>
        <v>31.590000000000003</v>
      </c>
      <c r="AB698" s="123">
        <f t="shared" si="224"/>
        <v>5.2650000000000006</v>
      </c>
      <c r="AC698" s="123">
        <f t="shared" si="225"/>
        <v>5</v>
      </c>
    </row>
    <row r="699" spans="1:29" x14ac:dyDescent="0.25">
      <c r="A699" s="7" t="s">
        <v>426</v>
      </c>
      <c r="B699" s="7" t="s">
        <v>427</v>
      </c>
      <c r="C699" s="7">
        <v>26</v>
      </c>
      <c r="D699" s="7">
        <v>5.7</v>
      </c>
      <c r="E699" s="7">
        <v>7.8</v>
      </c>
      <c r="F699" s="7">
        <v>44.46</v>
      </c>
      <c r="G699" s="116">
        <f t="shared" si="215"/>
        <v>32.46</v>
      </c>
      <c r="H699" s="7">
        <v>35</v>
      </c>
      <c r="I699" s="7" t="s">
        <v>261</v>
      </c>
      <c r="J699" s="130">
        <v>503</v>
      </c>
      <c r="K699" s="130" t="s">
        <v>455</v>
      </c>
      <c r="L699" s="115">
        <v>0</v>
      </c>
      <c r="M699" s="114">
        <f t="shared" si="226"/>
        <v>44.46</v>
      </c>
      <c r="N699" s="114">
        <f t="shared" si="216"/>
        <v>26.945454545454549</v>
      </c>
      <c r="O699" s="116">
        <f t="shared" si="217"/>
        <v>19.672727272727276</v>
      </c>
      <c r="P699" s="115">
        <f t="shared" si="218"/>
        <v>6.1749999999999998</v>
      </c>
      <c r="Q699" s="115">
        <f t="shared" si="219"/>
        <v>5.1749999999999998</v>
      </c>
      <c r="R699" s="121">
        <f t="shared" si="220"/>
        <v>8.0545454545454511</v>
      </c>
      <c r="S699" s="116">
        <f t="shared" si="221"/>
        <v>29.824999999999999</v>
      </c>
      <c r="T699" s="116">
        <f t="shared" si="222"/>
        <v>0.57492029755579177</v>
      </c>
      <c r="U699" s="115">
        <f t="shared" si="212"/>
        <v>186.996303142329</v>
      </c>
      <c r="V699" s="115">
        <f t="shared" si="223"/>
        <v>1152.3475046210719</v>
      </c>
      <c r="W699">
        <f t="shared" si="213"/>
        <v>0</v>
      </c>
      <c r="X699">
        <f t="shared" si="214"/>
        <v>1</v>
      </c>
      <c r="Y699">
        <v>0</v>
      </c>
      <c r="Z699">
        <f t="shared" si="229"/>
        <v>12.87</v>
      </c>
      <c r="AA699" s="122">
        <f t="shared" si="230"/>
        <v>31.590000000000003</v>
      </c>
      <c r="AB699" s="123">
        <f t="shared" si="224"/>
        <v>5.2650000000000006</v>
      </c>
      <c r="AC699" s="123">
        <f t="shared" si="225"/>
        <v>5</v>
      </c>
    </row>
    <row r="700" spans="1:29" x14ac:dyDescent="0.25">
      <c r="A700" s="7" t="s">
        <v>426</v>
      </c>
      <c r="B700" s="7" t="s">
        <v>427</v>
      </c>
      <c r="C700" s="7">
        <v>27</v>
      </c>
      <c r="D700" s="7">
        <v>5.7</v>
      </c>
      <c r="E700" s="7">
        <v>7.8</v>
      </c>
      <c r="F700" s="7">
        <v>44.46</v>
      </c>
      <c r="G700" s="116">
        <f t="shared" si="215"/>
        <v>32.46</v>
      </c>
      <c r="H700" s="7">
        <v>33</v>
      </c>
      <c r="I700" s="7" t="s">
        <v>260</v>
      </c>
      <c r="J700" s="130">
        <v>1104</v>
      </c>
      <c r="K700" s="130" t="s">
        <v>456</v>
      </c>
      <c r="L700" s="115">
        <v>0</v>
      </c>
      <c r="M700" s="114">
        <f t="shared" si="226"/>
        <v>44.46</v>
      </c>
      <c r="N700" s="114">
        <f t="shared" si="216"/>
        <v>26.945454545454549</v>
      </c>
      <c r="O700" s="116">
        <f t="shared" si="217"/>
        <v>19.672727272727276</v>
      </c>
      <c r="P700" s="115">
        <f t="shared" si="218"/>
        <v>6.1749999999999998</v>
      </c>
      <c r="Q700" s="115">
        <f t="shared" si="219"/>
        <v>5.1749999999999998</v>
      </c>
      <c r="R700" s="121">
        <f t="shared" si="220"/>
        <v>6.0545454545454511</v>
      </c>
      <c r="S700" s="116">
        <f t="shared" si="221"/>
        <v>27.824999999999999</v>
      </c>
      <c r="T700" s="116">
        <f t="shared" si="222"/>
        <v>0.57492029755579177</v>
      </c>
      <c r="U700" s="115">
        <f t="shared" si="212"/>
        <v>186.996303142329</v>
      </c>
      <c r="V700" s="115">
        <f t="shared" si="223"/>
        <v>1152.3475046210719</v>
      </c>
      <c r="W700">
        <f t="shared" si="213"/>
        <v>0</v>
      </c>
      <c r="X700">
        <f t="shared" si="214"/>
        <v>1</v>
      </c>
      <c r="Y700">
        <v>0</v>
      </c>
      <c r="Z700">
        <f t="shared" si="229"/>
        <v>12.87</v>
      </c>
      <c r="AA700" s="122">
        <f t="shared" si="230"/>
        <v>31.590000000000003</v>
      </c>
      <c r="AB700" s="123">
        <f t="shared" si="224"/>
        <v>5.2650000000000006</v>
      </c>
      <c r="AC700" s="123">
        <f t="shared" si="225"/>
        <v>5</v>
      </c>
    </row>
    <row r="701" spans="1:29" x14ac:dyDescent="0.25">
      <c r="A701" s="7" t="s">
        <v>426</v>
      </c>
      <c r="B701" s="7" t="s">
        <v>427</v>
      </c>
      <c r="C701" s="7">
        <v>27</v>
      </c>
      <c r="D701" s="7">
        <v>5.7</v>
      </c>
      <c r="E701" s="7">
        <v>7.8</v>
      </c>
      <c r="F701" s="7">
        <v>44.46</v>
      </c>
      <c r="G701" s="116">
        <f t="shared" si="215"/>
        <v>32.46</v>
      </c>
      <c r="H701" s="7">
        <v>35</v>
      </c>
      <c r="I701" s="7" t="s">
        <v>261</v>
      </c>
      <c r="J701" s="130">
        <v>504</v>
      </c>
      <c r="K701" s="130" t="s">
        <v>456</v>
      </c>
      <c r="L701" s="115">
        <v>0</v>
      </c>
      <c r="M701" s="114">
        <f t="shared" si="226"/>
        <v>44.46</v>
      </c>
      <c r="N701" s="114">
        <f t="shared" si="216"/>
        <v>26.945454545454549</v>
      </c>
      <c r="O701" s="116">
        <f t="shared" si="217"/>
        <v>19.672727272727276</v>
      </c>
      <c r="P701" s="115">
        <f t="shared" si="218"/>
        <v>6.1749999999999998</v>
      </c>
      <c r="Q701" s="115">
        <f t="shared" si="219"/>
        <v>5.1749999999999998</v>
      </c>
      <c r="R701" s="121">
        <f t="shared" si="220"/>
        <v>8.0545454545454511</v>
      </c>
      <c r="S701" s="116">
        <f t="shared" si="221"/>
        <v>29.824999999999999</v>
      </c>
      <c r="T701" s="116">
        <f t="shared" si="222"/>
        <v>0.57492029755579177</v>
      </c>
      <c r="U701" s="115">
        <f t="shared" si="212"/>
        <v>186.996303142329</v>
      </c>
      <c r="V701" s="115">
        <f t="shared" si="223"/>
        <v>1152.3475046210719</v>
      </c>
      <c r="W701">
        <f t="shared" si="213"/>
        <v>0</v>
      </c>
      <c r="X701">
        <f t="shared" si="214"/>
        <v>1</v>
      </c>
      <c r="Y701">
        <v>0</v>
      </c>
      <c r="Z701">
        <f t="shared" si="229"/>
        <v>12.87</v>
      </c>
      <c r="AA701" s="122">
        <f t="shared" si="230"/>
        <v>31.590000000000003</v>
      </c>
      <c r="AB701" s="123">
        <f t="shared" si="224"/>
        <v>5.2650000000000006</v>
      </c>
      <c r="AC701" s="123">
        <f t="shared" si="225"/>
        <v>5</v>
      </c>
    </row>
    <row r="702" spans="1:29" x14ac:dyDescent="0.25">
      <c r="A702" s="7" t="s">
        <v>457</v>
      </c>
      <c r="B702" s="7"/>
      <c r="C702" s="113">
        <v>1</v>
      </c>
      <c r="D702" s="7">
        <v>8</v>
      </c>
      <c r="E702" s="7">
        <v>6.4</v>
      </c>
      <c r="F702" s="7">
        <v>51.2</v>
      </c>
      <c r="G702" s="116">
        <f t="shared" si="215"/>
        <v>39.200000000000003</v>
      </c>
      <c r="H702" s="7">
        <v>18</v>
      </c>
      <c r="I702" s="7" t="s">
        <v>260</v>
      </c>
      <c r="J702" s="130" t="s">
        <v>263</v>
      </c>
      <c r="K702" s="130" t="s">
        <v>458</v>
      </c>
      <c r="L702" s="115">
        <v>0</v>
      </c>
      <c r="M702" s="114">
        <f t="shared" si="226"/>
        <v>51.2</v>
      </c>
      <c r="N702" s="114">
        <f t="shared" si="216"/>
        <v>31.030303030303035</v>
      </c>
      <c r="O702" s="116">
        <f t="shared" si="217"/>
        <v>23.757575757575761</v>
      </c>
      <c r="P702" s="115">
        <f t="shared" si="218"/>
        <v>7.1111111111111116</v>
      </c>
      <c r="Q702" s="115">
        <f t="shared" si="219"/>
        <v>6.1111111111111116</v>
      </c>
      <c r="R702" s="121">
        <f t="shared" si="220"/>
        <v>-13.030303030303035</v>
      </c>
      <c r="S702" s="116">
        <f t="shared" si="221"/>
        <v>11.888888888888889</v>
      </c>
      <c r="T702" s="116">
        <f t="shared" si="222"/>
        <v>0.620253164556962</v>
      </c>
      <c r="U702" s="115">
        <f t="shared" si="212"/>
        <v>166.0204081632653</v>
      </c>
      <c r="V702" s="115">
        <f t="shared" si="223"/>
        <v>1060.8163265306123</v>
      </c>
      <c r="W702">
        <f t="shared" si="213"/>
        <v>1</v>
      </c>
      <c r="X702">
        <f t="shared" si="214"/>
        <v>0</v>
      </c>
      <c r="Y702">
        <f t="shared" ref="Y702:Y714" si="231">+D702*1.65</f>
        <v>13.2</v>
      </c>
      <c r="AA702" s="122">
        <f t="shared" ref="AA702:AA733" si="232">+F702-Y702</f>
        <v>38</v>
      </c>
      <c r="AB702" s="123">
        <f t="shared" si="224"/>
        <v>6.333333333333333</v>
      </c>
      <c r="AC702" s="123">
        <f t="shared" si="225"/>
        <v>6</v>
      </c>
    </row>
    <row r="703" spans="1:29" x14ac:dyDescent="0.25">
      <c r="A703" s="7" t="s">
        <v>457</v>
      </c>
      <c r="B703" s="7"/>
      <c r="C703" s="112" t="s">
        <v>459</v>
      </c>
      <c r="D703" s="7">
        <v>8.06</v>
      </c>
      <c r="E703" s="7">
        <v>6.4</v>
      </c>
      <c r="F703" s="7">
        <v>51.584000000000003</v>
      </c>
      <c r="G703" s="116">
        <f t="shared" si="215"/>
        <v>39.584000000000003</v>
      </c>
      <c r="H703" s="129">
        <f t="shared" ref="H703:H705" si="233">+G703/1.2</f>
        <v>32.986666666666672</v>
      </c>
      <c r="I703" s="207" t="s">
        <v>591</v>
      </c>
      <c r="J703" s="130"/>
      <c r="K703" s="130" t="s">
        <v>460</v>
      </c>
      <c r="L703" s="115">
        <v>0</v>
      </c>
      <c r="M703" s="114">
        <f t="shared" si="226"/>
        <v>51.584000000000003</v>
      </c>
      <c r="N703" s="114">
        <f t="shared" si="216"/>
        <v>31.263030303030305</v>
      </c>
      <c r="O703" s="116">
        <f t="shared" si="217"/>
        <v>23.990303030303032</v>
      </c>
      <c r="P703" s="115">
        <f t="shared" si="218"/>
        <v>7.1644444444444444</v>
      </c>
      <c r="Q703" s="115">
        <f t="shared" si="219"/>
        <v>6.1644444444444444</v>
      </c>
      <c r="R703" s="121">
        <f t="shared" si="220"/>
        <v>1.7236363636363663</v>
      </c>
      <c r="S703" s="116">
        <f t="shared" si="221"/>
        <v>26.822222222222226</v>
      </c>
      <c r="T703" s="116">
        <f t="shared" si="222"/>
        <v>0.62254655259184699</v>
      </c>
      <c r="U703" s="115">
        <f t="shared" si="212"/>
        <v>165.04042037186741</v>
      </c>
      <c r="V703" s="115">
        <f t="shared" si="223"/>
        <v>1056.5400161681487</v>
      </c>
      <c r="W703">
        <f t="shared" si="213"/>
        <v>1</v>
      </c>
      <c r="X703">
        <f t="shared" si="214"/>
        <v>0</v>
      </c>
      <c r="Y703">
        <f t="shared" si="231"/>
        <v>13.298999999999999</v>
      </c>
      <c r="AA703" s="122">
        <f t="shared" si="232"/>
        <v>38.285000000000004</v>
      </c>
      <c r="AB703" s="123">
        <f t="shared" si="224"/>
        <v>6.3808333333333342</v>
      </c>
      <c r="AC703" s="123">
        <f t="shared" si="225"/>
        <v>6</v>
      </c>
    </row>
    <row r="704" spans="1:29" x14ac:dyDescent="0.25">
      <c r="A704" s="7" t="s">
        <v>457</v>
      </c>
      <c r="B704" s="7"/>
      <c r="C704" s="112" t="s">
        <v>459</v>
      </c>
      <c r="D704" s="7">
        <v>8.06</v>
      </c>
      <c r="E704" s="7">
        <v>6.4</v>
      </c>
      <c r="F704" s="7">
        <v>51.584000000000003</v>
      </c>
      <c r="G704" s="116">
        <f t="shared" si="215"/>
        <v>39.584000000000003</v>
      </c>
      <c r="H704" s="129">
        <f t="shared" si="233"/>
        <v>32.986666666666672</v>
      </c>
      <c r="I704" s="207" t="s">
        <v>591</v>
      </c>
      <c r="J704" s="130"/>
      <c r="K704" s="130" t="s">
        <v>460</v>
      </c>
      <c r="L704" s="115">
        <v>0</v>
      </c>
      <c r="M704" s="114">
        <f t="shared" si="226"/>
        <v>51.584000000000003</v>
      </c>
      <c r="N704" s="114">
        <f t="shared" si="216"/>
        <v>31.263030303030305</v>
      </c>
      <c r="O704" s="116">
        <f t="shared" si="217"/>
        <v>23.990303030303032</v>
      </c>
      <c r="P704" s="115">
        <f t="shared" si="218"/>
        <v>7.1644444444444444</v>
      </c>
      <c r="Q704" s="115">
        <f t="shared" si="219"/>
        <v>6.1644444444444444</v>
      </c>
      <c r="R704" s="121">
        <f t="shared" si="220"/>
        <v>1.7236363636363663</v>
      </c>
      <c r="S704" s="116">
        <f t="shared" si="221"/>
        <v>26.822222222222226</v>
      </c>
      <c r="T704" s="116">
        <f t="shared" si="222"/>
        <v>0.62254655259184699</v>
      </c>
      <c r="U704" s="115">
        <f t="shared" si="212"/>
        <v>165.04042037186741</v>
      </c>
      <c r="V704" s="115">
        <f t="shared" si="223"/>
        <v>1056.5400161681487</v>
      </c>
      <c r="W704">
        <f t="shared" si="213"/>
        <v>1</v>
      </c>
      <c r="X704">
        <f t="shared" si="214"/>
        <v>0</v>
      </c>
      <c r="Y704">
        <f t="shared" si="231"/>
        <v>13.298999999999999</v>
      </c>
      <c r="AA704" s="122">
        <f t="shared" si="232"/>
        <v>38.285000000000004</v>
      </c>
      <c r="AB704" s="123">
        <f t="shared" si="224"/>
        <v>6.3808333333333342</v>
      </c>
      <c r="AC704" s="123">
        <f t="shared" si="225"/>
        <v>6</v>
      </c>
    </row>
    <row r="705" spans="1:29" x14ac:dyDescent="0.25">
      <c r="A705" s="7" t="s">
        <v>457</v>
      </c>
      <c r="B705" s="7"/>
      <c r="C705" s="112" t="s">
        <v>459</v>
      </c>
      <c r="D705" s="7">
        <v>8</v>
      </c>
      <c r="E705" s="7">
        <v>6.4</v>
      </c>
      <c r="F705" s="7">
        <v>51.2</v>
      </c>
      <c r="G705" s="116">
        <f t="shared" si="215"/>
        <v>39.200000000000003</v>
      </c>
      <c r="H705" s="129">
        <f t="shared" si="233"/>
        <v>32.666666666666671</v>
      </c>
      <c r="I705" s="207" t="s">
        <v>591</v>
      </c>
      <c r="J705" s="130"/>
      <c r="K705" s="130" t="s">
        <v>460</v>
      </c>
      <c r="L705" s="115">
        <v>0</v>
      </c>
      <c r="M705" s="114">
        <f t="shared" si="226"/>
        <v>51.2</v>
      </c>
      <c r="N705" s="114">
        <f t="shared" si="216"/>
        <v>31.030303030303035</v>
      </c>
      <c r="O705" s="116">
        <f t="shared" si="217"/>
        <v>23.757575757575761</v>
      </c>
      <c r="P705" s="115">
        <f t="shared" si="218"/>
        <v>7.1111111111111116</v>
      </c>
      <c r="Q705" s="115">
        <f t="shared" si="219"/>
        <v>6.1111111111111116</v>
      </c>
      <c r="R705" s="121">
        <f t="shared" si="220"/>
        <v>1.6363636363636367</v>
      </c>
      <c r="S705" s="116">
        <f t="shared" si="221"/>
        <v>26.555555555555561</v>
      </c>
      <c r="T705" s="116">
        <f t="shared" si="222"/>
        <v>0.620253164556962</v>
      </c>
      <c r="U705" s="115">
        <f t="shared" si="212"/>
        <v>166.0204081632653</v>
      </c>
      <c r="V705" s="115">
        <f t="shared" si="223"/>
        <v>1060.8163265306123</v>
      </c>
      <c r="W705">
        <f t="shared" si="213"/>
        <v>1</v>
      </c>
      <c r="X705">
        <f t="shared" si="214"/>
        <v>0</v>
      </c>
      <c r="Y705">
        <f t="shared" si="231"/>
        <v>13.2</v>
      </c>
      <c r="AA705" s="122">
        <f t="shared" si="232"/>
        <v>38</v>
      </c>
      <c r="AB705" s="123">
        <f t="shared" si="224"/>
        <v>6.333333333333333</v>
      </c>
      <c r="AC705" s="123">
        <f t="shared" si="225"/>
        <v>6</v>
      </c>
    </row>
    <row r="706" spans="1:29" x14ac:dyDescent="0.25">
      <c r="A706" s="7" t="s">
        <v>457</v>
      </c>
      <c r="B706" s="7"/>
      <c r="C706" s="113">
        <v>1</v>
      </c>
      <c r="D706" s="7">
        <v>6.32</v>
      </c>
      <c r="E706" s="7">
        <v>6.04</v>
      </c>
      <c r="F706" s="7">
        <v>38.172800000000002</v>
      </c>
      <c r="G706" s="116">
        <f t="shared" si="215"/>
        <v>26.172800000000002</v>
      </c>
      <c r="H706" s="7">
        <v>21</v>
      </c>
      <c r="I706" s="7" t="s">
        <v>260</v>
      </c>
      <c r="J706" s="130">
        <v>204</v>
      </c>
      <c r="K706" s="130" t="s">
        <v>461</v>
      </c>
      <c r="L706" s="115">
        <v>0</v>
      </c>
      <c r="M706" s="114">
        <f t="shared" si="226"/>
        <v>38.172800000000002</v>
      </c>
      <c r="N706" s="114">
        <f t="shared" si="216"/>
        <v>23.135030303030305</v>
      </c>
      <c r="O706" s="116">
        <f t="shared" si="217"/>
        <v>15.862303030303032</v>
      </c>
      <c r="P706" s="115">
        <f t="shared" si="218"/>
        <v>5.3017777777777777</v>
      </c>
      <c r="Q706" s="115">
        <f t="shared" si="219"/>
        <v>4.3017777777777777</v>
      </c>
      <c r="R706" s="121">
        <f t="shared" si="220"/>
        <v>-2.1350303030303053</v>
      </c>
      <c r="S706" s="116">
        <f t="shared" si="221"/>
        <v>16.698222222222221</v>
      </c>
      <c r="T706" s="116">
        <f t="shared" si="222"/>
        <v>0.52165316665603678</v>
      </c>
      <c r="U706" s="115">
        <f t="shared" si="212"/>
        <v>216.30211517300398</v>
      </c>
      <c r="V706" s="115">
        <f t="shared" si="223"/>
        <v>1280.2274116640174</v>
      </c>
      <c r="W706">
        <f t="shared" si="213"/>
        <v>1</v>
      </c>
      <c r="X706">
        <f t="shared" si="214"/>
        <v>0</v>
      </c>
      <c r="Y706">
        <f t="shared" si="231"/>
        <v>10.427999999999999</v>
      </c>
      <c r="AA706" s="122">
        <f t="shared" si="232"/>
        <v>27.744800000000005</v>
      </c>
      <c r="AB706" s="123">
        <f t="shared" si="224"/>
        <v>4.6241333333333339</v>
      </c>
      <c r="AC706" s="123">
        <f t="shared" si="225"/>
        <v>4</v>
      </c>
    </row>
    <row r="707" spans="1:29" x14ac:dyDescent="0.25">
      <c r="A707" s="7" t="s">
        <v>457</v>
      </c>
      <c r="B707" s="7"/>
      <c r="C707" s="112" t="s">
        <v>462</v>
      </c>
      <c r="D707" s="7">
        <v>8</v>
      </c>
      <c r="E707" s="7">
        <v>6.62</v>
      </c>
      <c r="F707" s="7">
        <v>52.96</v>
      </c>
      <c r="G707" s="116">
        <f t="shared" si="215"/>
        <v>40.96</v>
      </c>
      <c r="H707" s="7">
        <v>34</v>
      </c>
      <c r="I707" s="7" t="s">
        <v>260</v>
      </c>
      <c r="J707" s="130">
        <v>603</v>
      </c>
      <c r="K707" s="130" t="s">
        <v>463</v>
      </c>
      <c r="L707" s="115">
        <v>0</v>
      </c>
      <c r="M707" s="114">
        <f t="shared" si="226"/>
        <v>52.96</v>
      </c>
      <c r="N707" s="114">
        <f t="shared" si="216"/>
        <v>32.096969696969701</v>
      </c>
      <c r="O707" s="116">
        <f t="shared" si="217"/>
        <v>24.824242424242428</v>
      </c>
      <c r="P707" s="115">
        <f t="shared" si="218"/>
        <v>7.3555555555555552</v>
      </c>
      <c r="Q707" s="115">
        <f t="shared" si="219"/>
        <v>6.3555555555555552</v>
      </c>
      <c r="R707" s="121">
        <f t="shared" si="220"/>
        <v>1.9030303030302989</v>
      </c>
      <c r="S707" s="116">
        <f t="shared" si="221"/>
        <v>27.644444444444446</v>
      </c>
      <c r="T707" s="116">
        <f t="shared" si="222"/>
        <v>0.63054187192118216</v>
      </c>
      <c r="U707" s="115">
        <f t="shared" si="212"/>
        <v>161.67968750000006</v>
      </c>
      <c r="V707" s="115">
        <f t="shared" si="223"/>
        <v>1041.8750000000002</v>
      </c>
      <c r="W707">
        <f t="shared" si="213"/>
        <v>1</v>
      </c>
      <c r="X707">
        <f t="shared" si="214"/>
        <v>0</v>
      </c>
      <c r="Y707">
        <f t="shared" si="231"/>
        <v>13.2</v>
      </c>
      <c r="AA707" s="122">
        <f t="shared" si="232"/>
        <v>39.760000000000005</v>
      </c>
      <c r="AB707" s="123">
        <f t="shared" si="224"/>
        <v>6.6266666666666678</v>
      </c>
      <c r="AC707" s="123">
        <f t="shared" si="225"/>
        <v>6</v>
      </c>
    </row>
    <row r="708" spans="1:29" x14ac:dyDescent="0.25">
      <c r="A708" s="7" t="s">
        <v>457</v>
      </c>
      <c r="B708" s="7"/>
      <c r="C708" s="112" t="s">
        <v>462</v>
      </c>
      <c r="D708" s="7">
        <v>8</v>
      </c>
      <c r="E708" s="7">
        <v>6.62</v>
      </c>
      <c r="F708" s="7">
        <v>52.96</v>
      </c>
      <c r="G708" s="116">
        <f t="shared" si="215"/>
        <v>40.96</v>
      </c>
      <c r="H708" s="7">
        <v>27</v>
      </c>
      <c r="I708" s="7" t="s">
        <v>260</v>
      </c>
      <c r="J708" s="130">
        <v>703</v>
      </c>
      <c r="K708" s="130" t="s">
        <v>463</v>
      </c>
      <c r="L708" s="115">
        <v>0</v>
      </c>
      <c r="M708" s="114">
        <f t="shared" si="226"/>
        <v>52.96</v>
      </c>
      <c r="N708" s="114">
        <f t="shared" si="216"/>
        <v>32.096969696969701</v>
      </c>
      <c r="O708" s="116">
        <f t="shared" si="217"/>
        <v>24.824242424242428</v>
      </c>
      <c r="P708" s="115">
        <f t="shared" si="218"/>
        <v>7.3555555555555552</v>
      </c>
      <c r="Q708" s="115">
        <f t="shared" si="219"/>
        <v>6.3555555555555552</v>
      </c>
      <c r="R708" s="121">
        <f t="shared" si="220"/>
        <v>-5.0969696969697011</v>
      </c>
      <c r="S708" s="116">
        <f t="shared" si="221"/>
        <v>20.644444444444446</v>
      </c>
      <c r="T708" s="116">
        <f t="shared" si="222"/>
        <v>0.63054187192118216</v>
      </c>
      <c r="U708" s="115">
        <f t="shared" si="212"/>
        <v>161.67968750000006</v>
      </c>
      <c r="V708" s="115">
        <f t="shared" si="223"/>
        <v>1041.8750000000002</v>
      </c>
      <c r="W708">
        <f t="shared" si="213"/>
        <v>1</v>
      </c>
      <c r="X708">
        <f t="shared" si="214"/>
        <v>0</v>
      </c>
      <c r="Y708">
        <f t="shared" si="231"/>
        <v>13.2</v>
      </c>
      <c r="AA708" s="122">
        <f t="shared" si="232"/>
        <v>39.760000000000005</v>
      </c>
      <c r="AB708" s="123">
        <f t="shared" si="224"/>
        <v>6.6266666666666678</v>
      </c>
      <c r="AC708" s="123">
        <f t="shared" si="225"/>
        <v>6</v>
      </c>
    </row>
    <row r="709" spans="1:29" x14ac:dyDescent="0.25">
      <c r="A709" s="7" t="s">
        <v>457</v>
      </c>
      <c r="B709" s="7"/>
      <c r="C709" s="112" t="s">
        <v>462</v>
      </c>
      <c r="D709" s="7">
        <v>8</v>
      </c>
      <c r="E709" s="7">
        <v>6.62</v>
      </c>
      <c r="F709" s="7">
        <v>52.96</v>
      </c>
      <c r="G709" s="116">
        <f t="shared" si="215"/>
        <v>40.96</v>
      </c>
      <c r="H709" s="7">
        <v>14</v>
      </c>
      <c r="I709" s="7" t="s">
        <v>260</v>
      </c>
      <c r="J709" s="130">
        <v>803</v>
      </c>
      <c r="K709" s="130" t="s">
        <v>463</v>
      </c>
      <c r="L709" s="115">
        <v>0</v>
      </c>
      <c r="M709" s="114">
        <f t="shared" si="226"/>
        <v>52.96</v>
      </c>
      <c r="N709" s="114">
        <f t="shared" si="216"/>
        <v>32.096969696969701</v>
      </c>
      <c r="O709" s="116">
        <f t="shared" si="217"/>
        <v>24.824242424242428</v>
      </c>
      <c r="P709" s="115">
        <f t="shared" si="218"/>
        <v>7.3555555555555552</v>
      </c>
      <c r="Q709" s="115">
        <f t="shared" si="219"/>
        <v>6.3555555555555552</v>
      </c>
      <c r="R709" s="121">
        <f t="shared" si="220"/>
        <v>-18.096969696969701</v>
      </c>
      <c r="S709" s="116">
        <f t="shared" si="221"/>
        <v>7.6444444444444448</v>
      </c>
      <c r="T709" s="116">
        <f t="shared" si="222"/>
        <v>0.63054187192118216</v>
      </c>
      <c r="U709" s="115">
        <f t="shared" si="212"/>
        <v>161.67968750000006</v>
      </c>
      <c r="V709" s="115">
        <f t="shared" si="223"/>
        <v>1041.8750000000002</v>
      </c>
      <c r="W709">
        <f t="shared" si="213"/>
        <v>1</v>
      </c>
      <c r="X709">
        <f t="shared" si="214"/>
        <v>0</v>
      </c>
      <c r="Y709">
        <f t="shared" si="231"/>
        <v>13.2</v>
      </c>
      <c r="AA709" s="122">
        <f t="shared" si="232"/>
        <v>39.760000000000005</v>
      </c>
      <c r="AB709" s="123">
        <f t="shared" si="224"/>
        <v>6.6266666666666678</v>
      </c>
      <c r="AC709" s="123">
        <f t="shared" si="225"/>
        <v>6</v>
      </c>
    </row>
    <row r="710" spans="1:29" x14ac:dyDescent="0.25">
      <c r="A710" s="7" t="s">
        <v>457</v>
      </c>
      <c r="B710" s="7"/>
      <c r="C710" s="112" t="s">
        <v>462</v>
      </c>
      <c r="D710" s="7">
        <v>8</v>
      </c>
      <c r="E710" s="7">
        <v>6.62</v>
      </c>
      <c r="F710" s="7">
        <v>52.96</v>
      </c>
      <c r="G710" s="116">
        <f t="shared" si="215"/>
        <v>40.96</v>
      </c>
      <c r="H710" s="7">
        <v>15</v>
      </c>
      <c r="I710" s="7" t="s">
        <v>260</v>
      </c>
      <c r="J710" s="130">
        <v>804</v>
      </c>
      <c r="K710" s="130" t="s">
        <v>463</v>
      </c>
      <c r="L710" s="115">
        <v>0</v>
      </c>
      <c r="M710" s="114">
        <f t="shared" si="226"/>
        <v>52.96</v>
      </c>
      <c r="N710" s="114">
        <f t="shared" si="216"/>
        <v>32.096969696969701</v>
      </c>
      <c r="O710" s="116">
        <f t="shared" si="217"/>
        <v>24.824242424242428</v>
      </c>
      <c r="P710" s="115">
        <f t="shared" si="218"/>
        <v>7.3555555555555552</v>
      </c>
      <c r="Q710" s="115">
        <f t="shared" si="219"/>
        <v>6.3555555555555552</v>
      </c>
      <c r="R710" s="121">
        <f t="shared" si="220"/>
        <v>-17.096969696969701</v>
      </c>
      <c r="S710" s="116">
        <f t="shared" si="221"/>
        <v>8.6444444444444457</v>
      </c>
      <c r="T710" s="116">
        <f t="shared" si="222"/>
        <v>0.63054187192118216</v>
      </c>
      <c r="U710" s="115">
        <f t="shared" ref="U710:U773" si="234">($X$4*100/T710)-(100)</f>
        <v>161.67968750000006</v>
      </c>
      <c r="V710" s="115">
        <f t="shared" si="223"/>
        <v>1041.8750000000002</v>
      </c>
      <c r="W710">
        <f t="shared" ref="W710:W773" si="235">+IF(D710&gt;E710,1,0)</f>
        <v>1</v>
      </c>
      <c r="X710">
        <f t="shared" ref="X710:X773" si="236">+IF(E710&gt;D710,1,0)</f>
        <v>0</v>
      </c>
      <c r="Y710">
        <f t="shared" si="231"/>
        <v>13.2</v>
      </c>
      <c r="AA710" s="122">
        <f t="shared" si="232"/>
        <v>39.760000000000005</v>
      </c>
      <c r="AB710" s="123">
        <f t="shared" si="224"/>
        <v>6.6266666666666678</v>
      </c>
      <c r="AC710" s="123">
        <f t="shared" si="225"/>
        <v>6</v>
      </c>
    </row>
    <row r="711" spans="1:29" x14ac:dyDescent="0.25">
      <c r="A711" s="7" t="s">
        <v>457</v>
      </c>
      <c r="B711" s="7"/>
      <c r="C711" s="112" t="s">
        <v>462</v>
      </c>
      <c r="D711" s="7">
        <v>8</v>
      </c>
      <c r="E711" s="7">
        <v>6.62</v>
      </c>
      <c r="F711" s="7">
        <v>52.96</v>
      </c>
      <c r="G711" s="116">
        <f t="shared" ref="G711:G774" si="237">F711-12</f>
        <v>40.96</v>
      </c>
      <c r="H711" s="7">
        <v>17</v>
      </c>
      <c r="I711" s="7" t="s">
        <v>260</v>
      </c>
      <c r="J711" s="130">
        <v>903</v>
      </c>
      <c r="K711" s="130" t="s">
        <v>463</v>
      </c>
      <c r="L711" s="115">
        <v>0</v>
      </c>
      <c r="M711" s="114">
        <f t="shared" si="226"/>
        <v>52.96</v>
      </c>
      <c r="N711" s="114">
        <f t="shared" ref="N711:N774" si="238">(F711-L711)/1.65</f>
        <v>32.096969696969701</v>
      </c>
      <c r="O711" s="116">
        <f t="shared" ref="O711:O774" si="239">(G711-L711)/1.65</f>
        <v>24.824242424242428</v>
      </c>
      <c r="P711" s="115">
        <f t="shared" ref="P711:P774" si="240">M711/7.2</f>
        <v>7.3555555555555552</v>
      </c>
      <c r="Q711" s="115">
        <f t="shared" ref="Q711:Q774" si="241">P711-1</f>
        <v>6.3555555555555552</v>
      </c>
      <c r="R711" s="121">
        <f t="shared" ref="R711:R774" si="242">H711-N711</f>
        <v>-15.096969696969701</v>
      </c>
      <c r="S711" s="116">
        <f t="shared" ref="S711:S774" si="243">H711-P711+1</f>
        <v>10.644444444444446</v>
      </c>
      <c r="T711" s="116">
        <f t="shared" ref="T711:T774" si="244">G711/(M711+12)</f>
        <v>0.63054187192118216</v>
      </c>
      <c r="U711" s="115">
        <f t="shared" si="234"/>
        <v>161.67968750000006</v>
      </c>
      <c r="V711" s="115">
        <f t="shared" ref="V711:V774" si="245">($Y$4*100/T711)-(100)</f>
        <v>1041.8750000000002</v>
      </c>
      <c r="W711">
        <f t="shared" si="235"/>
        <v>1</v>
      </c>
      <c r="X711">
        <f t="shared" si="236"/>
        <v>0</v>
      </c>
      <c r="Y711">
        <f t="shared" si="231"/>
        <v>13.2</v>
      </c>
      <c r="AA711" s="122">
        <f t="shared" si="232"/>
        <v>39.760000000000005</v>
      </c>
      <c r="AB711" s="123">
        <f t="shared" ref="AB711:AB774" si="246">+AA711/6</f>
        <v>6.6266666666666678</v>
      </c>
      <c r="AC711" s="123">
        <f t="shared" ref="AC711:AC774" si="247">+ROUNDDOWN(AB711,0)</f>
        <v>6</v>
      </c>
    </row>
    <row r="712" spans="1:29" x14ac:dyDescent="0.25">
      <c r="A712" s="7" t="s">
        <v>457</v>
      </c>
      <c r="B712" s="7"/>
      <c r="C712" s="112" t="s">
        <v>462</v>
      </c>
      <c r="D712" s="7">
        <v>8</v>
      </c>
      <c r="E712" s="7">
        <v>6.62</v>
      </c>
      <c r="F712" s="7">
        <v>52.96</v>
      </c>
      <c r="G712" s="116">
        <f t="shared" si="237"/>
        <v>40.96</v>
      </c>
      <c r="H712" s="7">
        <v>13</v>
      </c>
      <c r="I712" s="7" t="s">
        <v>260</v>
      </c>
      <c r="J712" s="130">
        <v>904</v>
      </c>
      <c r="K712" s="130" t="s">
        <v>463</v>
      </c>
      <c r="L712" s="115">
        <v>0</v>
      </c>
      <c r="M712" s="114">
        <f t="shared" ref="M712:M775" si="248">F712-L712</f>
        <v>52.96</v>
      </c>
      <c r="N712" s="114">
        <f t="shared" si="238"/>
        <v>32.096969696969701</v>
      </c>
      <c r="O712" s="116">
        <f t="shared" si="239"/>
        <v>24.824242424242428</v>
      </c>
      <c r="P712" s="115">
        <f t="shared" si="240"/>
        <v>7.3555555555555552</v>
      </c>
      <c r="Q712" s="115">
        <f t="shared" si="241"/>
        <v>6.3555555555555552</v>
      </c>
      <c r="R712" s="121">
        <f t="shared" si="242"/>
        <v>-19.096969696969701</v>
      </c>
      <c r="S712" s="116">
        <f t="shared" si="243"/>
        <v>6.6444444444444448</v>
      </c>
      <c r="T712" s="116">
        <f t="shared" si="244"/>
        <v>0.63054187192118216</v>
      </c>
      <c r="U712" s="115">
        <f t="shared" si="234"/>
        <v>161.67968750000006</v>
      </c>
      <c r="V712" s="115">
        <f t="shared" si="245"/>
        <v>1041.8750000000002</v>
      </c>
      <c r="W712">
        <f t="shared" si="235"/>
        <v>1</v>
      </c>
      <c r="X712">
        <f t="shared" si="236"/>
        <v>0</v>
      </c>
      <c r="Y712">
        <f t="shared" si="231"/>
        <v>13.2</v>
      </c>
      <c r="AA712" s="122">
        <f t="shared" si="232"/>
        <v>39.760000000000005</v>
      </c>
      <c r="AB712" s="123">
        <f t="shared" si="246"/>
        <v>6.6266666666666678</v>
      </c>
      <c r="AC712" s="123">
        <f t="shared" si="247"/>
        <v>6</v>
      </c>
    </row>
    <row r="713" spans="1:29" x14ac:dyDescent="0.25">
      <c r="A713" s="7" t="s">
        <v>457</v>
      </c>
      <c r="B713" s="7"/>
      <c r="C713" s="112" t="s">
        <v>462</v>
      </c>
      <c r="D713" s="7">
        <v>8</v>
      </c>
      <c r="E713" s="7">
        <v>6.62</v>
      </c>
      <c r="F713" s="7">
        <v>52.96</v>
      </c>
      <c r="G713" s="116">
        <f t="shared" si="237"/>
        <v>40.96</v>
      </c>
      <c r="H713" s="7">
        <v>19</v>
      </c>
      <c r="I713" s="7" t="s">
        <v>260</v>
      </c>
      <c r="J713" s="130">
        <v>1003</v>
      </c>
      <c r="K713" s="130" t="s">
        <v>463</v>
      </c>
      <c r="L713" s="115">
        <v>0</v>
      </c>
      <c r="M713" s="114">
        <f t="shared" si="248"/>
        <v>52.96</v>
      </c>
      <c r="N713" s="114">
        <f t="shared" si="238"/>
        <v>32.096969696969701</v>
      </c>
      <c r="O713" s="116">
        <f t="shared" si="239"/>
        <v>24.824242424242428</v>
      </c>
      <c r="P713" s="115">
        <f t="shared" si="240"/>
        <v>7.3555555555555552</v>
      </c>
      <c r="Q713" s="115">
        <f t="shared" si="241"/>
        <v>6.3555555555555552</v>
      </c>
      <c r="R713" s="121">
        <f t="shared" si="242"/>
        <v>-13.096969696969701</v>
      </c>
      <c r="S713" s="116">
        <f t="shared" si="243"/>
        <v>12.644444444444446</v>
      </c>
      <c r="T713" s="116">
        <f t="shared" si="244"/>
        <v>0.63054187192118216</v>
      </c>
      <c r="U713" s="115">
        <f t="shared" si="234"/>
        <v>161.67968750000006</v>
      </c>
      <c r="V713" s="115">
        <f t="shared" si="245"/>
        <v>1041.8750000000002</v>
      </c>
      <c r="W713">
        <f t="shared" si="235"/>
        <v>1</v>
      </c>
      <c r="X713">
        <f t="shared" si="236"/>
        <v>0</v>
      </c>
      <c r="Y713">
        <f t="shared" si="231"/>
        <v>13.2</v>
      </c>
      <c r="AA713" s="122">
        <f t="shared" si="232"/>
        <v>39.760000000000005</v>
      </c>
      <c r="AB713" s="123">
        <f t="shared" si="246"/>
        <v>6.6266666666666678</v>
      </c>
      <c r="AC713" s="123">
        <f t="shared" si="247"/>
        <v>6</v>
      </c>
    </row>
    <row r="714" spans="1:29" x14ac:dyDescent="0.25">
      <c r="A714" s="7" t="s">
        <v>457</v>
      </c>
      <c r="B714" s="7"/>
      <c r="C714" s="112" t="s">
        <v>462</v>
      </c>
      <c r="D714" s="7">
        <v>8</v>
      </c>
      <c r="E714" s="7">
        <v>6.62</v>
      </c>
      <c r="F714" s="7">
        <v>52.96</v>
      </c>
      <c r="G714" s="116">
        <f t="shared" si="237"/>
        <v>40.96</v>
      </c>
      <c r="H714" s="7">
        <v>18</v>
      </c>
      <c r="I714" s="7" t="s">
        <v>260</v>
      </c>
      <c r="J714" s="130">
        <v>1102</v>
      </c>
      <c r="K714" s="130" t="s">
        <v>463</v>
      </c>
      <c r="L714" s="115">
        <v>0</v>
      </c>
      <c r="M714" s="114">
        <f t="shared" si="248"/>
        <v>52.96</v>
      </c>
      <c r="N714" s="114">
        <f t="shared" si="238"/>
        <v>32.096969696969701</v>
      </c>
      <c r="O714" s="116">
        <f t="shared" si="239"/>
        <v>24.824242424242428</v>
      </c>
      <c r="P714" s="115">
        <f t="shared" si="240"/>
        <v>7.3555555555555552</v>
      </c>
      <c r="Q714" s="115">
        <f t="shared" si="241"/>
        <v>6.3555555555555552</v>
      </c>
      <c r="R714" s="121">
        <f t="shared" si="242"/>
        <v>-14.096969696969701</v>
      </c>
      <c r="S714" s="116">
        <f t="shared" si="243"/>
        <v>11.644444444444446</v>
      </c>
      <c r="T714" s="116">
        <f t="shared" si="244"/>
        <v>0.63054187192118216</v>
      </c>
      <c r="U714" s="115">
        <f t="shared" si="234"/>
        <v>161.67968750000006</v>
      </c>
      <c r="V714" s="115">
        <f t="shared" si="245"/>
        <v>1041.8750000000002</v>
      </c>
      <c r="W714">
        <f t="shared" si="235"/>
        <v>1</v>
      </c>
      <c r="X714">
        <f t="shared" si="236"/>
        <v>0</v>
      </c>
      <c r="Y714">
        <f t="shared" si="231"/>
        <v>13.2</v>
      </c>
      <c r="AA714" s="122">
        <f t="shared" si="232"/>
        <v>39.760000000000005</v>
      </c>
      <c r="AB714" s="123">
        <f t="shared" si="246"/>
        <v>6.6266666666666678</v>
      </c>
      <c r="AC714" s="123">
        <f t="shared" si="247"/>
        <v>6</v>
      </c>
    </row>
    <row r="715" spans="1:29" x14ac:dyDescent="0.25">
      <c r="A715" s="7" t="s">
        <v>457</v>
      </c>
      <c r="B715" s="7"/>
      <c r="C715" s="112" t="s">
        <v>464</v>
      </c>
      <c r="D715" s="7">
        <v>6.3</v>
      </c>
      <c r="E715" s="7">
        <v>6.3</v>
      </c>
      <c r="F715" s="7">
        <v>39.69</v>
      </c>
      <c r="G715" s="116">
        <f t="shared" si="237"/>
        <v>27.689999999999998</v>
      </c>
      <c r="H715" s="7">
        <v>21</v>
      </c>
      <c r="I715" s="7" t="s">
        <v>260</v>
      </c>
      <c r="J715" s="130">
        <v>204</v>
      </c>
      <c r="K715" s="130" t="s">
        <v>465</v>
      </c>
      <c r="L715" s="115">
        <v>0</v>
      </c>
      <c r="M715" s="114">
        <f t="shared" si="248"/>
        <v>39.69</v>
      </c>
      <c r="N715" s="114">
        <f t="shared" si="238"/>
        <v>24.054545454545455</v>
      </c>
      <c r="O715" s="116">
        <f t="shared" si="239"/>
        <v>16.781818181818181</v>
      </c>
      <c r="P715" s="115">
        <f t="shared" si="240"/>
        <v>5.5124999999999993</v>
      </c>
      <c r="Q715" s="115">
        <f t="shared" si="241"/>
        <v>4.5124999999999993</v>
      </c>
      <c r="R715" s="121">
        <f t="shared" si="242"/>
        <v>-3.0545454545454547</v>
      </c>
      <c r="S715" s="116">
        <f t="shared" si="243"/>
        <v>16.487500000000001</v>
      </c>
      <c r="T715" s="116">
        <f t="shared" si="244"/>
        <v>0.53569355774811378</v>
      </c>
      <c r="U715" s="115">
        <f t="shared" si="234"/>
        <v>208.01191765980496</v>
      </c>
      <c r="V715" s="115">
        <f t="shared" si="245"/>
        <v>1244.0520043336944</v>
      </c>
      <c r="W715">
        <f t="shared" si="235"/>
        <v>0</v>
      </c>
      <c r="X715">
        <f t="shared" si="236"/>
        <v>0</v>
      </c>
      <c r="Y715">
        <v>0</v>
      </c>
      <c r="AA715" s="122">
        <f t="shared" si="232"/>
        <v>39.69</v>
      </c>
      <c r="AB715" s="123">
        <f t="shared" si="246"/>
        <v>6.6149999999999993</v>
      </c>
      <c r="AC715" s="123">
        <f t="shared" si="247"/>
        <v>6</v>
      </c>
    </row>
    <row r="716" spans="1:29" x14ac:dyDescent="0.25">
      <c r="A716" s="7" t="s">
        <v>457</v>
      </c>
      <c r="B716" s="7"/>
      <c r="C716" s="112" t="s">
        <v>464</v>
      </c>
      <c r="D716" s="7">
        <v>6.3</v>
      </c>
      <c r="E716" s="7">
        <v>6.3</v>
      </c>
      <c r="F716" s="7">
        <v>39.69</v>
      </c>
      <c r="G716" s="116">
        <f t="shared" si="237"/>
        <v>27.689999999999998</v>
      </c>
      <c r="H716" s="7">
        <v>34</v>
      </c>
      <c r="I716" s="7" t="s">
        <v>260</v>
      </c>
      <c r="J716" s="130">
        <v>603</v>
      </c>
      <c r="K716" s="130" t="s">
        <v>465</v>
      </c>
      <c r="L716" s="115">
        <v>0</v>
      </c>
      <c r="M716" s="114">
        <f t="shared" si="248"/>
        <v>39.69</v>
      </c>
      <c r="N716" s="114">
        <f t="shared" si="238"/>
        <v>24.054545454545455</v>
      </c>
      <c r="O716" s="116">
        <f t="shared" si="239"/>
        <v>16.781818181818181</v>
      </c>
      <c r="P716" s="115">
        <f t="shared" si="240"/>
        <v>5.5124999999999993</v>
      </c>
      <c r="Q716" s="115">
        <f t="shared" si="241"/>
        <v>4.5124999999999993</v>
      </c>
      <c r="R716" s="121">
        <f t="shared" si="242"/>
        <v>9.9454545454545453</v>
      </c>
      <c r="S716" s="116">
        <f t="shared" si="243"/>
        <v>29.487500000000001</v>
      </c>
      <c r="T716" s="116">
        <f t="shared" si="244"/>
        <v>0.53569355774811378</v>
      </c>
      <c r="U716" s="115">
        <f t="shared" si="234"/>
        <v>208.01191765980496</v>
      </c>
      <c r="V716" s="115">
        <f t="shared" si="245"/>
        <v>1244.0520043336944</v>
      </c>
      <c r="W716">
        <f t="shared" si="235"/>
        <v>0</v>
      </c>
      <c r="X716">
        <f t="shared" si="236"/>
        <v>0</v>
      </c>
      <c r="Y716">
        <v>0</v>
      </c>
      <c r="AA716" s="122">
        <f t="shared" si="232"/>
        <v>39.69</v>
      </c>
      <c r="AB716" s="123">
        <f t="shared" si="246"/>
        <v>6.6149999999999993</v>
      </c>
      <c r="AC716" s="123">
        <f t="shared" si="247"/>
        <v>6</v>
      </c>
    </row>
    <row r="717" spans="1:29" x14ac:dyDescent="0.25">
      <c r="A717" s="7" t="s">
        <v>457</v>
      </c>
      <c r="B717" s="7"/>
      <c r="C717" s="112" t="s">
        <v>464</v>
      </c>
      <c r="D717" s="7">
        <v>6.3</v>
      </c>
      <c r="E717" s="7">
        <v>6.3</v>
      </c>
      <c r="F717" s="7">
        <v>39.69</v>
      </c>
      <c r="G717" s="116">
        <f t="shared" si="237"/>
        <v>27.689999999999998</v>
      </c>
      <c r="H717" s="7">
        <v>27</v>
      </c>
      <c r="I717" s="7" t="s">
        <v>260</v>
      </c>
      <c r="J717" s="130">
        <v>703</v>
      </c>
      <c r="K717" s="130" t="s">
        <v>465</v>
      </c>
      <c r="L717" s="115">
        <v>0</v>
      </c>
      <c r="M717" s="114">
        <f t="shared" si="248"/>
        <v>39.69</v>
      </c>
      <c r="N717" s="114">
        <f t="shared" si="238"/>
        <v>24.054545454545455</v>
      </c>
      <c r="O717" s="116">
        <f t="shared" si="239"/>
        <v>16.781818181818181</v>
      </c>
      <c r="P717" s="115">
        <f t="shared" si="240"/>
        <v>5.5124999999999993</v>
      </c>
      <c r="Q717" s="115">
        <f t="shared" si="241"/>
        <v>4.5124999999999993</v>
      </c>
      <c r="R717" s="121">
        <f t="shared" si="242"/>
        <v>2.9454545454545453</v>
      </c>
      <c r="S717" s="116">
        <f t="shared" si="243"/>
        <v>22.487500000000001</v>
      </c>
      <c r="T717" s="116">
        <f t="shared" si="244"/>
        <v>0.53569355774811378</v>
      </c>
      <c r="U717" s="115">
        <f t="shared" si="234"/>
        <v>208.01191765980496</v>
      </c>
      <c r="V717" s="115">
        <f t="shared" si="245"/>
        <v>1244.0520043336944</v>
      </c>
      <c r="W717">
        <f t="shared" si="235"/>
        <v>0</v>
      </c>
      <c r="X717">
        <f t="shared" si="236"/>
        <v>0</v>
      </c>
      <c r="Y717">
        <v>0</v>
      </c>
      <c r="AA717" s="122">
        <f t="shared" si="232"/>
        <v>39.69</v>
      </c>
      <c r="AB717" s="123">
        <f t="shared" si="246"/>
        <v>6.6149999999999993</v>
      </c>
      <c r="AC717" s="123">
        <f t="shared" si="247"/>
        <v>6</v>
      </c>
    </row>
    <row r="718" spans="1:29" x14ac:dyDescent="0.25">
      <c r="A718" s="7" t="s">
        <v>457</v>
      </c>
      <c r="B718" s="7"/>
      <c r="C718" s="112" t="s">
        <v>464</v>
      </c>
      <c r="D718" s="7">
        <v>6.3</v>
      </c>
      <c r="E718" s="7">
        <v>6.3</v>
      </c>
      <c r="F718" s="7">
        <v>39.69</v>
      </c>
      <c r="G718" s="116">
        <f t="shared" si="237"/>
        <v>27.689999999999998</v>
      </c>
      <c r="H718" s="7">
        <v>14</v>
      </c>
      <c r="I718" s="7" t="s">
        <v>260</v>
      </c>
      <c r="J718" s="130">
        <v>803</v>
      </c>
      <c r="K718" s="130" t="s">
        <v>465</v>
      </c>
      <c r="L718" s="115">
        <v>0</v>
      </c>
      <c r="M718" s="114">
        <f t="shared" si="248"/>
        <v>39.69</v>
      </c>
      <c r="N718" s="114">
        <f t="shared" si="238"/>
        <v>24.054545454545455</v>
      </c>
      <c r="O718" s="116">
        <f t="shared" si="239"/>
        <v>16.781818181818181</v>
      </c>
      <c r="P718" s="115">
        <f t="shared" si="240"/>
        <v>5.5124999999999993</v>
      </c>
      <c r="Q718" s="115">
        <f t="shared" si="241"/>
        <v>4.5124999999999993</v>
      </c>
      <c r="R718" s="121">
        <f t="shared" si="242"/>
        <v>-10.054545454545455</v>
      </c>
      <c r="S718" s="116">
        <f t="shared" si="243"/>
        <v>9.4875000000000007</v>
      </c>
      <c r="T718" s="116">
        <f t="shared" si="244"/>
        <v>0.53569355774811378</v>
      </c>
      <c r="U718" s="115">
        <f t="shared" si="234"/>
        <v>208.01191765980496</v>
      </c>
      <c r="V718" s="115">
        <f t="shared" si="245"/>
        <v>1244.0520043336944</v>
      </c>
      <c r="W718">
        <f t="shared" si="235"/>
        <v>0</v>
      </c>
      <c r="X718">
        <f t="shared" si="236"/>
        <v>0</v>
      </c>
      <c r="Y718">
        <v>0</v>
      </c>
      <c r="AA718" s="122">
        <f t="shared" si="232"/>
        <v>39.69</v>
      </c>
      <c r="AB718" s="123">
        <f t="shared" si="246"/>
        <v>6.6149999999999993</v>
      </c>
      <c r="AC718" s="123">
        <f t="shared" si="247"/>
        <v>6</v>
      </c>
    </row>
    <row r="719" spans="1:29" x14ac:dyDescent="0.25">
      <c r="A719" s="7" t="s">
        <v>457</v>
      </c>
      <c r="B719" s="7"/>
      <c r="C719" s="112" t="s">
        <v>464</v>
      </c>
      <c r="D719" s="7">
        <v>6.3</v>
      </c>
      <c r="E719" s="7">
        <v>6.3</v>
      </c>
      <c r="F719" s="7">
        <v>39.69</v>
      </c>
      <c r="G719" s="116">
        <f t="shared" si="237"/>
        <v>27.689999999999998</v>
      </c>
      <c r="H719" s="7">
        <v>15</v>
      </c>
      <c r="I719" s="7" t="s">
        <v>260</v>
      </c>
      <c r="J719" s="130">
        <v>804</v>
      </c>
      <c r="K719" s="130" t="s">
        <v>465</v>
      </c>
      <c r="L719" s="115">
        <v>0</v>
      </c>
      <c r="M719" s="114">
        <f t="shared" si="248"/>
        <v>39.69</v>
      </c>
      <c r="N719" s="114">
        <f t="shared" si="238"/>
        <v>24.054545454545455</v>
      </c>
      <c r="O719" s="116">
        <f t="shared" si="239"/>
        <v>16.781818181818181</v>
      </c>
      <c r="P719" s="115">
        <f t="shared" si="240"/>
        <v>5.5124999999999993</v>
      </c>
      <c r="Q719" s="115">
        <f t="shared" si="241"/>
        <v>4.5124999999999993</v>
      </c>
      <c r="R719" s="121">
        <f t="shared" si="242"/>
        <v>-9.0545454545454547</v>
      </c>
      <c r="S719" s="116">
        <f t="shared" si="243"/>
        <v>10.487500000000001</v>
      </c>
      <c r="T719" s="116">
        <f t="shared" si="244"/>
        <v>0.53569355774811378</v>
      </c>
      <c r="U719" s="115">
        <f t="shared" si="234"/>
        <v>208.01191765980496</v>
      </c>
      <c r="V719" s="115">
        <f t="shared" si="245"/>
        <v>1244.0520043336944</v>
      </c>
      <c r="W719">
        <f t="shared" si="235"/>
        <v>0</v>
      </c>
      <c r="X719">
        <f t="shared" si="236"/>
        <v>0</v>
      </c>
      <c r="Y719">
        <v>0</v>
      </c>
      <c r="AA719" s="122">
        <f t="shared" si="232"/>
        <v>39.69</v>
      </c>
      <c r="AB719" s="123">
        <f t="shared" si="246"/>
        <v>6.6149999999999993</v>
      </c>
      <c r="AC719" s="123">
        <f t="shared" si="247"/>
        <v>6</v>
      </c>
    </row>
    <row r="720" spans="1:29" x14ac:dyDescent="0.25">
      <c r="A720" s="7" t="s">
        <v>457</v>
      </c>
      <c r="B720" s="7"/>
      <c r="C720" s="112" t="s">
        <v>464</v>
      </c>
      <c r="D720" s="7">
        <v>6.3</v>
      </c>
      <c r="E720" s="7">
        <v>6.3</v>
      </c>
      <c r="F720" s="7">
        <v>39.69</v>
      </c>
      <c r="G720" s="116">
        <f t="shared" si="237"/>
        <v>27.689999999999998</v>
      </c>
      <c r="H720" s="7">
        <v>17</v>
      </c>
      <c r="I720" s="7" t="s">
        <v>260</v>
      </c>
      <c r="J720" s="130">
        <v>903</v>
      </c>
      <c r="K720" s="130" t="s">
        <v>465</v>
      </c>
      <c r="L720" s="115">
        <v>0</v>
      </c>
      <c r="M720" s="114">
        <f t="shared" si="248"/>
        <v>39.69</v>
      </c>
      <c r="N720" s="114">
        <f t="shared" si="238"/>
        <v>24.054545454545455</v>
      </c>
      <c r="O720" s="116">
        <f t="shared" si="239"/>
        <v>16.781818181818181</v>
      </c>
      <c r="P720" s="115">
        <f t="shared" si="240"/>
        <v>5.5124999999999993</v>
      </c>
      <c r="Q720" s="115">
        <f t="shared" si="241"/>
        <v>4.5124999999999993</v>
      </c>
      <c r="R720" s="121">
        <f t="shared" si="242"/>
        <v>-7.0545454545454547</v>
      </c>
      <c r="S720" s="116">
        <f t="shared" si="243"/>
        <v>12.487500000000001</v>
      </c>
      <c r="T720" s="116">
        <f t="shared" si="244"/>
        <v>0.53569355774811378</v>
      </c>
      <c r="U720" s="115">
        <f t="shared" si="234"/>
        <v>208.01191765980496</v>
      </c>
      <c r="V720" s="115">
        <f t="shared" si="245"/>
        <v>1244.0520043336944</v>
      </c>
      <c r="W720">
        <f t="shared" si="235"/>
        <v>0</v>
      </c>
      <c r="X720">
        <f t="shared" si="236"/>
        <v>0</v>
      </c>
      <c r="Y720">
        <v>0</v>
      </c>
      <c r="AA720" s="122">
        <f t="shared" si="232"/>
        <v>39.69</v>
      </c>
      <c r="AB720" s="123">
        <f t="shared" si="246"/>
        <v>6.6149999999999993</v>
      </c>
      <c r="AC720" s="123">
        <f t="shared" si="247"/>
        <v>6</v>
      </c>
    </row>
    <row r="721" spans="1:29" x14ac:dyDescent="0.25">
      <c r="A721" s="7" t="s">
        <v>457</v>
      </c>
      <c r="B721" s="7"/>
      <c r="C721" s="112" t="s">
        <v>464</v>
      </c>
      <c r="D721" s="7">
        <v>6.3</v>
      </c>
      <c r="E721" s="7">
        <v>6.3</v>
      </c>
      <c r="F721" s="7">
        <v>39.69</v>
      </c>
      <c r="G721" s="116">
        <f t="shared" si="237"/>
        <v>27.689999999999998</v>
      </c>
      <c r="H721" s="7">
        <v>13</v>
      </c>
      <c r="I721" s="7" t="s">
        <v>260</v>
      </c>
      <c r="J721" s="130">
        <v>904</v>
      </c>
      <c r="K721" s="130" t="s">
        <v>465</v>
      </c>
      <c r="L721" s="115">
        <v>0</v>
      </c>
      <c r="M721" s="114">
        <f t="shared" si="248"/>
        <v>39.69</v>
      </c>
      <c r="N721" s="114">
        <f t="shared" si="238"/>
        <v>24.054545454545455</v>
      </c>
      <c r="O721" s="116">
        <f t="shared" si="239"/>
        <v>16.781818181818181</v>
      </c>
      <c r="P721" s="115">
        <f t="shared" si="240"/>
        <v>5.5124999999999993</v>
      </c>
      <c r="Q721" s="115">
        <f t="shared" si="241"/>
        <v>4.5124999999999993</v>
      </c>
      <c r="R721" s="121">
        <f t="shared" si="242"/>
        <v>-11.054545454545455</v>
      </c>
      <c r="S721" s="116">
        <f t="shared" si="243"/>
        <v>8.4875000000000007</v>
      </c>
      <c r="T721" s="116">
        <f t="shared" si="244"/>
        <v>0.53569355774811378</v>
      </c>
      <c r="U721" s="115">
        <f t="shared" si="234"/>
        <v>208.01191765980496</v>
      </c>
      <c r="V721" s="115">
        <f t="shared" si="245"/>
        <v>1244.0520043336944</v>
      </c>
      <c r="W721">
        <f t="shared" si="235"/>
        <v>0</v>
      </c>
      <c r="X721">
        <f t="shared" si="236"/>
        <v>0</v>
      </c>
      <c r="Y721">
        <v>0</v>
      </c>
      <c r="AA721" s="122">
        <f t="shared" si="232"/>
        <v>39.69</v>
      </c>
      <c r="AB721" s="123">
        <f t="shared" si="246"/>
        <v>6.6149999999999993</v>
      </c>
      <c r="AC721" s="123">
        <f t="shared" si="247"/>
        <v>6</v>
      </c>
    </row>
    <row r="722" spans="1:29" x14ac:dyDescent="0.25">
      <c r="A722" s="7" t="s">
        <v>457</v>
      </c>
      <c r="B722" s="7"/>
      <c r="C722" s="112" t="s">
        <v>464</v>
      </c>
      <c r="D722" s="7">
        <v>6.3</v>
      </c>
      <c r="E722" s="7">
        <v>6.3</v>
      </c>
      <c r="F722" s="7">
        <v>39.69</v>
      </c>
      <c r="G722" s="116">
        <f t="shared" si="237"/>
        <v>27.689999999999998</v>
      </c>
      <c r="H722" s="7">
        <v>19</v>
      </c>
      <c r="I722" s="7" t="s">
        <v>260</v>
      </c>
      <c r="J722" s="130">
        <v>1003</v>
      </c>
      <c r="K722" s="130" t="s">
        <v>465</v>
      </c>
      <c r="L722" s="115">
        <v>0</v>
      </c>
      <c r="M722" s="114">
        <f t="shared" si="248"/>
        <v>39.69</v>
      </c>
      <c r="N722" s="114">
        <f t="shared" si="238"/>
        <v>24.054545454545455</v>
      </c>
      <c r="O722" s="116">
        <f t="shared" si="239"/>
        <v>16.781818181818181</v>
      </c>
      <c r="P722" s="115">
        <f t="shared" si="240"/>
        <v>5.5124999999999993</v>
      </c>
      <c r="Q722" s="115">
        <f t="shared" si="241"/>
        <v>4.5124999999999993</v>
      </c>
      <c r="R722" s="121">
        <f t="shared" si="242"/>
        <v>-5.0545454545454547</v>
      </c>
      <c r="S722" s="116">
        <f t="shared" si="243"/>
        <v>14.487500000000001</v>
      </c>
      <c r="T722" s="116">
        <f t="shared" si="244"/>
        <v>0.53569355774811378</v>
      </c>
      <c r="U722" s="115">
        <f t="shared" si="234"/>
        <v>208.01191765980496</v>
      </c>
      <c r="V722" s="115">
        <f t="shared" si="245"/>
        <v>1244.0520043336944</v>
      </c>
      <c r="W722">
        <f t="shared" si="235"/>
        <v>0</v>
      </c>
      <c r="X722">
        <f t="shared" si="236"/>
        <v>0</v>
      </c>
      <c r="Y722">
        <v>0</v>
      </c>
      <c r="AA722" s="122">
        <f t="shared" si="232"/>
        <v>39.69</v>
      </c>
      <c r="AB722" s="123">
        <f t="shared" si="246"/>
        <v>6.6149999999999993</v>
      </c>
      <c r="AC722" s="123">
        <f t="shared" si="247"/>
        <v>6</v>
      </c>
    </row>
    <row r="723" spans="1:29" x14ac:dyDescent="0.25">
      <c r="A723" s="7" t="s">
        <v>457</v>
      </c>
      <c r="B723" s="7"/>
      <c r="C723" s="112" t="s">
        <v>464</v>
      </c>
      <c r="D723" s="7">
        <v>6.3</v>
      </c>
      <c r="E723" s="7">
        <v>6.3</v>
      </c>
      <c r="F723" s="7">
        <v>39.69</v>
      </c>
      <c r="G723" s="116">
        <f t="shared" si="237"/>
        <v>27.689999999999998</v>
      </c>
      <c r="H723" s="7">
        <v>18</v>
      </c>
      <c r="I723" s="7" t="s">
        <v>260</v>
      </c>
      <c r="J723" s="130">
        <v>1102</v>
      </c>
      <c r="K723" s="130" t="s">
        <v>465</v>
      </c>
      <c r="L723" s="115">
        <v>0</v>
      </c>
      <c r="M723" s="114">
        <f t="shared" si="248"/>
        <v>39.69</v>
      </c>
      <c r="N723" s="114">
        <f t="shared" si="238"/>
        <v>24.054545454545455</v>
      </c>
      <c r="O723" s="116">
        <f t="shared" si="239"/>
        <v>16.781818181818181</v>
      </c>
      <c r="P723" s="115">
        <f t="shared" si="240"/>
        <v>5.5124999999999993</v>
      </c>
      <c r="Q723" s="115">
        <f t="shared" si="241"/>
        <v>4.5124999999999993</v>
      </c>
      <c r="R723" s="121">
        <f t="shared" si="242"/>
        <v>-6.0545454545454547</v>
      </c>
      <c r="S723" s="116">
        <f t="shared" si="243"/>
        <v>13.487500000000001</v>
      </c>
      <c r="T723" s="116">
        <f t="shared" si="244"/>
        <v>0.53569355774811378</v>
      </c>
      <c r="U723" s="115">
        <f t="shared" si="234"/>
        <v>208.01191765980496</v>
      </c>
      <c r="V723" s="115">
        <f t="shared" si="245"/>
        <v>1244.0520043336944</v>
      </c>
      <c r="W723">
        <f t="shared" si="235"/>
        <v>0</v>
      </c>
      <c r="X723">
        <f t="shared" si="236"/>
        <v>0</v>
      </c>
      <c r="Y723">
        <v>0</v>
      </c>
      <c r="AA723" s="122">
        <f t="shared" si="232"/>
        <v>39.69</v>
      </c>
      <c r="AB723" s="123">
        <f t="shared" si="246"/>
        <v>6.6149999999999993</v>
      </c>
      <c r="AC723" s="123">
        <f t="shared" si="247"/>
        <v>6</v>
      </c>
    </row>
    <row r="724" spans="1:29" x14ac:dyDescent="0.25">
      <c r="A724" s="7" t="s">
        <v>457</v>
      </c>
      <c r="B724" s="7"/>
      <c r="C724" s="113">
        <v>4</v>
      </c>
      <c r="D724" s="7">
        <v>6.3</v>
      </c>
      <c r="E724" s="7">
        <v>6.08</v>
      </c>
      <c r="F724" s="7">
        <v>38.304000000000002</v>
      </c>
      <c r="G724" s="116">
        <f t="shared" si="237"/>
        <v>26.304000000000002</v>
      </c>
      <c r="H724" s="7">
        <v>24</v>
      </c>
      <c r="I724" s="7" t="s">
        <v>260</v>
      </c>
      <c r="J724" s="130">
        <v>503</v>
      </c>
      <c r="K724" s="130" t="s">
        <v>461</v>
      </c>
      <c r="L724" s="115">
        <v>0</v>
      </c>
      <c r="M724" s="114">
        <f t="shared" si="248"/>
        <v>38.304000000000002</v>
      </c>
      <c r="N724" s="114">
        <f t="shared" si="238"/>
        <v>23.214545454545458</v>
      </c>
      <c r="O724" s="116">
        <f t="shared" si="239"/>
        <v>15.941818181818183</v>
      </c>
      <c r="P724" s="115">
        <f t="shared" si="240"/>
        <v>5.32</v>
      </c>
      <c r="Q724" s="115">
        <f t="shared" si="241"/>
        <v>4.32</v>
      </c>
      <c r="R724" s="121">
        <f t="shared" si="242"/>
        <v>0.78545454545454163</v>
      </c>
      <c r="S724" s="116">
        <f t="shared" si="243"/>
        <v>19.68</v>
      </c>
      <c r="T724" s="116">
        <f t="shared" si="244"/>
        <v>0.52290076335877866</v>
      </c>
      <c r="U724" s="115">
        <f t="shared" si="234"/>
        <v>215.54744525547443</v>
      </c>
      <c r="V724" s="115">
        <f t="shared" si="245"/>
        <v>1276.9343065693429</v>
      </c>
      <c r="W724">
        <f t="shared" si="235"/>
        <v>1</v>
      </c>
      <c r="X724">
        <f t="shared" si="236"/>
        <v>0</v>
      </c>
      <c r="Y724">
        <f>+D724*1.65</f>
        <v>10.395</v>
      </c>
      <c r="AA724" s="122">
        <f t="shared" si="232"/>
        <v>27.909000000000002</v>
      </c>
      <c r="AB724" s="123">
        <f t="shared" si="246"/>
        <v>4.6515000000000004</v>
      </c>
      <c r="AC724" s="123">
        <f t="shared" si="247"/>
        <v>4</v>
      </c>
    </row>
    <row r="725" spans="1:29" x14ac:dyDescent="0.25">
      <c r="A725" s="7" t="s">
        <v>457</v>
      </c>
      <c r="B725" s="7"/>
      <c r="C725" s="113">
        <v>5</v>
      </c>
      <c r="D725" s="7">
        <v>6.4</v>
      </c>
      <c r="E725" s="7">
        <v>6.3</v>
      </c>
      <c r="F725" s="7">
        <v>40.32</v>
      </c>
      <c r="G725" s="116">
        <f t="shared" si="237"/>
        <v>28.32</v>
      </c>
      <c r="H725" s="7">
        <v>23</v>
      </c>
      <c r="I725" s="7" t="s">
        <v>260</v>
      </c>
      <c r="J725" s="130">
        <v>104</v>
      </c>
      <c r="K725" s="130" t="s">
        <v>461</v>
      </c>
      <c r="L725" s="115">
        <v>0</v>
      </c>
      <c r="M725" s="114">
        <f t="shared" si="248"/>
        <v>40.32</v>
      </c>
      <c r="N725" s="114">
        <f t="shared" si="238"/>
        <v>24.436363636363637</v>
      </c>
      <c r="O725" s="116">
        <f t="shared" si="239"/>
        <v>17.163636363636364</v>
      </c>
      <c r="P725" s="115">
        <f t="shared" si="240"/>
        <v>5.6</v>
      </c>
      <c r="Q725" s="115">
        <f t="shared" si="241"/>
        <v>4.5999999999999996</v>
      </c>
      <c r="R725" s="121">
        <f t="shared" si="242"/>
        <v>-1.4363636363636374</v>
      </c>
      <c r="S725" s="116">
        <f t="shared" si="243"/>
        <v>18.399999999999999</v>
      </c>
      <c r="T725" s="116">
        <f t="shared" si="244"/>
        <v>0.54128440366972475</v>
      </c>
      <c r="U725" s="115">
        <f t="shared" si="234"/>
        <v>204.83050847457628</v>
      </c>
      <c r="V725" s="115">
        <f t="shared" si="245"/>
        <v>1230.1694915254238</v>
      </c>
      <c r="W725">
        <f t="shared" si="235"/>
        <v>1</v>
      </c>
      <c r="X725">
        <f t="shared" si="236"/>
        <v>0</v>
      </c>
      <c r="Y725">
        <f>+D725*1.65</f>
        <v>10.56</v>
      </c>
      <c r="AA725" s="122">
        <f t="shared" si="232"/>
        <v>29.759999999999998</v>
      </c>
      <c r="AB725" s="123">
        <f t="shared" si="246"/>
        <v>4.96</v>
      </c>
      <c r="AC725" s="123">
        <f t="shared" si="247"/>
        <v>4</v>
      </c>
    </row>
    <row r="726" spans="1:29" x14ac:dyDescent="0.25">
      <c r="A726" s="7" t="s">
        <v>457</v>
      </c>
      <c r="B726" s="7"/>
      <c r="C726" s="112" t="s">
        <v>466</v>
      </c>
      <c r="D726" s="7">
        <v>6.3</v>
      </c>
      <c r="E726" s="7">
        <v>6.3</v>
      </c>
      <c r="F726" s="7">
        <v>39.69</v>
      </c>
      <c r="G726" s="116">
        <f t="shared" si="237"/>
        <v>27.689999999999998</v>
      </c>
      <c r="H726" s="7">
        <v>34</v>
      </c>
      <c r="I726" s="7" t="s">
        <v>260</v>
      </c>
      <c r="J726" s="130">
        <v>603</v>
      </c>
      <c r="K726" s="130" t="s">
        <v>467</v>
      </c>
      <c r="L726" s="115">
        <v>0</v>
      </c>
      <c r="M726" s="114">
        <f t="shared" si="248"/>
        <v>39.69</v>
      </c>
      <c r="N726" s="114">
        <f t="shared" si="238"/>
        <v>24.054545454545455</v>
      </c>
      <c r="O726" s="116">
        <f t="shared" si="239"/>
        <v>16.781818181818181</v>
      </c>
      <c r="P726" s="115">
        <f t="shared" si="240"/>
        <v>5.5124999999999993</v>
      </c>
      <c r="Q726" s="115">
        <f t="shared" si="241"/>
        <v>4.5124999999999993</v>
      </c>
      <c r="R726" s="121">
        <f t="shared" si="242"/>
        <v>9.9454545454545453</v>
      </c>
      <c r="S726" s="116">
        <f t="shared" si="243"/>
        <v>29.487500000000001</v>
      </c>
      <c r="T726" s="116">
        <f t="shared" si="244"/>
        <v>0.53569355774811378</v>
      </c>
      <c r="U726" s="115">
        <f t="shared" si="234"/>
        <v>208.01191765980496</v>
      </c>
      <c r="V726" s="115">
        <f t="shared" si="245"/>
        <v>1244.0520043336944</v>
      </c>
      <c r="W726">
        <f t="shared" si="235"/>
        <v>0</v>
      </c>
      <c r="X726">
        <f t="shared" si="236"/>
        <v>0</v>
      </c>
      <c r="Y726">
        <v>0</v>
      </c>
      <c r="AA726" s="122">
        <f t="shared" si="232"/>
        <v>39.69</v>
      </c>
      <c r="AB726" s="123">
        <f t="shared" si="246"/>
        <v>6.6149999999999993</v>
      </c>
      <c r="AC726" s="123">
        <f t="shared" si="247"/>
        <v>6</v>
      </c>
    </row>
    <row r="727" spans="1:29" x14ac:dyDescent="0.25">
      <c r="A727" s="7" t="s">
        <v>457</v>
      </c>
      <c r="B727" s="7"/>
      <c r="C727" s="112" t="s">
        <v>466</v>
      </c>
      <c r="D727" s="7">
        <v>6.3</v>
      </c>
      <c r="E727" s="7">
        <v>6.3</v>
      </c>
      <c r="F727" s="7">
        <v>39.69</v>
      </c>
      <c r="G727" s="116">
        <f t="shared" si="237"/>
        <v>27.689999999999998</v>
      </c>
      <c r="H727" s="7">
        <v>27</v>
      </c>
      <c r="I727" s="7" t="s">
        <v>260</v>
      </c>
      <c r="J727" s="130">
        <v>703</v>
      </c>
      <c r="K727" s="130" t="s">
        <v>467</v>
      </c>
      <c r="L727" s="115">
        <v>0</v>
      </c>
      <c r="M727" s="114">
        <f t="shared" si="248"/>
        <v>39.69</v>
      </c>
      <c r="N727" s="114">
        <f t="shared" si="238"/>
        <v>24.054545454545455</v>
      </c>
      <c r="O727" s="116">
        <f t="shared" si="239"/>
        <v>16.781818181818181</v>
      </c>
      <c r="P727" s="115">
        <f t="shared" si="240"/>
        <v>5.5124999999999993</v>
      </c>
      <c r="Q727" s="115">
        <f t="shared" si="241"/>
        <v>4.5124999999999993</v>
      </c>
      <c r="R727" s="121">
        <f t="shared" si="242"/>
        <v>2.9454545454545453</v>
      </c>
      <c r="S727" s="116">
        <f t="shared" si="243"/>
        <v>22.487500000000001</v>
      </c>
      <c r="T727" s="116">
        <f t="shared" si="244"/>
        <v>0.53569355774811378</v>
      </c>
      <c r="U727" s="115">
        <f t="shared" si="234"/>
        <v>208.01191765980496</v>
      </c>
      <c r="V727" s="115">
        <f t="shared" si="245"/>
        <v>1244.0520043336944</v>
      </c>
      <c r="W727">
        <f t="shared" si="235"/>
        <v>0</v>
      </c>
      <c r="X727">
        <f t="shared" si="236"/>
        <v>0</v>
      </c>
      <c r="Y727">
        <v>0</v>
      </c>
      <c r="AA727" s="122">
        <f t="shared" si="232"/>
        <v>39.69</v>
      </c>
      <c r="AB727" s="123">
        <f t="shared" si="246"/>
        <v>6.6149999999999993</v>
      </c>
      <c r="AC727" s="123">
        <f t="shared" si="247"/>
        <v>6</v>
      </c>
    </row>
    <row r="728" spans="1:29" x14ac:dyDescent="0.25">
      <c r="A728" s="7" t="s">
        <v>457</v>
      </c>
      <c r="B728" s="7"/>
      <c r="C728" s="112" t="s">
        <v>466</v>
      </c>
      <c r="D728" s="7">
        <v>6.3</v>
      </c>
      <c r="E728" s="7">
        <v>6.3</v>
      </c>
      <c r="F728" s="7">
        <v>39.69</v>
      </c>
      <c r="G728" s="116">
        <f t="shared" si="237"/>
        <v>27.689999999999998</v>
      </c>
      <c r="H728" s="7">
        <v>14</v>
      </c>
      <c r="I728" s="7" t="s">
        <v>260</v>
      </c>
      <c r="J728" s="130">
        <v>803</v>
      </c>
      <c r="K728" s="130" t="s">
        <v>467</v>
      </c>
      <c r="L728" s="115">
        <v>0</v>
      </c>
      <c r="M728" s="114">
        <f t="shared" si="248"/>
        <v>39.69</v>
      </c>
      <c r="N728" s="114">
        <f t="shared" si="238"/>
        <v>24.054545454545455</v>
      </c>
      <c r="O728" s="116">
        <f t="shared" si="239"/>
        <v>16.781818181818181</v>
      </c>
      <c r="P728" s="115">
        <f t="shared" si="240"/>
        <v>5.5124999999999993</v>
      </c>
      <c r="Q728" s="115">
        <f t="shared" si="241"/>
        <v>4.5124999999999993</v>
      </c>
      <c r="R728" s="121">
        <f t="shared" si="242"/>
        <v>-10.054545454545455</v>
      </c>
      <c r="S728" s="116">
        <f t="shared" si="243"/>
        <v>9.4875000000000007</v>
      </c>
      <c r="T728" s="116">
        <f t="shared" si="244"/>
        <v>0.53569355774811378</v>
      </c>
      <c r="U728" s="115">
        <f t="shared" si="234"/>
        <v>208.01191765980496</v>
      </c>
      <c r="V728" s="115">
        <f t="shared" si="245"/>
        <v>1244.0520043336944</v>
      </c>
      <c r="W728">
        <f t="shared" si="235"/>
        <v>0</v>
      </c>
      <c r="X728">
        <f t="shared" si="236"/>
        <v>0</v>
      </c>
      <c r="Y728">
        <v>0</v>
      </c>
      <c r="AA728" s="122">
        <f t="shared" si="232"/>
        <v>39.69</v>
      </c>
      <c r="AB728" s="123">
        <f t="shared" si="246"/>
        <v>6.6149999999999993</v>
      </c>
      <c r="AC728" s="123">
        <f t="shared" si="247"/>
        <v>6</v>
      </c>
    </row>
    <row r="729" spans="1:29" x14ac:dyDescent="0.25">
      <c r="A729" s="7" t="s">
        <v>457</v>
      </c>
      <c r="B729" s="7"/>
      <c r="C729" s="112" t="s">
        <v>466</v>
      </c>
      <c r="D729" s="7">
        <v>6.3</v>
      </c>
      <c r="E729" s="7">
        <v>6.3</v>
      </c>
      <c r="F729" s="7">
        <v>39.69</v>
      </c>
      <c r="G729" s="116">
        <f t="shared" si="237"/>
        <v>27.689999999999998</v>
      </c>
      <c r="H729" s="7">
        <v>15</v>
      </c>
      <c r="I729" s="7" t="s">
        <v>260</v>
      </c>
      <c r="J729" s="130">
        <v>804</v>
      </c>
      <c r="K729" s="130" t="s">
        <v>467</v>
      </c>
      <c r="L729" s="115">
        <v>0</v>
      </c>
      <c r="M729" s="114">
        <f t="shared" si="248"/>
        <v>39.69</v>
      </c>
      <c r="N729" s="114">
        <f t="shared" si="238"/>
        <v>24.054545454545455</v>
      </c>
      <c r="O729" s="116">
        <f t="shared" si="239"/>
        <v>16.781818181818181</v>
      </c>
      <c r="P729" s="115">
        <f t="shared" si="240"/>
        <v>5.5124999999999993</v>
      </c>
      <c r="Q729" s="115">
        <f t="shared" si="241"/>
        <v>4.5124999999999993</v>
      </c>
      <c r="R729" s="121">
        <f t="shared" si="242"/>
        <v>-9.0545454545454547</v>
      </c>
      <c r="S729" s="116">
        <f t="shared" si="243"/>
        <v>10.487500000000001</v>
      </c>
      <c r="T729" s="116">
        <f t="shared" si="244"/>
        <v>0.53569355774811378</v>
      </c>
      <c r="U729" s="115">
        <f t="shared" si="234"/>
        <v>208.01191765980496</v>
      </c>
      <c r="V729" s="115">
        <f t="shared" si="245"/>
        <v>1244.0520043336944</v>
      </c>
      <c r="W729">
        <f t="shared" si="235"/>
        <v>0</v>
      </c>
      <c r="X729">
        <f t="shared" si="236"/>
        <v>0</v>
      </c>
      <c r="Y729">
        <v>0</v>
      </c>
      <c r="AA729" s="122">
        <f t="shared" si="232"/>
        <v>39.69</v>
      </c>
      <c r="AB729" s="123">
        <f t="shared" si="246"/>
        <v>6.6149999999999993</v>
      </c>
      <c r="AC729" s="123">
        <f t="shared" si="247"/>
        <v>6</v>
      </c>
    </row>
    <row r="730" spans="1:29" x14ac:dyDescent="0.25">
      <c r="A730" s="7" t="s">
        <v>457</v>
      </c>
      <c r="B730" s="7"/>
      <c r="C730" s="112" t="s">
        <v>466</v>
      </c>
      <c r="D730" s="7">
        <v>6.3</v>
      </c>
      <c r="E730" s="7">
        <v>6.3</v>
      </c>
      <c r="F730" s="7">
        <v>39.69</v>
      </c>
      <c r="G730" s="116">
        <f t="shared" si="237"/>
        <v>27.689999999999998</v>
      </c>
      <c r="H730" s="7">
        <v>17</v>
      </c>
      <c r="I730" s="7" t="s">
        <v>260</v>
      </c>
      <c r="J730" s="130">
        <v>903</v>
      </c>
      <c r="K730" s="130" t="s">
        <v>467</v>
      </c>
      <c r="L730" s="115">
        <v>0</v>
      </c>
      <c r="M730" s="114">
        <f t="shared" si="248"/>
        <v>39.69</v>
      </c>
      <c r="N730" s="114">
        <f t="shared" si="238"/>
        <v>24.054545454545455</v>
      </c>
      <c r="O730" s="116">
        <f t="shared" si="239"/>
        <v>16.781818181818181</v>
      </c>
      <c r="P730" s="115">
        <f t="shared" si="240"/>
        <v>5.5124999999999993</v>
      </c>
      <c r="Q730" s="115">
        <f t="shared" si="241"/>
        <v>4.5124999999999993</v>
      </c>
      <c r="R730" s="121">
        <f t="shared" si="242"/>
        <v>-7.0545454545454547</v>
      </c>
      <c r="S730" s="116">
        <f t="shared" si="243"/>
        <v>12.487500000000001</v>
      </c>
      <c r="T730" s="116">
        <f t="shared" si="244"/>
        <v>0.53569355774811378</v>
      </c>
      <c r="U730" s="115">
        <f t="shared" si="234"/>
        <v>208.01191765980496</v>
      </c>
      <c r="V730" s="115">
        <f t="shared" si="245"/>
        <v>1244.0520043336944</v>
      </c>
      <c r="W730">
        <f t="shared" si="235"/>
        <v>0</v>
      </c>
      <c r="X730">
        <f t="shared" si="236"/>
        <v>0</v>
      </c>
      <c r="Y730">
        <v>0</v>
      </c>
      <c r="AA730" s="122">
        <f t="shared" si="232"/>
        <v>39.69</v>
      </c>
      <c r="AB730" s="123">
        <f t="shared" si="246"/>
        <v>6.6149999999999993</v>
      </c>
      <c r="AC730" s="123">
        <f t="shared" si="247"/>
        <v>6</v>
      </c>
    </row>
    <row r="731" spans="1:29" x14ac:dyDescent="0.25">
      <c r="A731" s="7" t="s">
        <v>457</v>
      </c>
      <c r="B731" s="7"/>
      <c r="C731" s="112" t="s">
        <v>466</v>
      </c>
      <c r="D731" s="7">
        <v>6.3</v>
      </c>
      <c r="E731" s="7">
        <v>6.3</v>
      </c>
      <c r="F731" s="7">
        <v>39.69</v>
      </c>
      <c r="G731" s="116">
        <f t="shared" si="237"/>
        <v>27.689999999999998</v>
      </c>
      <c r="H731" s="7">
        <v>13</v>
      </c>
      <c r="I731" s="7" t="s">
        <v>260</v>
      </c>
      <c r="J731" s="130">
        <v>904</v>
      </c>
      <c r="K731" s="130" t="s">
        <v>467</v>
      </c>
      <c r="L731" s="115">
        <v>0</v>
      </c>
      <c r="M731" s="114">
        <f t="shared" si="248"/>
        <v>39.69</v>
      </c>
      <c r="N731" s="114">
        <f t="shared" si="238"/>
        <v>24.054545454545455</v>
      </c>
      <c r="O731" s="116">
        <f t="shared" si="239"/>
        <v>16.781818181818181</v>
      </c>
      <c r="P731" s="115">
        <f t="shared" si="240"/>
        <v>5.5124999999999993</v>
      </c>
      <c r="Q731" s="115">
        <f t="shared" si="241"/>
        <v>4.5124999999999993</v>
      </c>
      <c r="R731" s="121">
        <f t="shared" si="242"/>
        <v>-11.054545454545455</v>
      </c>
      <c r="S731" s="116">
        <f t="shared" si="243"/>
        <v>8.4875000000000007</v>
      </c>
      <c r="T731" s="116">
        <f t="shared" si="244"/>
        <v>0.53569355774811378</v>
      </c>
      <c r="U731" s="115">
        <f t="shared" si="234"/>
        <v>208.01191765980496</v>
      </c>
      <c r="V731" s="115">
        <f t="shared" si="245"/>
        <v>1244.0520043336944</v>
      </c>
      <c r="W731">
        <f t="shared" si="235"/>
        <v>0</v>
      </c>
      <c r="X731">
        <f t="shared" si="236"/>
        <v>0</v>
      </c>
      <c r="Y731">
        <v>0</v>
      </c>
      <c r="AA731" s="122">
        <f t="shared" si="232"/>
        <v>39.69</v>
      </c>
      <c r="AB731" s="123">
        <f t="shared" si="246"/>
        <v>6.6149999999999993</v>
      </c>
      <c r="AC731" s="123">
        <f t="shared" si="247"/>
        <v>6</v>
      </c>
    </row>
    <row r="732" spans="1:29" x14ac:dyDescent="0.25">
      <c r="A732" s="7" t="s">
        <v>457</v>
      </c>
      <c r="B732" s="7"/>
      <c r="C732" s="112" t="s">
        <v>466</v>
      </c>
      <c r="D732" s="7">
        <v>6.3</v>
      </c>
      <c r="E732" s="7">
        <v>6.3</v>
      </c>
      <c r="F732" s="7">
        <v>39.69</v>
      </c>
      <c r="G732" s="116">
        <f t="shared" si="237"/>
        <v>27.689999999999998</v>
      </c>
      <c r="H732" s="7">
        <v>19</v>
      </c>
      <c r="I732" s="7" t="s">
        <v>260</v>
      </c>
      <c r="J732" s="130">
        <v>1003</v>
      </c>
      <c r="K732" s="130" t="s">
        <v>467</v>
      </c>
      <c r="L732" s="115">
        <v>0</v>
      </c>
      <c r="M732" s="114">
        <f t="shared" si="248"/>
        <v>39.69</v>
      </c>
      <c r="N732" s="114">
        <f t="shared" si="238"/>
        <v>24.054545454545455</v>
      </c>
      <c r="O732" s="116">
        <f t="shared" si="239"/>
        <v>16.781818181818181</v>
      </c>
      <c r="P732" s="115">
        <f t="shared" si="240"/>
        <v>5.5124999999999993</v>
      </c>
      <c r="Q732" s="115">
        <f t="shared" si="241"/>
        <v>4.5124999999999993</v>
      </c>
      <c r="R732" s="121">
        <f t="shared" si="242"/>
        <v>-5.0545454545454547</v>
      </c>
      <c r="S732" s="116">
        <f t="shared" si="243"/>
        <v>14.487500000000001</v>
      </c>
      <c r="T732" s="116">
        <f t="shared" si="244"/>
        <v>0.53569355774811378</v>
      </c>
      <c r="U732" s="115">
        <f t="shared" si="234"/>
        <v>208.01191765980496</v>
      </c>
      <c r="V732" s="115">
        <f t="shared" si="245"/>
        <v>1244.0520043336944</v>
      </c>
      <c r="W732">
        <f t="shared" si="235"/>
        <v>0</v>
      </c>
      <c r="X732">
        <f t="shared" si="236"/>
        <v>0</v>
      </c>
      <c r="Y732">
        <v>0</v>
      </c>
      <c r="AA732" s="122">
        <f t="shared" si="232"/>
        <v>39.69</v>
      </c>
      <c r="AB732" s="123">
        <f t="shared" si="246"/>
        <v>6.6149999999999993</v>
      </c>
      <c r="AC732" s="123">
        <f t="shared" si="247"/>
        <v>6</v>
      </c>
    </row>
    <row r="733" spans="1:29" x14ac:dyDescent="0.25">
      <c r="A733" s="7" t="s">
        <v>457</v>
      </c>
      <c r="B733" s="7"/>
      <c r="C733" s="112" t="s">
        <v>466</v>
      </c>
      <c r="D733" s="7">
        <v>6.3</v>
      </c>
      <c r="E733" s="7">
        <v>6.3</v>
      </c>
      <c r="F733" s="7">
        <v>39.69</v>
      </c>
      <c r="G733" s="116">
        <f t="shared" si="237"/>
        <v>27.689999999999998</v>
      </c>
      <c r="H733" s="7">
        <v>18</v>
      </c>
      <c r="I733" s="7" t="s">
        <v>260</v>
      </c>
      <c r="J733" s="130">
        <v>1102</v>
      </c>
      <c r="K733" s="130" t="s">
        <v>467</v>
      </c>
      <c r="L733" s="115">
        <v>0</v>
      </c>
      <c r="M733" s="114">
        <f t="shared" si="248"/>
        <v>39.69</v>
      </c>
      <c r="N733" s="114">
        <f t="shared" si="238"/>
        <v>24.054545454545455</v>
      </c>
      <c r="O733" s="116">
        <f t="shared" si="239"/>
        <v>16.781818181818181</v>
      </c>
      <c r="P733" s="115">
        <f t="shared" si="240"/>
        <v>5.5124999999999993</v>
      </c>
      <c r="Q733" s="115">
        <f t="shared" si="241"/>
        <v>4.5124999999999993</v>
      </c>
      <c r="R733" s="121">
        <f t="shared" si="242"/>
        <v>-6.0545454545454547</v>
      </c>
      <c r="S733" s="116">
        <f t="shared" si="243"/>
        <v>13.487500000000001</v>
      </c>
      <c r="T733" s="116">
        <f t="shared" si="244"/>
        <v>0.53569355774811378</v>
      </c>
      <c r="U733" s="115">
        <f t="shared" si="234"/>
        <v>208.01191765980496</v>
      </c>
      <c r="V733" s="115">
        <f t="shared" si="245"/>
        <v>1244.0520043336944</v>
      </c>
      <c r="W733">
        <f t="shared" si="235"/>
        <v>0</v>
      </c>
      <c r="X733">
        <f t="shared" si="236"/>
        <v>0</v>
      </c>
      <c r="Y733">
        <v>0</v>
      </c>
      <c r="AA733" s="122">
        <f t="shared" si="232"/>
        <v>39.69</v>
      </c>
      <c r="AB733" s="123">
        <f t="shared" si="246"/>
        <v>6.6149999999999993</v>
      </c>
      <c r="AC733" s="123">
        <f t="shared" si="247"/>
        <v>6</v>
      </c>
    </row>
    <row r="734" spans="1:29" x14ac:dyDescent="0.25">
      <c r="A734" s="7" t="s">
        <v>457</v>
      </c>
      <c r="B734" s="7"/>
      <c r="C734" s="113">
        <v>7</v>
      </c>
      <c r="D734" s="7">
        <v>6.3</v>
      </c>
      <c r="E734" s="7">
        <v>6</v>
      </c>
      <c r="F734" s="7">
        <v>37.799999999999997</v>
      </c>
      <c r="G734" s="116">
        <f t="shared" si="237"/>
        <v>25.799999999999997</v>
      </c>
      <c r="H734" s="7">
        <v>23</v>
      </c>
      <c r="I734" s="7" t="s">
        <v>260</v>
      </c>
      <c r="J734" s="130">
        <v>303</v>
      </c>
      <c r="K734" s="130" t="s">
        <v>461</v>
      </c>
      <c r="L734" s="115">
        <v>0</v>
      </c>
      <c r="M734" s="114">
        <f t="shared" si="248"/>
        <v>37.799999999999997</v>
      </c>
      <c r="N734" s="114">
        <f t="shared" si="238"/>
        <v>22.90909090909091</v>
      </c>
      <c r="O734" s="116">
        <f t="shared" si="239"/>
        <v>15.636363636363635</v>
      </c>
      <c r="P734" s="115">
        <f t="shared" si="240"/>
        <v>5.2499999999999991</v>
      </c>
      <c r="Q734" s="115">
        <f t="shared" si="241"/>
        <v>4.2499999999999991</v>
      </c>
      <c r="R734" s="121">
        <f t="shared" si="242"/>
        <v>9.090909090908994E-2</v>
      </c>
      <c r="S734" s="116">
        <f t="shared" si="243"/>
        <v>18.75</v>
      </c>
      <c r="T734" s="116">
        <f t="shared" si="244"/>
        <v>0.51807228915662651</v>
      </c>
      <c r="U734" s="115">
        <f t="shared" si="234"/>
        <v>218.48837209302326</v>
      </c>
      <c r="V734" s="115">
        <f t="shared" si="245"/>
        <v>1289.7674418604652</v>
      </c>
      <c r="W734">
        <f t="shared" si="235"/>
        <v>1</v>
      </c>
      <c r="X734">
        <f t="shared" si="236"/>
        <v>0</v>
      </c>
      <c r="Y734">
        <f t="shared" ref="Y734:Y742" si="249">+D734*1.65</f>
        <v>10.395</v>
      </c>
      <c r="AA734" s="122">
        <f t="shared" ref="AA734:AA759" si="250">+F734-Y734</f>
        <v>27.404999999999998</v>
      </c>
      <c r="AB734" s="123">
        <f t="shared" si="246"/>
        <v>4.5674999999999999</v>
      </c>
      <c r="AC734" s="123">
        <f t="shared" si="247"/>
        <v>4</v>
      </c>
    </row>
    <row r="735" spans="1:29" x14ac:dyDescent="0.25">
      <c r="A735" s="7" t="s">
        <v>457</v>
      </c>
      <c r="B735" s="7"/>
      <c r="C735" s="112" t="s">
        <v>468</v>
      </c>
      <c r="D735" s="7">
        <v>6.4</v>
      </c>
      <c r="E735" s="7">
        <v>6.3</v>
      </c>
      <c r="F735" s="7">
        <v>40.32</v>
      </c>
      <c r="G735" s="116">
        <f t="shared" si="237"/>
        <v>28.32</v>
      </c>
      <c r="H735" s="7">
        <v>34</v>
      </c>
      <c r="I735" s="7" t="s">
        <v>260</v>
      </c>
      <c r="J735" s="130">
        <v>603</v>
      </c>
      <c r="K735" s="130" t="s">
        <v>469</v>
      </c>
      <c r="L735" s="115">
        <v>0</v>
      </c>
      <c r="M735" s="114">
        <f t="shared" si="248"/>
        <v>40.32</v>
      </c>
      <c r="N735" s="114">
        <f t="shared" si="238"/>
        <v>24.436363636363637</v>
      </c>
      <c r="O735" s="116">
        <f t="shared" si="239"/>
        <v>17.163636363636364</v>
      </c>
      <c r="P735" s="115">
        <f t="shared" si="240"/>
        <v>5.6</v>
      </c>
      <c r="Q735" s="115">
        <f t="shared" si="241"/>
        <v>4.5999999999999996</v>
      </c>
      <c r="R735" s="121">
        <f t="shared" si="242"/>
        <v>9.5636363636363626</v>
      </c>
      <c r="S735" s="116">
        <f t="shared" si="243"/>
        <v>29.4</v>
      </c>
      <c r="T735" s="116">
        <f t="shared" si="244"/>
        <v>0.54128440366972475</v>
      </c>
      <c r="U735" s="115">
        <f t="shared" si="234"/>
        <v>204.83050847457628</v>
      </c>
      <c r="V735" s="115">
        <f t="shared" si="245"/>
        <v>1230.1694915254238</v>
      </c>
      <c r="W735">
        <f t="shared" si="235"/>
        <v>1</v>
      </c>
      <c r="X735">
        <f t="shared" si="236"/>
        <v>0</v>
      </c>
      <c r="Y735">
        <f t="shared" si="249"/>
        <v>10.56</v>
      </c>
      <c r="AA735" s="122">
        <f t="shared" si="250"/>
        <v>29.759999999999998</v>
      </c>
      <c r="AB735" s="123">
        <f t="shared" si="246"/>
        <v>4.96</v>
      </c>
      <c r="AC735" s="123">
        <f t="shared" si="247"/>
        <v>4</v>
      </c>
    </row>
    <row r="736" spans="1:29" x14ac:dyDescent="0.25">
      <c r="A736" s="7" t="s">
        <v>457</v>
      </c>
      <c r="B736" s="7"/>
      <c r="C736" s="112" t="s">
        <v>468</v>
      </c>
      <c r="D736" s="7">
        <v>6.4</v>
      </c>
      <c r="E736" s="7">
        <v>6.3</v>
      </c>
      <c r="F736" s="7">
        <v>40.32</v>
      </c>
      <c r="G736" s="116">
        <f t="shared" si="237"/>
        <v>28.32</v>
      </c>
      <c r="H736" s="7">
        <v>27</v>
      </c>
      <c r="I736" s="7" t="s">
        <v>260</v>
      </c>
      <c r="J736" s="130">
        <v>703</v>
      </c>
      <c r="K736" s="130" t="s">
        <v>469</v>
      </c>
      <c r="L736" s="115">
        <v>0</v>
      </c>
      <c r="M736" s="114">
        <f t="shared" si="248"/>
        <v>40.32</v>
      </c>
      <c r="N736" s="114">
        <f t="shared" si="238"/>
        <v>24.436363636363637</v>
      </c>
      <c r="O736" s="116">
        <f t="shared" si="239"/>
        <v>17.163636363636364</v>
      </c>
      <c r="P736" s="115">
        <f t="shared" si="240"/>
        <v>5.6</v>
      </c>
      <c r="Q736" s="115">
        <f t="shared" si="241"/>
        <v>4.5999999999999996</v>
      </c>
      <c r="R736" s="121">
        <f t="shared" si="242"/>
        <v>2.5636363636363626</v>
      </c>
      <c r="S736" s="116">
        <f t="shared" si="243"/>
        <v>22.4</v>
      </c>
      <c r="T736" s="116">
        <f t="shared" si="244"/>
        <v>0.54128440366972475</v>
      </c>
      <c r="U736" s="115">
        <f t="shared" si="234"/>
        <v>204.83050847457628</v>
      </c>
      <c r="V736" s="115">
        <f t="shared" si="245"/>
        <v>1230.1694915254238</v>
      </c>
      <c r="W736">
        <f t="shared" si="235"/>
        <v>1</v>
      </c>
      <c r="X736">
        <f t="shared" si="236"/>
        <v>0</v>
      </c>
      <c r="Y736">
        <f t="shared" si="249"/>
        <v>10.56</v>
      </c>
      <c r="AA736" s="122">
        <f t="shared" si="250"/>
        <v>29.759999999999998</v>
      </c>
      <c r="AB736" s="123">
        <f t="shared" si="246"/>
        <v>4.96</v>
      </c>
      <c r="AC736" s="123">
        <f t="shared" si="247"/>
        <v>4</v>
      </c>
    </row>
    <row r="737" spans="1:29" x14ac:dyDescent="0.25">
      <c r="A737" s="7" t="s">
        <v>457</v>
      </c>
      <c r="B737" s="7"/>
      <c r="C737" s="112" t="s">
        <v>468</v>
      </c>
      <c r="D737" s="7">
        <v>6.4</v>
      </c>
      <c r="E737" s="7">
        <v>6.3</v>
      </c>
      <c r="F737" s="7">
        <v>40.32</v>
      </c>
      <c r="G737" s="116">
        <f t="shared" si="237"/>
        <v>28.32</v>
      </c>
      <c r="H737" s="7">
        <v>14</v>
      </c>
      <c r="I737" s="7" t="s">
        <v>260</v>
      </c>
      <c r="J737" s="130">
        <v>803</v>
      </c>
      <c r="K737" s="130" t="s">
        <v>469</v>
      </c>
      <c r="L737" s="115">
        <v>0</v>
      </c>
      <c r="M737" s="114">
        <f t="shared" si="248"/>
        <v>40.32</v>
      </c>
      <c r="N737" s="114">
        <f t="shared" si="238"/>
        <v>24.436363636363637</v>
      </c>
      <c r="O737" s="116">
        <f t="shared" si="239"/>
        <v>17.163636363636364</v>
      </c>
      <c r="P737" s="115">
        <f t="shared" si="240"/>
        <v>5.6</v>
      </c>
      <c r="Q737" s="115">
        <f t="shared" si="241"/>
        <v>4.5999999999999996</v>
      </c>
      <c r="R737" s="121">
        <f t="shared" si="242"/>
        <v>-10.436363636363637</v>
      </c>
      <c r="S737" s="116">
        <f t="shared" si="243"/>
        <v>9.4</v>
      </c>
      <c r="T737" s="116">
        <f t="shared" si="244"/>
        <v>0.54128440366972475</v>
      </c>
      <c r="U737" s="115">
        <f t="shared" si="234"/>
        <v>204.83050847457628</v>
      </c>
      <c r="V737" s="115">
        <f t="shared" si="245"/>
        <v>1230.1694915254238</v>
      </c>
      <c r="W737">
        <f t="shared" si="235"/>
        <v>1</v>
      </c>
      <c r="X737">
        <f t="shared" si="236"/>
        <v>0</v>
      </c>
      <c r="Y737">
        <f t="shared" si="249"/>
        <v>10.56</v>
      </c>
      <c r="AA737" s="122">
        <f t="shared" si="250"/>
        <v>29.759999999999998</v>
      </c>
      <c r="AB737" s="123">
        <f t="shared" si="246"/>
        <v>4.96</v>
      </c>
      <c r="AC737" s="123">
        <f t="shared" si="247"/>
        <v>4</v>
      </c>
    </row>
    <row r="738" spans="1:29" x14ac:dyDescent="0.25">
      <c r="A738" s="7" t="s">
        <v>457</v>
      </c>
      <c r="B738" s="7"/>
      <c r="C738" s="112" t="s">
        <v>468</v>
      </c>
      <c r="D738" s="7">
        <v>6.4</v>
      </c>
      <c r="E738" s="7">
        <v>6.3</v>
      </c>
      <c r="F738" s="7">
        <v>40.32</v>
      </c>
      <c r="G738" s="116">
        <f t="shared" si="237"/>
        <v>28.32</v>
      </c>
      <c r="H738" s="7">
        <v>15</v>
      </c>
      <c r="I738" s="7" t="s">
        <v>260</v>
      </c>
      <c r="J738" s="130">
        <v>804</v>
      </c>
      <c r="K738" s="130" t="s">
        <v>469</v>
      </c>
      <c r="L738" s="115">
        <v>0</v>
      </c>
      <c r="M738" s="114">
        <f t="shared" si="248"/>
        <v>40.32</v>
      </c>
      <c r="N738" s="114">
        <f t="shared" si="238"/>
        <v>24.436363636363637</v>
      </c>
      <c r="O738" s="116">
        <f t="shared" si="239"/>
        <v>17.163636363636364</v>
      </c>
      <c r="P738" s="115">
        <f t="shared" si="240"/>
        <v>5.6</v>
      </c>
      <c r="Q738" s="115">
        <f t="shared" si="241"/>
        <v>4.5999999999999996</v>
      </c>
      <c r="R738" s="121">
        <f t="shared" si="242"/>
        <v>-9.4363636363636374</v>
      </c>
      <c r="S738" s="116">
        <f t="shared" si="243"/>
        <v>10.4</v>
      </c>
      <c r="T738" s="116">
        <f t="shared" si="244"/>
        <v>0.54128440366972475</v>
      </c>
      <c r="U738" s="115">
        <f t="shared" si="234"/>
        <v>204.83050847457628</v>
      </c>
      <c r="V738" s="115">
        <f t="shared" si="245"/>
        <v>1230.1694915254238</v>
      </c>
      <c r="W738">
        <f t="shared" si="235"/>
        <v>1</v>
      </c>
      <c r="X738">
        <f t="shared" si="236"/>
        <v>0</v>
      </c>
      <c r="Y738">
        <f t="shared" si="249"/>
        <v>10.56</v>
      </c>
      <c r="AA738" s="122">
        <f t="shared" si="250"/>
        <v>29.759999999999998</v>
      </c>
      <c r="AB738" s="123">
        <f t="shared" si="246"/>
        <v>4.96</v>
      </c>
      <c r="AC738" s="123">
        <f t="shared" si="247"/>
        <v>4</v>
      </c>
    </row>
    <row r="739" spans="1:29" x14ac:dyDescent="0.25">
      <c r="A739" s="7" t="s">
        <v>457</v>
      </c>
      <c r="B739" s="7"/>
      <c r="C739" s="112" t="s">
        <v>468</v>
      </c>
      <c r="D739" s="7">
        <v>6.4</v>
      </c>
      <c r="E739" s="7">
        <v>6.3</v>
      </c>
      <c r="F739" s="7">
        <v>40.32</v>
      </c>
      <c r="G739" s="116">
        <f t="shared" si="237"/>
        <v>28.32</v>
      </c>
      <c r="H739" s="7">
        <v>17</v>
      </c>
      <c r="I739" s="7" t="s">
        <v>260</v>
      </c>
      <c r="J739" s="130">
        <v>903</v>
      </c>
      <c r="K739" s="130" t="s">
        <v>469</v>
      </c>
      <c r="L739" s="115">
        <v>0</v>
      </c>
      <c r="M739" s="114">
        <f t="shared" si="248"/>
        <v>40.32</v>
      </c>
      <c r="N739" s="114">
        <f t="shared" si="238"/>
        <v>24.436363636363637</v>
      </c>
      <c r="O739" s="116">
        <f t="shared" si="239"/>
        <v>17.163636363636364</v>
      </c>
      <c r="P739" s="115">
        <f t="shared" si="240"/>
        <v>5.6</v>
      </c>
      <c r="Q739" s="115">
        <f t="shared" si="241"/>
        <v>4.5999999999999996</v>
      </c>
      <c r="R739" s="121">
        <f t="shared" si="242"/>
        <v>-7.4363636363636374</v>
      </c>
      <c r="S739" s="116">
        <f t="shared" si="243"/>
        <v>12.4</v>
      </c>
      <c r="T739" s="116">
        <f t="shared" si="244"/>
        <v>0.54128440366972475</v>
      </c>
      <c r="U739" s="115">
        <f t="shared" si="234"/>
        <v>204.83050847457628</v>
      </c>
      <c r="V739" s="115">
        <f t="shared" si="245"/>
        <v>1230.1694915254238</v>
      </c>
      <c r="W739">
        <f t="shared" si="235"/>
        <v>1</v>
      </c>
      <c r="X739">
        <f t="shared" si="236"/>
        <v>0</v>
      </c>
      <c r="Y739">
        <f t="shared" si="249"/>
        <v>10.56</v>
      </c>
      <c r="AA739" s="122">
        <f t="shared" si="250"/>
        <v>29.759999999999998</v>
      </c>
      <c r="AB739" s="123">
        <f t="shared" si="246"/>
        <v>4.96</v>
      </c>
      <c r="AC739" s="123">
        <f t="shared" si="247"/>
        <v>4</v>
      </c>
    </row>
    <row r="740" spans="1:29" x14ac:dyDescent="0.25">
      <c r="A740" s="7" t="s">
        <v>457</v>
      </c>
      <c r="B740" s="7"/>
      <c r="C740" s="112" t="s">
        <v>468</v>
      </c>
      <c r="D740" s="7">
        <v>6.4</v>
      </c>
      <c r="E740" s="7">
        <v>6.3</v>
      </c>
      <c r="F740" s="7">
        <v>40.32</v>
      </c>
      <c r="G740" s="116">
        <f t="shared" si="237"/>
        <v>28.32</v>
      </c>
      <c r="H740" s="7">
        <v>13</v>
      </c>
      <c r="I740" s="7" t="s">
        <v>260</v>
      </c>
      <c r="J740" s="130">
        <v>904</v>
      </c>
      <c r="K740" s="130" t="s">
        <v>469</v>
      </c>
      <c r="L740" s="115">
        <v>0</v>
      </c>
      <c r="M740" s="114">
        <f t="shared" si="248"/>
        <v>40.32</v>
      </c>
      <c r="N740" s="114">
        <f t="shared" si="238"/>
        <v>24.436363636363637</v>
      </c>
      <c r="O740" s="116">
        <f t="shared" si="239"/>
        <v>17.163636363636364</v>
      </c>
      <c r="P740" s="115">
        <f t="shared" si="240"/>
        <v>5.6</v>
      </c>
      <c r="Q740" s="115">
        <f t="shared" si="241"/>
        <v>4.5999999999999996</v>
      </c>
      <c r="R740" s="121">
        <f t="shared" si="242"/>
        <v>-11.436363636363637</v>
      </c>
      <c r="S740" s="116">
        <f t="shared" si="243"/>
        <v>8.4</v>
      </c>
      <c r="T740" s="116">
        <f t="shared" si="244"/>
        <v>0.54128440366972475</v>
      </c>
      <c r="U740" s="115">
        <f t="shared" si="234"/>
        <v>204.83050847457628</v>
      </c>
      <c r="V740" s="115">
        <f t="shared" si="245"/>
        <v>1230.1694915254238</v>
      </c>
      <c r="W740">
        <f t="shared" si="235"/>
        <v>1</v>
      </c>
      <c r="X740">
        <f t="shared" si="236"/>
        <v>0</v>
      </c>
      <c r="Y740">
        <f t="shared" si="249"/>
        <v>10.56</v>
      </c>
      <c r="AA740" s="122">
        <f t="shared" si="250"/>
        <v>29.759999999999998</v>
      </c>
      <c r="AB740" s="123">
        <f t="shared" si="246"/>
        <v>4.96</v>
      </c>
      <c r="AC740" s="123">
        <f t="shared" si="247"/>
        <v>4</v>
      </c>
    </row>
    <row r="741" spans="1:29" x14ac:dyDescent="0.25">
      <c r="A741" s="7" t="s">
        <v>457</v>
      </c>
      <c r="B741" s="7"/>
      <c r="C741" s="112" t="s">
        <v>468</v>
      </c>
      <c r="D741" s="7">
        <v>6.4</v>
      </c>
      <c r="E741" s="7">
        <v>6.3</v>
      </c>
      <c r="F741" s="7">
        <v>40.32</v>
      </c>
      <c r="G741" s="116">
        <f t="shared" si="237"/>
        <v>28.32</v>
      </c>
      <c r="H741" s="7">
        <v>19</v>
      </c>
      <c r="I741" s="7" t="s">
        <v>260</v>
      </c>
      <c r="J741" s="130">
        <v>1003</v>
      </c>
      <c r="K741" s="130" t="s">
        <v>469</v>
      </c>
      <c r="L741" s="115">
        <v>0</v>
      </c>
      <c r="M741" s="114">
        <f t="shared" si="248"/>
        <v>40.32</v>
      </c>
      <c r="N741" s="114">
        <f t="shared" si="238"/>
        <v>24.436363636363637</v>
      </c>
      <c r="O741" s="116">
        <f t="shared" si="239"/>
        <v>17.163636363636364</v>
      </c>
      <c r="P741" s="115">
        <f t="shared" si="240"/>
        <v>5.6</v>
      </c>
      <c r="Q741" s="115">
        <f t="shared" si="241"/>
        <v>4.5999999999999996</v>
      </c>
      <c r="R741" s="121">
        <f t="shared" si="242"/>
        <v>-5.4363636363636374</v>
      </c>
      <c r="S741" s="116">
        <f t="shared" si="243"/>
        <v>14.4</v>
      </c>
      <c r="T741" s="116">
        <f t="shared" si="244"/>
        <v>0.54128440366972475</v>
      </c>
      <c r="U741" s="115">
        <f t="shared" si="234"/>
        <v>204.83050847457628</v>
      </c>
      <c r="V741" s="115">
        <f t="shared" si="245"/>
        <v>1230.1694915254238</v>
      </c>
      <c r="W741">
        <f t="shared" si="235"/>
        <v>1</v>
      </c>
      <c r="X741">
        <f t="shared" si="236"/>
        <v>0</v>
      </c>
      <c r="Y741">
        <f t="shared" si="249"/>
        <v>10.56</v>
      </c>
      <c r="AA741" s="122">
        <f t="shared" si="250"/>
        <v>29.759999999999998</v>
      </c>
      <c r="AB741" s="123">
        <f t="shared" si="246"/>
        <v>4.96</v>
      </c>
      <c r="AC741" s="123">
        <f t="shared" si="247"/>
        <v>4</v>
      </c>
    </row>
    <row r="742" spans="1:29" x14ac:dyDescent="0.25">
      <c r="A742" s="7" t="s">
        <v>457</v>
      </c>
      <c r="B742" s="7"/>
      <c r="C742" s="112" t="s">
        <v>468</v>
      </c>
      <c r="D742" s="7">
        <v>6.4</v>
      </c>
      <c r="E742" s="7">
        <v>6.3</v>
      </c>
      <c r="F742" s="7">
        <v>40.32</v>
      </c>
      <c r="G742" s="116">
        <f t="shared" si="237"/>
        <v>28.32</v>
      </c>
      <c r="H742" s="7">
        <v>18</v>
      </c>
      <c r="I742" s="7" t="s">
        <v>260</v>
      </c>
      <c r="J742" s="130">
        <v>1102</v>
      </c>
      <c r="K742" s="130" t="s">
        <v>469</v>
      </c>
      <c r="L742" s="115">
        <v>0</v>
      </c>
      <c r="M742" s="114">
        <f t="shared" si="248"/>
        <v>40.32</v>
      </c>
      <c r="N742" s="114">
        <f t="shared" si="238"/>
        <v>24.436363636363637</v>
      </c>
      <c r="O742" s="116">
        <f t="shared" si="239"/>
        <v>17.163636363636364</v>
      </c>
      <c r="P742" s="115">
        <f t="shared" si="240"/>
        <v>5.6</v>
      </c>
      <c r="Q742" s="115">
        <f t="shared" si="241"/>
        <v>4.5999999999999996</v>
      </c>
      <c r="R742" s="121">
        <f t="shared" si="242"/>
        <v>-6.4363636363636374</v>
      </c>
      <c r="S742" s="116">
        <f t="shared" si="243"/>
        <v>13.4</v>
      </c>
      <c r="T742" s="116">
        <f t="shared" si="244"/>
        <v>0.54128440366972475</v>
      </c>
      <c r="U742" s="115">
        <f t="shared" si="234"/>
        <v>204.83050847457628</v>
      </c>
      <c r="V742" s="115">
        <f t="shared" si="245"/>
        <v>1230.1694915254238</v>
      </c>
      <c r="W742">
        <f t="shared" si="235"/>
        <v>1</v>
      </c>
      <c r="X742">
        <f t="shared" si="236"/>
        <v>0</v>
      </c>
      <c r="Y742">
        <f t="shared" si="249"/>
        <v>10.56</v>
      </c>
      <c r="AA742" s="122">
        <f t="shared" si="250"/>
        <v>29.759999999999998</v>
      </c>
      <c r="AB742" s="123">
        <f t="shared" si="246"/>
        <v>4.96</v>
      </c>
      <c r="AC742" s="123">
        <f t="shared" si="247"/>
        <v>4</v>
      </c>
    </row>
    <row r="743" spans="1:29" x14ac:dyDescent="0.25">
      <c r="A743" s="7" t="s">
        <v>457</v>
      </c>
      <c r="B743" s="7"/>
      <c r="C743" s="112"/>
      <c r="D743" s="7">
        <v>6.3</v>
      </c>
      <c r="E743" s="7">
        <v>6.3</v>
      </c>
      <c r="F743" s="7">
        <v>39.69</v>
      </c>
      <c r="G743" s="116">
        <f t="shared" si="237"/>
        <v>27.689999999999998</v>
      </c>
      <c r="H743" s="129">
        <f>+G743/1.2</f>
        <v>23.074999999999999</v>
      </c>
      <c r="I743" s="207" t="s">
        <v>591</v>
      </c>
      <c r="J743" s="130"/>
      <c r="K743" s="130" t="s">
        <v>470</v>
      </c>
      <c r="L743" s="115">
        <v>0</v>
      </c>
      <c r="M743" s="114">
        <f t="shared" si="248"/>
        <v>39.69</v>
      </c>
      <c r="N743" s="114">
        <f t="shared" si="238"/>
        <v>24.054545454545455</v>
      </c>
      <c r="O743" s="116">
        <f t="shared" si="239"/>
        <v>16.781818181818181</v>
      </c>
      <c r="P743" s="115">
        <f t="shared" si="240"/>
        <v>5.5124999999999993</v>
      </c>
      <c r="Q743" s="115">
        <f t="shared" si="241"/>
        <v>4.5124999999999993</v>
      </c>
      <c r="R743" s="121">
        <f t="shared" si="242"/>
        <v>-0.97954545454545539</v>
      </c>
      <c r="S743" s="116">
        <f t="shared" si="243"/>
        <v>18.5625</v>
      </c>
      <c r="T743" s="116">
        <f t="shared" si="244"/>
        <v>0.53569355774811378</v>
      </c>
      <c r="U743" s="115">
        <f t="shared" si="234"/>
        <v>208.01191765980496</v>
      </c>
      <c r="V743" s="115">
        <f t="shared" si="245"/>
        <v>1244.0520043336944</v>
      </c>
      <c r="W743">
        <f t="shared" si="235"/>
        <v>0</v>
      </c>
      <c r="X743">
        <f t="shared" si="236"/>
        <v>0</v>
      </c>
      <c r="Y743">
        <v>0</v>
      </c>
      <c r="AA743" s="122">
        <f t="shared" si="250"/>
        <v>39.69</v>
      </c>
      <c r="AB743" s="123">
        <f t="shared" si="246"/>
        <v>6.6149999999999993</v>
      </c>
      <c r="AC743" s="123">
        <f t="shared" si="247"/>
        <v>6</v>
      </c>
    </row>
    <row r="744" spans="1:29" x14ac:dyDescent="0.25">
      <c r="A744" s="7" t="s">
        <v>457</v>
      </c>
      <c r="B744" s="7"/>
      <c r="C744" s="112" t="s">
        <v>471</v>
      </c>
      <c r="D744" s="7">
        <v>8.6</v>
      </c>
      <c r="E744" s="7">
        <v>6.3</v>
      </c>
      <c r="F744" s="7">
        <v>54.18</v>
      </c>
      <c r="G744" s="116">
        <f t="shared" si="237"/>
        <v>42.18</v>
      </c>
      <c r="H744" s="7">
        <v>34</v>
      </c>
      <c r="I744" s="7" t="s">
        <v>260</v>
      </c>
      <c r="J744" s="130">
        <v>603</v>
      </c>
      <c r="K744" s="130" t="s">
        <v>472</v>
      </c>
      <c r="L744" s="115">
        <v>0</v>
      </c>
      <c r="M744" s="114">
        <f t="shared" si="248"/>
        <v>54.18</v>
      </c>
      <c r="N744" s="114">
        <f t="shared" si="238"/>
        <v>32.836363636363636</v>
      </c>
      <c r="O744" s="116">
        <f t="shared" si="239"/>
        <v>25.563636363636366</v>
      </c>
      <c r="P744" s="115">
        <f t="shared" si="240"/>
        <v>7.5249999999999995</v>
      </c>
      <c r="Q744" s="115">
        <f t="shared" si="241"/>
        <v>6.5249999999999995</v>
      </c>
      <c r="R744" s="121">
        <f t="shared" si="242"/>
        <v>1.163636363636364</v>
      </c>
      <c r="S744" s="116">
        <f t="shared" si="243"/>
        <v>27.475000000000001</v>
      </c>
      <c r="T744" s="116">
        <f t="shared" si="244"/>
        <v>0.63735267452402533</v>
      </c>
      <c r="U744" s="115">
        <f t="shared" si="234"/>
        <v>158.88335704125183</v>
      </c>
      <c r="V744" s="115">
        <f t="shared" si="245"/>
        <v>1029.6728307254623</v>
      </c>
      <c r="W744">
        <f t="shared" si="235"/>
        <v>1</v>
      </c>
      <c r="X744">
        <f t="shared" si="236"/>
        <v>0</v>
      </c>
      <c r="Y744">
        <f t="shared" ref="Y744:Y759" si="251">+D744*1.65</f>
        <v>14.19</v>
      </c>
      <c r="AA744" s="122">
        <f t="shared" si="250"/>
        <v>39.99</v>
      </c>
      <c r="AB744" s="123">
        <f t="shared" si="246"/>
        <v>6.665</v>
      </c>
      <c r="AC744" s="123">
        <f t="shared" si="247"/>
        <v>6</v>
      </c>
    </row>
    <row r="745" spans="1:29" x14ac:dyDescent="0.25">
      <c r="A745" s="7" t="s">
        <v>457</v>
      </c>
      <c r="B745" s="7"/>
      <c r="C745" s="112" t="s">
        <v>471</v>
      </c>
      <c r="D745" s="7">
        <v>8.6</v>
      </c>
      <c r="E745" s="7">
        <v>6.3</v>
      </c>
      <c r="F745" s="7">
        <v>54.18</v>
      </c>
      <c r="G745" s="116">
        <f t="shared" si="237"/>
        <v>42.18</v>
      </c>
      <c r="H745" s="7">
        <v>27</v>
      </c>
      <c r="I745" s="7" t="s">
        <v>260</v>
      </c>
      <c r="J745" s="130">
        <v>703</v>
      </c>
      <c r="K745" s="130" t="s">
        <v>472</v>
      </c>
      <c r="L745" s="115">
        <v>0</v>
      </c>
      <c r="M745" s="114">
        <f t="shared" si="248"/>
        <v>54.18</v>
      </c>
      <c r="N745" s="114">
        <f t="shared" si="238"/>
        <v>32.836363636363636</v>
      </c>
      <c r="O745" s="116">
        <f t="shared" si="239"/>
        <v>25.563636363636366</v>
      </c>
      <c r="P745" s="115">
        <f t="shared" si="240"/>
        <v>7.5249999999999995</v>
      </c>
      <c r="Q745" s="115">
        <f t="shared" si="241"/>
        <v>6.5249999999999995</v>
      </c>
      <c r="R745" s="121">
        <f t="shared" si="242"/>
        <v>-5.836363636363636</v>
      </c>
      <c r="S745" s="116">
        <f t="shared" si="243"/>
        <v>20.475000000000001</v>
      </c>
      <c r="T745" s="116">
        <f t="shared" si="244"/>
        <v>0.63735267452402533</v>
      </c>
      <c r="U745" s="115">
        <f t="shared" si="234"/>
        <v>158.88335704125183</v>
      </c>
      <c r="V745" s="115">
        <f t="shared" si="245"/>
        <v>1029.6728307254623</v>
      </c>
      <c r="W745">
        <f t="shared" si="235"/>
        <v>1</v>
      </c>
      <c r="X745">
        <f t="shared" si="236"/>
        <v>0</v>
      </c>
      <c r="Y745">
        <f t="shared" si="251"/>
        <v>14.19</v>
      </c>
      <c r="AA745" s="122">
        <f t="shared" si="250"/>
        <v>39.99</v>
      </c>
      <c r="AB745" s="123">
        <f t="shared" si="246"/>
        <v>6.665</v>
      </c>
      <c r="AC745" s="123">
        <f t="shared" si="247"/>
        <v>6</v>
      </c>
    </row>
    <row r="746" spans="1:29" x14ac:dyDescent="0.25">
      <c r="A746" s="7" t="s">
        <v>457</v>
      </c>
      <c r="B746" s="7"/>
      <c r="C746" s="112" t="s">
        <v>471</v>
      </c>
      <c r="D746" s="7">
        <v>8.6</v>
      </c>
      <c r="E746" s="7">
        <v>6.3</v>
      </c>
      <c r="F746" s="7">
        <v>54.18</v>
      </c>
      <c r="G746" s="116">
        <f t="shared" si="237"/>
        <v>42.18</v>
      </c>
      <c r="H746" s="7">
        <v>14</v>
      </c>
      <c r="I746" s="7" t="s">
        <v>260</v>
      </c>
      <c r="J746" s="130">
        <v>803</v>
      </c>
      <c r="K746" s="130" t="s">
        <v>472</v>
      </c>
      <c r="L746" s="115">
        <v>0</v>
      </c>
      <c r="M746" s="114">
        <f t="shared" si="248"/>
        <v>54.18</v>
      </c>
      <c r="N746" s="114">
        <f t="shared" si="238"/>
        <v>32.836363636363636</v>
      </c>
      <c r="O746" s="116">
        <f t="shared" si="239"/>
        <v>25.563636363636366</v>
      </c>
      <c r="P746" s="115">
        <f t="shared" si="240"/>
        <v>7.5249999999999995</v>
      </c>
      <c r="Q746" s="115">
        <f t="shared" si="241"/>
        <v>6.5249999999999995</v>
      </c>
      <c r="R746" s="121">
        <f t="shared" si="242"/>
        <v>-18.836363636363636</v>
      </c>
      <c r="S746" s="116">
        <f t="shared" si="243"/>
        <v>7.4750000000000005</v>
      </c>
      <c r="T746" s="116">
        <f t="shared" si="244"/>
        <v>0.63735267452402533</v>
      </c>
      <c r="U746" s="115">
        <f t="shared" si="234"/>
        <v>158.88335704125183</v>
      </c>
      <c r="V746" s="115">
        <f t="shared" si="245"/>
        <v>1029.6728307254623</v>
      </c>
      <c r="W746">
        <f t="shared" si="235"/>
        <v>1</v>
      </c>
      <c r="X746">
        <f t="shared" si="236"/>
        <v>0</v>
      </c>
      <c r="Y746">
        <f t="shared" si="251"/>
        <v>14.19</v>
      </c>
      <c r="AA746" s="122">
        <f t="shared" si="250"/>
        <v>39.99</v>
      </c>
      <c r="AB746" s="123">
        <f t="shared" si="246"/>
        <v>6.665</v>
      </c>
      <c r="AC746" s="123">
        <f t="shared" si="247"/>
        <v>6</v>
      </c>
    </row>
    <row r="747" spans="1:29" x14ac:dyDescent="0.25">
      <c r="A747" s="7" t="s">
        <v>457</v>
      </c>
      <c r="B747" s="7"/>
      <c r="C747" s="112" t="s">
        <v>471</v>
      </c>
      <c r="D747" s="7">
        <v>8.6</v>
      </c>
      <c r="E747" s="7">
        <v>6.3</v>
      </c>
      <c r="F747" s="7">
        <v>54.18</v>
      </c>
      <c r="G747" s="116">
        <f t="shared" si="237"/>
        <v>42.18</v>
      </c>
      <c r="H747" s="7">
        <v>15</v>
      </c>
      <c r="I747" s="7" t="s">
        <v>260</v>
      </c>
      <c r="J747" s="130">
        <v>804</v>
      </c>
      <c r="K747" s="130" t="s">
        <v>472</v>
      </c>
      <c r="L747" s="115">
        <v>0</v>
      </c>
      <c r="M747" s="114">
        <f t="shared" si="248"/>
        <v>54.18</v>
      </c>
      <c r="N747" s="114">
        <f t="shared" si="238"/>
        <v>32.836363636363636</v>
      </c>
      <c r="O747" s="116">
        <f t="shared" si="239"/>
        <v>25.563636363636366</v>
      </c>
      <c r="P747" s="115">
        <f t="shared" si="240"/>
        <v>7.5249999999999995</v>
      </c>
      <c r="Q747" s="115">
        <f t="shared" si="241"/>
        <v>6.5249999999999995</v>
      </c>
      <c r="R747" s="121">
        <f t="shared" si="242"/>
        <v>-17.836363636363636</v>
      </c>
      <c r="S747" s="116">
        <f t="shared" si="243"/>
        <v>8.4750000000000014</v>
      </c>
      <c r="T747" s="116">
        <f t="shared" si="244"/>
        <v>0.63735267452402533</v>
      </c>
      <c r="U747" s="115">
        <f t="shared" si="234"/>
        <v>158.88335704125183</v>
      </c>
      <c r="V747" s="115">
        <f t="shared" si="245"/>
        <v>1029.6728307254623</v>
      </c>
      <c r="W747">
        <f t="shared" si="235"/>
        <v>1</v>
      </c>
      <c r="X747">
        <f t="shared" si="236"/>
        <v>0</v>
      </c>
      <c r="Y747">
        <f t="shared" si="251"/>
        <v>14.19</v>
      </c>
      <c r="AA747" s="122">
        <f t="shared" si="250"/>
        <v>39.99</v>
      </c>
      <c r="AB747" s="123">
        <f t="shared" si="246"/>
        <v>6.665</v>
      </c>
      <c r="AC747" s="123">
        <f t="shared" si="247"/>
        <v>6</v>
      </c>
    </row>
    <row r="748" spans="1:29" x14ac:dyDescent="0.25">
      <c r="A748" s="7" t="s">
        <v>457</v>
      </c>
      <c r="B748" s="7"/>
      <c r="C748" s="112" t="s">
        <v>471</v>
      </c>
      <c r="D748" s="7">
        <v>8.6</v>
      </c>
      <c r="E748" s="7">
        <v>6.3</v>
      </c>
      <c r="F748" s="7">
        <v>54.18</v>
      </c>
      <c r="G748" s="116">
        <f t="shared" si="237"/>
        <v>42.18</v>
      </c>
      <c r="H748" s="7">
        <v>17</v>
      </c>
      <c r="I748" s="7" t="s">
        <v>260</v>
      </c>
      <c r="J748" s="130">
        <v>903</v>
      </c>
      <c r="K748" s="130" t="s">
        <v>472</v>
      </c>
      <c r="L748" s="115">
        <v>0</v>
      </c>
      <c r="M748" s="114">
        <f t="shared" si="248"/>
        <v>54.18</v>
      </c>
      <c r="N748" s="114">
        <f t="shared" si="238"/>
        <v>32.836363636363636</v>
      </c>
      <c r="O748" s="116">
        <f t="shared" si="239"/>
        <v>25.563636363636366</v>
      </c>
      <c r="P748" s="115">
        <f t="shared" si="240"/>
        <v>7.5249999999999995</v>
      </c>
      <c r="Q748" s="115">
        <f t="shared" si="241"/>
        <v>6.5249999999999995</v>
      </c>
      <c r="R748" s="121">
        <f t="shared" si="242"/>
        <v>-15.836363636363636</v>
      </c>
      <c r="S748" s="116">
        <f t="shared" si="243"/>
        <v>10.475000000000001</v>
      </c>
      <c r="T748" s="116">
        <f t="shared" si="244"/>
        <v>0.63735267452402533</v>
      </c>
      <c r="U748" s="115">
        <f t="shared" si="234"/>
        <v>158.88335704125183</v>
      </c>
      <c r="V748" s="115">
        <f t="shared" si="245"/>
        <v>1029.6728307254623</v>
      </c>
      <c r="W748">
        <f t="shared" si="235"/>
        <v>1</v>
      </c>
      <c r="X748">
        <f t="shared" si="236"/>
        <v>0</v>
      </c>
      <c r="Y748">
        <f t="shared" si="251"/>
        <v>14.19</v>
      </c>
      <c r="AA748" s="122">
        <f t="shared" si="250"/>
        <v>39.99</v>
      </c>
      <c r="AB748" s="123">
        <f t="shared" si="246"/>
        <v>6.665</v>
      </c>
      <c r="AC748" s="123">
        <f t="shared" si="247"/>
        <v>6</v>
      </c>
    </row>
    <row r="749" spans="1:29" x14ac:dyDescent="0.25">
      <c r="A749" s="7" t="s">
        <v>457</v>
      </c>
      <c r="B749" s="7"/>
      <c r="C749" s="112" t="s">
        <v>471</v>
      </c>
      <c r="D749" s="7">
        <v>8.6</v>
      </c>
      <c r="E749" s="7">
        <v>6.3</v>
      </c>
      <c r="F749" s="7">
        <v>54.18</v>
      </c>
      <c r="G749" s="116">
        <f t="shared" si="237"/>
        <v>42.18</v>
      </c>
      <c r="H749" s="7">
        <v>13</v>
      </c>
      <c r="I749" s="7" t="s">
        <v>260</v>
      </c>
      <c r="J749" s="130">
        <v>904</v>
      </c>
      <c r="K749" s="130" t="s">
        <v>472</v>
      </c>
      <c r="L749" s="115">
        <v>0</v>
      </c>
      <c r="M749" s="114">
        <f t="shared" si="248"/>
        <v>54.18</v>
      </c>
      <c r="N749" s="114">
        <f t="shared" si="238"/>
        <v>32.836363636363636</v>
      </c>
      <c r="O749" s="116">
        <f t="shared" si="239"/>
        <v>25.563636363636366</v>
      </c>
      <c r="P749" s="115">
        <f t="shared" si="240"/>
        <v>7.5249999999999995</v>
      </c>
      <c r="Q749" s="115">
        <f t="shared" si="241"/>
        <v>6.5249999999999995</v>
      </c>
      <c r="R749" s="121">
        <f t="shared" si="242"/>
        <v>-19.836363636363636</v>
      </c>
      <c r="S749" s="116">
        <f t="shared" si="243"/>
        <v>6.4750000000000005</v>
      </c>
      <c r="T749" s="116">
        <f t="shared" si="244"/>
        <v>0.63735267452402533</v>
      </c>
      <c r="U749" s="115">
        <f t="shared" si="234"/>
        <v>158.88335704125183</v>
      </c>
      <c r="V749" s="115">
        <f t="shared" si="245"/>
        <v>1029.6728307254623</v>
      </c>
      <c r="W749">
        <f t="shared" si="235"/>
        <v>1</v>
      </c>
      <c r="X749">
        <f t="shared" si="236"/>
        <v>0</v>
      </c>
      <c r="Y749">
        <f t="shared" si="251"/>
        <v>14.19</v>
      </c>
      <c r="AA749" s="122">
        <f t="shared" si="250"/>
        <v>39.99</v>
      </c>
      <c r="AB749" s="123">
        <f t="shared" si="246"/>
        <v>6.665</v>
      </c>
      <c r="AC749" s="123">
        <f t="shared" si="247"/>
        <v>6</v>
      </c>
    </row>
    <row r="750" spans="1:29" x14ac:dyDescent="0.25">
      <c r="A750" s="7" t="s">
        <v>457</v>
      </c>
      <c r="B750" s="7"/>
      <c r="C750" s="112" t="s">
        <v>471</v>
      </c>
      <c r="D750" s="7">
        <v>8.6</v>
      </c>
      <c r="E750" s="7">
        <v>6.3</v>
      </c>
      <c r="F750" s="7">
        <v>54.18</v>
      </c>
      <c r="G750" s="116">
        <f t="shared" si="237"/>
        <v>42.18</v>
      </c>
      <c r="H750" s="7">
        <v>19</v>
      </c>
      <c r="I750" s="7" t="s">
        <v>260</v>
      </c>
      <c r="J750" s="130">
        <v>1003</v>
      </c>
      <c r="K750" s="130" t="s">
        <v>472</v>
      </c>
      <c r="L750" s="115">
        <v>0</v>
      </c>
      <c r="M750" s="114">
        <f t="shared" si="248"/>
        <v>54.18</v>
      </c>
      <c r="N750" s="114">
        <f t="shared" si="238"/>
        <v>32.836363636363636</v>
      </c>
      <c r="O750" s="116">
        <f t="shared" si="239"/>
        <v>25.563636363636366</v>
      </c>
      <c r="P750" s="115">
        <f t="shared" si="240"/>
        <v>7.5249999999999995</v>
      </c>
      <c r="Q750" s="115">
        <f t="shared" si="241"/>
        <v>6.5249999999999995</v>
      </c>
      <c r="R750" s="121">
        <f t="shared" si="242"/>
        <v>-13.836363636363636</v>
      </c>
      <c r="S750" s="116">
        <f t="shared" si="243"/>
        <v>12.475000000000001</v>
      </c>
      <c r="T750" s="116">
        <f t="shared" si="244"/>
        <v>0.63735267452402533</v>
      </c>
      <c r="U750" s="115">
        <f t="shared" si="234"/>
        <v>158.88335704125183</v>
      </c>
      <c r="V750" s="115">
        <f t="shared" si="245"/>
        <v>1029.6728307254623</v>
      </c>
      <c r="W750">
        <f t="shared" si="235"/>
        <v>1</v>
      </c>
      <c r="X750">
        <f t="shared" si="236"/>
        <v>0</v>
      </c>
      <c r="Y750">
        <f t="shared" si="251"/>
        <v>14.19</v>
      </c>
      <c r="AA750" s="122">
        <f t="shared" si="250"/>
        <v>39.99</v>
      </c>
      <c r="AB750" s="123">
        <f t="shared" si="246"/>
        <v>6.665</v>
      </c>
      <c r="AC750" s="123">
        <f t="shared" si="247"/>
        <v>6</v>
      </c>
    </row>
    <row r="751" spans="1:29" x14ac:dyDescent="0.25">
      <c r="A751" s="7" t="s">
        <v>457</v>
      </c>
      <c r="B751" s="7"/>
      <c r="C751" s="112" t="s">
        <v>471</v>
      </c>
      <c r="D751" s="7">
        <v>8.6</v>
      </c>
      <c r="E751" s="7">
        <v>6.3</v>
      </c>
      <c r="F751" s="7">
        <v>54.18</v>
      </c>
      <c r="G751" s="116">
        <f t="shared" si="237"/>
        <v>42.18</v>
      </c>
      <c r="H751" s="7">
        <v>18</v>
      </c>
      <c r="I751" s="7" t="s">
        <v>260</v>
      </c>
      <c r="J751" s="130">
        <v>1102</v>
      </c>
      <c r="K751" s="130" t="s">
        <v>472</v>
      </c>
      <c r="L751" s="115">
        <v>0</v>
      </c>
      <c r="M751" s="114">
        <f t="shared" si="248"/>
        <v>54.18</v>
      </c>
      <c r="N751" s="114">
        <f t="shared" si="238"/>
        <v>32.836363636363636</v>
      </c>
      <c r="O751" s="116">
        <f t="shared" si="239"/>
        <v>25.563636363636366</v>
      </c>
      <c r="P751" s="115">
        <f t="shared" si="240"/>
        <v>7.5249999999999995</v>
      </c>
      <c r="Q751" s="115">
        <f t="shared" si="241"/>
        <v>6.5249999999999995</v>
      </c>
      <c r="R751" s="121">
        <f t="shared" si="242"/>
        <v>-14.836363636363636</v>
      </c>
      <c r="S751" s="116">
        <f t="shared" si="243"/>
        <v>11.475000000000001</v>
      </c>
      <c r="T751" s="116">
        <f t="shared" si="244"/>
        <v>0.63735267452402533</v>
      </c>
      <c r="U751" s="115">
        <f t="shared" si="234"/>
        <v>158.88335704125183</v>
      </c>
      <c r="V751" s="115">
        <f t="shared" si="245"/>
        <v>1029.6728307254623</v>
      </c>
      <c r="W751">
        <f t="shared" si="235"/>
        <v>1</v>
      </c>
      <c r="X751">
        <f t="shared" si="236"/>
        <v>0</v>
      </c>
      <c r="Y751">
        <f t="shared" si="251"/>
        <v>14.19</v>
      </c>
      <c r="AA751" s="122">
        <f t="shared" si="250"/>
        <v>39.99</v>
      </c>
      <c r="AB751" s="123">
        <f t="shared" si="246"/>
        <v>6.665</v>
      </c>
      <c r="AC751" s="123">
        <f t="shared" si="247"/>
        <v>6</v>
      </c>
    </row>
    <row r="752" spans="1:29" x14ac:dyDescent="0.25">
      <c r="A752" s="7" t="s">
        <v>457</v>
      </c>
      <c r="B752" s="7"/>
      <c r="C752" s="112" t="s">
        <v>473</v>
      </c>
      <c r="D752" s="7">
        <v>8</v>
      </c>
      <c r="E752" s="7">
        <v>6.6</v>
      </c>
      <c r="F752" s="7">
        <v>52.8</v>
      </c>
      <c r="G752" s="116">
        <f t="shared" si="237"/>
        <v>40.799999999999997</v>
      </c>
      <c r="H752" s="7">
        <v>34</v>
      </c>
      <c r="I752" s="7" t="s">
        <v>260</v>
      </c>
      <c r="J752" s="130">
        <v>603</v>
      </c>
      <c r="K752" s="130" t="s">
        <v>474</v>
      </c>
      <c r="L752" s="115">
        <v>0</v>
      </c>
      <c r="M752" s="114">
        <f t="shared" si="248"/>
        <v>52.8</v>
      </c>
      <c r="N752" s="114">
        <f t="shared" si="238"/>
        <v>32</v>
      </c>
      <c r="O752" s="116">
        <f t="shared" si="239"/>
        <v>24.727272727272727</v>
      </c>
      <c r="P752" s="115">
        <f t="shared" si="240"/>
        <v>7.333333333333333</v>
      </c>
      <c r="Q752" s="115">
        <f t="shared" si="241"/>
        <v>6.333333333333333</v>
      </c>
      <c r="R752" s="121">
        <f t="shared" si="242"/>
        <v>2</v>
      </c>
      <c r="S752" s="116">
        <f t="shared" si="243"/>
        <v>27.666666666666668</v>
      </c>
      <c r="T752" s="116">
        <f t="shared" si="244"/>
        <v>0.62962962962962965</v>
      </c>
      <c r="U752" s="115">
        <f t="shared" si="234"/>
        <v>162.05882352941177</v>
      </c>
      <c r="V752" s="115">
        <f t="shared" si="245"/>
        <v>1043.5294117647059</v>
      </c>
      <c r="W752">
        <f t="shared" si="235"/>
        <v>1</v>
      </c>
      <c r="X752">
        <f t="shared" si="236"/>
        <v>0</v>
      </c>
      <c r="Y752">
        <f t="shared" si="251"/>
        <v>13.2</v>
      </c>
      <c r="AA752" s="122">
        <f t="shared" si="250"/>
        <v>39.599999999999994</v>
      </c>
      <c r="AB752" s="123">
        <f t="shared" si="246"/>
        <v>6.5999999999999988</v>
      </c>
      <c r="AC752" s="123">
        <f t="shared" si="247"/>
        <v>6</v>
      </c>
    </row>
    <row r="753" spans="1:29" x14ac:dyDescent="0.25">
      <c r="A753" s="7" t="s">
        <v>457</v>
      </c>
      <c r="B753" s="7"/>
      <c r="C753" s="112" t="s">
        <v>473</v>
      </c>
      <c r="D753" s="7">
        <v>8</v>
      </c>
      <c r="E753" s="7">
        <v>6.6</v>
      </c>
      <c r="F753" s="7">
        <v>52.8</v>
      </c>
      <c r="G753" s="116">
        <f t="shared" si="237"/>
        <v>40.799999999999997</v>
      </c>
      <c r="H753" s="7">
        <v>27</v>
      </c>
      <c r="I753" s="7" t="s">
        <v>260</v>
      </c>
      <c r="J753" s="130">
        <v>703</v>
      </c>
      <c r="K753" s="130" t="s">
        <v>474</v>
      </c>
      <c r="L753" s="115">
        <v>0</v>
      </c>
      <c r="M753" s="114">
        <f t="shared" si="248"/>
        <v>52.8</v>
      </c>
      <c r="N753" s="114">
        <f t="shared" si="238"/>
        <v>32</v>
      </c>
      <c r="O753" s="116">
        <f t="shared" si="239"/>
        <v>24.727272727272727</v>
      </c>
      <c r="P753" s="115">
        <f t="shared" si="240"/>
        <v>7.333333333333333</v>
      </c>
      <c r="Q753" s="115">
        <f t="shared" si="241"/>
        <v>6.333333333333333</v>
      </c>
      <c r="R753" s="121">
        <f t="shared" si="242"/>
        <v>-5</v>
      </c>
      <c r="S753" s="116">
        <f t="shared" si="243"/>
        <v>20.666666666666668</v>
      </c>
      <c r="T753" s="116">
        <f t="shared" si="244"/>
        <v>0.62962962962962965</v>
      </c>
      <c r="U753" s="115">
        <f t="shared" si="234"/>
        <v>162.05882352941177</v>
      </c>
      <c r="V753" s="115">
        <f t="shared" si="245"/>
        <v>1043.5294117647059</v>
      </c>
      <c r="W753">
        <f t="shared" si="235"/>
        <v>1</v>
      </c>
      <c r="X753">
        <f t="shared" si="236"/>
        <v>0</v>
      </c>
      <c r="Y753">
        <f t="shared" si="251"/>
        <v>13.2</v>
      </c>
      <c r="AA753" s="122">
        <f t="shared" si="250"/>
        <v>39.599999999999994</v>
      </c>
      <c r="AB753" s="123">
        <f t="shared" si="246"/>
        <v>6.5999999999999988</v>
      </c>
      <c r="AC753" s="123">
        <f t="shared" si="247"/>
        <v>6</v>
      </c>
    </row>
    <row r="754" spans="1:29" x14ac:dyDescent="0.25">
      <c r="A754" s="7" t="s">
        <v>457</v>
      </c>
      <c r="B754" s="7"/>
      <c r="C754" s="112" t="s">
        <v>473</v>
      </c>
      <c r="D754" s="7">
        <v>8</v>
      </c>
      <c r="E754" s="7">
        <v>6.6</v>
      </c>
      <c r="F754" s="7">
        <v>52.8</v>
      </c>
      <c r="G754" s="116">
        <f t="shared" si="237"/>
        <v>40.799999999999997</v>
      </c>
      <c r="H754" s="7">
        <v>14</v>
      </c>
      <c r="I754" s="7" t="s">
        <v>260</v>
      </c>
      <c r="J754" s="130">
        <v>803</v>
      </c>
      <c r="K754" s="130" t="s">
        <v>474</v>
      </c>
      <c r="L754" s="115">
        <v>0</v>
      </c>
      <c r="M754" s="114">
        <f t="shared" si="248"/>
        <v>52.8</v>
      </c>
      <c r="N754" s="114">
        <f t="shared" si="238"/>
        <v>32</v>
      </c>
      <c r="O754" s="116">
        <f t="shared" si="239"/>
        <v>24.727272727272727</v>
      </c>
      <c r="P754" s="115">
        <f t="shared" si="240"/>
        <v>7.333333333333333</v>
      </c>
      <c r="Q754" s="115">
        <f t="shared" si="241"/>
        <v>6.333333333333333</v>
      </c>
      <c r="R754" s="121">
        <f t="shared" si="242"/>
        <v>-18</v>
      </c>
      <c r="S754" s="116">
        <f t="shared" si="243"/>
        <v>7.666666666666667</v>
      </c>
      <c r="T754" s="116">
        <f t="shared" si="244"/>
        <v>0.62962962962962965</v>
      </c>
      <c r="U754" s="115">
        <f t="shared" si="234"/>
        <v>162.05882352941177</v>
      </c>
      <c r="V754" s="115">
        <f t="shared" si="245"/>
        <v>1043.5294117647059</v>
      </c>
      <c r="W754">
        <f t="shared" si="235"/>
        <v>1</v>
      </c>
      <c r="X754">
        <f t="shared" si="236"/>
        <v>0</v>
      </c>
      <c r="Y754">
        <f t="shared" si="251"/>
        <v>13.2</v>
      </c>
      <c r="AA754" s="122">
        <f t="shared" si="250"/>
        <v>39.599999999999994</v>
      </c>
      <c r="AB754" s="123">
        <f t="shared" si="246"/>
        <v>6.5999999999999988</v>
      </c>
      <c r="AC754" s="123">
        <f t="shared" si="247"/>
        <v>6</v>
      </c>
    </row>
    <row r="755" spans="1:29" x14ac:dyDescent="0.25">
      <c r="A755" s="7" t="s">
        <v>457</v>
      </c>
      <c r="B755" s="7"/>
      <c r="C755" s="112" t="s">
        <v>473</v>
      </c>
      <c r="D755" s="7">
        <v>8</v>
      </c>
      <c r="E755" s="7">
        <v>6.6</v>
      </c>
      <c r="F755" s="7">
        <v>52.8</v>
      </c>
      <c r="G755" s="116">
        <f t="shared" si="237"/>
        <v>40.799999999999997</v>
      </c>
      <c r="H755" s="7">
        <v>15</v>
      </c>
      <c r="I755" s="7" t="s">
        <v>260</v>
      </c>
      <c r="J755" s="130">
        <v>804</v>
      </c>
      <c r="K755" s="130" t="s">
        <v>474</v>
      </c>
      <c r="L755" s="115">
        <v>0</v>
      </c>
      <c r="M755" s="114">
        <f t="shared" si="248"/>
        <v>52.8</v>
      </c>
      <c r="N755" s="114">
        <f t="shared" si="238"/>
        <v>32</v>
      </c>
      <c r="O755" s="116">
        <f t="shared" si="239"/>
        <v>24.727272727272727</v>
      </c>
      <c r="P755" s="115">
        <f t="shared" si="240"/>
        <v>7.333333333333333</v>
      </c>
      <c r="Q755" s="115">
        <f t="shared" si="241"/>
        <v>6.333333333333333</v>
      </c>
      <c r="R755" s="121">
        <f t="shared" si="242"/>
        <v>-17</v>
      </c>
      <c r="S755" s="116">
        <f t="shared" si="243"/>
        <v>8.6666666666666679</v>
      </c>
      <c r="T755" s="116">
        <f t="shared" si="244"/>
        <v>0.62962962962962965</v>
      </c>
      <c r="U755" s="115">
        <f t="shared" si="234"/>
        <v>162.05882352941177</v>
      </c>
      <c r="V755" s="115">
        <f t="shared" si="245"/>
        <v>1043.5294117647059</v>
      </c>
      <c r="W755">
        <f t="shared" si="235"/>
        <v>1</v>
      </c>
      <c r="X755">
        <f t="shared" si="236"/>
        <v>0</v>
      </c>
      <c r="Y755">
        <f t="shared" si="251"/>
        <v>13.2</v>
      </c>
      <c r="AA755" s="122">
        <f t="shared" si="250"/>
        <v>39.599999999999994</v>
      </c>
      <c r="AB755" s="123">
        <f t="shared" si="246"/>
        <v>6.5999999999999988</v>
      </c>
      <c r="AC755" s="123">
        <f t="shared" si="247"/>
        <v>6</v>
      </c>
    </row>
    <row r="756" spans="1:29" x14ac:dyDescent="0.25">
      <c r="A756" s="7" t="s">
        <v>457</v>
      </c>
      <c r="B756" s="7"/>
      <c r="C756" s="112" t="s">
        <v>473</v>
      </c>
      <c r="D756" s="7">
        <v>8</v>
      </c>
      <c r="E756" s="7">
        <v>6.6</v>
      </c>
      <c r="F756" s="7">
        <v>52.8</v>
      </c>
      <c r="G756" s="116">
        <f t="shared" si="237"/>
        <v>40.799999999999997</v>
      </c>
      <c r="H756" s="7">
        <v>17</v>
      </c>
      <c r="I756" s="7" t="s">
        <v>260</v>
      </c>
      <c r="J756" s="130">
        <v>903</v>
      </c>
      <c r="K756" s="130" t="s">
        <v>474</v>
      </c>
      <c r="L756" s="115">
        <v>0</v>
      </c>
      <c r="M756" s="114">
        <f t="shared" si="248"/>
        <v>52.8</v>
      </c>
      <c r="N756" s="114">
        <f t="shared" si="238"/>
        <v>32</v>
      </c>
      <c r="O756" s="116">
        <f t="shared" si="239"/>
        <v>24.727272727272727</v>
      </c>
      <c r="P756" s="115">
        <f t="shared" si="240"/>
        <v>7.333333333333333</v>
      </c>
      <c r="Q756" s="115">
        <f t="shared" si="241"/>
        <v>6.333333333333333</v>
      </c>
      <c r="R756" s="121">
        <f t="shared" si="242"/>
        <v>-15</v>
      </c>
      <c r="S756" s="116">
        <f t="shared" si="243"/>
        <v>10.666666666666668</v>
      </c>
      <c r="T756" s="116">
        <f t="shared" si="244"/>
        <v>0.62962962962962965</v>
      </c>
      <c r="U756" s="115">
        <f t="shared" si="234"/>
        <v>162.05882352941177</v>
      </c>
      <c r="V756" s="115">
        <f t="shared" si="245"/>
        <v>1043.5294117647059</v>
      </c>
      <c r="W756">
        <f t="shared" si="235"/>
        <v>1</v>
      </c>
      <c r="X756">
        <f t="shared" si="236"/>
        <v>0</v>
      </c>
      <c r="Y756">
        <f t="shared" si="251"/>
        <v>13.2</v>
      </c>
      <c r="AA756" s="122">
        <f t="shared" si="250"/>
        <v>39.599999999999994</v>
      </c>
      <c r="AB756" s="123">
        <f t="shared" si="246"/>
        <v>6.5999999999999988</v>
      </c>
      <c r="AC756" s="123">
        <f t="shared" si="247"/>
        <v>6</v>
      </c>
    </row>
    <row r="757" spans="1:29" x14ac:dyDescent="0.25">
      <c r="A757" s="7" t="s">
        <v>457</v>
      </c>
      <c r="B757" s="7"/>
      <c r="C757" s="112" t="s">
        <v>473</v>
      </c>
      <c r="D757" s="7">
        <v>8</v>
      </c>
      <c r="E757" s="7">
        <v>6.6</v>
      </c>
      <c r="F757" s="7">
        <v>52.8</v>
      </c>
      <c r="G757" s="116">
        <f t="shared" si="237"/>
        <v>40.799999999999997</v>
      </c>
      <c r="H757" s="7">
        <v>13</v>
      </c>
      <c r="I757" s="7" t="s">
        <v>260</v>
      </c>
      <c r="J757" s="130">
        <v>904</v>
      </c>
      <c r="K757" s="130" t="s">
        <v>474</v>
      </c>
      <c r="L757" s="115">
        <v>0</v>
      </c>
      <c r="M757" s="114">
        <f t="shared" si="248"/>
        <v>52.8</v>
      </c>
      <c r="N757" s="114">
        <f t="shared" si="238"/>
        <v>32</v>
      </c>
      <c r="O757" s="116">
        <f t="shared" si="239"/>
        <v>24.727272727272727</v>
      </c>
      <c r="P757" s="115">
        <f t="shared" si="240"/>
        <v>7.333333333333333</v>
      </c>
      <c r="Q757" s="115">
        <f t="shared" si="241"/>
        <v>6.333333333333333</v>
      </c>
      <c r="R757" s="121">
        <f t="shared" si="242"/>
        <v>-19</v>
      </c>
      <c r="S757" s="116">
        <f t="shared" si="243"/>
        <v>6.666666666666667</v>
      </c>
      <c r="T757" s="116">
        <f t="shared" si="244"/>
        <v>0.62962962962962965</v>
      </c>
      <c r="U757" s="115">
        <f t="shared" si="234"/>
        <v>162.05882352941177</v>
      </c>
      <c r="V757" s="115">
        <f t="shared" si="245"/>
        <v>1043.5294117647059</v>
      </c>
      <c r="W757">
        <f t="shared" si="235"/>
        <v>1</v>
      </c>
      <c r="X757">
        <f t="shared" si="236"/>
        <v>0</v>
      </c>
      <c r="Y757">
        <f t="shared" si="251"/>
        <v>13.2</v>
      </c>
      <c r="AA757" s="122">
        <f t="shared" si="250"/>
        <v>39.599999999999994</v>
      </c>
      <c r="AB757" s="123">
        <f t="shared" si="246"/>
        <v>6.5999999999999988</v>
      </c>
      <c r="AC757" s="123">
        <f t="shared" si="247"/>
        <v>6</v>
      </c>
    </row>
    <row r="758" spans="1:29" x14ac:dyDescent="0.25">
      <c r="A758" s="7" t="s">
        <v>457</v>
      </c>
      <c r="B758" s="7"/>
      <c r="C758" s="112" t="s">
        <v>473</v>
      </c>
      <c r="D758" s="7">
        <v>8</v>
      </c>
      <c r="E758" s="7">
        <v>6.6</v>
      </c>
      <c r="F758" s="7">
        <v>52.8</v>
      </c>
      <c r="G758" s="116">
        <f t="shared" si="237"/>
        <v>40.799999999999997</v>
      </c>
      <c r="H758" s="7">
        <v>19</v>
      </c>
      <c r="I758" s="7" t="s">
        <v>260</v>
      </c>
      <c r="J758" s="130">
        <v>1003</v>
      </c>
      <c r="K758" s="130" t="s">
        <v>474</v>
      </c>
      <c r="L758" s="115">
        <v>0</v>
      </c>
      <c r="M758" s="114">
        <f t="shared" si="248"/>
        <v>52.8</v>
      </c>
      <c r="N758" s="114">
        <f t="shared" si="238"/>
        <v>32</v>
      </c>
      <c r="O758" s="116">
        <f t="shared" si="239"/>
        <v>24.727272727272727</v>
      </c>
      <c r="P758" s="115">
        <f t="shared" si="240"/>
        <v>7.333333333333333</v>
      </c>
      <c r="Q758" s="115">
        <f t="shared" si="241"/>
        <v>6.333333333333333</v>
      </c>
      <c r="R758" s="121">
        <f t="shared" si="242"/>
        <v>-13</v>
      </c>
      <c r="S758" s="116">
        <f t="shared" si="243"/>
        <v>12.666666666666668</v>
      </c>
      <c r="T758" s="116">
        <f t="shared" si="244"/>
        <v>0.62962962962962965</v>
      </c>
      <c r="U758" s="115">
        <f t="shared" si="234"/>
        <v>162.05882352941177</v>
      </c>
      <c r="V758" s="115">
        <f t="shared" si="245"/>
        <v>1043.5294117647059</v>
      </c>
      <c r="W758">
        <f t="shared" si="235"/>
        <v>1</v>
      </c>
      <c r="X758">
        <f t="shared" si="236"/>
        <v>0</v>
      </c>
      <c r="Y758">
        <f t="shared" si="251"/>
        <v>13.2</v>
      </c>
      <c r="AA758" s="122">
        <f t="shared" si="250"/>
        <v>39.599999999999994</v>
      </c>
      <c r="AB758" s="123">
        <f t="shared" si="246"/>
        <v>6.5999999999999988</v>
      </c>
      <c r="AC758" s="123">
        <f t="shared" si="247"/>
        <v>6</v>
      </c>
    </row>
    <row r="759" spans="1:29" x14ac:dyDescent="0.25">
      <c r="A759" s="7" t="s">
        <v>457</v>
      </c>
      <c r="B759" s="7"/>
      <c r="C759" s="112" t="s">
        <v>473</v>
      </c>
      <c r="D759" s="7">
        <v>8</v>
      </c>
      <c r="E759" s="7">
        <v>6.6</v>
      </c>
      <c r="F759" s="7">
        <v>52.8</v>
      </c>
      <c r="G759" s="116">
        <f t="shared" si="237"/>
        <v>40.799999999999997</v>
      </c>
      <c r="H759" s="7">
        <v>18</v>
      </c>
      <c r="I759" s="7" t="s">
        <v>260</v>
      </c>
      <c r="J759" s="130">
        <v>1102</v>
      </c>
      <c r="K759" s="130" t="s">
        <v>474</v>
      </c>
      <c r="L759" s="115">
        <v>0</v>
      </c>
      <c r="M759" s="114">
        <f t="shared" si="248"/>
        <v>52.8</v>
      </c>
      <c r="N759" s="114">
        <f t="shared" si="238"/>
        <v>32</v>
      </c>
      <c r="O759" s="116">
        <f t="shared" si="239"/>
        <v>24.727272727272727</v>
      </c>
      <c r="P759" s="115">
        <f t="shared" si="240"/>
        <v>7.333333333333333</v>
      </c>
      <c r="Q759" s="115">
        <f t="shared" si="241"/>
        <v>6.333333333333333</v>
      </c>
      <c r="R759" s="121">
        <f t="shared" si="242"/>
        <v>-14</v>
      </c>
      <c r="S759" s="116">
        <f t="shared" si="243"/>
        <v>11.666666666666668</v>
      </c>
      <c r="T759" s="116">
        <f t="shared" si="244"/>
        <v>0.62962962962962965</v>
      </c>
      <c r="U759" s="115">
        <f t="shared" si="234"/>
        <v>162.05882352941177</v>
      </c>
      <c r="V759" s="115">
        <f t="shared" si="245"/>
        <v>1043.5294117647059</v>
      </c>
      <c r="W759">
        <f t="shared" si="235"/>
        <v>1</v>
      </c>
      <c r="X759">
        <f t="shared" si="236"/>
        <v>0</v>
      </c>
      <c r="Y759">
        <f t="shared" si="251"/>
        <v>13.2</v>
      </c>
      <c r="AA759" s="122">
        <f t="shared" si="250"/>
        <v>39.599999999999994</v>
      </c>
      <c r="AB759" s="123">
        <f t="shared" si="246"/>
        <v>6.5999999999999988</v>
      </c>
      <c r="AC759" s="123">
        <f t="shared" si="247"/>
        <v>6</v>
      </c>
    </row>
    <row r="760" spans="1:29" x14ac:dyDescent="0.25">
      <c r="A760" s="7" t="s">
        <v>457</v>
      </c>
      <c r="B760" s="7"/>
      <c r="C760" s="112"/>
      <c r="D760" s="7">
        <v>6.08</v>
      </c>
      <c r="E760" s="7">
        <v>6.3</v>
      </c>
      <c r="F760" s="7">
        <v>38.304000000000002</v>
      </c>
      <c r="G760" s="116">
        <f t="shared" si="237"/>
        <v>26.304000000000002</v>
      </c>
      <c r="H760" s="7">
        <v>28</v>
      </c>
      <c r="I760" s="7" t="s">
        <v>260</v>
      </c>
      <c r="J760" s="130" t="s">
        <v>262</v>
      </c>
      <c r="K760" s="130" t="s">
        <v>475</v>
      </c>
      <c r="L760" s="115">
        <v>0</v>
      </c>
      <c r="M760" s="114">
        <f t="shared" si="248"/>
        <v>38.304000000000002</v>
      </c>
      <c r="N760" s="114">
        <f t="shared" si="238"/>
        <v>23.214545454545458</v>
      </c>
      <c r="O760" s="116">
        <f t="shared" si="239"/>
        <v>15.941818181818183</v>
      </c>
      <c r="P760" s="115">
        <f t="shared" si="240"/>
        <v>5.32</v>
      </c>
      <c r="Q760" s="115">
        <f t="shared" si="241"/>
        <v>4.32</v>
      </c>
      <c r="R760" s="121">
        <f t="shared" si="242"/>
        <v>4.7854545454545416</v>
      </c>
      <c r="S760" s="116">
        <f t="shared" si="243"/>
        <v>23.68</v>
      </c>
      <c r="T760" s="116">
        <f t="shared" si="244"/>
        <v>0.52290076335877866</v>
      </c>
      <c r="U760" s="115">
        <f t="shared" si="234"/>
        <v>215.54744525547443</v>
      </c>
      <c r="V760" s="115">
        <f t="shared" si="245"/>
        <v>1276.9343065693429</v>
      </c>
      <c r="W760">
        <f t="shared" si="235"/>
        <v>0</v>
      </c>
      <c r="X760">
        <f t="shared" si="236"/>
        <v>1</v>
      </c>
      <c r="Y760">
        <v>0</v>
      </c>
      <c r="Z760">
        <f>+E760*1.65</f>
        <v>10.395</v>
      </c>
      <c r="AA760" s="122">
        <f>+F760-Z760</f>
        <v>27.909000000000002</v>
      </c>
      <c r="AB760" s="123">
        <f t="shared" si="246"/>
        <v>4.6515000000000004</v>
      </c>
      <c r="AC760" s="123">
        <f t="shared" si="247"/>
        <v>4</v>
      </c>
    </row>
    <row r="761" spans="1:29" x14ac:dyDescent="0.25">
      <c r="A761" s="7" t="s">
        <v>457</v>
      </c>
      <c r="B761" s="7"/>
      <c r="C761" s="112"/>
      <c r="D761" s="7">
        <v>8.06</v>
      </c>
      <c r="E761" s="7">
        <v>6.4</v>
      </c>
      <c r="F761" s="7">
        <v>51.584000000000003</v>
      </c>
      <c r="G761" s="116">
        <f t="shared" si="237"/>
        <v>39.584000000000003</v>
      </c>
      <c r="H761" s="129">
        <f>+G761/1.2</f>
        <v>32.986666666666672</v>
      </c>
      <c r="I761" s="207" t="s">
        <v>591</v>
      </c>
      <c r="J761" s="130"/>
      <c r="K761" s="130" t="s">
        <v>476</v>
      </c>
      <c r="L761" s="115">
        <v>0</v>
      </c>
      <c r="M761" s="114">
        <f t="shared" si="248"/>
        <v>51.584000000000003</v>
      </c>
      <c r="N761" s="114">
        <f t="shared" si="238"/>
        <v>31.263030303030305</v>
      </c>
      <c r="O761" s="116">
        <f t="shared" si="239"/>
        <v>23.990303030303032</v>
      </c>
      <c r="P761" s="115">
        <f t="shared" si="240"/>
        <v>7.1644444444444444</v>
      </c>
      <c r="Q761" s="115">
        <f t="shared" si="241"/>
        <v>6.1644444444444444</v>
      </c>
      <c r="R761" s="121">
        <f t="shared" si="242"/>
        <v>1.7236363636363663</v>
      </c>
      <c r="S761" s="116">
        <f t="shared" si="243"/>
        <v>26.822222222222226</v>
      </c>
      <c r="T761" s="116">
        <f t="shared" si="244"/>
        <v>0.62254655259184699</v>
      </c>
      <c r="U761" s="115">
        <f t="shared" si="234"/>
        <v>165.04042037186741</v>
      </c>
      <c r="V761" s="115">
        <f t="shared" si="245"/>
        <v>1056.5400161681487</v>
      </c>
      <c r="W761">
        <f t="shared" si="235"/>
        <v>1</v>
      </c>
      <c r="X761">
        <f t="shared" si="236"/>
        <v>0</v>
      </c>
      <c r="Y761">
        <f>+D761*1.65</f>
        <v>13.298999999999999</v>
      </c>
      <c r="AA761" s="122">
        <f t="shared" ref="AA761:AA806" si="252">+F761-Y761</f>
        <v>38.285000000000004</v>
      </c>
      <c r="AB761" s="123">
        <f t="shared" si="246"/>
        <v>6.3808333333333342</v>
      </c>
      <c r="AC761" s="123">
        <f t="shared" si="247"/>
        <v>6</v>
      </c>
    </row>
    <row r="762" spans="1:29" x14ac:dyDescent="0.25">
      <c r="A762" s="7" t="s">
        <v>457</v>
      </c>
      <c r="B762" s="7"/>
      <c r="C762" s="131">
        <v>1</v>
      </c>
      <c r="D762" s="7">
        <v>8</v>
      </c>
      <c r="E762" s="7">
        <v>8</v>
      </c>
      <c r="F762" s="7">
        <v>64</v>
      </c>
      <c r="G762" s="116">
        <f t="shared" si="237"/>
        <v>52</v>
      </c>
      <c r="H762" s="7">
        <v>17</v>
      </c>
      <c r="I762" s="7" t="s">
        <v>260</v>
      </c>
      <c r="J762" s="130">
        <v>1101</v>
      </c>
      <c r="K762" s="130"/>
      <c r="L762" s="115">
        <v>0</v>
      </c>
      <c r="M762" s="114">
        <f t="shared" si="248"/>
        <v>64</v>
      </c>
      <c r="N762" s="114">
        <f t="shared" si="238"/>
        <v>38.787878787878789</v>
      </c>
      <c r="O762" s="116">
        <f t="shared" si="239"/>
        <v>31.515151515151516</v>
      </c>
      <c r="P762" s="115">
        <f t="shared" si="240"/>
        <v>8.8888888888888893</v>
      </c>
      <c r="Q762" s="115">
        <f t="shared" si="241"/>
        <v>7.8888888888888893</v>
      </c>
      <c r="R762" s="121">
        <f t="shared" si="242"/>
        <v>-21.787878787878789</v>
      </c>
      <c r="S762" s="116">
        <f t="shared" si="243"/>
        <v>9.1111111111111107</v>
      </c>
      <c r="T762" s="116">
        <f t="shared" si="244"/>
        <v>0.68421052631578949</v>
      </c>
      <c r="U762" s="115">
        <f t="shared" si="234"/>
        <v>141.15384615384616</v>
      </c>
      <c r="V762" s="115">
        <f t="shared" si="245"/>
        <v>952.30769230769238</v>
      </c>
      <c r="W762">
        <f t="shared" si="235"/>
        <v>0</v>
      </c>
      <c r="X762">
        <f t="shared" si="236"/>
        <v>0</v>
      </c>
      <c r="Y762">
        <v>0</v>
      </c>
      <c r="AA762" s="122">
        <f t="shared" si="252"/>
        <v>64</v>
      </c>
      <c r="AB762" s="123">
        <f t="shared" si="246"/>
        <v>10.666666666666666</v>
      </c>
      <c r="AC762" s="123">
        <f t="shared" si="247"/>
        <v>10</v>
      </c>
    </row>
    <row r="763" spans="1:29" x14ac:dyDescent="0.25">
      <c r="A763" s="7" t="s">
        <v>457</v>
      </c>
      <c r="B763" s="7"/>
      <c r="C763" s="131">
        <v>2</v>
      </c>
      <c r="D763" s="7">
        <v>8</v>
      </c>
      <c r="E763" s="7">
        <v>8</v>
      </c>
      <c r="F763" s="7">
        <v>64</v>
      </c>
      <c r="G763" s="116">
        <f t="shared" si="237"/>
        <v>52</v>
      </c>
      <c r="H763" s="7">
        <v>27</v>
      </c>
      <c r="I763" s="7" t="s">
        <v>260</v>
      </c>
      <c r="J763" s="130" t="s">
        <v>304</v>
      </c>
      <c r="K763" s="130"/>
      <c r="L763" s="115">
        <v>0</v>
      </c>
      <c r="M763" s="114">
        <f t="shared" si="248"/>
        <v>64</v>
      </c>
      <c r="N763" s="114">
        <f t="shared" si="238"/>
        <v>38.787878787878789</v>
      </c>
      <c r="O763" s="116">
        <f t="shared" si="239"/>
        <v>31.515151515151516</v>
      </c>
      <c r="P763" s="115">
        <f t="shared" si="240"/>
        <v>8.8888888888888893</v>
      </c>
      <c r="Q763" s="115">
        <f t="shared" si="241"/>
        <v>7.8888888888888893</v>
      </c>
      <c r="R763" s="121">
        <f t="shared" si="242"/>
        <v>-11.787878787878789</v>
      </c>
      <c r="S763" s="116">
        <f t="shared" si="243"/>
        <v>19.111111111111111</v>
      </c>
      <c r="T763" s="116">
        <f t="shared" si="244"/>
        <v>0.68421052631578949</v>
      </c>
      <c r="U763" s="115">
        <f t="shared" si="234"/>
        <v>141.15384615384616</v>
      </c>
      <c r="V763" s="115">
        <f t="shared" si="245"/>
        <v>952.30769230769238</v>
      </c>
      <c r="W763">
        <f t="shared" si="235"/>
        <v>0</v>
      </c>
      <c r="X763">
        <f t="shared" si="236"/>
        <v>0</v>
      </c>
      <c r="Y763">
        <v>0</v>
      </c>
      <c r="AA763" s="122">
        <f t="shared" si="252"/>
        <v>64</v>
      </c>
      <c r="AB763" s="123">
        <f t="shared" si="246"/>
        <v>10.666666666666666</v>
      </c>
      <c r="AC763" s="123">
        <f t="shared" si="247"/>
        <v>10</v>
      </c>
    </row>
    <row r="764" spans="1:29" x14ac:dyDescent="0.25">
      <c r="A764" s="7" t="s">
        <v>457</v>
      </c>
      <c r="B764" s="7"/>
      <c r="C764" s="131">
        <v>3</v>
      </c>
      <c r="D764" s="7">
        <v>8</v>
      </c>
      <c r="E764" s="7">
        <v>8</v>
      </c>
      <c r="F764" s="7">
        <v>64</v>
      </c>
      <c r="G764" s="116">
        <f t="shared" si="237"/>
        <v>52</v>
      </c>
      <c r="H764" s="7">
        <v>22</v>
      </c>
      <c r="I764" s="7" t="s">
        <v>260</v>
      </c>
      <c r="J764" s="130">
        <v>902</v>
      </c>
      <c r="K764" s="130"/>
      <c r="L764" s="115">
        <v>0</v>
      </c>
      <c r="M764" s="114">
        <f t="shared" si="248"/>
        <v>64</v>
      </c>
      <c r="N764" s="114">
        <f t="shared" si="238"/>
        <v>38.787878787878789</v>
      </c>
      <c r="O764" s="116">
        <f t="shared" si="239"/>
        <v>31.515151515151516</v>
      </c>
      <c r="P764" s="115">
        <f t="shared" si="240"/>
        <v>8.8888888888888893</v>
      </c>
      <c r="Q764" s="115">
        <f t="shared" si="241"/>
        <v>7.8888888888888893</v>
      </c>
      <c r="R764" s="121">
        <f t="shared" si="242"/>
        <v>-16.787878787878789</v>
      </c>
      <c r="S764" s="116">
        <f t="shared" si="243"/>
        <v>14.111111111111111</v>
      </c>
      <c r="T764" s="116">
        <f t="shared" si="244"/>
        <v>0.68421052631578949</v>
      </c>
      <c r="U764" s="115">
        <f t="shared" si="234"/>
        <v>141.15384615384616</v>
      </c>
      <c r="V764" s="115">
        <f t="shared" si="245"/>
        <v>952.30769230769238</v>
      </c>
      <c r="W764">
        <f t="shared" si="235"/>
        <v>0</v>
      </c>
      <c r="X764">
        <f t="shared" si="236"/>
        <v>0</v>
      </c>
      <c r="Y764">
        <v>0</v>
      </c>
      <c r="AA764" s="122">
        <f t="shared" si="252"/>
        <v>64</v>
      </c>
      <c r="AB764" s="123">
        <f t="shared" si="246"/>
        <v>10.666666666666666</v>
      </c>
      <c r="AC764" s="123">
        <f t="shared" si="247"/>
        <v>10</v>
      </c>
    </row>
    <row r="765" spans="1:29" x14ac:dyDescent="0.25">
      <c r="A765" s="7" t="s">
        <v>457</v>
      </c>
      <c r="B765" s="7"/>
      <c r="C765" s="131">
        <v>4</v>
      </c>
      <c r="D765" s="7">
        <v>8</v>
      </c>
      <c r="E765" s="7">
        <v>8</v>
      </c>
      <c r="F765" s="7">
        <v>64</v>
      </c>
      <c r="G765" s="116">
        <f t="shared" si="237"/>
        <v>52</v>
      </c>
      <c r="H765" s="7">
        <v>21</v>
      </c>
      <c r="I765" s="7" t="s">
        <v>260</v>
      </c>
      <c r="J765" s="130">
        <v>1001</v>
      </c>
      <c r="K765" s="130"/>
      <c r="L765" s="115">
        <v>0</v>
      </c>
      <c r="M765" s="114">
        <f t="shared" si="248"/>
        <v>64</v>
      </c>
      <c r="N765" s="114">
        <f t="shared" si="238"/>
        <v>38.787878787878789</v>
      </c>
      <c r="O765" s="116">
        <f t="shared" si="239"/>
        <v>31.515151515151516</v>
      </c>
      <c r="P765" s="115">
        <f t="shared" si="240"/>
        <v>8.8888888888888893</v>
      </c>
      <c r="Q765" s="115">
        <f t="shared" si="241"/>
        <v>7.8888888888888893</v>
      </c>
      <c r="R765" s="121">
        <f t="shared" si="242"/>
        <v>-17.787878787878789</v>
      </c>
      <c r="S765" s="116">
        <f t="shared" si="243"/>
        <v>13.111111111111111</v>
      </c>
      <c r="T765" s="116">
        <f t="shared" si="244"/>
        <v>0.68421052631578949</v>
      </c>
      <c r="U765" s="115">
        <f t="shared" si="234"/>
        <v>141.15384615384616</v>
      </c>
      <c r="V765" s="115">
        <f t="shared" si="245"/>
        <v>952.30769230769238</v>
      </c>
      <c r="W765">
        <f t="shared" si="235"/>
        <v>0</v>
      </c>
      <c r="X765">
        <f t="shared" si="236"/>
        <v>0</v>
      </c>
      <c r="Y765">
        <v>0</v>
      </c>
      <c r="AA765" s="122">
        <f t="shared" si="252"/>
        <v>64</v>
      </c>
      <c r="AB765" s="123">
        <f t="shared" si="246"/>
        <v>10.666666666666666</v>
      </c>
      <c r="AC765" s="123">
        <f t="shared" si="247"/>
        <v>10</v>
      </c>
    </row>
    <row r="766" spans="1:29" x14ac:dyDescent="0.25">
      <c r="A766" s="7" t="s">
        <v>457</v>
      </c>
      <c r="B766" s="7"/>
      <c r="C766" s="131">
        <v>5</v>
      </c>
      <c r="D766" s="7">
        <v>8</v>
      </c>
      <c r="E766" s="7">
        <v>8</v>
      </c>
      <c r="F766" s="7">
        <v>64</v>
      </c>
      <c r="G766" s="116">
        <f t="shared" si="237"/>
        <v>52</v>
      </c>
      <c r="H766" s="7">
        <v>19</v>
      </c>
      <c r="I766" s="7" t="s">
        <v>260</v>
      </c>
      <c r="J766" s="130">
        <v>1002</v>
      </c>
      <c r="K766" s="130"/>
      <c r="L766" s="115">
        <v>0</v>
      </c>
      <c r="M766" s="114">
        <f t="shared" si="248"/>
        <v>64</v>
      </c>
      <c r="N766" s="114">
        <f t="shared" si="238"/>
        <v>38.787878787878789</v>
      </c>
      <c r="O766" s="116">
        <f t="shared" si="239"/>
        <v>31.515151515151516</v>
      </c>
      <c r="P766" s="115">
        <f t="shared" si="240"/>
        <v>8.8888888888888893</v>
      </c>
      <c r="Q766" s="115">
        <f t="shared" si="241"/>
        <v>7.8888888888888893</v>
      </c>
      <c r="R766" s="121">
        <f t="shared" si="242"/>
        <v>-19.787878787878789</v>
      </c>
      <c r="S766" s="116">
        <f t="shared" si="243"/>
        <v>11.111111111111111</v>
      </c>
      <c r="T766" s="116">
        <f t="shared" si="244"/>
        <v>0.68421052631578949</v>
      </c>
      <c r="U766" s="115">
        <f t="shared" si="234"/>
        <v>141.15384615384616</v>
      </c>
      <c r="V766" s="115">
        <f t="shared" si="245"/>
        <v>952.30769230769238</v>
      </c>
      <c r="W766">
        <f t="shared" si="235"/>
        <v>0</v>
      </c>
      <c r="X766">
        <f t="shared" si="236"/>
        <v>0</v>
      </c>
      <c r="Y766">
        <v>0</v>
      </c>
      <c r="AA766" s="122">
        <f t="shared" si="252"/>
        <v>64</v>
      </c>
      <c r="AB766" s="123">
        <f t="shared" si="246"/>
        <v>10.666666666666666</v>
      </c>
      <c r="AC766" s="123">
        <f t="shared" si="247"/>
        <v>10</v>
      </c>
    </row>
    <row r="767" spans="1:29" x14ac:dyDescent="0.25">
      <c r="A767" s="7" t="s">
        <v>457</v>
      </c>
      <c r="B767" s="7"/>
      <c r="C767" s="131">
        <v>6</v>
      </c>
      <c r="D767" s="7">
        <v>8</v>
      </c>
      <c r="E767" s="7">
        <v>8</v>
      </c>
      <c r="F767" s="7">
        <v>64</v>
      </c>
      <c r="G767" s="116">
        <f t="shared" si="237"/>
        <v>52</v>
      </c>
      <c r="H767" s="129">
        <f>+G767/1.2</f>
        <v>43.333333333333336</v>
      </c>
      <c r="I767" s="7" t="s">
        <v>260</v>
      </c>
      <c r="J767" s="130"/>
      <c r="K767" s="130" t="s">
        <v>477</v>
      </c>
      <c r="L767" s="115">
        <v>0</v>
      </c>
      <c r="M767" s="114">
        <f t="shared" si="248"/>
        <v>64</v>
      </c>
      <c r="N767" s="114">
        <f t="shared" si="238"/>
        <v>38.787878787878789</v>
      </c>
      <c r="O767" s="116">
        <f t="shared" si="239"/>
        <v>31.515151515151516</v>
      </c>
      <c r="P767" s="115">
        <f t="shared" si="240"/>
        <v>8.8888888888888893</v>
      </c>
      <c r="Q767" s="115">
        <f t="shared" si="241"/>
        <v>7.8888888888888893</v>
      </c>
      <c r="R767" s="121">
        <f t="shared" si="242"/>
        <v>4.5454545454545467</v>
      </c>
      <c r="S767" s="116">
        <f t="shared" si="243"/>
        <v>35.444444444444443</v>
      </c>
      <c r="T767" s="116">
        <f t="shared" si="244"/>
        <v>0.68421052631578949</v>
      </c>
      <c r="U767" s="115">
        <f t="shared" si="234"/>
        <v>141.15384615384616</v>
      </c>
      <c r="V767" s="115">
        <f t="shared" si="245"/>
        <v>952.30769230769238</v>
      </c>
      <c r="W767">
        <f t="shared" si="235"/>
        <v>0</v>
      </c>
      <c r="X767">
        <f t="shared" si="236"/>
        <v>0</v>
      </c>
      <c r="Y767">
        <v>0</v>
      </c>
      <c r="AA767" s="122">
        <f t="shared" si="252"/>
        <v>64</v>
      </c>
      <c r="AB767" s="123">
        <f t="shared" si="246"/>
        <v>10.666666666666666</v>
      </c>
      <c r="AC767" s="123">
        <f t="shared" si="247"/>
        <v>10</v>
      </c>
    </row>
    <row r="768" spans="1:29" x14ac:dyDescent="0.25">
      <c r="A768" s="7" t="s">
        <v>457</v>
      </c>
      <c r="B768" s="7"/>
      <c r="C768" s="131">
        <v>1</v>
      </c>
      <c r="D768" s="7">
        <v>8</v>
      </c>
      <c r="E768" s="7">
        <v>8</v>
      </c>
      <c r="F768" s="7">
        <v>64</v>
      </c>
      <c r="G768" s="116">
        <f t="shared" si="237"/>
        <v>52</v>
      </c>
      <c r="H768" s="7">
        <v>12</v>
      </c>
      <c r="I768" s="7" t="s">
        <v>299</v>
      </c>
      <c r="J768" s="130" t="s">
        <v>302</v>
      </c>
      <c r="K768" s="130"/>
      <c r="L768" s="115">
        <v>0</v>
      </c>
      <c r="M768" s="114">
        <f t="shared" si="248"/>
        <v>64</v>
      </c>
      <c r="N768" s="114">
        <f t="shared" si="238"/>
        <v>38.787878787878789</v>
      </c>
      <c r="O768" s="116">
        <f t="shared" si="239"/>
        <v>31.515151515151516</v>
      </c>
      <c r="P768" s="115">
        <f t="shared" si="240"/>
        <v>8.8888888888888893</v>
      </c>
      <c r="Q768" s="115">
        <f t="shared" si="241"/>
        <v>7.8888888888888893</v>
      </c>
      <c r="R768" s="121">
        <f t="shared" si="242"/>
        <v>-26.787878787878789</v>
      </c>
      <c r="S768" s="116">
        <f t="shared" si="243"/>
        <v>4.1111111111111107</v>
      </c>
      <c r="T768" s="116">
        <f t="shared" si="244"/>
        <v>0.68421052631578949</v>
      </c>
      <c r="U768" s="115">
        <f t="shared" si="234"/>
        <v>141.15384615384616</v>
      </c>
      <c r="V768" s="115">
        <f t="shared" si="245"/>
        <v>952.30769230769238</v>
      </c>
      <c r="W768">
        <f t="shared" si="235"/>
        <v>0</v>
      </c>
      <c r="X768">
        <f t="shared" si="236"/>
        <v>0</v>
      </c>
      <c r="Y768">
        <v>0</v>
      </c>
      <c r="AA768" s="122">
        <f t="shared" si="252"/>
        <v>64</v>
      </c>
      <c r="AB768" s="123">
        <f t="shared" si="246"/>
        <v>10.666666666666666</v>
      </c>
      <c r="AC768" s="123">
        <f t="shared" si="247"/>
        <v>10</v>
      </c>
    </row>
    <row r="769" spans="1:29" x14ac:dyDescent="0.25">
      <c r="A769" s="7" t="s">
        <v>457</v>
      </c>
      <c r="B769" s="7"/>
      <c r="C769" s="131">
        <v>2</v>
      </c>
      <c r="D769" s="7">
        <v>8</v>
      </c>
      <c r="E769" s="7">
        <v>8</v>
      </c>
      <c r="F769" s="7">
        <v>64</v>
      </c>
      <c r="G769" s="116">
        <f t="shared" si="237"/>
        <v>52</v>
      </c>
      <c r="H769" s="7">
        <v>14</v>
      </c>
      <c r="I769" s="7" t="s">
        <v>299</v>
      </c>
      <c r="J769" s="130" t="s">
        <v>301</v>
      </c>
      <c r="K769" s="130"/>
      <c r="L769" s="115">
        <v>0</v>
      </c>
      <c r="M769" s="114">
        <f t="shared" si="248"/>
        <v>64</v>
      </c>
      <c r="N769" s="114">
        <f t="shared" si="238"/>
        <v>38.787878787878789</v>
      </c>
      <c r="O769" s="116">
        <f t="shared" si="239"/>
        <v>31.515151515151516</v>
      </c>
      <c r="P769" s="115">
        <f t="shared" si="240"/>
        <v>8.8888888888888893</v>
      </c>
      <c r="Q769" s="115">
        <f t="shared" si="241"/>
        <v>7.8888888888888893</v>
      </c>
      <c r="R769" s="121">
        <f t="shared" si="242"/>
        <v>-24.787878787878789</v>
      </c>
      <c r="S769" s="116">
        <f t="shared" si="243"/>
        <v>6.1111111111111107</v>
      </c>
      <c r="T769" s="116">
        <f t="shared" si="244"/>
        <v>0.68421052631578949</v>
      </c>
      <c r="U769" s="115">
        <f t="shared" si="234"/>
        <v>141.15384615384616</v>
      </c>
      <c r="V769" s="115">
        <f t="shared" si="245"/>
        <v>952.30769230769238</v>
      </c>
      <c r="W769">
        <f t="shared" si="235"/>
        <v>0</v>
      </c>
      <c r="X769">
        <f t="shared" si="236"/>
        <v>0</v>
      </c>
      <c r="Y769">
        <v>0</v>
      </c>
      <c r="AA769" s="122">
        <f t="shared" si="252"/>
        <v>64</v>
      </c>
      <c r="AB769" s="123">
        <f t="shared" si="246"/>
        <v>10.666666666666666</v>
      </c>
      <c r="AC769" s="123">
        <f t="shared" si="247"/>
        <v>10</v>
      </c>
    </row>
    <row r="770" spans="1:29" x14ac:dyDescent="0.25">
      <c r="A770" s="7" t="s">
        <v>457</v>
      </c>
      <c r="B770" s="7"/>
      <c r="C770" s="131">
        <v>3</v>
      </c>
      <c r="D770" s="7">
        <v>8</v>
      </c>
      <c r="E770" s="7">
        <v>8</v>
      </c>
      <c r="F770" s="7">
        <v>64</v>
      </c>
      <c r="G770" s="116">
        <f t="shared" si="237"/>
        <v>52</v>
      </c>
      <c r="H770" s="7">
        <v>20</v>
      </c>
      <c r="I770" s="7" t="s">
        <v>299</v>
      </c>
      <c r="J770" s="130" t="s">
        <v>300</v>
      </c>
      <c r="K770" s="130"/>
      <c r="L770" s="115">
        <v>0</v>
      </c>
      <c r="M770" s="114">
        <f t="shared" si="248"/>
        <v>64</v>
      </c>
      <c r="N770" s="114">
        <f t="shared" si="238"/>
        <v>38.787878787878789</v>
      </c>
      <c r="O770" s="116">
        <f t="shared" si="239"/>
        <v>31.515151515151516</v>
      </c>
      <c r="P770" s="115">
        <f t="shared" si="240"/>
        <v>8.8888888888888893</v>
      </c>
      <c r="Q770" s="115">
        <f t="shared" si="241"/>
        <v>7.8888888888888893</v>
      </c>
      <c r="R770" s="121">
        <f t="shared" si="242"/>
        <v>-18.787878787878789</v>
      </c>
      <c r="S770" s="116">
        <f t="shared" si="243"/>
        <v>12.111111111111111</v>
      </c>
      <c r="T770" s="116">
        <f t="shared" si="244"/>
        <v>0.68421052631578949</v>
      </c>
      <c r="U770" s="115">
        <f t="shared" si="234"/>
        <v>141.15384615384616</v>
      </c>
      <c r="V770" s="115">
        <f t="shared" si="245"/>
        <v>952.30769230769238</v>
      </c>
      <c r="W770">
        <f t="shared" si="235"/>
        <v>0</v>
      </c>
      <c r="X770">
        <f t="shared" si="236"/>
        <v>0</v>
      </c>
      <c r="Y770">
        <v>0</v>
      </c>
      <c r="AA770" s="122">
        <f t="shared" si="252"/>
        <v>64</v>
      </c>
      <c r="AB770" s="123">
        <f t="shared" si="246"/>
        <v>10.666666666666666</v>
      </c>
      <c r="AC770" s="123">
        <f t="shared" si="247"/>
        <v>10</v>
      </c>
    </row>
    <row r="771" spans="1:29" x14ac:dyDescent="0.25">
      <c r="A771" s="7" t="s">
        <v>457</v>
      </c>
      <c r="B771" s="7"/>
      <c r="C771" s="131">
        <v>101</v>
      </c>
      <c r="D771" s="7">
        <v>8</v>
      </c>
      <c r="E771" s="7">
        <v>8</v>
      </c>
      <c r="F771" s="7">
        <v>64</v>
      </c>
      <c r="G771" s="116">
        <f t="shared" si="237"/>
        <v>52</v>
      </c>
      <c r="H771" s="7">
        <v>27</v>
      </c>
      <c r="I771" s="7" t="s">
        <v>260</v>
      </c>
      <c r="J771" s="130" t="s">
        <v>268</v>
      </c>
      <c r="K771" s="130"/>
      <c r="L771" s="115">
        <v>0</v>
      </c>
      <c r="M771" s="114">
        <f t="shared" si="248"/>
        <v>64</v>
      </c>
      <c r="N771" s="114">
        <f t="shared" si="238"/>
        <v>38.787878787878789</v>
      </c>
      <c r="O771" s="116">
        <f t="shared" si="239"/>
        <v>31.515151515151516</v>
      </c>
      <c r="P771" s="115">
        <f t="shared" si="240"/>
        <v>8.8888888888888893</v>
      </c>
      <c r="Q771" s="115">
        <f t="shared" si="241"/>
        <v>7.8888888888888893</v>
      </c>
      <c r="R771" s="121">
        <f t="shared" si="242"/>
        <v>-11.787878787878789</v>
      </c>
      <c r="S771" s="116">
        <f t="shared" si="243"/>
        <v>19.111111111111111</v>
      </c>
      <c r="T771" s="116">
        <f t="shared" si="244"/>
        <v>0.68421052631578949</v>
      </c>
      <c r="U771" s="115">
        <f t="shared" si="234"/>
        <v>141.15384615384616</v>
      </c>
      <c r="V771" s="115">
        <f t="shared" si="245"/>
        <v>952.30769230769238</v>
      </c>
      <c r="W771">
        <f t="shared" si="235"/>
        <v>0</v>
      </c>
      <c r="X771">
        <f t="shared" si="236"/>
        <v>0</v>
      </c>
      <c r="Y771">
        <v>0</v>
      </c>
      <c r="AA771" s="122">
        <f t="shared" si="252"/>
        <v>64</v>
      </c>
      <c r="AB771" s="123">
        <f t="shared" si="246"/>
        <v>10.666666666666666</v>
      </c>
      <c r="AC771" s="123">
        <f t="shared" si="247"/>
        <v>10</v>
      </c>
    </row>
    <row r="772" spans="1:29" x14ac:dyDescent="0.25">
      <c r="A772" s="7" t="s">
        <v>457</v>
      </c>
      <c r="B772" s="7"/>
      <c r="C772" s="131">
        <v>102</v>
      </c>
      <c r="D772" s="7">
        <v>8</v>
      </c>
      <c r="E772" s="7">
        <v>8</v>
      </c>
      <c r="F772" s="7">
        <v>64</v>
      </c>
      <c r="G772" s="116">
        <f t="shared" si="237"/>
        <v>52</v>
      </c>
      <c r="H772" s="7">
        <v>27</v>
      </c>
      <c r="I772" s="7" t="s">
        <v>260</v>
      </c>
      <c r="J772" s="130" t="s">
        <v>270</v>
      </c>
      <c r="K772" s="130"/>
      <c r="L772" s="115">
        <v>0</v>
      </c>
      <c r="M772" s="114">
        <f t="shared" si="248"/>
        <v>64</v>
      </c>
      <c r="N772" s="114">
        <f t="shared" si="238"/>
        <v>38.787878787878789</v>
      </c>
      <c r="O772" s="116">
        <f t="shared" si="239"/>
        <v>31.515151515151516</v>
      </c>
      <c r="P772" s="115">
        <f t="shared" si="240"/>
        <v>8.8888888888888893</v>
      </c>
      <c r="Q772" s="115">
        <f t="shared" si="241"/>
        <v>7.8888888888888893</v>
      </c>
      <c r="R772" s="121">
        <f t="shared" si="242"/>
        <v>-11.787878787878789</v>
      </c>
      <c r="S772" s="116">
        <f t="shared" si="243"/>
        <v>19.111111111111111</v>
      </c>
      <c r="T772" s="116">
        <f t="shared" si="244"/>
        <v>0.68421052631578949</v>
      </c>
      <c r="U772" s="115">
        <f t="shared" si="234"/>
        <v>141.15384615384616</v>
      </c>
      <c r="V772" s="115">
        <f t="shared" si="245"/>
        <v>952.30769230769238</v>
      </c>
      <c r="W772">
        <f t="shared" si="235"/>
        <v>0</v>
      </c>
      <c r="X772">
        <f t="shared" si="236"/>
        <v>0</v>
      </c>
      <c r="Y772">
        <v>0</v>
      </c>
      <c r="AA772" s="122">
        <f t="shared" si="252"/>
        <v>64</v>
      </c>
      <c r="AB772" s="123">
        <f t="shared" si="246"/>
        <v>10.666666666666666</v>
      </c>
      <c r="AC772" s="123">
        <f t="shared" si="247"/>
        <v>10</v>
      </c>
    </row>
    <row r="773" spans="1:29" x14ac:dyDescent="0.25">
      <c r="A773" s="7" t="s">
        <v>457</v>
      </c>
      <c r="B773" s="7"/>
      <c r="C773" s="131">
        <v>103</v>
      </c>
      <c r="D773" s="7">
        <v>8</v>
      </c>
      <c r="E773" s="7">
        <v>8</v>
      </c>
      <c r="F773" s="7">
        <v>64</v>
      </c>
      <c r="G773" s="116">
        <f t="shared" si="237"/>
        <v>52</v>
      </c>
      <c r="H773" s="7">
        <v>25</v>
      </c>
      <c r="I773" s="7" t="s">
        <v>260</v>
      </c>
      <c r="J773" s="130">
        <v>401</v>
      </c>
      <c r="K773" s="130"/>
      <c r="L773" s="115">
        <v>0</v>
      </c>
      <c r="M773" s="114">
        <f t="shared" si="248"/>
        <v>64</v>
      </c>
      <c r="N773" s="114">
        <f t="shared" si="238"/>
        <v>38.787878787878789</v>
      </c>
      <c r="O773" s="116">
        <f t="shared" si="239"/>
        <v>31.515151515151516</v>
      </c>
      <c r="P773" s="115">
        <f t="shared" si="240"/>
        <v>8.8888888888888893</v>
      </c>
      <c r="Q773" s="115">
        <f t="shared" si="241"/>
        <v>7.8888888888888893</v>
      </c>
      <c r="R773" s="121">
        <f t="shared" si="242"/>
        <v>-13.787878787878789</v>
      </c>
      <c r="S773" s="116">
        <f t="shared" si="243"/>
        <v>17.111111111111111</v>
      </c>
      <c r="T773" s="116">
        <f t="shared" si="244"/>
        <v>0.68421052631578949</v>
      </c>
      <c r="U773" s="115">
        <f t="shared" si="234"/>
        <v>141.15384615384616</v>
      </c>
      <c r="V773" s="115">
        <f t="shared" si="245"/>
        <v>952.30769230769238</v>
      </c>
      <c r="W773">
        <f t="shared" si="235"/>
        <v>0</v>
      </c>
      <c r="X773">
        <f t="shared" si="236"/>
        <v>0</v>
      </c>
      <c r="Y773">
        <v>0</v>
      </c>
      <c r="AA773" s="122">
        <f t="shared" si="252"/>
        <v>64</v>
      </c>
      <c r="AB773" s="123">
        <f t="shared" si="246"/>
        <v>10.666666666666666</v>
      </c>
      <c r="AC773" s="123">
        <f t="shared" si="247"/>
        <v>10</v>
      </c>
    </row>
    <row r="774" spans="1:29" x14ac:dyDescent="0.25">
      <c r="A774" s="7" t="s">
        <v>457</v>
      </c>
      <c r="B774" s="7"/>
      <c r="C774" s="131">
        <v>103</v>
      </c>
      <c r="D774" s="7">
        <v>8</v>
      </c>
      <c r="E774" s="7">
        <v>8</v>
      </c>
      <c r="F774" s="7">
        <v>64</v>
      </c>
      <c r="G774" s="116">
        <f t="shared" si="237"/>
        <v>52</v>
      </c>
      <c r="H774" s="7">
        <v>23</v>
      </c>
      <c r="I774" s="7" t="s">
        <v>260</v>
      </c>
      <c r="J774" s="130">
        <v>402</v>
      </c>
      <c r="K774" s="130"/>
      <c r="L774" s="115">
        <v>0</v>
      </c>
      <c r="M774" s="114">
        <f t="shared" si="248"/>
        <v>64</v>
      </c>
      <c r="N774" s="114">
        <f t="shared" si="238"/>
        <v>38.787878787878789</v>
      </c>
      <c r="O774" s="116">
        <f t="shared" si="239"/>
        <v>31.515151515151516</v>
      </c>
      <c r="P774" s="115">
        <f t="shared" si="240"/>
        <v>8.8888888888888893</v>
      </c>
      <c r="Q774" s="115">
        <f t="shared" si="241"/>
        <v>7.8888888888888893</v>
      </c>
      <c r="R774" s="121">
        <f t="shared" si="242"/>
        <v>-15.787878787878789</v>
      </c>
      <c r="S774" s="116">
        <f t="shared" si="243"/>
        <v>15.111111111111111</v>
      </c>
      <c r="T774" s="116">
        <f t="shared" si="244"/>
        <v>0.68421052631578949</v>
      </c>
      <c r="U774" s="115">
        <f t="shared" ref="U774:U837" si="253">($X$4*100/T774)-(100)</f>
        <v>141.15384615384616</v>
      </c>
      <c r="V774" s="115">
        <f t="shared" si="245"/>
        <v>952.30769230769238</v>
      </c>
      <c r="W774">
        <f t="shared" ref="W774:W837" si="254">+IF(D774&gt;E774,1,0)</f>
        <v>0</v>
      </c>
      <c r="X774">
        <f t="shared" ref="X774:X837" si="255">+IF(E774&gt;D774,1,0)</f>
        <v>0</v>
      </c>
      <c r="Y774">
        <v>0</v>
      </c>
      <c r="AA774" s="122">
        <f t="shared" si="252"/>
        <v>64</v>
      </c>
      <c r="AB774" s="123">
        <f t="shared" si="246"/>
        <v>10.666666666666666</v>
      </c>
      <c r="AC774" s="123">
        <f t="shared" si="247"/>
        <v>10</v>
      </c>
    </row>
    <row r="775" spans="1:29" x14ac:dyDescent="0.25">
      <c r="A775" s="7" t="s">
        <v>457</v>
      </c>
      <c r="B775" s="7"/>
      <c r="C775" s="131">
        <v>201</v>
      </c>
      <c r="D775" s="7">
        <v>8</v>
      </c>
      <c r="E775" s="7">
        <v>8</v>
      </c>
      <c r="F775" s="7">
        <v>64</v>
      </c>
      <c r="G775" s="116">
        <f t="shared" ref="G775:G838" si="256">F775-12</f>
        <v>52</v>
      </c>
      <c r="H775" s="129">
        <f>+G775/1.2</f>
        <v>43.333333333333336</v>
      </c>
      <c r="I775" s="7" t="s">
        <v>260</v>
      </c>
      <c r="J775" s="130"/>
      <c r="K775" s="130" t="s">
        <v>476</v>
      </c>
      <c r="L775" s="115">
        <v>0</v>
      </c>
      <c r="M775" s="114">
        <f t="shared" si="248"/>
        <v>64</v>
      </c>
      <c r="N775" s="114">
        <f t="shared" ref="N775:N838" si="257">(F775-L775)/1.65</f>
        <v>38.787878787878789</v>
      </c>
      <c r="O775" s="116">
        <f t="shared" ref="O775:O838" si="258">(G775-L775)/1.65</f>
        <v>31.515151515151516</v>
      </c>
      <c r="P775" s="115">
        <f t="shared" ref="P775:P838" si="259">M775/7.2</f>
        <v>8.8888888888888893</v>
      </c>
      <c r="Q775" s="115">
        <f t="shared" ref="Q775:Q838" si="260">P775-1</f>
        <v>7.8888888888888893</v>
      </c>
      <c r="R775" s="121">
        <f t="shared" ref="R775:R838" si="261">H775-N775</f>
        <v>4.5454545454545467</v>
      </c>
      <c r="S775" s="116">
        <f t="shared" ref="S775:S838" si="262">H775-P775+1</f>
        <v>35.444444444444443</v>
      </c>
      <c r="T775" s="116">
        <f t="shared" ref="T775:T838" si="263">G775/(M775+12)</f>
        <v>0.68421052631578949</v>
      </c>
      <c r="U775" s="115">
        <f t="shared" si="253"/>
        <v>141.15384615384616</v>
      </c>
      <c r="V775" s="115">
        <f t="shared" ref="V775:V838" si="264">($Y$4*100/T775)-(100)</f>
        <v>952.30769230769238</v>
      </c>
      <c r="W775">
        <f t="shared" si="254"/>
        <v>0</v>
      </c>
      <c r="X775">
        <f t="shared" si="255"/>
        <v>0</v>
      </c>
      <c r="Y775">
        <v>0</v>
      </c>
      <c r="AA775" s="122">
        <f t="shared" si="252"/>
        <v>64</v>
      </c>
      <c r="AB775" s="123">
        <f t="shared" ref="AB775:AB838" si="265">+AA775/6</f>
        <v>10.666666666666666</v>
      </c>
      <c r="AC775" s="123">
        <f t="shared" ref="AC775:AC838" si="266">+ROUNDDOWN(AB775,0)</f>
        <v>10</v>
      </c>
    </row>
    <row r="776" spans="1:29" x14ac:dyDescent="0.25">
      <c r="A776" s="7" t="s">
        <v>457</v>
      </c>
      <c r="B776" s="7"/>
      <c r="C776" s="131">
        <v>202</v>
      </c>
      <c r="D776" s="7">
        <v>8</v>
      </c>
      <c r="E776" s="7">
        <v>8</v>
      </c>
      <c r="F776" s="7">
        <v>64</v>
      </c>
      <c r="G776" s="116">
        <f t="shared" si="256"/>
        <v>52</v>
      </c>
      <c r="H776" s="7">
        <v>25</v>
      </c>
      <c r="I776" s="7" t="s">
        <v>260</v>
      </c>
      <c r="J776" s="130">
        <v>202</v>
      </c>
      <c r="K776" s="130" t="s">
        <v>478</v>
      </c>
      <c r="L776" s="115">
        <v>0</v>
      </c>
      <c r="M776" s="114">
        <f t="shared" ref="M776:M839" si="267">F776-L776</f>
        <v>64</v>
      </c>
      <c r="N776" s="114">
        <f t="shared" si="257"/>
        <v>38.787878787878789</v>
      </c>
      <c r="O776" s="116">
        <f t="shared" si="258"/>
        <v>31.515151515151516</v>
      </c>
      <c r="P776" s="115">
        <f t="shared" si="259"/>
        <v>8.8888888888888893</v>
      </c>
      <c r="Q776" s="115">
        <f t="shared" si="260"/>
        <v>7.8888888888888893</v>
      </c>
      <c r="R776" s="121">
        <f t="shared" si="261"/>
        <v>-13.787878787878789</v>
      </c>
      <c r="S776" s="116">
        <f t="shared" si="262"/>
        <v>17.111111111111111</v>
      </c>
      <c r="T776" s="116">
        <f t="shared" si="263"/>
        <v>0.68421052631578949</v>
      </c>
      <c r="U776" s="115">
        <f t="shared" si="253"/>
        <v>141.15384615384616</v>
      </c>
      <c r="V776" s="115">
        <f t="shared" si="264"/>
        <v>952.30769230769238</v>
      </c>
      <c r="W776">
        <f t="shared" si="254"/>
        <v>0</v>
      </c>
      <c r="X776">
        <f t="shared" si="255"/>
        <v>0</v>
      </c>
      <c r="Y776">
        <v>0</v>
      </c>
      <c r="AA776" s="122">
        <f t="shared" si="252"/>
        <v>64</v>
      </c>
      <c r="AB776" s="123">
        <f t="shared" si="265"/>
        <v>10.666666666666666</v>
      </c>
      <c r="AC776" s="123">
        <f t="shared" si="266"/>
        <v>10</v>
      </c>
    </row>
    <row r="777" spans="1:29" x14ac:dyDescent="0.25">
      <c r="A777" s="7" t="s">
        <v>457</v>
      </c>
      <c r="B777" s="7"/>
      <c r="C777" s="131">
        <v>202</v>
      </c>
      <c r="D777" s="7">
        <v>8</v>
      </c>
      <c r="E777" s="7">
        <v>8</v>
      </c>
      <c r="F777" s="7">
        <v>64</v>
      </c>
      <c r="G777" s="116">
        <f t="shared" si="256"/>
        <v>52</v>
      </c>
      <c r="H777" s="7">
        <v>29</v>
      </c>
      <c r="I777" s="7" t="s">
        <v>261</v>
      </c>
      <c r="J777" s="130">
        <v>101</v>
      </c>
      <c r="K777" s="130"/>
      <c r="L777" s="115">
        <v>0</v>
      </c>
      <c r="M777" s="114">
        <f t="shared" si="267"/>
        <v>64</v>
      </c>
      <c r="N777" s="114">
        <f t="shared" si="257"/>
        <v>38.787878787878789</v>
      </c>
      <c r="O777" s="116">
        <f t="shared" si="258"/>
        <v>31.515151515151516</v>
      </c>
      <c r="P777" s="115">
        <f t="shared" si="259"/>
        <v>8.8888888888888893</v>
      </c>
      <c r="Q777" s="115">
        <f t="shared" si="260"/>
        <v>7.8888888888888893</v>
      </c>
      <c r="R777" s="121">
        <f t="shared" si="261"/>
        <v>-9.787878787878789</v>
      </c>
      <c r="S777" s="116">
        <f t="shared" si="262"/>
        <v>21.111111111111111</v>
      </c>
      <c r="T777" s="116">
        <f t="shared" si="263"/>
        <v>0.68421052631578949</v>
      </c>
      <c r="U777" s="115">
        <f t="shared" si="253"/>
        <v>141.15384615384616</v>
      </c>
      <c r="V777" s="115">
        <f t="shared" si="264"/>
        <v>952.30769230769238</v>
      </c>
      <c r="W777">
        <f t="shared" si="254"/>
        <v>0</v>
      </c>
      <c r="X777">
        <f t="shared" si="255"/>
        <v>0</v>
      </c>
      <c r="Y777">
        <v>0</v>
      </c>
      <c r="AA777" s="122">
        <f t="shared" si="252"/>
        <v>64</v>
      </c>
      <c r="AB777" s="123">
        <f t="shared" si="265"/>
        <v>10.666666666666666</v>
      </c>
      <c r="AC777" s="123">
        <f t="shared" si="266"/>
        <v>10</v>
      </c>
    </row>
    <row r="778" spans="1:29" x14ac:dyDescent="0.25">
      <c r="A778" s="7" t="s">
        <v>457</v>
      </c>
      <c r="B778" s="7"/>
      <c r="C778" s="131">
        <v>203</v>
      </c>
      <c r="D778" s="7">
        <v>8</v>
      </c>
      <c r="E778" s="7">
        <v>8</v>
      </c>
      <c r="F778" s="7">
        <v>64</v>
      </c>
      <c r="G778" s="116">
        <f t="shared" si="256"/>
        <v>52</v>
      </c>
      <c r="H778" s="7">
        <v>34</v>
      </c>
      <c r="I778" s="7" t="s">
        <v>260</v>
      </c>
      <c r="J778" s="130">
        <v>301</v>
      </c>
      <c r="K778" s="130"/>
      <c r="L778" s="115">
        <v>0</v>
      </c>
      <c r="M778" s="114">
        <f t="shared" si="267"/>
        <v>64</v>
      </c>
      <c r="N778" s="114">
        <f t="shared" si="257"/>
        <v>38.787878787878789</v>
      </c>
      <c r="O778" s="116">
        <f t="shared" si="258"/>
        <v>31.515151515151516</v>
      </c>
      <c r="P778" s="115">
        <f t="shared" si="259"/>
        <v>8.8888888888888893</v>
      </c>
      <c r="Q778" s="115">
        <f t="shared" si="260"/>
        <v>7.8888888888888893</v>
      </c>
      <c r="R778" s="121">
        <f t="shared" si="261"/>
        <v>-4.787878787878789</v>
      </c>
      <c r="S778" s="116">
        <f t="shared" si="262"/>
        <v>26.111111111111111</v>
      </c>
      <c r="T778" s="116">
        <f t="shared" si="263"/>
        <v>0.68421052631578949</v>
      </c>
      <c r="U778" s="115">
        <f t="shared" si="253"/>
        <v>141.15384615384616</v>
      </c>
      <c r="V778" s="115">
        <f t="shared" si="264"/>
        <v>952.30769230769238</v>
      </c>
      <c r="W778">
        <f t="shared" si="254"/>
        <v>0</v>
      </c>
      <c r="X778">
        <f t="shared" si="255"/>
        <v>0</v>
      </c>
      <c r="Y778">
        <v>0</v>
      </c>
      <c r="AA778" s="122">
        <f t="shared" si="252"/>
        <v>64</v>
      </c>
      <c r="AB778" s="123">
        <f t="shared" si="265"/>
        <v>10.666666666666666</v>
      </c>
      <c r="AC778" s="123">
        <f t="shared" si="266"/>
        <v>10</v>
      </c>
    </row>
    <row r="779" spans="1:29" x14ac:dyDescent="0.25">
      <c r="A779" s="7" t="s">
        <v>457</v>
      </c>
      <c r="B779" s="7"/>
      <c r="C779" s="131">
        <v>203</v>
      </c>
      <c r="D779" s="7">
        <v>8</v>
      </c>
      <c r="E779" s="7">
        <v>8</v>
      </c>
      <c r="F779" s="7">
        <v>64</v>
      </c>
      <c r="G779" s="116">
        <f t="shared" si="256"/>
        <v>52</v>
      </c>
      <c r="H779" s="7">
        <v>30</v>
      </c>
      <c r="I779" s="7" t="s">
        <v>261</v>
      </c>
      <c r="J779" s="130">
        <v>103</v>
      </c>
      <c r="K779" s="130"/>
      <c r="L779" s="115">
        <v>0</v>
      </c>
      <c r="M779" s="114">
        <f t="shared" si="267"/>
        <v>64</v>
      </c>
      <c r="N779" s="114">
        <f t="shared" si="257"/>
        <v>38.787878787878789</v>
      </c>
      <c r="O779" s="116">
        <f t="shared" si="258"/>
        <v>31.515151515151516</v>
      </c>
      <c r="P779" s="115">
        <f t="shared" si="259"/>
        <v>8.8888888888888893</v>
      </c>
      <c r="Q779" s="115">
        <f t="shared" si="260"/>
        <v>7.8888888888888893</v>
      </c>
      <c r="R779" s="121">
        <f t="shared" si="261"/>
        <v>-8.787878787878789</v>
      </c>
      <c r="S779" s="116">
        <f t="shared" si="262"/>
        <v>22.111111111111111</v>
      </c>
      <c r="T779" s="116">
        <f t="shared" si="263"/>
        <v>0.68421052631578949</v>
      </c>
      <c r="U779" s="115">
        <f t="shared" si="253"/>
        <v>141.15384615384616</v>
      </c>
      <c r="V779" s="115">
        <f t="shared" si="264"/>
        <v>952.30769230769238</v>
      </c>
      <c r="W779">
        <f t="shared" si="254"/>
        <v>0</v>
      </c>
      <c r="X779">
        <f t="shared" si="255"/>
        <v>0</v>
      </c>
      <c r="Y779">
        <v>0</v>
      </c>
      <c r="AA779" s="122">
        <f t="shared" si="252"/>
        <v>64</v>
      </c>
      <c r="AB779" s="123">
        <f t="shared" si="265"/>
        <v>10.666666666666666</v>
      </c>
      <c r="AC779" s="123">
        <f t="shared" si="266"/>
        <v>10</v>
      </c>
    </row>
    <row r="780" spans="1:29" x14ac:dyDescent="0.25">
      <c r="A780" s="7" t="s">
        <v>457</v>
      </c>
      <c r="B780" s="7"/>
      <c r="C780" s="131">
        <v>204</v>
      </c>
      <c r="D780" s="7">
        <v>8</v>
      </c>
      <c r="E780" s="7">
        <v>8</v>
      </c>
      <c r="F780" s="7">
        <v>64</v>
      </c>
      <c r="G780" s="116">
        <f t="shared" si="256"/>
        <v>52</v>
      </c>
      <c r="H780" s="7">
        <v>25</v>
      </c>
      <c r="I780" s="7" t="s">
        <v>260</v>
      </c>
      <c r="J780" s="130">
        <v>202</v>
      </c>
      <c r="K780" s="130"/>
      <c r="L780" s="115">
        <v>0</v>
      </c>
      <c r="M780" s="114">
        <f t="shared" si="267"/>
        <v>64</v>
      </c>
      <c r="N780" s="114">
        <f t="shared" si="257"/>
        <v>38.787878787878789</v>
      </c>
      <c r="O780" s="116">
        <f t="shared" si="258"/>
        <v>31.515151515151516</v>
      </c>
      <c r="P780" s="115">
        <f t="shared" si="259"/>
        <v>8.8888888888888893</v>
      </c>
      <c r="Q780" s="115">
        <f t="shared" si="260"/>
        <v>7.8888888888888893</v>
      </c>
      <c r="R780" s="121">
        <f t="shared" si="261"/>
        <v>-13.787878787878789</v>
      </c>
      <c r="S780" s="116">
        <f t="shared" si="262"/>
        <v>17.111111111111111</v>
      </c>
      <c r="T780" s="116">
        <f t="shared" si="263"/>
        <v>0.68421052631578949</v>
      </c>
      <c r="U780" s="115">
        <f t="shared" si="253"/>
        <v>141.15384615384616</v>
      </c>
      <c r="V780" s="115">
        <f t="shared" si="264"/>
        <v>952.30769230769238</v>
      </c>
      <c r="W780">
        <f t="shared" si="254"/>
        <v>0</v>
      </c>
      <c r="X780">
        <f t="shared" si="255"/>
        <v>0</v>
      </c>
      <c r="Y780">
        <v>0</v>
      </c>
      <c r="AA780" s="122">
        <f t="shared" si="252"/>
        <v>64</v>
      </c>
      <c r="AB780" s="123">
        <f t="shared" si="265"/>
        <v>10.666666666666666</v>
      </c>
      <c r="AC780" s="123">
        <f t="shared" si="266"/>
        <v>10</v>
      </c>
    </row>
    <row r="781" spans="1:29" x14ac:dyDescent="0.25">
      <c r="A781" s="7" t="s">
        <v>457</v>
      </c>
      <c r="B781" s="7"/>
      <c r="C781" s="131">
        <v>204</v>
      </c>
      <c r="D781" s="7">
        <v>8</v>
      </c>
      <c r="E781" s="7">
        <v>8</v>
      </c>
      <c r="F781" s="7">
        <v>64</v>
      </c>
      <c r="G781" s="116">
        <f t="shared" si="256"/>
        <v>52</v>
      </c>
      <c r="H781" s="7">
        <v>24</v>
      </c>
      <c r="I781" s="7" t="s">
        <v>261</v>
      </c>
      <c r="J781" s="130">
        <v>203</v>
      </c>
      <c r="K781" s="130"/>
      <c r="L781" s="115">
        <v>0</v>
      </c>
      <c r="M781" s="114">
        <f t="shared" si="267"/>
        <v>64</v>
      </c>
      <c r="N781" s="114">
        <f t="shared" si="257"/>
        <v>38.787878787878789</v>
      </c>
      <c r="O781" s="116">
        <f t="shared" si="258"/>
        <v>31.515151515151516</v>
      </c>
      <c r="P781" s="115">
        <f t="shared" si="259"/>
        <v>8.8888888888888893</v>
      </c>
      <c r="Q781" s="115">
        <f t="shared" si="260"/>
        <v>7.8888888888888893</v>
      </c>
      <c r="R781" s="121">
        <f t="shared" si="261"/>
        <v>-14.787878787878789</v>
      </c>
      <c r="S781" s="116">
        <f t="shared" si="262"/>
        <v>16.111111111111111</v>
      </c>
      <c r="T781" s="116">
        <f t="shared" si="263"/>
        <v>0.68421052631578949</v>
      </c>
      <c r="U781" s="115">
        <f t="shared" si="253"/>
        <v>141.15384615384616</v>
      </c>
      <c r="V781" s="115">
        <f t="shared" si="264"/>
        <v>952.30769230769238</v>
      </c>
      <c r="W781">
        <f t="shared" si="254"/>
        <v>0</v>
      </c>
      <c r="X781">
        <f t="shared" si="255"/>
        <v>0</v>
      </c>
      <c r="Y781">
        <v>0</v>
      </c>
      <c r="AA781" s="122">
        <f t="shared" si="252"/>
        <v>64</v>
      </c>
      <c r="AB781" s="123">
        <f t="shared" si="265"/>
        <v>10.666666666666666</v>
      </c>
      <c r="AC781" s="123">
        <f t="shared" si="266"/>
        <v>10</v>
      </c>
    </row>
    <row r="782" spans="1:29" x14ac:dyDescent="0.25">
      <c r="A782" s="7" t="s">
        <v>457</v>
      </c>
      <c r="B782" s="7"/>
      <c r="C782" s="131">
        <v>205</v>
      </c>
      <c r="D782" s="7">
        <v>8</v>
      </c>
      <c r="E782" s="7">
        <v>8</v>
      </c>
      <c r="F782" s="7">
        <v>64</v>
      </c>
      <c r="G782" s="116">
        <f t="shared" si="256"/>
        <v>52</v>
      </c>
      <c r="H782" s="7">
        <v>32</v>
      </c>
      <c r="I782" s="7" t="s">
        <v>260</v>
      </c>
      <c r="J782" s="130">
        <v>302</v>
      </c>
      <c r="K782" s="130"/>
      <c r="L782" s="115">
        <v>0</v>
      </c>
      <c r="M782" s="114">
        <f t="shared" si="267"/>
        <v>64</v>
      </c>
      <c r="N782" s="114">
        <f t="shared" si="257"/>
        <v>38.787878787878789</v>
      </c>
      <c r="O782" s="116">
        <f t="shared" si="258"/>
        <v>31.515151515151516</v>
      </c>
      <c r="P782" s="115">
        <f t="shared" si="259"/>
        <v>8.8888888888888893</v>
      </c>
      <c r="Q782" s="115">
        <f t="shared" si="260"/>
        <v>7.8888888888888893</v>
      </c>
      <c r="R782" s="121">
        <f t="shared" si="261"/>
        <v>-6.787878787878789</v>
      </c>
      <c r="S782" s="116">
        <f t="shared" si="262"/>
        <v>24.111111111111111</v>
      </c>
      <c r="T782" s="116">
        <f t="shared" si="263"/>
        <v>0.68421052631578949</v>
      </c>
      <c r="U782" s="115">
        <f t="shared" si="253"/>
        <v>141.15384615384616</v>
      </c>
      <c r="V782" s="115">
        <f t="shared" si="264"/>
        <v>952.30769230769238</v>
      </c>
      <c r="W782">
        <f t="shared" si="254"/>
        <v>0</v>
      </c>
      <c r="X782">
        <f t="shared" si="255"/>
        <v>0</v>
      </c>
      <c r="Y782">
        <v>0</v>
      </c>
      <c r="AA782" s="122">
        <f t="shared" si="252"/>
        <v>64</v>
      </c>
      <c r="AB782" s="123">
        <f t="shared" si="265"/>
        <v>10.666666666666666</v>
      </c>
      <c r="AC782" s="123">
        <f t="shared" si="266"/>
        <v>10</v>
      </c>
    </row>
    <row r="783" spans="1:29" x14ac:dyDescent="0.25">
      <c r="A783" s="7" t="s">
        <v>457</v>
      </c>
      <c r="B783" s="7"/>
      <c r="C783" s="131">
        <v>205</v>
      </c>
      <c r="D783" s="7">
        <v>8</v>
      </c>
      <c r="E783" s="7">
        <v>8</v>
      </c>
      <c r="F783" s="7">
        <v>64</v>
      </c>
      <c r="G783" s="116">
        <f t="shared" si="256"/>
        <v>52</v>
      </c>
      <c r="H783" s="7">
        <v>32</v>
      </c>
      <c r="I783" s="7" t="s">
        <v>261</v>
      </c>
      <c r="J783" s="130">
        <v>102</v>
      </c>
      <c r="K783" s="130"/>
      <c r="L783" s="115">
        <v>0</v>
      </c>
      <c r="M783" s="114">
        <f t="shared" si="267"/>
        <v>64</v>
      </c>
      <c r="N783" s="114">
        <f t="shared" si="257"/>
        <v>38.787878787878789</v>
      </c>
      <c r="O783" s="116">
        <f t="shared" si="258"/>
        <v>31.515151515151516</v>
      </c>
      <c r="P783" s="115">
        <f t="shared" si="259"/>
        <v>8.8888888888888893</v>
      </c>
      <c r="Q783" s="115">
        <f t="shared" si="260"/>
        <v>7.8888888888888893</v>
      </c>
      <c r="R783" s="121">
        <f t="shared" si="261"/>
        <v>-6.787878787878789</v>
      </c>
      <c r="S783" s="116">
        <f t="shared" si="262"/>
        <v>24.111111111111111</v>
      </c>
      <c r="T783" s="116">
        <f t="shared" si="263"/>
        <v>0.68421052631578949</v>
      </c>
      <c r="U783" s="115">
        <f t="shared" si="253"/>
        <v>141.15384615384616</v>
      </c>
      <c r="V783" s="115">
        <f t="shared" si="264"/>
        <v>952.30769230769238</v>
      </c>
      <c r="W783">
        <f t="shared" si="254"/>
        <v>0</v>
      </c>
      <c r="X783">
        <f t="shared" si="255"/>
        <v>0</v>
      </c>
      <c r="Y783">
        <v>0</v>
      </c>
      <c r="AA783" s="122">
        <f t="shared" si="252"/>
        <v>64</v>
      </c>
      <c r="AB783" s="123">
        <f t="shared" si="265"/>
        <v>10.666666666666666</v>
      </c>
      <c r="AC783" s="123">
        <f t="shared" si="266"/>
        <v>10</v>
      </c>
    </row>
    <row r="784" spans="1:29" x14ac:dyDescent="0.25">
      <c r="A784" s="7" t="s">
        <v>457</v>
      </c>
      <c r="B784" s="7"/>
      <c r="C784" s="131">
        <v>206</v>
      </c>
      <c r="D784" s="7">
        <v>8</v>
      </c>
      <c r="E784" s="7">
        <v>8</v>
      </c>
      <c r="F784" s="7">
        <v>64</v>
      </c>
      <c r="G784" s="116">
        <f t="shared" si="256"/>
        <v>52</v>
      </c>
      <c r="H784" s="129">
        <f>+G784/1.2</f>
        <v>43.333333333333336</v>
      </c>
      <c r="I784" s="207" t="s">
        <v>591</v>
      </c>
      <c r="J784" s="130"/>
      <c r="K784" s="130" t="s">
        <v>479</v>
      </c>
      <c r="L784" s="115">
        <v>0</v>
      </c>
      <c r="M784" s="114">
        <f t="shared" si="267"/>
        <v>64</v>
      </c>
      <c r="N784" s="114">
        <f t="shared" si="257"/>
        <v>38.787878787878789</v>
      </c>
      <c r="O784" s="116">
        <f t="shared" si="258"/>
        <v>31.515151515151516</v>
      </c>
      <c r="P784" s="115">
        <f t="shared" si="259"/>
        <v>8.8888888888888893</v>
      </c>
      <c r="Q784" s="115">
        <f t="shared" si="260"/>
        <v>7.8888888888888893</v>
      </c>
      <c r="R784" s="121">
        <f t="shared" si="261"/>
        <v>4.5454545454545467</v>
      </c>
      <c r="S784" s="116">
        <f t="shared" si="262"/>
        <v>35.444444444444443</v>
      </c>
      <c r="T784" s="116">
        <f t="shared" si="263"/>
        <v>0.68421052631578949</v>
      </c>
      <c r="U784" s="115">
        <f t="shared" si="253"/>
        <v>141.15384615384616</v>
      </c>
      <c r="V784" s="115">
        <f t="shared" si="264"/>
        <v>952.30769230769238</v>
      </c>
      <c r="W784">
        <f t="shared" si="254"/>
        <v>0</v>
      </c>
      <c r="X784">
        <f t="shared" si="255"/>
        <v>0</v>
      </c>
      <c r="Y784">
        <v>0</v>
      </c>
      <c r="AA784" s="122">
        <f t="shared" si="252"/>
        <v>64</v>
      </c>
      <c r="AB784" s="123">
        <f t="shared" si="265"/>
        <v>10.666666666666666</v>
      </c>
      <c r="AC784" s="123">
        <f t="shared" si="266"/>
        <v>10</v>
      </c>
    </row>
    <row r="785" spans="1:29" x14ac:dyDescent="0.25">
      <c r="A785" s="7" t="s">
        <v>457</v>
      </c>
      <c r="B785" s="7"/>
      <c r="C785" s="131">
        <v>301</v>
      </c>
      <c r="D785" s="7">
        <v>8</v>
      </c>
      <c r="E785" s="7">
        <v>8</v>
      </c>
      <c r="F785" s="7">
        <v>64</v>
      </c>
      <c r="G785" s="116">
        <f t="shared" si="256"/>
        <v>52</v>
      </c>
      <c r="H785" s="7">
        <v>30</v>
      </c>
      <c r="I785" s="207" t="s">
        <v>591</v>
      </c>
      <c r="J785" s="130">
        <v>601</v>
      </c>
      <c r="K785" s="130"/>
      <c r="L785" s="115">
        <v>0</v>
      </c>
      <c r="M785" s="114">
        <f t="shared" si="267"/>
        <v>64</v>
      </c>
      <c r="N785" s="114">
        <f t="shared" si="257"/>
        <v>38.787878787878789</v>
      </c>
      <c r="O785" s="116">
        <f t="shared" si="258"/>
        <v>31.515151515151516</v>
      </c>
      <c r="P785" s="115">
        <f t="shared" si="259"/>
        <v>8.8888888888888893</v>
      </c>
      <c r="Q785" s="115">
        <f t="shared" si="260"/>
        <v>7.8888888888888893</v>
      </c>
      <c r="R785" s="121">
        <f t="shared" si="261"/>
        <v>-8.787878787878789</v>
      </c>
      <c r="S785" s="116">
        <f t="shared" si="262"/>
        <v>22.111111111111111</v>
      </c>
      <c r="T785" s="116">
        <f t="shared" si="263"/>
        <v>0.68421052631578949</v>
      </c>
      <c r="U785" s="115">
        <f t="shared" si="253"/>
        <v>141.15384615384616</v>
      </c>
      <c r="V785" s="115">
        <f t="shared" si="264"/>
        <v>952.30769230769238</v>
      </c>
      <c r="W785">
        <f t="shared" si="254"/>
        <v>0</v>
      </c>
      <c r="X785">
        <f t="shared" si="255"/>
        <v>0</v>
      </c>
      <c r="Y785">
        <v>0</v>
      </c>
      <c r="AA785" s="122">
        <f t="shared" si="252"/>
        <v>64</v>
      </c>
      <c r="AB785" s="123">
        <f t="shared" si="265"/>
        <v>10.666666666666666</v>
      </c>
      <c r="AC785" s="123">
        <f t="shared" si="266"/>
        <v>10</v>
      </c>
    </row>
    <row r="786" spans="1:29" x14ac:dyDescent="0.25">
      <c r="A786" s="7" t="s">
        <v>457</v>
      </c>
      <c r="B786" s="7"/>
      <c r="C786" s="131" t="s">
        <v>480</v>
      </c>
      <c r="D786" s="7">
        <v>8</v>
      </c>
      <c r="E786" s="7">
        <v>8</v>
      </c>
      <c r="F786" s="7">
        <v>64</v>
      </c>
      <c r="G786" s="116">
        <f t="shared" si="256"/>
        <v>52</v>
      </c>
      <c r="H786" s="7">
        <v>17</v>
      </c>
      <c r="I786" s="207" t="s">
        <v>591</v>
      </c>
      <c r="J786" s="130">
        <v>801</v>
      </c>
      <c r="K786" s="130"/>
      <c r="L786" s="115">
        <v>0</v>
      </c>
      <c r="M786" s="114">
        <f t="shared" si="267"/>
        <v>64</v>
      </c>
      <c r="N786" s="114">
        <f t="shared" si="257"/>
        <v>38.787878787878789</v>
      </c>
      <c r="O786" s="116">
        <f t="shared" si="258"/>
        <v>31.515151515151516</v>
      </c>
      <c r="P786" s="115">
        <f t="shared" si="259"/>
        <v>8.8888888888888893</v>
      </c>
      <c r="Q786" s="115">
        <f t="shared" si="260"/>
        <v>7.8888888888888893</v>
      </c>
      <c r="R786" s="121">
        <f t="shared" si="261"/>
        <v>-21.787878787878789</v>
      </c>
      <c r="S786" s="116">
        <f t="shared" si="262"/>
        <v>9.1111111111111107</v>
      </c>
      <c r="T786" s="116">
        <f t="shared" si="263"/>
        <v>0.68421052631578949</v>
      </c>
      <c r="U786" s="115">
        <f t="shared" si="253"/>
        <v>141.15384615384616</v>
      </c>
      <c r="V786" s="115">
        <f t="shared" si="264"/>
        <v>952.30769230769238</v>
      </c>
      <c r="W786">
        <f t="shared" si="254"/>
        <v>0</v>
      </c>
      <c r="X786">
        <f t="shared" si="255"/>
        <v>0</v>
      </c>
      <c r="Y786">
        <v>0</v>
      </c>
      <c r="AA786" s="122">
        <f t="shared" si="252"/>
        <v>64</v>
      </c>
      <c r="AB786" s="123">
        <f t="shared" si="265"/>
        <v>10.666666666666666</v>
      </c>
      <c r="AC786" s="123">
        <f t="shared" si="266"/>
        <v>10</v>
      </c>
    </row>
    <row r="787" spans="1:29" x14ac:dyDescent="0.25">
      <c r="A787" s="7" t="s">
        <v>457</v>
      </c>
      <c r="B787" s="7"/>
      <c r="C787" s="131">
        <v>302</v>
      </c>
      <c r="D787" s="7">
        <v>8</v>
      </c>
      <c r="E787" s="7">
        <v>8</v>
      </c>
      <c r="F787" s="7">
        <v>64</v>
      </c>
      <c r="G787" s="116">
        <f t="shared" si="256"/>
        <v>52</v>
      </c>
      <c r="H787" s="7">
        <v>28</v>
      </c>
      <c r="I787" s="207" t="s">
        <v>591</v>
      </c>
      <c r="J787" s="130">
        <v>602</v>
      </c>
      <c r="K787" s="130"/>
      <c r="L787" s="115">
        <v>0</v>
      </c>
      <c r="M787" s="114">
        <f t="shared" si="267"/>
        <v>64</v>
      </c>
      <c r="N787" s="114">
        <f t="shared" si="257"/>
        <v>38.787878787878789</v>
      </c>
      <c r="O787" s="116">
        <f t="shared" si="258"/>
        <v>31.515151515151516</v>
      </c>
      <c r="P787" s="115">
        <f t="shared" si="259"/>
        <v>8.8888888888888893</v>
      </c>
      <c r="Q787" s="115">
        <f t="shared" si="260"/>
        <v>7.8888888888888893</v>
      </c>
      <c r="R787" s="121">
        <f t="shared" si="261"/>
        <v>-10.787878787878789</v>
      </c>
      <c r="S787" s="116">
        <f t="shared" si="262"/>
        <v>20.111111111111111</v>
      </c>
      <c r="T787" s="116">
        <f t="shared" si="263"/>
        <v>0.68421052631578949</v>
      </c>
      <c r="U787" s="115">
        <f t="shared" si="253"/>
        <v>141.15384615384616</v>
      </c>
      <c r="V787" s="115">
        <f t="shared" si="264"/>
        <v>952.30769230769238</v>
      </c>
      <c r="W787">
        <f t="shared" si="254"/>
        <v>0</v>
      </c>
      <c r="X787">
        <f t="shared" si="255"/>
        <v>0</v>
      </c>
      <c r="Y787">
        <v>0</v>
      </c>
      <c r="AA787" s="122">
        <f t="shared" si="252"/>
        <v>64</v>
      </c>
      <c r="AB787" s="123">
        <f t="shared" si="265"/>
        <v>10.666666666666666</v>
      </c>
      <c r="AC787" s="123">
        <f t="shared" si="266"/>
        <v>10</v>
      </c>
    </row>
    <row r="788" spans="1:29" x14ac:dyDescent="0.25">
      <c r="A788" s="7" t="s">
        <v>457</v>
      </c>
      <c r="B788" s="7"/>
      <c r="C788" s="131">
        <v>303</v>
      </c>
      <c r="D788" s="7">
        <v>8</v>
      </c>
      <c r="E788" s="7">
        <v>8</v>
      </c>
      <c r="F788" s="7">
        <v>64</v>
      </c>
      <c r="G788" s="116">
        <f t="shared" si="256"/>
        <v>52</v>
      </c>
      <c r="H788" s="7">
        <v>27</v>
      </c>
      <c r="I788" s="207" t="s">
        <v>591</v>
      </c>
      <c r="J788" s="130">
        <v>701</v>
      </c>
      <c r="K788" s="130"/>
      <c r="L788" s="115">
        <v>0</v>
      </c>
      <c r="M788" s="114">
        <f t="shared" si="267"/>
        <v>64</v>
      </c>
      <c r="N788" s="114">
        <f t="shared" si="257"/>
        <v>38.787878787878789</v>
      </c>
      <c r="O788" s="116">
        <f t="shared" si="258"/>
        <v>31.515151515151516</v>
      </c>
      <c r="P788" s="115">
        <f t="shared" si="259"/>
        <v>8.8888888888888893</v>
      </c>
      <c r="Q788" s="115">
        <f t="shared" si="260"/>
        <v>7.8888888888888893</v>
      </c>
      <c r="R788" s="121">
        <f t="shared" si="261"/>
        <v>-11.787878787878789</v>
      </c>
      <c r="S788" s="116">
        <f t="shared" si="262"/>
        <v>19.111111111111111</v>
      </c>
      <c r="T788" s="116">
        <f t="shared" si="263"/>
        <v>0.68421052631578949</v>
      </c>
      <c r="U788" s="115">
        <f t="shared" si="253"/>
        <v>141.15384615384616</v>
      </c>
      <c r="V788" s="115">
        <f t="shared" si="264"/>
        <v>952.30769230769238</v>
      </c>
      <c r="W788">
        <f t="shared" si="254"/>
        <v>0</v>
      </c>
      <c r="X788">
        <f t="shared" si="255"/>
        <v>0</v>
      </c>
      <c r="Y788">
        <v>0</v>
      </c>
      <c r="AA788" s="122">
        <f t="shared" si="252"/>
        <v>64</v>
      </c>
      <c r="AB788" s="123">
        <f t="shared" si="265"/>
        <v>10.666666666666666</v>
      </c>
      <c r="AC788" s="123">
        <f t="shared" si="266"/>
        <v>10</v>
      </c>
    </row>
    <row r="789" spans="1:29" x14ac:dyDescent="0.25">
      <c r="A789" s="7" t="s">
        <v>457</v>
      </c>
      <c r="B789" s="7"/>
      <c r="C789" s="132" t="s">
        <v>481</v>
      </c>
      <c r="D789" s="7">
        <v>8</v>
      </c>
      <c r="E789" s="7">
        <v>8</v>
      </c>
      <c r="F789" s="7">
        <v>64</v>
      </c>
      <c r="G789" s="116">
        <f t="shared" si="256"/>
        <v>52</v>
      </c>
      <c r="H789" s="7">
        <v>22</v>
      </c>
      <c r="I789" s="207" t="s">
        <v>591</v>
      </c>
      <c r="J789" s="130">
        <v>802</v>
      </c>
      <c r="K789" s="130"/>
      <c r="L789" s="115">
        <v>0</v>
      </c>
      <c r="M789" s="114">
        <f t="shared" si="267"/>
        <v>64</v>
      </c>
      <c r="N789" s="114">
        <f t="shared" si="257"/>
        <v>38.787878787878789</v>
      </c>
      <c r="O789" s="116">
        <f t="shared" si="258"/>
        <v>31.515151515151516</v>
      </c>
      <c r="P789" s="115">
        <f t="shared" si="259"/>
        <v>8.8888888888888893</v>
      </c>
      <c r="Q789" s="115">
        <f t="shared" si="260"/>
        <v>7.8888888888888893</v>
      </c>
      <c r="R789" s="121">
        <f t="shared" si="261"/>
        <v>-16.787878787878789</v>
      </c>
      <c r="S789" s="116">
        <f t="shared" si="262"/>
        <v>14.111111111111111</v>
      </c>
      <c r="T789" s="116">
        <f t="shared" si="263"/>
        <v>0.68421052631578949</v>
      </c>
      <c r="U789" s="115">
        <f t="shared" si="253"/>
        <v>141.15384615384616</v>
      </c>
      <c r="V789" s="115">
        <f t="shared" si="264"/>
        <v>952.30769230769238</v>
      </c>
      <c r="W789">
        <f t="shared" si="254"/>
        <v>0</v>
      </c>
      <c r="X789">
        <f t="shared" si="255"/>
        <v>0</v>
      </c>
      <c r="Y789">
        <v>0</v>
      </c>
      <c r="AA789" s="122">
        <f t="shared" si="252"/>
        <v>64</v>
      </c>
      <c r="AB789" s="123">
        <f t="shared" si="265"/>
        <v>10.666666666666666</v>
      </c>
      <c r="AC789" s="123">
        <f t="shared" si="266"/>
        <v>10</v>
      </c>
    </row>
    <row r="790" spans="1:29" x14ac:dyDescent="0.25">
      <c r="A790" s="7" t="s">
        <v>457</v>
      </c>
      <c r="B790" s="7"/>
      <c r="C790" s="131">
        <v>304</v>
      </c>
      <c r="D790" s="7">
        <v>8</v>
      </c>
      <c r="E790" s="7">
        <v>8</v>
      </c>
      <c r="F790" s="7">
        <v>64</v>
      </c>
      <c r="G790" s="116">
        <f t="shared" si="256"/>
        <v>52</v>
      </c>
      <c r="H790" s="7">
        <v>20</v>
      </c>
      <c r="I790" s="207" t="s">
        <v>591</v>
      </c>
      <c r="J790" s="130">
        <v>702</v>
      </c>
      <c r="K790" s="130"/>
      <c r="L790" s="115">
        <v>0</v>
      </c>
      <c r="M790" s="114">
        <f t="shared" si="267"/>
        <v>64</v>
      </c>
      <c r="N790" s="114">
        <f t="shared" si="257"/>
        <v>38.787878787878789</v>
      </c>
      <c r="O790" s="116">
        <f t="shared" si="258"/>
        <v>31.515151515151516</v>
      </c>
      <c r="P790" s="115">
        <f t="shared" si="259"/>
        <v>8.8888888888888893</v>
      </c>
      <c r="Q790" s="115">
        <f t="shared" si="260"/>
        <v>7.8888888888888893</v>
      </c>
      <c r="R790" s="121">
        <f t="shared" si="261"/>
        <v>-18.787878787878789</v>
      </c>
      <c r="S790" s="116">
        <f t="shared" si="262"/>
        <v>12.111111111111111</v>
      </c>
      <c r="T790" s="116">
        <f t="shared" si="263"/>
        <v>0.68421052631578949</v>
      </c>
      <c r="U790" s="115">
        <f t="shared" si="253"/>
        <v>141.15384615384616</v>
      </c>
      <c r="V790" s="115">
        <f t="shared" si="264"/>
        <v>952.30769230769238</v>
      </c>
      <c r="W790">
        <f t="shared" si="254"/>
        <v>0</v>
      </c>
      <c r="X790">
        <f t="shared" si="255"/>
        <v>0</v>
      </c>
      <c r="Y790">
        <v>0</v>
      </c>
      <c r="AA790" s="122">
        <f t="shared" si="252"/>
        <v>64</v>
      </c>
      <c r="AB790" s="123">
        <f t="shared" si="265"/>
        <v>10.666666666666666</v>
      </c>
      <c r="AC790" s="123">
        <f t="shared" si="266"/>
        <v>10</v>
      </c>
    </row>
    <row r="791" spans="1:29" x14ac:dyDescent="0.25">
      <c r="A791" s="7" t="s">
        <v>457</v>
      </c>
      <c r="B791" s="7"/>
      <c r="C791" s="131">
        <v>305</v>
      </c>
      <c r="D791" s="7">
        <v>8</v>
      </c>
      <c r="E791" s="7">
        <v>8</v>
      </c>
      <c r="F791" s="7">
        <v>64</v>
      </c>
      <c r="G791" s="116">
        <f t="shared" si="256"/>
        <v>52</v>
      </c>
      <c r="H791" s="7">
        <v>29</v>
      </c>
      <c r="I791" s="207" t="s">
        <v>591</v>
      </c>
      <c r="J791" s="130" t="s">
        <v>305</v>
      </c>
      <c r="K791" s="130"/>
      <c r="L791" s="115">
        <v>0</v>
      </c>
      <c r="M791" s="114">
        <f t="shared" si="267"/>
        <v>64</v>
      </c>
      <c r="N791" s="114">
        <f t="shared" si="257"/>
        <v>38.787878787878789</v>
      </c>
      <c r="O791" s="116">
        <f t="shared" si="258"/>
        <v>31.515151515151516</v>
      </c>
      <c r="P791" s="115">
        <f t="shared" si="259"/>
        <v>8.8888888888888893</v>
      </c>
      <c r="Q791" s="115">
        <f t="shared" si="260"/>
        <v>7.8888888888888893</v>
      </c>
      <c r="R791" s="121">
        <f t="shared" si="261"/>
        <v>-9.787878787878789</v>
      </c>
      <c r="S791" s="116">
        <f t="shared" si="262"/>
        <v>21.111111111111111</v>
      </c>
      <c r="T791" s="116">
        <f t="shared" si="263"/>
        <v>0.68421052631578949</v>
      </c>
      <c r="U791" s="115">
        <f t="shared" si="253"/>
        <v>141.15384615384616</v>
      </c>
      <c r="V791" s="115">
        <f t="shared" si="264"/>
        <v>952.30769230769238</v>
      </c>
      <c r="W791">
        <f t="shared" si="254"/>
        <v>0</v>
      </c>
      <c r="X791">
        <f t="shared" si="255"/>
        <v>0</v>
      </c>
      <c r="Y791">
        <v>0</v>
      </c>
      <c r="AA791" s="122">
        <f t="shared" si="252"/>
        <v>64</v>
      </c>
      <c r="AB791" s="123">
        <f t="shared" si="265"/>
        <v>10.666666666666666</v>
      </c>
      <c r="AC791" s="123">
        <f t="shared" si="266"/>
        <v>10</v>
      </c>
    </row>
    <row r="792" spans="1:29" x14ac:dyDescent="0.25">
      <c r="A792" s="7" t="s">
        <v>457</v>
      </c>
      <c r="B792" s="7"/>
      <c r="C792" s="131">
        <v>306</v>
      </c>
      <c r="D792" s="7">
        <v>8</v>
      </c>
      <c r="E792" s="7">
        <v>8</v>
      </c>
      <c r="F792" s="7">
        <v>64</v>
      </c>
      <c r="G792" s="116">
        <f t="shared" si="256"/>
        <v>52</v>
      </c>
      <c r="H792" s="7">
        <v>31</v>
      </c>
      <c r="I792" s="207" t="s">
        <v>591</v>
      </c>
      <c r="J792" s="130">
        <v>501</v>
      </c>
      <c r="K792" s="130"/>
      <c r="L792" s="115">
        <v>0</v>
      </c>
      <c r="M792" s="114">
        <f t="shared" si="267"/>
        <v>64</v>
      </c>
      <c r="N792" s="114">
        <f t="shared" si="257"/>
        <v>38.787878787878789</v>
      </c>
      <c r="O792" s="116">
        <f t="shared" si="258"/>
        <v>31.515151515151516</v>
      </c>
      <c r="P792" s="115">
        <f t="shared" si="259"/>
        <v>8.8888888888888893</v>
      </c>
      <c r="Q792" s="115">
        <f t="shared" si="260"/>
        <v>7.8888888888888893</v>
      </c>
      <c r="R792" s="121">
        <f t="shared" si="261"/>
        <v>-7.787878787878789</v>
      </c>
      <c r="S792" s="116">
        <f t="shared" si="262"/>
        <v>23.111111111111111</v>
      </c>
      <c r="T792" s="116">
        <f t="shared" si="263"/>
        <v>0.68421052631578949</v>
      </c>
      <c r="U792" s="115">
        <f t="shared" si="253"/>
        <v>141.15384615384616</v>
      </c>
      <c r="V792" s="115">
        <f t="shared" si="264"/>
        <v>952.30769230769238</v>
      </c>
      <c r="W792">
        <f t="shared" si="254"/>
        <v>0</v>
      </c>
      <c r="X792">
        <f t="shared" si="255"/>
        <v>0</v>
      </c>
      <c r="Y792">
        <v>0</v>
      </c>
      <c r="AA792" s="122">
        <f t="shared" si="252"/>
        <v>64</v>
      </c>
      <c r="AB792" s="123">
        <f t="shared" si="265"/>
        <v>10.666666666666666</v>
      </c>
      <c r="AC792" s="123">
        <f t="shared" si="266"/>
        <v>10</v>
      </c>
    </row>
    <row r="793" spans="1:29" x14ac:dyDescent="0.25">
      <c r="A793" s="7" t="s">
        <v>457</v>
      </c>
      <c r="B793" s="7"/>
      <c r="C793" s="131" t="s">
        <v>482</v>
      </c>
      <c r="D793" s="7">
        <v>8</v>
      </c>
      <c r="E793" s="7">
        <v>8</v>
      </c>
      <c r="F793" s="7">
        <v>64</v>
      </c>
      <c r="G793" s="116">
        <f t="shared" si="256"/>
        <v>52</v>
      </c>
      <c r="H793" s="7">
        <v>30</v>
      </c>
      <c r="I793" s="207" t="s">
        <v>591</v>
      </c>
      <c r="J793" s="130">
        <v>502</v>
      </c>
      <c r="K793" s="130"/>
      <c r="L793" s="115">
        <v>0</v>
      </c>
      <c r="M793" s="114">
        <f t="shared" si="267"/>
        <v>64</v>
      </c>
      <c r="N793" s="114">
        <f t="shared" si="257"/>
        <v>38.787878787878789</v>
      </c>
      <c r="O793" s="116">
        <f t="shared" si="258"/>
        <v>31.515151515151516</v>
      </c>
      <c r="P793" s="115">
        <f t="shared" si="259"/>
        <v>8.8888888888888893</v>
      </c>
      <c r="Q793" s="115">
        <f t="shared" si="260"/>
        <v>7.8888888888888893</v>
      </c>
      <c r="R793" s="121">
        <f t="shared" si="261"/>
        <v>-8.787878787878789</v>
      </c>
      <c r="S793" s="116">
        <f t="shared" si="262"/>
        <v>22.111111111111111</v>
      </c>
      <c r="T793" s="116">
        <f t="shared" si="263"/>
        <v>0.68421052631578949</v>
      </c>
      <c r="U793" s="115">
        <f t="shared" si="253"/>
        <v>141.15384615384616</v>
      </c>
      <c r="V793" s="115">
        <f t="shared" si="264"/>
        <v>952.30769230769238</v>
      </c>
      <c r="W793">
        <f t="shared" si="254"/>
        <v>0</v>
      </c>
      <c r="X793">
        <f t="shared" si="255"/>
        <v>0</v>
      </c>
      <c r="Y793">
        <v>0</v>
      </c>
      <c r="AA793" s="122">
        <f t="shared" si="252"/>
        <v>64</v>
      </c>
      <c r="AB793" s="123">
        <f t="shared" si="265"/>
        <v>10.666666666666666</v>
      </c>
      <c r="AC793" s="123">
        <f t="shared" si="266"/>
        <v>10</v>
      </c>
    </row>
    <row r="794" spans="1:29" x14ac:dyDescent="0.25">
      <c r="A794" s="7" t="s">
        <v>483</v>
      </c>
      <c r="B794" s="7"/>
      <c r="C794" s="113">
        <v>102</v>
      </c>
      <c r="D794" s="7"/>
      <c r="E794" s="7"/>
      <c r="F794" s="133">
        <v>45</v>
      </c>
      <c r="G794" s="116">
        <f t="shared" si="256"/>
        <v>33</v>
      </c>
      <c r="H794" s="113">
        <v>26</v>
      </c>
      <c r="I794" s="117" t="s">
        <v>260</v>
      </c>
      <c r="J794" s="118" t="s">
        <v>268</v>
      </c>
      <c r="K794" s="118"/>
      <c r="L794" s="115">
        <v>0</v>
      </c>
      <c r="M794" s="114">
        <f t="shared" si="267"/>
        <v>45</v>
      </c>
      <c r="N794" s="114">
        <f t="shared" si="257"/>
        <v>27.272727272727273</v>
      </c>
      <c r="O794" s="116">
        <f t="shared" si="258"/>
        <v>20</v>
      </c>
      <c r="P794" s="115">
        <f t="shared" si="259"/>
        <v>6.25</v>
      </c>
      <c r="Q794" s="115">
        <f t="shared" si="260"/>
        <v>5.25</v>
      </c>
      <c r="R794" s="121">
        <f t="shared" si="261"/>
        <v>-1.2727272727272734</v>
      </c>
      <c r="S794" s="116">
        <f t="shared" si="262"/>
        <v>20.75</v>
      </c>
      <c r="T794" s="116">
        <f t="shared" si="263"/>
        <v>0.57894736842105265</v>
      </c>
      <c r="U794" s="115">
        <f t="shared" si="253"/>
        <v>185</v>
      </c>
      <c r="V794" s="115">
        <f t="shared" si="264"/>
        <v>1143.6363636363635</v>
      </c>
      <c r="W794">
        <f t="shared" si="254"/>
        <v>0</v>
      </c>
      <c r="X794">
        <f t="shared" si="255"/>
        <v>0</v>
      </c>
      <c r="Y794">
        <v>0</v>
      </c>
      <c r="AA794" s="122">
        <f t="shared" si="252"/>
        <v>45</v>
      </c>
      <c r="AB794" s="123">
        <f t="shared" si="265"/>
        <v>7.5</v>
      </c>
      <c r="AC794" s="123">
        <f t="shared" si="266"/>
        <v>7</v>
      </c>
    </row>
    <row r="795" spans="1:29" x14ac:dyDescent="0.25">
      <c r="A795" s="7" t="s">
        <v>483</v>
      </c>
      <c r="B795" s="7"/>
      <c r="C795" s="113">
        <v>103</v>
      </c>
      <c r="D795" s="7"/>
      <c r="E795" s="7"/>
      <c r="F795" s="133">
        <v>48</v>
      </c>
      <c r="G795" s="116">
        <f t="shared" si="256"/>
        <v>36</v>
      </c>
      <c r="H795" s="113">
        <v>26</v>
      </c>
      <c r="I795" s="117" t="s">
        <v>260</v>
      </c>
      <c r="J795" s="118" t="s">
        <v>270</v>
      </c>
      <c r="K795" s="118"/>
      <c r="L795" s="115">
        <v>0</v>
      </c>
      <c r="M795" s="114">
        <f t="shared" si="267"/>
        <v>48</v>
      </c>
      <c r="N795" s="114">
        <f t="shared" si="257"/>
        <v>29.090909090909093</v>
      </c>
      <c r="O795" s="116">
        <f t="shared" si="258"/>
        <v>21.81818181818182</v>
      </c>
      <c r="P795" s="115">
        <f t="shared" si="259"/>
        <v>6.6666666666666661</v>
      </c>
      <c r="Q795" s="115">
        <f t="shared" si="260"/>
        <v>5.6666666666666661</v>
      </c>
      <c r="R795" s="121">
        <f t="shared" si="261"/>
        <v>-3.0909090909090935</v>
      </c>
      <c r="S795" s="116">
        <f t="shared" si="262"/>
        <v>20.333333333333336</v>
      </c>
      <c r="T795" s="116">
        <f t="shared" si="263"/>
        <v>0.6</v>
      </c>
      <c r="U795" s="115">
        <f t="shared" si="253"/>
        <v>175</v>
      </c>
      <c r="V795" s="115">
        <f t="shared" si="264"/>
        <v>1100</v>
      </c>
      <c r="W795">
        <f t="shared" si="254"/>
        <v>0</v>
      </c>
      <c r="X795">
        <f t="shared" si="255"/>
        <v>0</v>
      </c>
      <c r="Y795">
        <v>0</v>
      </c>
      <c r="AA795" s="122">
        <f t="shared" si="252"/>
        <v>48</v>
      </c>
      <c r="AB795" s="123">
        <f t="shared" si="265"/>
        <v>8</v>
      </c>
      <c r="AC795" s="123">
        <f t="shared" si="266"/>
        <v>8</v>
      </c>
    </row>
    <row r="796" spans="1:29" x14ac:dyDescent="0.25">
      <c r="A796" s="7" t="s">
        <v>483</v>
      </c>
      <c r="B796" s="7"/>
      <c r="C796" s="113">
        <v>101</v>
      </c>
      <c r="D796" s="7"/>
      <c r="E796" s="7"/>
      <c r="F796" s="133">
        <v>48</v>
      </c>
      <c r="G796" s="116">
        <f t="shared" si="256"/>
        <v>36</v>
      </c>
      <c r="H796" s="113">
        <v>27</v>
      </c>
      <c r="I796" s="117" t="s">
        <v>260</v>
      </c>
      <c r="J796" s="118" t="s">
        <v>263</v>
      </c>
      <c r="K796" s="118"/>
      <c r="L796" s="115">
        <v>0</v>
      </c>
      <c r="M796" s="114">
        <f t="shared" si="267"/>
        <v>48</v>
      </c>
      <c r="N796" s="114">
        <f t="shared" si="257"/>
        <v>29.090909090909093</v>
      </c>
      <c r="O796" s="116">
        <f t="shared" si="258"/>
        <v>21.81818181818182</v>
      </c>
      <c r="P796" s="115">
        <f t="shared" si="259"/>
        <v>6.6666666666666661</v>
      </c>
      <c r="Q796" s="115">
        <f t="shared" si="260"/>
        <v>5.6666666666666661</v>
      </c>
      <c r="R796" s="121">
        <f t="shared" si="261"/>
        <v>-2.0909090909090935</v>
      </c>
      <c r="S796" s="116">
        <f t="shared" si="262"/>
        <v>21.333333333333336</v>
      </c>
      <c r="T796" s="116">
        <f t="shared" si="263"/>
        <v>0.6</v>
      </c>
      <c r="U796" s="115">
        <f t="shared" si="253"/>
        <v>175</v>
      </c>
      <c r="V796" s="115">
        <f t="shared" si="264"/>
        <v>1100</v>
      </c>
      <c r="W796">
        <f t="shared" si="254"/>
        <v>0</v>
      </c>
      <c r="X796">
        <f t="shared" si="255"/>
        <v>0</v>
      </c>
      <c r="Y796">
        <v>0</v>
      </c>
      <c r="AA796" s="122">
        <f t="shared" si="252"/>
        <v>48</v>
      </c>
      <c r="AB796" s="123">
        <f t="shared" si="265"/>
        <v>8</v>
      </c>
      <c r="AC796" s="123">
        <f t="shared" si="266"/>
        <v>8</v>
      </c>
    </row>
    <row r="797" spans="1:29" x14ac:dyDescent="0.25">
      <c r="A797" s="7" t="s">
        <v>483</v>
      </c>
      <c r="B797" s="7"/>
      <c r="C797" s="113">
        <v>204</v>
      </c>
      <c r="D797" s="7"/>
      <c r="E797" s="7"/>
      <c r="F797" s="133">
        <v>51.35</v>
      </c>
      <c r="G797" s="116">
        <f t="shared" si="256"/>
        <v>39.35</v>
      </c>
      <c r="H797" s="113">
        <v>30</v>
      </c>
      <c r="I797" s="117" t="s">
        <v>260</v>
      </c>
      <c r="J797" s="118">
        <v>101</v>
      </c>
      <c r="K797" s="118"/>
      <c r="L797" s="115">
        <v>0</v>
      </c>
      <c r="M797" s="114">
        <f t="shared" si="267"/>
        <v>51.35</v>
      </c>
      <c r="N797" s="114">
        <f t="shared" si="257"/>
        <v>31.121212121212125</v>
      </c>
      <c r="O797" s="116">
        <f t="shared" si="258"/>
        <v>23.848484848484851</v>
      </c>
      <c r="P797" s="115">
        <f t="shared" si="259"/>
        <v>7.1319444444444446</v>
      </c>
      <c r="Q797" s="115">
        <f t="shared" si="260"/>
        <v>6.1319444444444446</v>
      </c>
      <c r="R797" s="121">
        <f t="shared" si="261"/>
        <v>-1.1212121212121247</v>
      </c>
      <c r="S797" s="116">
        <f t="shared" si="262"/>
        <v>23.868055555555557</v>
      </c>
      <c r="T797" s="116">
        <f t="shared" si="263"/>
        <v>0.62115232833464884</v>
      </c>
      <c r="U797" s="115">
        <f t="shared" si="253"/>
        <v>165.63532401524776</v>
      </c>
      <c r="V797" s="115">
        <f t="shared" si="264"/>
        <v>1059.1359593392629</v>
      </c>
      <c r="W797">
        <f t="shared" si="254"/>
        <v>0</v>
      </c>
      <c r="X797">
        <f t="shared" si="255"/>
        <v>0</v>
      </c>
      <c r="Y797">
        <v>0</v>
      </c>
      <c r="AA797" s="122">
        <f t="shared" si="252"/>
        <v>51.35</v>
      </c>
      <c r="AB797" s="123">
        <f t="shared" si="265"/>
        <v>8.5583333333333336</v>
      </c>
      <c r="AC797" s="123">
        <f t="shared" si="266"/>
        <v>8</v>
      </c>
    </row>
    <row r="798" spans="1:29" x14ac:dyDescent="0.25">
      <c r="A798" s="7" t="s">
        <v>483</v>
      </c>
      <c r="B798" s="7"/>
      <c r="C798" s="113">
        <v>205</v>
      </c>
      <c r="D798" s="7"/>
      <c r="E798" s="7"/>
      <c r="F798" s="133">
        <v>53.3</v>
      </c>
      <c r="G798" s="116">
        <f t="shared" si="256"/>
        <v>41.3</v>
      </c>
      <c r="H798" s="113">
        <v>33</v>
      </c>
      <c r="I798" s="117" t="s">
        <v>260</v>
      </c>
      <c r="J798" s="118">
        <v>102</v>
      </c>
      <c r="K798" s="118"/>
      <c r="L798" s="115">
        <v>0</v>
      </c>
      <c r="M798" s="114">
        <f t="shared" si="267"/>
        <v>53.3</v>
      </c>
      <c r="N798" s="114">
        <f t="shared" si="257"/>
        <v>32.303030303030305</v>
      </c>
      <c r="O798" s="116">
        <f t="shared" si="258"/>
        <v>25.030303030303031</v>
      </c>
      <c r="P798" s="115">
        <f t="shared" si="259"/>
        <v>7.4027777777777768</v>
      </c>
      <c r="Q798" s="115">
        <f t="shared" si="260"/>
        <v>6.4027777777777768</v>
      </c>
      <c r="R798" s="121">
        <f t="shared" si="261"/>
        <v>0.69696969696969546</v>
      </c>
      <c r="S798" s="116">
        <f t="shared" si="262"/>
        <v>26.597222222222221</v>
      </c>
      <c r="T798" s="116">
        <f t="shared" si="263"/>
        <v>0.63246554364471663</v>
      </c>
      <c r="U798" s="115">
        <f t="shared" si="253"/>
        <v>160.88377723970945</v>
      </c>
      <c r="V798" s="115">
        <f t="shared" si="264"/>
        <v>1038.4019370460051</v>
      </c>
      <c r="W798">
        <f t="shared" si="254"/>
        <v>0</v>
      </c>
      <c r="X798">
        <f t="shared" si="255"/>
        <v>0</v>
      </c>
      <c r="Y798">
        <v>0</v>
      </c>
      <c r="AA798" s="122">
        <f t="shared" si="252"/>
        <v>53.3</v>
      </c>
      <c r="AB798" s="123">
        <f t="shared" si="265"/>
        <v>8.8833333333333329</v>
      </c>
      <c r="AC798" s="123">
        <f t="shared" si="266"/>
        <v>8</v>
      </c>
    </row>
    <row r="799" spans="1:29" x14ac:dyDescent="0.25">
      <c r="A799" s="7" t="s">
        <v>483</v>
      </c>
      <c r="B799" s="7"/>
      <c r="C799" s="113">
        <v>207</v>
      </c>
      <c r="D799" s="7"/>
      <c r="E799" s="7"/>
      <c r="F799" s="133">
        <v>57.85</v>
      </c>
      <c r="G799" s="116">
        <f t="shared" si="256"/>
        <v>45.85</v>
      </c>
      <c r="H799" s="113">
        <v>30</v>
      </c>
      <c r="I799" s="117" t="s">
        <v>260</v>
      </c>
      <c r="J799" s="118">
        <v>103</v>
      </c>
      <c r="K799" s="118"/>
      <c r="L799" s="115">
        <v>0</v>
      </c>
      <c r="M799" s="114">
        <f t="shared" si="267"/>
        <v>57.85</v>
      </c>
      <c r="N799" s="114">
        <f t="shared" si="257"/>
        <v>35.060606060606062</v>
      </c>
      <c r="O799" s="116">
        <f t="shared" si="258"/>
        <v>27.787878787878789</v>
      </c>
      <c r="P799" s="115">
        <f t="shared" si="259"/>
        <v>8.0347222222222214</v>
      </c>
      <c r="Q799" s="115">
        <f t="shared" si="260"/>
        <v>7.0347222222222214</v>
      </c>
      <c r="R799" s="121">
        <f t="shared" si="261"/>
        <v>-5.0606060606060623</v>
      </c>
      <c r="S799" s="116">
        <f t="shared" si="262"/>
        <v>22.965277777777779</v>
      </c>
      <c r="T799" s="116">
        <f t="shared" si="263"/>
        <v>0.65640658554044384</v>
      </c>
      <c r="U799" s="115">
        <f t="shared" si="253"/>
        <v>151.36859323882223</v>
      </c>
      <c r="V799" s="115">
        <f t="shared" si="264"/>
        <v>996.88113413304245</v>
      </c>
      <c r="W799">
        <f t="shared" si="254"/>
        <v>0</v>
      </c>
      <c r="X799">
        <f t="shared" si="255"/>
        <v>0</v>
      </c>
      <c r="Y799">
        <v>0</v>
      </c>
      <c r="AA799" s="122">
        <f t="shared" si="252"/>
        <v>57.85</v>
      </c>
      <c r="AB799" s="123">
        <f t="shared" si="265"/>
        <v>9.6416666666666675</v>
      </c>
      <c r="AC799" s="123">
        <f t="shared" si="266"/>
        <v>9</v>
      </c>
    </row>
    <row r="800" spans="1:29" x14ac:dyDescent="0.25">
      <c r="A800" s="7" t="s">
        <v>483</v>
      </c>
      <c r="B800" s="7"/>
      <c r="C800" s="113">
        <v>206</v>
      </c>
      <c r="D800" s="7"/>
      <c r="E800" s="7"/>
      <c r="F800" s="133">
        <v>55.9</v>
      </c>
      <c r="G800" s="116">
        <f t="shared" si="256"/>
        <v>43.9</v>
      </c>
      <c r="H800" s="113">
        <v>34</v>
      </c>
      <c r="I800" s="117" t="s">
        <v>260</v>
      </c>
      <c r="J800" s="118">
        <v>201</v>
      </c>
      <c r="K800" s="118"/>
      <c r="L800" s="115">
        <v>0</v>
      </c>
      <c r="M800" s="114">
        <f t="shared" si="267"/>
        <v>55.9</v>
      </c>
      <c r="N800" s="114">
        <f t="shared" si="257"/>
        <v>33.878787878787882</v>
      </c>
      <c r="O800" s="116">
        <f t="shared" si="258"/>
        <v>26.606060606060606</v>
      </c>
      <c r="P800" s="115">
        <f t="shared" si="259"/>
        <v>7.7638888888888884</v>
      </c>
      <c r="Q800" s="115">
        <f t="shared" si="260"/>
        <v>6.7638888888888884</v>
      </c>
      <c r="R800" s="121">
        <f t="shared" si="261"/>
        <v>0.12121212121211755</v>
      </c>
      <c r="S800" s="116">
        <f t="shared" si="262"/>
        <v>27.236111111111111</v>
      </c>
      <c r="T800" s="116">
        <f t="shared" si="263"/>
        <v>0.64653902798232687</v>
      </c>
      <c r="U800" s="115">
        <f t="shared" si="253"/>
        <v>155.20501138952167</v>
      </c>
      <c r="V800" s="115">
        <f t="shared" si="264"/>
        <v>1013.6218678815492</v>
      </c>
      <c r="W800">
        <f t="shared" si="254"/>
        <v>0</v>
      </c>
      <c r="X800">
        <f t="shared" si="255"/>
        <v>0</v>
      </c>
      <c r="Y800">
        <v>0</v>
      </c>
      <c r="AA800" s="122">
        <f t="shared" si="252"/>
        <v>55.9</v>
      </c>
      <c r="AB800" s="123">
        <f t="shared" si="265"/>
        <v>9.3166666666666664</v>
      </c>
      <c r="AC800" s="123">
        <f t="shared" si="266"/>
        <v>9</v>
      </c>
    </row>
    <row r="801" spans="1:29" x14ac:dyDescent="0.25">
      <c r="A801" s="7" t="s">
        <v>483</v>
      </c>
      <c r="B801" s="7"/>
      <c r="C801" s="113">
        <v>209</v>
      </c>
      <c r="D801" s="7"/>
      <c r="E801" s="7"/>
      <c r="F801" s="133">
        <v>57.62</v>
      </c>
      <c r="G801" s="116">
        <f t="shared" si="256"/>
        <v>45.62</v>
      </c>
      <c r="H801" s="113">
        <v>35</v>
      </c>
      <c r="I801" s="117" t="s">
        <v>260</v>
      </c>
      <c r="J801" s="118">
        <v>202</v>
      </c>
      <c r="K801" s="118"/>
      <c r="L801" s="115">
        <v>0</v>
      </c>
      <c r="M801" s="114">
        <f t="shared" si="267"/>
        <v>57.62</v>
      </c>
      <c r="N801" s="114">
        <f t="shared" si="257"/>
        <v>34.921212121212122</v>
      </c>
      <c r="O801" s="116">
        <f t="shared" si="258"/>
        <v>27.648484848484848</v>
      </c>
      <c r="P801" s="115">
        <f t="shared" si="259"/>
        <v>8.0027777777777764</v>
      </c>
      <c r="Q801" s="115">
        <f t="shared" si="260"/>
        <v>7.0027777777777764</v>
      </c>
      <c r="R801" s="121">
        <f t="shared" si="261"/>
        <v>7.8787878787878185E-2</v>
      </c>
      <c r="S801" s="116">
        <f t="shared" si="262"/>
        <v>27.997222222222224</v>
      </c>
      <c r="T801" s="116">
        <f t="shared" si="263"/>
        <v>0.65527147371444983</v>
      </c>
      <c r="U801" s="115">
        <f t="shared" si="253"/>
        <v>151.80403331871989</v>
      </c>
      <c r="V801" s="115">
        <f t="shared" si="264"/>
        <v>998.78123629986862</v>
      </c>
      <c r="W801">
        <f t="shared" si="254"/>
        <v>0</v>
      </c>
      <c r="X801">
        <f t="shared" si="255"/>
        <v>0</v>
      </c>
      <c r="Y801">
        <v>0</v>
      </c>
      <c r="AA801" s="122">
        <f t="shared" si="252"/>
        <v>57.62</v>
      </c>
      <c r="AB801" s="123">
        <f t="shared" si="265"/>
        <v>9.6033333333333335</v>
      </c>
      <c r="AC801" s="123">
        <f t="shared" si="266"/>
        <v>9</v>
      </c>
    </row>
    <row r="802" spans="1:29" x14ac:dyDescent="0.25">
      <c r="A802" s="7" t="s">
        <v>483</v>
      </c>
      <c r="B802" s="7"/>
      <c r="C802" s="113">
        <v>208</v>
      </c>
      <c r="D802" s="7"/>
      <c r="E802" s="7"/>
      <c r="F802" s="133">
        <v>57.62</v>
      </c>
      <c r="G802" s="116">
        <f t="shared" si="256"/>
        <v>45.62</v>
      </c>
      <c r="H802" s="113">
        <v>35</v>
      </c>
      <c r="I802" s="117" t="s">
        <v>260</v>
      </c>
      <c r="J802" s="118">
        <v>203</v>
      </c>
      <c r="K802" s="118"/>
      <c r="L802" s="115">
        <v>0</v>
      </c>
      <c r="M802" s="114">
        <f t="shared" si="267"/>
        <v>57.62</v>
      </c>
      <c r="N802" s="114">
        <f t="shared" si="257"/>
        <v>34.921212121212122</v>
      </c>
      <c r="O802" s="116">
        <f t="shared" si="258"/>
        <v>27.648484848484848</v>
      </c>
      <c r="P802" s="115">
        <f t="shared" si="259"/>
        <v>8.0027777777777764</v>
      </c>
      <c r="Q802" s="115">
        <f t="shared" si="260"/>
        <v>7.0027777777777764</v>
      </c>
      <c r="R802" s="121">
        <f t="shared" si="261"/>
        <v>7.8787878787878185E-2</v>
      </c>
      <c r="S802" s="116">
        <f t="shared" si="262"/>
        <v>27.997222222222224</v>
      </c>
      <c r="T802" s="116">
        <f t="shared" si="263"/>
        <v>0.65527147371444983</v>
      </c>
      <c r="U802" s="115">
        <f t="shared" si="253"/>
        <v>151.80403331871989</v>
      </c>
      <c r="V802" s="115">
        <f t="shared" si="264"/>
        <v>998.78123629986862</v>
      </c>
      <c r="W802">
        <f t="shared" si="254"/>
        <v>0</v>
      </c>
      <c r="X802">
        <f t="shared" si="255"/>
        <v>0</v>
      </c>
      <c r="Y802">
        <v>0</v>
      </c>
      <c r="AA802" s="122">
        <f t="shared" si="252"/>
        <v>57.62</v>
      </c>
      <c r="AB802" s="123">
        <f t="shared" si="265"/>
        <v>9.6033333333333335</v>
      </c>
      <c r="AC802" s="123">
        <f t="shared" si="266"/>
        <v>9</v>
      </c>
    </row>
    <row r="803" spans="1:29" x14ac:dyDescent="0.25">
      <c r="A803" s="7" t="s">
        <v>483</v>
      </c>
      <c r="B803" s="7"/>
      <c r="C803" s="113">
        <v>205</v>
      </c>
      <c r="D803" s="7"/>
      <c r="E803" s="7"/>
      <c r="F803" s="133">
        <v>53.3</v>
      </c>
      <c r="G803" s="116">
        <f t="shared" si="256"/>
        <v>41.3</v>
      </c>
      <c r="H803" s="113">
        <v>33</v>
      </c>
      <c r="I803" s="117" t="s">
        <v>261</v>
      </c>
      <c r="J803" s="118">
        <v>301</v>
      </c>
      <c r="K803" s="118"/>
      <c r="L803" s="115">
        <v>0</v>
      </c>
      <c r="M803" s="114">
        <f t="shared" si="267"/>
        <v>53.3</v>
      </c>
      <c r="N803" s="114">
        <f t="shared" si="257"/>
        <v>32.303030303030305</v>
      </c>
      <c r="O803" s="116">
        <f t="shared" si="258"/>
        <v>25.030303030303031</v>
      </c>
      <c r="P803" s="115">
        <f t="shared" si="259"/>
        <v>7.4027777777777768</v>
      </c>
      <c r="Q803" s="115">
        <f t="shared" si="260"/>
        <v>6.4027777777777768</v>
      </c>
      <c r="R803" s="121">
        <f t="shared" si="261"/>
        <v>0.69696969696969546</v>
      </c>
      <c r="S803" s="116">
        <f t="shared" si="262"/>
        <v>26.597222222222221</v>
      </c>
      <c r="T803" s="116">
        <f t="shared" si="263"/>
        <v>0.63246554364471663</v>
      </c>
      <c r="U803" s="115">
        <f t="shared" si="253"/>
        <v>160.88377723970945</v>
      </c>
      <c r="V803" s="115">
        <f t="shared" si="264"/>
        <v>1038.4019370460051</v>
      </c>
      <c r="W803">
        <f t="shared" si="254"/>
        <v>0</v>
      </c>
      <c r="X803">
        <f t="shared" si="255"/>
        <v>0</v>
      </c>
      <c r="Y803">
        <v>0</v>
      </c>
      <c r="AA803" s="122">
        <f t="shared" si="252"/>
        <v>53.3</v>
      </c>
      <c r="AB803" s="123">
        <f t="shared" si="265"/>
        <v>8.8833333333333329</v>
      </c>
      <c r="AC803" s="123">
        <f t="shared" si="266"/>
        <v>8</v>
      </c>
    </row>
    <row r="804" spans="1:29" x14ac:dyDescent="0.25">
      <c r="A804" s="7" t="s">
        <v>483</v>
      </c>
      <c r="B804" s="7"/>
      <c r="C804" s="113">
        <v>207</v>
      </c>
      <c r="D804" s="7"/>
      <c r="E804" s="7"/>
      <c r="F804" s="133">
        <v>57.85</v>
      </c>
      <c r="G804" s="116">
        <f t="shared" si="256"/>
        <v>45.85</v>
      </c>
      <c r="H804" s="113">
        <v>32</v>
      </c>
      <c r="I804" s="117" t="s">
        <v>261</v>
      </c>
      <c r="J804" s="118">
        <v>302</v>
      </c>
      <c r="K804" s="118"/>
      <c r="L804" s="115">
        <v>0</v>
      </c>
      <c r="M804" s="114">
        <f t="shared" si="267"/>
        <v>57.85</v>
      </c>
      <c r="N804" s="114">
        <f t="shared" si="257"/>
        <v>35.060606060606062</v>
      </c>
      <c r="O804" s="116">
        <f t="shared" si="258"/>
        <v>27.787878787878789</v>
      </c>
      <c r="P804" s="115">
        <f t="shared" si="259"/>
        <v>8.0347222222222214</v>
      </c>
      <c r="Q804" s="115">
        <f t="shared" si="260"/>
        <v>7.0347222222222214</v>
      </c>
      <c r="R804" s="121">
        <f t="shared" si="261"/>
        <v>-3.0606060606060623</v>
      </c>
      <c r="S804" s="116">
        <f t="shared" si="262"/>
        <v>24.965277777777779</v>
      </c>
      <c r="T804" s="116">
        <f t="shared" si="263"/>
        <v>0.65640658554044384</v>
      </c>
      <c r="U804" s="115">
        <f t="shared" si="253"/>
        <v>151.36859323882223</v>
      </c>
      <c r="V804" s="115">
        <f t="shared" si="264"/>
        <v>996.88113413304245</v>
      </c>
      <c r="W804">
        <f t="shared" si="254"/>
        <v>0</v>
      </c>
      <c r="X804">
        <f t="shared" si="255"/>
        <v>0</v>
      </c>
      <c r="Y804">
        <v>0</v>
      </c>
      <c r="AA804" s="122">
        <f t="shared" si="252"/>
        <v>57.85</v>
      </c>
      <c r="AB804" s="123">
        <f t="shared" si="265"/>
        <v>9.6416666666666675</v>
      </c>
      <c r="AC804" s="123">
        <f t="shared" si="266"/>
        <v>9</v>
      </c>
    </row>
    <row r="805" spans="1:29" x14ac:dyDescent="0.25">
      <c r="A805" s="7" t="s">
        <v>483</v>
      </c>
      <c r="B805" s="7"/>
      <c r="C805" s="113">
        <v>206</v>
      </c>
      <c r="D805" s="7"/>
      <c r="E805" s="7"/>
      <c r="F805" s="133">
        <v>55.9</v>
      </c>
      <c r="G805" s="116">
        <f t="shared" si="256"/>
        <v>43.9</v>
      </c>
      <c r="H805" s="113">
        <v>35</v>
      </c>
      <c r="I805" s="117" t="s">
        <v>261</v>
      </c>
      <c r="J805" s="118">
        <v>303</v>
      </c>
      <c r="K805" s="118"/>
      <c r="L805" s="115">
        <v>0</v>
      </c>
      <c r="M805" s="114">
        <f t="shared" si="267"/>
        <v>55.9</v>
      </c>
      <c r="N805" s="114">
        <f t="shared" si="257"/>
        <v>33.878787878787882</v>
      </c>
      <c r="O805" s="116">
        <f t="shared" si="258"/>
        <v>26.606060606060606</v>
      </c>
      <c r="P805" s="115">
        <f t="shared" si="259"/>
        <v>7.7638888888888884</v>
      </c>
      <c r="Q805" s="115">
        <f t="shared" si="260"/>
        <v>6.7638888888888884</v>
      </c>
      <c r="R805" s="121">
        <f t="shared" si="261"/>
        <v>1.1212121212121176</v>
      </c>
      <c r="S805" s="116">
        <f t="shared" si="262"/>
        <v>28.236111111111111</v>
      </c>
      <c r="T805" s="116">
        <f t="shared" si="263"/>
        <v>0.64653902798232687</v>
      </c>
      <c r="U805" s="115">
        <f t="shared" si="253"/>
        <v>155.20501138952167</v>
      </c>
      <c r="V805" s="115">
        <f t="shared" si="264"/>
        <v>1013.6218678815492</v>
      </c>
      <c r="W805">
        <f t="shared" si="254"/>
        <v>0</v>
      </c>
      <c r="X805">
        <f t="shared" si="255"/>
        <v>0</v>
      </c>
      <c r="Y805">
        <v>0</v>
      </c>
      <c r="AA805" s="122">
        <f t="shared" si="252"/>
        <v>55.9</v>
      </c>
      <c r="AB805" s="123">
        <f t="shared" si="265"/>
        <v>9.3166666666666664</v>
      </c>
      <c r="AC805" s="123">
        <f t="shared" si="266"/>
        <v>9</v>
      </c>
    </row>
    <row r="806" spans="1:29" x14ac:dyDescent="0.25">
      <c r="A806" s="7" t="s">
        <v>483</v>
      </c>
      <c r="B806" s="7"/>
      <c r="C806" s="113">
        <v>209</v>
      </c>
      <c r="D806" s="7"/>
      <c r="E806" s="7"/>
      <c r="F806" s="133">
        <v>57.62</v>
      </c>
      <c r="G806" s="116">
        <f t="shared" si="256"/>
        <v>45.62</v>
      </c>
      <c r="H806" s="113">
        <v>14</v>
      </c>
      <c r="I806" s="117" t="s">
        <v>261</v>
      </c>
      <c r="J806" s="118" t="s">
        <v>262</v>
      </c>
      <c r="K806" s="118"/>
      <c r="L806" s="115">
        <v>0</v>
      </c>
      <c r="M806" s="114">
        <f t="shared" si="267"/>
        <v>57.62</v>
      </c>
      <c r="N806" s="114">
        <f t="shared" si="257"/>
        <v>34.921212121212122</v>
      </c>
      <c r="O806" s="116">
        <f t="shared" si="258"/>
        <v>27.648484848484848</v>
      </c>
      <c r="P806" s="115">
        <f t="shared" si="259"/>
        <v>8.0027777777777764</v>
      </c>
      <c r="Q806" s="115">
        <f t="shared" si="260"/>
        <v>7.0027777777777764</v>
      </c>
      <c r="R806" s="121">
        <f t="shared" si="261"/>
        <v>-20.921212121212122</v>
      </c>
      <c r="S806" s="116">
        <f t="shared" si="262"/>
        <v>6.9972222222222236</v>
      </c>
      <c r="T806" s="116">
        <f t="shared" si="263"/>
        <v>0.65527147371444983</v>
      </c>
      <c r="U806" s="115">
        <f t="shared" si="253"/>
        <v>151.80403331871989</v>
      </c>
      <c r="V806" s="115">
        <f t="shared" si="264"/>
        <v>998.78123629986862</v>
      </c>
      <c r="W806">
        <f t="shared" si="254"/>
        <v>0</v>
      </c>
      <c r="X806">
        <f t="shared" si="255"/>
        <v>0</v>
      </c>
      <c r="Y806">
        <v>0</v>
      </c>
      <c r="AA806" s="122">
        <f t="shared" si="252"/>
        <v>57.62</v>
      </c>
      <c r="AB806" s="123">
        <f t="shared" si="265"/>
        <v>9.6033333333333335</v>
      </c>
      <c r="AC806" s="123">
        <f t="shared" si="266"/>
        <v>9</v>
      </c>
    </row>
    <row r="807" spans="1:29" x14ac:dyDescent="0.25">
      <c r="A807" s="112" t="s">
        <v>484</v>
      </c>
      <c r="B807" s="112" t="s">
        <v>485</v>
      </c>
      <c r="C807" s="113">
        <v>1</v>
      </c>
      <c r="D807" s="114">
        <v>5.94</v>
      </c>
      <c r="E807" s="114">
        <v>8.1199999999999992</v>
      </c>
      <c r="F807" s="115">
        <f t="shared" ref="F807:F833" si="268">D807*E807</f>
        <v>48.232799999999997</v>
      </c>
      <c r="G807" s="116">
        <f t="shared" si="256"/>
        <v>36.232799999999997</v>
      </c>
      <c r="H807" s="113">
        <v>33</v>
      </c>
      <c r="I807" s="117" t="s">
        <v>260</v>
      </c>
      <c r="J807" s="118">
        <v>1001</v>
      </c>
      <c r="K807" s="118"/>
      <c r="L807" s="115">
        <v>0</v>
      </c>
      <c r="M807" s="114">
        <f t="shared" si="267"/>
        <v>48.232799999999997</v>
      </c>
      <c r="N807" s="114">
        <f t="shared" si="257"/>
        <v>29.231999999999999</v>
      </c>
      <c r="O807" s="116">
        <f t="shared" si="258"/>
        <v>21.959272727272726</v>
      </c>
      <c r="P807" s="115">
        <f t="shared" si="259"/>
        <v>6.6989999999999998</v>
      </c>
      <c r="Q807" s="115">
        <f t="shared" si="260"/>
        <v>5.6989999999999998</v>
      </c>
      <c r="R807" s="121">
        <f t="shared" si="261"/>
        <v>3.7680000000000007</v>
      </c>
      <c r="S807" s="116">
        <f t="shared" si="262"/>
        <v>27.301000000000002</v>
      </c>
      <c r="T807" s="116">
        <f t="shared" si="263"/>
        <v>0.60154600151412518</v>
      </c>
      <c r="U807" s="115">
        <f t="shared" si="253"/>
        <v>174.29323706696692</v>
      </c>
      <c r="V807" s="115">
        <f t="shared" si="264"/>
        <v>1096.9159435649467</v>
      </c>
      <c r="W807">
        <f t="shared" si="254"/>
        <v>0</v>
      </c>
      <c r="X807">
        <f t="shared" si="255"/>
        <v>1</v>
      </c>
      <c r="Y807">
        <v>0</v>
      </c>
      <c r="Z807">
        <f t="shared" ref="Z807:Z819" si="269">+E807*1.65</f>
        <v>13.397999999999998</v>
      </c>
      <c r="AA807" s="122">
        <f t="shared" ref="AA807:AA819" si="270">+F807-Z807</f>
        <v>34.834800000000001</v>
      </c>
      <c r="AB807" s="123">
        <f t="shared" si="265"/>
        <v>5.8058000000000005</v>
      </c>
      <c r="AC807" s="123">
        <f t="shared" si="266"/>
        <v>5</v>
      </c>
    </row>
    <row r="808" spans="1:29" x14ac:dyDescent="0.25">
      <c r="A808" s="112" t="s">
        <v>484</v>
      </c>
      <c r="B808" s="112" t="s">
        <v>485</v>
      </c>
      <c r="C808" s="113">
        <v>2</v>
      </c>
      <c r="D808" s="114">
        <v>5.94</v>
      </c>
      <c r="E808" s="114">
        <v>8.1199999999999992</v>
      </c>
      <c r="F808" s="115">
        <f t="shared" si="268"/>
        <v>48.232799999999997</v>
      </c>
      <c r="G808" s="116">
        <f t="shared" si="256"/>
        <v>36.232799999999997</v>
      </c>
      <c r="H808" s="113">
        <v>37</v>
      </c>
      <c r="I808" s="117" t="s">
        <v>260</v>
      </c>
      <c r="J808" s="118">
        <v>1101</v>
      </c>
      <c r="K808" s="118"/>
      <c r="L808" s="115">
        <v>0</v>
      </c>
      <c r="M808" s="114">
        <f t="shared" si="267"/>
        <v>48.232799999999997</v>
      </c>
      <c r="N808" s="114">
        <f t="shared" si="257"/>
        <v>29.231999999999999</v>
      </c>
      <c r="O808" s="116">
        <f t="shared" si="258"/>
        <v>21.959272727272726</v>
      </c>
      <c r="P808" s="115">
        <f t="shared" si="259"/>
        <v>6.6989999999999998</v>
      </c>
      <c r="Q808" s="115">
        <f t="shared" si="260"/>
        <v>5.6989999999999998</v>
      </c>
      <c r="R808" s="121">
        <f t="shared" si="261"/>
        <v>7.7680000000000007</v>
      </c>
      <c r="S808" s="116">
        <f t="shared" si="262"/>
        <v>31.301000000000002</v>
      </c>
      <c r="T808" s="116">
        <f t="shared" si="263"/>
        <v>0.60154600151412518</v>
      </c>
      <c r="U808" s="115">
        <f t="shared" si="253"/>
        <v>174.29323706696692</v>
      </c>
      <c r="V808" s="115">
        <f t="shared" si="264"/>
        <v>1096.9159435649467</v>
      </c>
      <c r="W808">
        <f t="shared" si="254"/>
        <v>0</v>
      </c>
      <c r="X808">
        <f t="shared" si="255"/>
        <v>1</v>
      </c>
      <c r="Y808">
        <v>0</v>
      </c>
      <c r="Z808">
        <f t="shared" si="269"/>
        <v>13.397999999999998</v>
      </c>
      <c r="AA808" s="122">
        <f t="shared" si="270"/>
        <v>34.834800000000001</v>
      </c>
      <c r="AB808" s="123">
        <f t="shared" si="265"/>
        <v>5.8058000000000005</v>
      </c>
      <c r="AC808" s="123">
        <f t="shared" si="266"/>
        <v>5</v>
      </c>
    </row>
    <row r="809" spans="1:29" x14ac:dyDescent="0.25">
      <c r="A809" s="112" t="s">
        <v>484</v>
      </c>
      <c r="B809" s="112" t="s">
        <v>485</v>
      </c>
      <c r="C809" s="113">
        <v>3</v>
      </c>
      <c r="D809" s="114">
        <v>5.94</v>
      </c>
      <c r="E809" s="114">
        <v>8.1199999999999992</v>
      </c>
      <c r="F809" s="115">
        <f t="shared" si="268"/>
        <v>48.232799999999997</v>
      </c>
      <c r="G809" s="116">
        <f t="shared" si="256"/>
        <v>36.232799999999997</v>
      </c>
      <c r="H809" s="113">
        <v>32</v>
      </c>
      <c r="I809" s="117" t="s">
        <v>260</v>
      </c>
      <c r="J809" s="118">
        <v>1002</v>
      </c>
      <c r="K809" s="118"/>
      <c r="L809" s="115">
        <v>0</v>
      </c>
      <c r="M809" s="114">
        <f t="shared" si="267"/>
        <v>48.232799999999997</v>
      </c>
      <c r="N809" s="114">
        <f t="shared" si="257"/>
        <v>29.231999999999999</v>
      </c>
      <c r="O809" s="116">
        <f t="shared" si="258"/>
        <v>21.959272727272726</v>
      </c>
      <c r="P809" s="115">
        <f t="shared" si="259"/>
        <v>6.6989999999999998</v>
      </c>
      <c r="Q809" s="115">
        <f t="shared" si="260"/>
        <v>5.6989999999999998</v>
      </c>
      <c r="R809" s="121">
        <f t="shared" si="261"/>
        <v>2.7680000000000007</v>
      </c>
      <c r="S809" s="116">
        <f t="shared" si="262"/>
        <v>26.301000000000002</v>
      </c>
      <c r="T809" s="116">
        <f t="shared" si="263"/>
        <v>0.60154600151412518</v>
      </c>
      <c r="U809" s="115">
        <f t="shared" si="253"/>
        <v>174.29323706696692</v>
      </c>
      <c r="V809" s="115">
        <f t="shared" si="264"/>
        <v>1096.9159435649467</v>
      </c>
      <c r="W809">
        <f t="shared" si="254"/>
        <v>0</v>
      </c>
      <c r="X809">
        <f t="shared" si="255"/>
        <v>1</v>
      </c>
      <c r="Y809">
        <v>0</v>
      </c>
      <c r="Z809">
        <f t="shared" si="269"/>
        <v>13.397999999999998</v>
      </c>
      <c r="AA809" s="122">
        <f t="shared" si="270"/>
        <v>34.834800000000001</v>
      </c>
      <c r="AB809" s="123">
        <f t="shared" si="265"/>
        <v>5.8058000000000005</v>
      </c>
      <c r="AC809" s="123">
        <f t="shared" si="266"/>
        <v>5</v>
      </c>
    </row>
    <row r="810" spans="1:29" x14ac:dyDescent="0.25">
      <c r="A810" s="112" t="s">
        <v>484</v>
      </c>
      <c r="B810" s="112" t="s">
        <v>485</v>
      </c>
      <c r="C810" s="113">
        <v>4</v>
      </c>
      <c r="D810" s="114">
        <v>5.94</v>
      </c>
      <c r="E810" s="114">
        <v>8.1199999999999992</v>
      </c>
      <c r="F810" s="115">
        <f t="shared" si="268"/>
        <v>48.232799999999997</v>
      </c>
      <c r="G810" s="116">
        <f t="shared" si="256"/>
        <v>36.232799999999997</v>
      </c>
      <c r="H810" s="113">
        <v>29</v>
      </c>
      <c r="I810" s="117" t="s">
        <v>260</v>
      </c>
      <c r="J810" s="118">
        <v>1102</v>
      </c>
      <c r="K810" s="118"/>
      <c r="L810" s="115">
        <v>0</v>
      </c>
      <c r="M810" s="114">
        <f t="shared" si="267"/>
        <v>48.232799999999997</v>
      </c>
      <c r="N810" s="114">
        <f t="shared" si="257"/>
        <v>29.231999999999999</v>
      </c>
      <c r="O810" s="116">
        <f t="shared" si="258"/>
        <v>21.959272727272726</v>
      </c>
      <c r="P810" s="115">
        <f t="shared" si="259"/>
        <v>6.6989999999999998</v>
      </c>
      <c r="Q810" s="115">
        <f t="shared" si="260"/>
        <v>5.6989999999999998</v>
      </c>
      <c r="R810" s="121">
        <f t="shared" si="261"/>
        <v>-0.23199999999999932</v>
      </c>
      <c r="S810" s="116">
        <f t="shared" si="262"/>
        <v>23.301000000000002</v>
      </c>
      <c r="T810" s="116">
        <f t="shared" si="263"/>
        <v>0.60154600151412518</v>
      </c>
      <c r="U810" s="115">
        <f t="shared" si="253"/>
        <v>174.29323706696692</v>
      </c>
      <c r="V810" s="115">
        <f t="shared" si="264"/>
        <v>1096.9159435649467</v>
      </c>
      <c r="W810">
        <f t="shared" si="254"/>
        <v>0</v>
      </c>
      <c r="X810">
        <f t="shared" si="255"/>
        <v>1</v>
      </c>
      <c r="Y810">
        <v>0</v>
      </c>
      <c r="Z810">
        <f t="shared" si="269"/>
        <v>13.397999999999998</v>
      </c>
      <c r="AA810" s="122">
        <f t="shared" si="270"/>
        <v>34.834800000000001</v>
      </c>
      <c r="AB810" s="123">
        <f t="shared" si="265"/>
        <v>5.8058000000000005</v>
      </c>
      <c r="AC810" s="123">
        <f t="shared" si="266"/>
        <v>5</v>
      </c>
    </row>
    <row r="811" spans="1:29" x14ac:dyDescent="0.25">
      <c r="A811" s="112" t="s">
        <v>484</v>
      </c>
      <c r="B811" s="112" t="s">
        <v>485</v>
      </c>
      <c r="C811" s="113">
        <v>5</v>
      </c>
      <c r="D811" s="114">
        <v>5.94</v>
      </c>
      <c r="E811" s="114">
        <v>8.1199999999999992</v>
      </c>
      <c r="F811" s="115">
        <f t="shared" si="268"/>
        <v>48.232799999999997</v>
      </c>
      <c r="G811" s="116">
        <f t="shared" si="256"/>
        <v>36.232799999999997</v>
      </c>
      <c r="H811" s="113">
        <v>45</v>
      </c>
      <c r="I811" s="117" t="s">
        <v>260</v>
      </c>
      <c r="J811" s="118">
        <v>601</v>
      </c>
      <c r="K811" s="118"/>
      <c r="L811" s="115">
        <v>0</v>
      </c>
      <c r="M811" s="114">
        <f t="shared" si="267"/>
        <v>48.232799999999997</v>
      </c>
      <c r="N811" s="114">
        <f t="shared" si="257"/>
        <v>29.231999999999999</v>
      </c>
      <c r="O811" s="116">
        <f t="shared" si="258"/>
        <v>21.959272727272726</v>
      </c>
      <c r="P811" s="115">
        <f t="shared" si="259"/>
        <v>6.6989999999999998</v>
      </c>
      <c r="Q811" s="115">
        <f t="shared" si="260"/>
        <v>5.6989999999999998</v>
      </c>
      <c r="R811" s="121">
        <f t="shared" si="261"/>
        <v>15.768000000000001</v>
      </c>
      <c r="S811" s="116">
        <f t="shared" si="262"/>
        <v>39.301000000000002</v>
      </c>
      <c r="T811" s="116">
        <f t="shared" si="263"/>
        <v>0.60154600151412518</v>
      </c>
      <c r="U811" s="115">
        <f t="shared" si="253"/>
        <v>174.29323706696692</v>
      </c>
      <c r="V811" s="115">
        <f t="shared" si="264"/>
        <v>1096.9159435649467</v>
      </c>
      <c r="W811">
        <f t="shared" si="254"/>
        <v>0</v>
      </c>
      <c r="X811">
        <f t="shared" si="255"/>
        <v>1</v>
      </c>
      <c r="Y811">
        <v>0</v>
      </c>
      <c r="Z811">
        <f t="shared" si="269"/>
        <v>13.397999999999998</v>
      </c>
      <c r="AA811" s="122">
        <f t="shared" si="270"/>
        <v>34.834800000000001</v>
      </c>
      <c r="AB811" s="123">
        <f t="shared" si="265"/>
        <v>5.8058000000000005</v>
      </c>
      <c r="AC811" s="123">
        <f t="shared" si="266"/>
        <v>5</v>
      </c>
    </row>
    <row r="812" spans="1:29" x14ac:dyDescent="0.25">
      <c r="A812" s="112" t="s">
        <v>484</v>
      </c>
      <c r="B812" s="112" t="s">
        <v>485</v>
      </c>
      <c r="C812" s="113">
        <v>6</v>
      </c>
      <c r="D812" s="114">
        <v>5.94</v>
      </c>
      <c r="E812" s="114">
        <v>8.1199999999999992</v>
      </c>
      <c r="F812" s="115">
        <f t="shared" si="268"/>
        <v>48.232799999999997</v>
      </c>
      <c r="G812" s="116">
        <f t="shared" si="256"/>
        <v>36.232799999999997</v>
      </c>
      <c r="H812" s="113">
        <v>43</v>
      </c>
      <c r="I812" s="117" t="s">
        <v>260</v>
      </c>
      <c r="J812" s="118">
        <v>602</v>
      </c>
      <c r="K812" s="118"/>
      <c r="L812" s="115">
        <v>0</v>
      </c>
      <c r="M812" s="114">
        <f t="shared" si="267"/>
        <v>48.232799999999997</v>
      </c>
      <c r="N812" s="114">
        <f t="shared" si="257"/>
        <v>29.231999999999999</v>
      </c>
      <c r="O812" s="116">
        <f t="shared" si="258"/>
        <v>21.959272727272726</v>
      </c>
      <c r="P812" s="115">
        <f t="shared" si="259"/>
        <v>6.6989999999999998</v>
      </c>
      <c r="Q812" s="115">
        <f t="shared" si="260"/>
        <v>5.6989999999999998</v>
      </c>
      <c r="R812" s="121">
        <f t="shared" si="261"/>
        <v>13.768000000000001</v>
      </c>
      <c r="S812" s="116">
        <f t="shared" si="262"/>
        <v>37.301000000000002</v>
      </c>
      <c r="T812" s="116">
        <f t="shared" si="263"/>
        <v>0.60154600151412518</v>
      </c>
      <c r="U812" s="115">
        <f t="shared" si="253"/>
        <v>174.29323706696692</v>
      </c>
      <c r="V812" s="115">
        <f t="shared" si="264"/>
        <v>1096.9159435649467</v>
      </c>
      <c r="W812">
        <f t="shared" si="254"/>
        <v>0</v>
      </c>
      <c r="X812">
        <f t="shared" si="255"/>
        <v>1</v>
      </c>
      <c r="Y812">
        <v>0</v>
      </c>
      <c r="Z812">
        <f t="shared" si="269"/>
        <v>13.397999999999998</v>
      </c>
      <c r="AA812" s="122">
        <f t="shared" si="270"/>
        <v>34.834800000000001</v>
      </c>
      <c r="AB812" s="123">
        <f t="shared" si="265"/>
        <v>5.8058000000000005</v>
      </c>
      <c r="AC812" s="123">
        <f t="shared" si="266"/>
        <v>5</v>
      </c>
    </row>
    <row r="813" spans="1:29" x14ac:dyDescent="0.25">
      <c r="A813" s="112" t="s">
        <v>484</v>
      </c>
      <c r="B813" s="112" t="s">
        <v>485</v>
      </c>
      <c r="C813" s="113">
        <v>7</v>
      </c>
      <c r="D813" s="114">
        <v>5.94</v>
      </c>
      <c r="E813" s="114">
        <v>8.1199999999999992</v>
      </c>
      <c r="F813" s="115">
        <f t="shared" si="268"/>
        <v>48.232799999999997</v>
      </c>
      <c r="G813" s="116">
        <f t="shared" si="256"/>
        <v>36.232799999999997</v>
      </c>
      <c r="H813" s="113">
        <v>37</v>
      </c>
      <c r="I813" s="117" t="s">
        <v>260</v>
      </c>
      <c r="J813" s="118">
        <v>701</v>
      </c>
      <c r="K813" s="118"/>
      <c r="L813" s="115">
        <v>0</v>
      </c>
      <c r="M813" s="114">
        <f t="shared" si="267"/>
        <v>48.232799999999997</v>
      </c>
      <c r="N813" s="114">
        <f t="shared" si="257"/>
        <v>29.231999999999999</v>
      </c>
      <c r="O813" s="116">
        <f t="shared" si="258"/>
        <v>21.959272727272726</v>
      </c>
      <c r="P813" s="115">
        <f t="shared" si="259"/>
        <v>6.6989999999999998</v>
      </c>
      <c r="Q813" s="115">
        <f t="shared" si="260"/>
        <v>5.6989999999999998</v>
      </c>
      <c r="R813" s="121">
        <f t="shared" si="261"/>
        <v>7.7680000000000007</v>
      </c>
      <c r="S813" s="116">
        <f t="shared" si="262"/>
        <v>31.301000000000002</v>
      </c>
      <c r="T813" s="116">
        <f t="shared" si="263"/>
        <v>0.60154600151412518</v>
      </c>
      <c r="U813" s="115">
        <f t="shared" si="253"/>
        <v>174.29323706696692</v>
      </c>
      <c r="V813" s="115">
        <f t="shared" si="264"/>
        <v>1096.9159435649467</v>
      </c>
      <c r="W813">
        <f t="shared" si="254"/>
        <v>0</v>
      </c>
      <c r="X813">
        <f t="shared" si="255"/>
        <v>1</v>
      </c>
      <c r="Y813">
        <v>0</v>
      </c>
      <c r="Z813">
        <f t="shared" si="269"/>
        <v>13.397999999999998</v>
      </c>
      <c r="AA813" s="122">
        <f t="shared" si="270"/>
        <v>34.834800000000001</v>
      </c>
      <c r="AB813" s="123">
        <f t="shared" si="265"/>
        <v>5.8058000000000005</v>
      </c>
      <c r="AC813" s="123">
        <f t="shared" si="266"/>
        <v>5</v>
      </c>
    </row>
    <row r="814" spans="1:29" x14ac:dyDescent="0.25">
      <c r="A814" s="112" t="s">
        <v>484</v>
      </c>
      <c r="B814" s="112" t="s">
        <v>485</v>
      </c>
      <c r="C814" s="113">
        <v>8</v>
      </c>
      <c r="D814" s="114">
        <v>5.94</v>
      </c>
      <c r="E814" s="114">
        <v>8.1199999999999992</v>
      </c>
      <c r="F814" s="115">
        <f t="shared" si="268"/>
        <v>48.232799999999997</v>
      </c>
      <c r="G814" s="116">
        <f t="shared" si="256"/>
        <v>36.232799999999997</v>
      </c>
      <c r="H814" s="113">
        <v>37</v>
      </c>
      <c r="I814" s="117" t="s">
        <v>260</v>
      </c>
      <c r="J814" s="118">
        <v>702</v>
      </c>
      <c r="K814" s="118"/>
      <c r="L814" s="115">
        <v>0</v>
      </c>
      <c r="M814" s="114">
        <f t="shared" si="267"/>
        <v>48.232799999999997</v>
      </c>
      <c r="N814" s="114">
        <f t="shared" si="257"/>
        <v>29.231999999999999</v>
      </c>
      <c r="O814" s="116">
        <f t="shared" si="258"/>
        <v>21.959272727272726</v>
      </c>
      <c r="P814" s="115">
        <f t="shared" si="259"/>
        <v>6.6989999999999998</v>
      </c>
      <c r="Q814" s="115">
        <f t="shared" si="260"/>
        <v>5.6989999999999998</v>
      </c>
      <c r="R814" s="121">
        <f t="shared" si="261"/>
        <v>7.7680000000000007</v>
      </c>
      <c r="S814" s="116">
        <f t="shared" si="262"/>
        <v>31.301000000000002</v>
      </c>
      <c r="T814" s="116">
        <f t="shared" si="263"/>
        <v>0.60154600151412518</v>
      </c>
      <c r="U814" s="115">
        <f t="shared" si="253"/>
        <v>174.29323706696692</v>
      </c>
      <c r="V814" s="115">
        <f t="shared" si="264"/>
        <v>1096.9159435649467</v>
      </c>
      <c r="W814">
        <f t="shared" si="254"/>
        <v>0</v>
      </c>
      <c r="X814">
        <f t="shared" si="255"/>
        <v>1</v>
      </c>
      <c r="Y814">
        <v>0</v>
      </c>
      <c r="Z814">
        <f t="shared" si="269"/>
        <v>13.397999999999998</v>
      </c>
      <c r="AA814" s="122">
        <f t="shared" si="270"/>
        <v>34.834800000000001</v>
      </c>
      <c r="AB814" s="123">
        <f t="shared" si="265"/>
        <v>5.8058000000000005</v>
      </c>
      <c r="AC814" s="123">
        <f t="shared" si="266"/>
        <v>5</v>
      </c>
    </row>
    <row r="815" spans="1:29" x14ac:dyDescent="0.25">
      <c r="A815" s="112" t="s">
        <v>484</v>
      </c>
      <c r="B815" s="112" t="s">
        <v>485</v>
      </c>
      <c r="C815" s="113">
        <v>9</v>
      </c>
      <c r="D815" s="114">
        <v>5.94</v>
      </c>
      <c r="E815" s="114">
        <v>8.1199999999999992</v>
      </c>
      <c r="F815" s="115">
        <f t="shared" si="268"/>
        <v>48.232799999999997</v>
      </c>
      <c r="G815" s="116">
        <f t="shared" si="256"/>
        <v>36.232799999999997</v>
      </c>
      <c r="H815" s="113">
        <v>37</v>
      </c>
      <c r="I815" s="117" t="s">
        <v>260</v>
      </c>
      <c r="J815" s="118">
        <v>801</v>
      </c>
      <c r="K815" s="118"/>
      <c r="L815" s="115">
        <v>0</v>
      </c>
      <c r="M815" s="114">
        <f t="shared" si="267"/>
        <v>48.232799999999997</v>
      </c>
      <c r="N815" s="114">
        <f t="shared" si="257"/>
        <v>29.231999999999999</v>
      </c>
      <c r="O815" s="116">
        <f t="shared" si="258"/>
        <v>21.959272727272726</v>
      </c>
      <c r="P815" s="115">
        <f t="shared" si="259"/>
        <v>6.6989999999999998</v>
      </c>
      <c r="Q815" s="115">
        <f t="shared" si="260"/>
        <v>5.6989999999999998</v>
      </c>
      <c r="R815" s="121">
        <f t="shared" si="261"/>
        <v>7.7680000000000007</v>
      </c>
      <c r="S815" s="116">
        <f t="shared" si="262"/>
        <v>31.301000000000002</v>
      </c>
      <c r="T815" s="116">
        <f t="shared" si="263"/>
        <v>0.60154600151412518</v>
      </c>
      <c r="U815" s="115">
        <f t="shared" si="253"/>
        <v>174.29323706696692</v>
      </c>
      <c r="V815" s="115">
        <f t="shared" si="264"/>
        <v>1096.9159435649467</v>
      </c>
      <c r="W815">
        <f t="shared" si="254"/>
        <v>0</v>
      </c>
      <c r="X815">
        <f t="shared" si="255"/>
        <v>1</v>
      </c>
      <c r="Y815">
        <v>0</v>
      </c>
      <c r="Z815">
        <f t="shared" si="269"/>
        <v>13.397999999999998</v>
      </c>
      <c r="AA815" s="122">
        <f t="shared" si="270"/>
        <v>34.834800000000001</v>
      </c>
      <c r="AB815" s="123">
        <f t="shared" si="265"/>
        <v>5.8058000000000005</v>
      </c>
      <c r="AC815" s="123">
        <f t="shared" si="266"/>
        <v>5</v>
      </c>
    </row>
    <row r="816" spans="1:29" x14ac:dyDescent="0.25">
      <c r="A816" s="112" t="s">
        <v>484</v>
      </c>
      <c r="B816" s="112" t="s">
        <v>485</v>
      </c>
      <c r="C816" s="113">
        <v>10</v>
      </c>
      <c r="D816" s="114">
        <v>5.94</v>
      </c>
      <c r="E816" s="114">
        <v>8.1199999999999992</v>
      </c>
      <c r="F816" s="115">
        <f t="shared" si="268"/>
        <v>48.232799999999997</v>
      </c>
      <c r="G816" s="116">
        <f t="shared" si="256"/>
        <v>36.232799999999997</v>
      </c>
      <c r="H816" s="113">
        <v>34</v>
      </c>
      <c r="I816" s="117" t="s">
        <v>260</v>
      </c>
      <c r="J816" s="118">
        <v>802</v>
      </c>
      <c r="K816" s="118"/>
      <c r="L816" s="115">
        <v>0</v>
      </c>
      <c r="M816" s="114">
        <f t="shared" si="267"/>
        <v>48.232799999999997</v>
      </c>
      <c r="N816" s="114">
        <f t="shared" si="257"/>
        <v>29.231999999999999</v>
      </c>
      <c r="O816" s="116">
        <f t="shared" si="258"/>
        <v>21.959272727272726</v>
      </c>
      <c r="P816" s="115">
        <f t="shared" si="259"/>
        <v>6.6989999999999998</v>
      </c>
      <c r="Q816" s="115">
        <f t="shared" si="260"/>
        <v>5.6989999999999998</v>
      </c>
      <c r="R816" s="121">
        <f t="shared" si="261"/>
        <v>4.7680000000000007</v>
      </c>
      <c r="S816" s="116">
        <f t="shared" si="262"/>
        <v>28.301000000000002</v>
      </c>
      <c r="T816" s="116">
        <f t="shared" si="263"/>
        <v>0.60154600151412518</v>
      </c>
      <c r="U816" s="115">
        <f t="shared" si="253"/>
        <v>174.29323706696692</v>
      </c>
      <c r="V816" s="115">
        <f t="shared" si="264"/>
        <v>1096.9159435649467</v>
      </c>
      <c r="W816">
        <f t="shared" si="254"/>
        <v>0</v>
      </c>
      <c r="X816">
        <f t="shared" si="255"/>
        <v>1</v>
      </c>
      <c r="Y816">
        <v>0</v>
      </c>
      <c r="Z816">
        <f t="shared" si="269"/>
        <v>13.397999999999998</v>
      </c>
      <c r="AA816" s="122">
        <f t="shared" si="270"/>
        <v>34.834800000000001</v>
      </c>
      <c r="AB816" s="123">
        <f t="shared" si="265"/>
        <v>5.8058000000000005</v>
      </c>
      <c r="AC816" s="123">
        <f t="shared" si="266"/>
        <v>5</v>
      </c>
    </row>
    <row r="817" spans="1:29" x14ac:dyDescent="0.25">
      <c r="A817" s="112" t="s">
        <v>484</v>
      </c>
      <c r="B817" s="112" t="s">
        <v>485</v>
      </c>
      <c r="C817" s="113">
        <v>11</v>
      </c>
      <c r="D817" s="114">
        <v>5.94</v>
      </c>
      <c r="E817" s="114">
        <v>8.1199999999999992</v>
      </c>
      <c r="F817" s="115">
        <f t="shared" si="268"/>
        <v>48.232799999999997</v>
      </c>
      <c r="G817" s="116">
        <f t="shared" si="256"/>
        <v>36.232799999999997</v>
      </c>
      <c r="H817" s="113">
        <v>34</v>
      </c>
      <c r="I817" s="117" t="s">
        <v>260</v>
      </c>
      <c r="J817" s="118">
        <v>803</v>
      </c>
      <c r="K817" s="118"/>
      <c r="L817" s="115">
        <v>0</v>
      </c>
      <c r="M817" s="114">
        <f t="shared" si="267"/>
        <v>48.232799999999997</v>
      </c>
      <c r="N817" s="114">
        <f t="shared" si="257"/>
        <v>29.231999999999999</v>
      </c>
      <c r="O817" s="116">
        <f t="shared" si="258"/>
        <v>21.959272727272726</v>
      </c>
      <c r="P817" s="115">
        <f t="shared" si="259"/>
        <v>6.6989999999999998</v>
      </c>
      <c r="Q817" s="115">
        <f t="shared" si="260"/>
        <v>5.6989999999999998</v>
      </c>
      <c r="R817" s="121">
        <f t="shared" si="261"/>
        <v>4.7680000000000007</v>
      </c>
      <c r="S817" s="116">
        <f t="shared" si="262"/>
        <v>28.301000000000002</v>
      </c>
      <c r="T817" s="116">
        <f t="shared" si="263"/>
        <v>0.60154600151412518</v>
      </c>
      <c r="U817" s="115">
        <f t="shared" si="253"/>
        <v>174.29323706696692</v>
      </c>
      <c r="V817" s="115">
        <f t="shared" si="264"/>
        <v>1096.9159435649467</v>
      </c>
      <c r="W817">
        <f t="shared" si="254"/>
        <v>0</v>
      </c>
      <c r="X817">
        <f t="shared" si="255"/>
        <v>1</v>
      </c>
      <c r="Y817">
        <v>0</v>
      </c>
      <c r="Z817">
        <f t="shared" si="269"/>
        <v>13.397999999999998</v>
      </c>
      <c r="AA817" s="122">
        <f t="shared" si="270"/>
        <v>34.834800000000001</v>
      </c>
      <c r="AB817" s="123">
        <f t="shared" si="265"/>
        <v>5.8058000000000005</v>
      </c>
      <c r="AC817" s="123">
        <f t="shared" si="266"/>
        <v>5</v>
      </c>
    </row>
    <row r="818" spans="1:29" x14ac:dyDescent="0.25">
      <c r="A818" s="112" t="s">
        <v>484</v>
      </c>
      <c r="B818" s="112" t="s">
        <v>485</v>
      </c>
      <c r="C818" s="113">
        <v>12</v>
      </c>
      <c r="D818" s="114">
        <v>5.94</v>
      </c>
      <c r="E818" s="114">
        <v>8.1199999999999992</v>
      </c>
      <c r="F818" s="115">
        <f t="shared" si="268"/>
        <v>48.232799999999997</v>
      </c>
      <c r="G818" s="116">
        <f t="shared" si="256"/>
        <v>36.232799999999997</v>
      </c>
      <c r="H818" s="113">
        <v>39</v>
      </c>
      <c r="I818" s="117" t="s">
        <v>260</v>
      </c>
      <c r="J818" s="118">
        <v>902</v>
      </c>
      <c r="K818" s="118"/>
      <c r="L818" s="115">
        <v>0</v>
      </c>
      <c r="M818" s="114">
        <f t="shared" si="267"/>
        <v>48.232799999999997</v>
      </c>
      <c r="N818" s="114">
        <f t="shared" si="257"/>
        <v>29.231999999999999</v>
      </c>
      <c r="O818" s="116">
        <f t="shared" si="258"/>
        <v>21.959272727272726</v>
      </c>
      <c r="P818" s="115">
        <f t="shared" si="259"/>
        <v>6.6989999999999998</v>
      </c>
      <c r="Q818" s="115">
        <f t="shared" si="260"/>
        <v>5.6989999999999998</v>
      </c>
      <c r="R818" s="121">
        <f t="shared" si="261"/>
        <v>9.7680000000000007</v>
      </c>
      <c r="S818" s="116">
        <f t="shared" si="262"/>
        <v>33.301000000000002</v>
      </c>
      <c r="T818" s="116">
        <f t="shared" si="263"/>
        <v>0.60154600151412518</v>
      </c>
      <c r="U818" s="115">
        <f t="shared" si="253"/>
        <v>174.29323706696692</v>
      </c>
      <c r="V818" s="115">
        <f t="shared" si="264"/>
        <v>1096.9159435649467</v>
      </c>
      <c r="W818">
        <f t="shared" si="254"/>
        <v>0</v>
      </c>
      <c r="X818">
        <f t="shared" si="255"/>
        <v>1</v>
      </c>
      <c r="Y818">
        <v>0</v>
      </c>
      <c r="Z818">
        <f t="shared" si="269"/>
        <v>13.397999999999998</v>
      </c>
      <c r="AA818" s="122">
        <f t="shared" si="270"/>
        <v>34.834800000000001</v>
      </c>
      <c r="AB818" s="123">
        <f t="shared" si="265"/>
        <v>5.8058000000000005</v>
      </c>
      <c r="AC818" s="123">
        <f t="shared" si="266"/>
        <v>5</v>
      </c>
    </row>
    <row r="819" spans="1:29" x14ac:dyDescent="0.25">
      <c r="A819" s="112" t="s">
        <v>484</v>
      </c>
      <c r="B819" s="112" t="s">
        <v>485</v>
      </c>
      <c r="C819" s="113">
        <v>13</v>
      </c>
      <c r="D819" s="114">
        <v>5.96</v>
      </c>
      <c r="E819" s="114">
        <v>9.98</v>
      </c>
      <c r="F819" s="115">
        <f t="shared" si="268"/>
        <v>59.480800000000002</v>
      </c>
      <c r="G819" s="116">
        <f t="shared" si="256"/>
        <v>47.480800000000002</v>
      </c>
      <c r="H819" s="113">
        <v>40</v>
      </c>
      <c r="I819" s="117" t="s">
        <v>260</v>
      </c>
      <c r="J819" s="118">
        <v>901</v>
      </c>
      <c r="K819" s="118"/>
      <c r="L819" s="115">
        <v>0</v>
      </c>
      <c r="M819" s="114">
        <f t="shared" si="267"/>
        <v>59.480800000000002</v>
      </c>
      <c r="N819" s="114">
        <f t="shared" si="257"/>
        <v>36.048969696969699</v>
      </c>
      <c r="O819" s="116">
        <f t="shared" si="258"/>
        <v>28.776242424242426</v>
      </c>
      <c r="P819" s="115">
        <f t="shared" si="259"/>
        <v>8.2612222222222229</v>
      </c>
      <c r="Q819" s="115">
        <f t="shared" si="260"/>
        <v>7.2612222222222229</v>
      </c>
      <c r="R819" s="121">
        <f t="shared" si="261"/>
        <v>3.9510303030303007</v>
      </c>
      <c r="S819" s="116">
        <f t="shared" si="262"/>
        <v>32.738777777777777</v>
      </c>
      <c r="T819" s="116">
        <f t="shared" si="263"/>
        <v>0.66424550368770352</v>
      </c>
      <c r="U819" s="115">
        <f t="shared" si="253"/>
        <v>148.40213307273677</v>
      </c>
      <c r="V819" s="115">
        <f t="shared" si="264"/>
        <v>983.93658068103332</v>
      </c>
      <c r="W819">
        <f t="shared" si="254"/>
        <v>0</v>
      </c>
      <c r="X819">
        <f t="shared" si="255"/>
        <v>1</v>
      </c>
      <c r="Y819">
        <v>0</v>
      </c>
      <c r="Z819">
        <f t="shared" si="269"/>
        <v>16.466999999999999</v>
      </c>
      <c r="AA819" s="122">
        <f t="shared" si="270"/>
        <v>43.013800000000003</v>
      </c>
      <c r="AB819" s="123">
        <f t="shared" si="265"/>
        <v>7.1689666666666669</v>
      </c>
      <c r="AC819" s="123">
        <f t="shared" si="266"/>
        <v>7</v>
      </c>
    </row>
    <row r="820" spans="1:29" x14ac:dyDescent="0.25">
      <c r="A820" s="112" t="s">
        <v>486</v>
      </c>
      <c r="B820" s="112" t="s">
        <v>485</v>
      </c>
      <c r="C820" s="7">
        <v>1</v>
      </c>
      <c r="D820" s="7">
        <v>7.44</v>
      </c>
      <c r="E820" s="7">
        <v>6.75</v>
      </c>
      <c r="F820" s="7">
        <f t="shared" si="268"/>
        <v>50.220000000000006</v>
      </c>
      <c r="G820" s="116">
        <f t="shared" si="256"/>
        <v>38.220000000000006</v>
      </c>
      <c r="H820" s="7">
        <v>44</v>
      </c>
      <c r="I820" s="7" t="s">
        <v>260</v>
      </c>
      <c r="J820" s="130">
        <v>201</v>
      </c>
      <c r="K820" s="130"/>
      <c r="L820" s="115">
        <v>0</v>
      </c>
      <c r="M820" s="114">
        <f t="shared" si="267"/>
        <v>50.220000000000006</v>
      </c>
      <c r="N820" s="114">
        <f t="shared" si="257"/>
        <v>30.436363636363641</v>
      </c>
      <c r="O820" s="116">
        <f t="shared" si="258"/>
        <v>23.163636363636368</v>
      </c>
      <c r="P820" s="115">
        <f t="shared" si="259"/>
        <v>6.9750000000000005</v>
      </c>
      <c r="Q820" s="115">
        <f t="shared" si="260"/>
        <v>5.9750000000000005</v>
      </c>
      <c r="R820" s="121">
        <f t="shared" si="261"/>
        <v>13.563636363636359</v>
      </c>
      <c r="S820" s="116">
        <f t="shared" si="262"/>
        <v>38.024999999999999</v>
      </c>
      <c r="T820" s="116">
        <f t="shared" si="263"/>
        <v>0.61427193828351012</v>
      </c>
      <c r="U820" s="115">
        <f t="shared" si="253"/>
        <v>168.61067503924647</v>
      </c>
      <c r="V820" s="115">
        <f t="shared" si="264"/>
        <v>1072.1193092621663</v>
      </c>
      <c r="W820">
        <f t="shared" si="254"/>
        <v>1</v>
      </c>
      <c r="X820">
        <f t="shared" si="255"/>
        <v>0</v>
      </c>
      <c r="Y820">
        <f t="shared" ref="Y820:Y856" si="271">+D820*1.65</f>
        <v>12.276</v>
      </c>
      <c r="AA820" s="122">
        <f t="shared" ref="AA820:AA864" si="272">+F820-Y820</f>
        <v>37.944000000000003</v>
      </c>
      <c r="AB820" s="123">
        <f t="shared" si="265"/>
        <v>6.3240000000000007</v>
      </c>
      <c r="AC820" s="123">
        <f t="shared" si="266"/>
        <v>6</v>
      </c>
    </row>
    <row r="821" spans="1:29" x14ac:dyDescent="0.25">
      <c r="A821" s="112" t="s">
        <v>487</v>
      </c>
      <c r="B821" s="112" t="s">
        <v>485</v>
      </c>
      <c r="C821" s="7">
        <v>1</v>
      </c>
      <c r="D821" s="7">
        <v>7.44</v>
      </c>
      <c r="E821" s="7">
        <v>6.75</v>
      </c>
      <c r="F821" s="7">
        <f t="shared" si="268"/>
        <v>50.220000000000006</v>
      </c>
      <c r="G821" s="116">
        <f t="shared" si="256"/>
        <v>38.220000000000006</v>
      </c>
      <c r="H821" s="7">
        <v>42</v>
      </c>
      <c r="I821" s="7" t="s">
        <v>261</v>
      </c>
      <c r="J821" s="130">
        <v>202</v>
      </c>
      <c r="K821" s="130"/>
      <c r="L821" s="115">
        <v>0</v>
      </c>
      <c r="M821" s="114">
        <f t="shared" si="267"/>
        <v>50.220000000000006</v>
      </c>
      <c r="N821" s="114">
        <f t="shared" si="257"/>
        <v>30.436363636363641</v>
      </c>
      <c r="O821" s="116">
        <f t="shared" si="258"/>
        <v>23.163636363636368</v>
      </c>
      <c r="P821" s="115">
        <f t="shared" si="259"/>
        <v>6.9750000000000005</v>
      </c>
      <c r="Q821" s="115">
        <f t="shared" si="260"/>
        <v>5.9750000000000005</v>
      </c>
      <c r="R821" s="121">
        <f t="shared" si="261"/>
        <v>11.563636363636359</v>
      </c>
      <c r="S821" s="116">
        <f t="shared" si="262"/>
        <v>36.024999999999999</v>
      </c>
      <c r="T821" s="116">
        <f t="shared" si="263"/>
        <v>0.61427193828351012</v>
      </c>
      <c r="U821" s="115">
        <f t="shared" si="253"/>
        <v>168.61067503924647</v>
      </c>
      <c r="V821" s="115">
        <f t="shared" si="264"/>
        <v>1072.1193092621663</v>
      </c>
      <c r="W821">
        <f t="shared" si="254"/>
        <v>1</v>
      </c>
      <c r="X821">
        <f t="shared" si="255"/>
        <v>0</v>
      </c>
      <c r="Y821">
        <f t="shared" si="271"/>
        <v>12.276</v>
      </c>
      <c r="AA821" s="122">
        <f t="shared" si="272"/>
        <v>37.944000000000003</v>
      </c>
      <c r="AB821" s="123">
        <f t="shared" si="265"/>
        <v>6.3240000000000007</v>
      </c>
      <c r="AC821" s="123">
        <f t="shared" si="266"/>
        <v>6</v>
      </c>
    </row>
    <row r="822" spans="1:29" x14ac:dyDescent="0.25">
      <c r="A822" s="112" t="s">
        <v>488</v>
      </c>
      <c r="B822" s="112" t="s">
        <v>485</v>
      </c>
      <c r="C822" s="7">
        <v>2</v>
      </c>
      <c r="D822" s="7">
        <v>7.44</v>
      </c>
      <c r="E822" s="7">
        <v>6.75</v>
      </c>
      <c r="F822" s="7">
        <f t="shared" si="268"/>
        <v>50.220000000000006</v>
      </c>
      <c r="G822" s="116">
        <f t="shared" si="256"/>
        <v>38.220000000000006</v>
      </c>
      <c r="H822" s="7">
        <v>33</v>
      </c>
      <c r="I822" s="7" t="s">
        <v>260</v>
      </c>
      <c r="J822" s="130">
        <v>402</v>
      </c>
      <c r="K822" s="130"/>
      <c r="L822" s="115">
        <v>0</v>
      </c>
      <c r="M822" s="114">
        <f t="shared" si="267"/>
        <v>50.220000000000006</v>
      </c>
      <c r="N822" s="114">
        <f t="shared" si="257"/>
        <v>30.436363636363641</v>
      </c>
      <c r="O822" s="116">
        <f t="shared" si="258"/>
        <v>23.163636363636368</v>
      </c>
      <c r="P822" s="115">
        <f t="shared" si="259"/>
        <v>6.9750000000000005</v>
      </c>
      <c r="Q822" s="115">
        <f t="shared" si="260"/>
        <v>5.9750000000000005</v>
      </c>
      <c r="R822" s="121">
        <f t="shared" si="261"/>
        <v>2.5636363636363591</v>
      </c>
      <c r="S822" s="116">
        <f t="shared" si="262"/>
        <v>27.024999999999999</v>
      </c>
      <c r="T822" s="116">
        <f t="shared" si="263"/>
        <v>0.61427193828351012</v>
      </c>
      <c r="U822" s="115">
        <f t="shared" si="253"/>
        <v>168.61067503924647</v>
      </c>
      <c r="V822" s="115">
        <f t="shared" si="264"/>
        <v>1072.1193092621663</v>
      </c>
      <c r="W822">
        <f t="shared" si="254"/>
        <v>1</v>
      </c>
      <c r="X822">
        <f t="shared" si="255"/>
        <v>0</v>
      </c>
      <c r="Y822">
        <f t="shared" si="271"/>
        <v>12.276</v>
      </c>
      <c r="AA822" s="122">
        <f t="shared" si="272"/>
        <v>37.944000000000003</v>
      </c>
      <c r="AB822" s="123">
        <f t="shared" si="265"/>
        <v>6.3240000000000007</v>
      </c>
      <c r="AC822" s="123">
        <f t="shared" si="266"/>
        <v>6</v>
      </c>
    </row>
    <row r="823" spans="1:29" x14ac:dyDescent="0.25">
      <c r="A823" s="112" t="s">
        <v>489</v>
      </c>
      <c r="B823" s="112" t="s">
        <v>485</v>
      </c>
      <c r="C823" s="7">
        <v>2</v>
      </c>
      <c r="D823" s="7">
        <v>7.44</v>
      </c>
      <c r="E823" s="7">
        <v>6.75</v>
      </c>
      <c r="F823" s="7">
        <f t="shared" si="268"/>
        <v>50.220000000000006</v>
      </c>
      <c r="G823" s="116">
        <f t="shared" si="256"/>
        <v>38.220000000000006</v>
      </c>
      <c r="H823" s="7">
        <v>29</v>
      </c>
      <c r="I823" s="7" t="s">
        <v>261</v>
      </c>
      <c r="J823" s="130">
        <v>103</v>
      </c>
      <c r="K823" s="130"/>
      <c r="L823" s="115">
        <v>0</v>
      </c>
      <c r="M823" s="114">
        <f t="shared" si="267"/>
        <v>50.220000000000006</v>
      </c>
      <c r="N823" s="114">
        <f t="shared" si="257"/>
        <v>30.436363636363641</v>
      </c>
      <c r="O823" s="116">
        <f t="shared" si="258"/>
        <v>23.163636363636368</v>
      </c>
      <c r="P823" s="115">
        <f t="shared" si="259"/>
        <v>6.9750000000000005</v>
      </c>
      <c r="Q823" s="115">
        <f t="shared" si="260"/>
        <v>5.9750000000000005</v>
      </c>
      <c r="R823" s="121">
        <f t="shared" si="261"/>
        <v>-1.4363636363636409</v>
      </c>
      <c r="S823" s="116">
        <f t="shared" si="262"/>
        <v>23.024999999999999</v>
      </c>
      <c r="T823" s="116">
        <f t="shared" si="263"/>
        <v>0.61427193828351012</v>
      </c>
      <c r="U823" s="115">
        <f t="shared" si="253"/>
        <v>168.61067503924647</v>
      </c>
      <c r="V823" s="115">
        <f t="shared" si="264"/>
        <v>1072.1193092621663</v>
      </c>
      <c r="W823">
        <f t="shared" si="254"/>
        <v>1</v>
      </c>
      <c r="X823">
        <f t="shared" si="255"/>
        <v>0</v>
      </c>
      <c r="Y823">
        <f t="shared" si="271"/>
        <v>12.276</v>
      </c>
      <c r="AA823" s="122">
        <f t="shared" si="272"/>
        <v>37.944000000000003</v>
      </c>
      <c r="AB823" s="123">
        <f t="shared" si="265"/>
        <v>6.3240000000000007</v>
      </c>
      <c r="AC823" s="123">
        <f t="shared" si="266"/>
        <v>6</v>
      </c>
    </row>
    <row r="824" spans="1:29" x14ac:dyDescent="0.25">
      <c r="A824" s="112" t="s">
        <v>490</v>
      </c>
      <c r="B824" s="112" t="s">
        <v>485</v>
      </c>
      <c r="C824" s="7">
        <v>3</v>
      </c>
      <c r="D824" s="7">
        <v>7.44</v>
      </c>
      <c r="E824" s="7">
        <v>6.75</v>
      </c>
      <c r="F824" s="7">
        <f t="shared" si="268"/>
        <v>50.220000000000006</v>
      </c>
      <c r="G824" s="116">
        <f t="shared" si="256"/>
        <v>38.220000000000006</v>
      </c>
      <c r="H824" s="7">
        <v>30</v>
      </c>
      <c r="I824" s="7" t="s">
        <v>260</v>
      </c>
      <c r="J824" s="130">
        <v>503</v>
      </c>
      <c r="K824" s="130"/>
      <c r="L824" s="115">
        <v>0</v>
      </c>
      <c r="M824" s="114">
        <f t="shared" si="267"/>
        <v>50.220000000000006</v>
      </c>
      <c r="N824" s="114">
        <f t="shared" si="257"/>
        <v>30.436363636363641</v>
      </c>
      <c r="O824" s="116">
        <f t="shared" si="258"/>
        <v>23.163636363636368</v>
      </c>
      <c r="P824" s="115">
        <f t="shared" si="259"/>
        <v>6.9750000000000005</v>
      </c>
      <c r="Q824" s="115">
        <f t="shared" si="260"/>
        <v>5.9750000000000005</v>
      </c>
      <c r="R824" s="121">
        <f t="shared" si="261"/>
        <v>-0.43636363636364095</v>
      </c>
      <c r="S824" s="116">
        <f t="shared" si="262"/>
        <v>24.024999999999999</v>
      </c>
      <c r="T824" s="116">
        <f t="shared" si="263"/>
        <v>0.61427193828351012</v>
      </c>
      <c r="U824" s="115">
        <f t="shared" si="253"/>
        <v>168.61067503924647</v>
      </c>
      <c r="V824" s="115">
        <f t="shared" si="264"/>
        <v>1072.1193092621663</v>
      </c>
      <c r="W824">
        <f t="shared" si="254"/>
        <v>1</v>
      </c>
      <c r="X824">
        <f t="shared" si="255"/>
        <v>0</v>
      </c>
      <c r="Y824">
        <f t="shared" si="271"/>
        <v>12.276</v>
      </c>
      <c r="AA824" s="122">
        <f t="shared" si="272"/>
        <v>37.944000000000003</v>
      </c>
      <c r="AB824" s="123">
        <f t="shared" si="265"/>
        <v>6.3240000000000007</v>
      </c>
      <c r="AC824" s="123">
        <f t="shared" si="266"/>
        <v>6</v>
      </c>
    </row>
    <row r="825" spans="1:29" x14ac:dyDescent="0.25">
      <c r="A825" s="112" t="s">
        <v>491</v>
      </c>
      <c r="B825" s="112" t="s">
        <v>485</v>
      </c>
      <c r="C825" s="7">
        <v>3</v>
      </c>
      <c r="D825" s="7">
        <v>7.44</v>
      </c>
      <c r="E825" s="7">
        <v>6.75</v>
      </c>
      <c r="F825" s="7">
        <f t="shared" si="268"/>
        <v>50.220000000000006</v>
      </c>
      <c r="G825" s="116">
        <f t="shared" si="256"/>
        <v>38.220000000000006</v>
      </c>
      <c r="H825" s="7">
        <v>28</v>
      </c>
      <c r="I825" s="7" t="s">
        <v>261</v>
      </c>
      <c r="J825" s="130">
        <v>102</v>
      </c>
      <c r="K825" s="130"/>
      <c r="L825" s="115">
        <v>0</v>
      </c>
      <c r="M825" s="114">
        <f t="shared" si="267"/>
        <v>50.220000000000006</v>
      </c>
      <c r="N825" s="114">
        <f t="shared" si="257"/>
        <v>30.436363636363641</v>
      </c>
      <c r="O825" s="116">
        <f t="shared" si="258"/>
        <v>23.163636363636368</v>
      </c>
      <c r="P825" s="115">
        <f t="shared" si="259"/>
        <v>6.9750000000000005</v>
      </c>
      <c r="Q825" s="115">
        <f t="shared" si="260"/>
        <v>5.9750000000000005</v>
      </c>
      <c r="R825" s="121">
        <f t="shared" si="261"/>
        <v>-2.4363636363636409</v>
      </c>
      <c r="S825" s="116">
        <f t="shared" si="262"/>
        <v>22.024999999999999</v>
      </c>
      <c r="T825" s="116">
        <f t="shared" si="263"/>
        <v>0.61427193828351012</v>
      </c>
      <c r="U825" s="115">
        <f t="shared" si="253"/>
        <v>168.61067503924647</v>
      </c>
      <c r="V825" s="115">
        <f t="shared" si="264"/>
        <v>1072.1193092621663</v>
      </c>
      <c r="W825">
        <f t="shared" si="254"/>
        <v>1</v>
      </c>
      <c r="X825">
        <f t="shared" si="255"/>
        <v>0</v>
      </c>
      <c r="Y825">
        <f t="shared" si="271"/>
        <v>12.276</v>
      </c>
      <c r="AA825" s="122">
        <f t="shared" si="272"/>
        <v>37.944000000000003</v>
      </c>
      <c r="AB825" s="123">
        <f t="shared" si="265"/>
        <v>6.3240000000000007</v>
      </c>
      <c r="AC825" s="123">
        <f t="shared" si="266"/>
        <v>6</v>
      </c>
    </row>
    <row r="826" spans="1:29" x14ac:dyDescent="0.25">
      <c r="A826" s="112" t="s">
        <v>492</v>
      </c>
      <c r="B826" s="112" t="s">
        <v>485</v>
      </c>
      <c r="C826" s="7">
        <v>4</v>
      </c>
      <c r="D826" s="7">
        <v>7.44</v>
      </c>
      <c r="E826" s="7">
        <v>6.75</v>
      </c>
      <c r="F826" s="7">
        <f t="shared" si="268"/>
        <v>50.220000000000006</v>
      </c>
      <c r="G826" s="116">
        <f t="shared" si="256"/>
        <v>38.220000000000006</v>
      </c>
      <c r="H826" s="7">
        <v>34</v>
      </c>
      <c r="I826" s="7" t="s">
        <v>260</v>
      </c>
      <c r="J826" s="130" t="s">
        <v>270</v>
      </c>
      <c r="K826" s="130"/>
      <c r="L826" s="115">
        <v>0</v>
      </c>
      <c r="M826" s="114">
        <f t="shared" si="267"/>
        <v>50.220000000000006</v>
      </c>
      <c r="N826" s="114">
        <f t="shared" si="257"/>
        <v>30.436363636363641</v>
      </c>
      <c r="O826" s="116">
        <f t="shared" si="258"/>
        <v>23.163636363636368</v>
      </c>
      <c r="P826" s="115">
        <f t="shared" si="259"/>
        <v>6.9750000000000005</v>
      </c>
      <c r="Q826" s="115">
        <f t="shared" si="260"/>
        <v>5.9750000000000005</v>
      </c>
      <c r="R826" s="121">
        <f t="shared" si="261"/>
        <v>3.5636363636363591</v>
      </c>
      <c r="S826" s="116">
        <f t="shared" si="262"/>
        <v>28.024999999999999</v>
      </c>
      <c r="T826" s="116">
        <f t="shared" si="263"/>
        <v>0.61427193828351012</v>
      </c>
      <c r="U826" s="115">
        <f t="shared" si="253"/>
        <v>168.61067503924647</v>
      </c>
      <c r="V826" s="115">
        <f t="shared" si="264"/>
        <v>1072.1193092621663</v>
      </c>
      <c r="W826">
        <f t="shared" si="254"/>
        <v>1</v>
      </c>
      <c r="X826">
        <f t="shared" si="255"/>
        <v>0</v>
      </c>
      <c r="Y826">
        <f t="shared" si="271"/>
        <v>12.276</v>
      </c>
      <c r="AA826" s="122">
        <f t="shared" si="272"/>
        <v>37.944000000000003</v>
      </c>
      <c r="AB826" s="123">
        <f t="shared" si="265"/>
        <v>6.3240000000000007</v>
      </c>
      <c r="AC826" s="123">
        <f t="shared" si="266"/>
        <v>6</v>
      </c>
    </row>
    <row r="827" spans="1:29" x14ac:dyDescent="0.25">
      <c r="A827" s="112" t="s">
        <v>493</v>
      </c>
      <c r="B827" s="112" t="s">
        <v>485</v>
      </c>
      <c r="C827" s="7">
        <v>5</v>
      </c>
      <c r="D827" s="7">
        <v>8.91</v>
      </c>
      <c r="E827" s="7">
        <v>6.82</v>
      </c>
      <c r="F827" s="7">
        <f t="shared" si="268"/>
        <v>60.766200000000005</v>
      </c>
      <c r="G827" s="116">
        <f t="shared" si="256"/>
        <v>48.766200000000005</v>
      </c>
      <c r="H827" s="7">
        <v>34</v>
      </c>
      <c r="I827" s="7" t="s">
        <v>260</v>
      </c>
      <c r="J827" s="130">
        <v>401</v>
      </c>
      <c r="K827" s="130"/>
      <c r="L827" s="115">
        <v>0</v>
      </c>
      <c r="M827" s="114">
        <f t="shared" si="267"/>
        <v>60.766200000000005</v>
      </c>
      <c r="N827" s="114">
        <f t="shared" si="257"/>
        <v>36.828000000000003</v>
      </c>
      <c r="O827" s="116">
        <f t="shared" si="258"/>
        <v>29.555272727272733</v>
      </c>
      <c r="P827" s="115">
        <f t="shared" si="259"/>
        <v>8.4397500000000001</v>
      </c>
      <c r="Q827" s="115">
        <f t="shared" si="260"/>
        <v>7.4397500000000001</v>
      </c>
      <c r="R827" s="121">
        <f t="shared" si="261"/>
        <v>-2.828000000000003</v>
      </c>
      <c r="S827" s="116">
        <f t="shared" si="262"/>
        <v>26.56025</v>
      </c>
      <c r="T827" s="116">
        <f t="shared" si="263"/>
        <v>0.67017653800803134</v>
      </c>
      <c r="U827" s="115">
        <f t="shared" si="253"/>
        <v>146.20378458850593</v>
      </c>
      <c r="V827" s="115">
        <f t="shared" si="264"/>
        <v>974.34378729529863</v>
      </c>
      <c r="W827">
        <f t="shared" si="254"/>
        <v>1</v>
      </c>
      <c r="X827">
        <f t="shared" si="255"/>
        <v>0</v>
      </c>
      <c r="Y827">
        <f t="shared" si="271"/>
        <v>14.701499999999999</v>
      </c>
      <c r="AA827" s="122">
        <f t="shared" si="272"/>
        <v>46.064700000000002</v>
      </c>
      <c r="AB827" s="123">
        <f t="shared" si="265"/>
        <v>7.6774500000000003</v>
      </c>
      <c r="AC827" s="123">
        <f t="shared" si="266"/>
        <v>7</v>
      </c>
    </row>
    <row r="828" spans="1:29" x14ac:dyDescent="0.25">
      <c r="A828" s="112" t="s">
        <v>494</v>
      </c>
      <c r="B828" s="112" t="s">
        <v>485</v>
      </c>
      <c r="C828" s="7">
        <v>5</v>
      </c>
      <c r="D828" s="7">
        <v>8.91</v>
      </c>
      <c r="E828" s="7">
        <v>6.82</v>
      </c>
      <c r="F828" s="7">
        <f t="shared" si="268"/>
        <v>60.766200000000005</v>
      </c>
      <c r="G828" s="116">
        <f t="shared" si="256"/>
        <v>48.766200000000005</v>
      </c>
      <c r="H828" s="7">
        <v>36</v>
      </c>
      <c r="I828" s="7" t="s">
        <v>261</v>
      </c>
      <c r="J828" s="130">
        <v>302</v>
      </c>
      <c r="K828" s="130"/>
      <c r="L828" s="115">
        <v>0</v>
      </c>
      <c r="M828" s="114">
        <f t="shared" si="267"/>
        <v>60.766200000000005</v>
      </c>
      <c r="N828" s="114">
        <f t="shared" si="257"/>
        <v>36.828000000000003</v>
      </c>
      <c r="O828" s="116">
        <f t="shared" si="258"/>
        <v>29.555272727272733</v>
      </c>
      <c r="P828" s="115">
        <f t="shared" si="259"/>
        <v>8.4397500000000001</v>
      </c>
      <c r="Q828" s="115">
        <f t="shared" si="260"/>
        <v>7.4397500000000001</v>
      </c>
      <c r="R828" s="121">
        <f t="shared" si="261"/>
        <v>-0.82800000000000296</v>
      </c>
      <c r="S828" s="116">
        <f t="shared" si="262"/>
        <v>28.56025</v>
      </c>
      <c r="T828" s="116">
        <f t="shared" si="263"/>
        <v>0.67017653800803134</v>
      </c>
      <c r="U828" s="115">
        <f t="shared" si="253"/>
        <v>146.20378458850593</v>
      </c>
      <c r="V828" s="115">
        <f t="shared" si="264"/>
        <v>974.34378729529863</v>
      </c>
      <c r="W828">
        <f t="shared" si="254"/>
        <v>1</v>
      </c>
      <c r="X828">
        <f t="shared" si="255"/>
        <v>0</v>
      </c>
      <c r="Y828">
        <f t="shared" si="271"/>
        <v>14.701499999999999</v>
      </c>
      <c r="AA828" s="122">
        <f t="shared" si="272"/>
        <v>46.064700000000002</v>
      </c>
      <c r="AB828" s="123">
        <f t="shared" si="265"/>
        <v>7.6774500000000003</v>
      </c>
      <c r="AC828" s="123">
        <f t="shared" si="266"/>
        <v>7</v>
      </c>
    </row>
    <row r="829" spans="1:29" x14ac:dyDescent="0.25">
      <c r="A829" s="112" t="s">
        <v>495</v>
      </c>
      <c r="B829" s="112" t="s">
        <v>485</v>
      </c>
      <c r="C829" s="7">
        <v>6</v>
      </c>
      <c r="D829" s="7">
        <v>7.43</v>
      </c>
      <c r="E829" s="7">
        <v>6.78</v>
      </c>
      <c r="F829" s="7">
        <f t="shared" si="268"/>
        <v>50.375399999999999</v>
      </c>
      <c r="G829" s="116">
        <f t="shared" si="256"/>
        <v>38.375399999999999</v>
      </c>
      <c r="H829" s="7">
        <v>39</v>
      </c>
      <c r="I829" s="7" t="s">
        <v>260</v>
      </c>
      <c r="J829" s="130">
        <v>301</v>
      </c>
      <c r="K829" s="130"/>
      <c r="L829" s="115">
        <v>0</v>
      </c>
      <c r="M829" s="114">
        <f t="shared" si="267"/>
        <v>50.375399999999999</v>
      </c>
      <c r="N829" s="114">
        <f t="shared" si="257"/>
        <v>30.530545454545457</v>
      </c>
      <c r="O829" s="116">
        <f t="shared" si="258"/>
        <v>23.257818181818184</v>
      </c>
      <c r="P829" s="115">
        <f t="shared" si="259"/>
        <v>6.9965833333333327</v>
      </c>
      <c r="Q829" s="115">
        <f t="shared" si="260"/>
        <v>5.9965833333333327</v>
      </c>
      <c r="R829" s="121">
        <f t="shared" si="261"/>
        <v>8.4694545454545427</v>
      </c>
      <c r="S829" s="116">
        <f t="shared" si="262"/>
        <v>33.003416666666666</v>
      </c>
      <c r="T829" s="116">
        <f t="shared" si="263"/>
        <v>0.61523292836599042</v>
      </c>
      <c r="U829" s="115">
        <f t="shared" si="253"/>
        <v>168.19110680279556</v>
      </c>
      <c r="V829" s="115">
        <f t="shared" si="264"/>
        <v>1070.2884660485624</v>
      </c>
      <c r="W829">
        <f t="shared" si="254"/>
        <v>1</v>
      </c>
      <c r="X829">
        <f t="shared" si="255"/>
        <v>0</v>
      </c>
      <c r="Y829">
        <f t="shared" si="271"/>
        <v>12.259499999999999</v>
      </c>
      <c r="AA829" s="122">
        <f t="shared" si="272"/>
        <v>38.115899999999996</v>
      </c>
      <c r="AB829" s="123">
        <f t="shared" si="265"/>
        <v>6.3526499999999997</v>
      </c>
      <c r="AC829" s="123">
        <f t="shared" si="266"/>
        <v>6</v>
      </c>
    </row>
    <row r="830" spans="1:29" x14ac:dyDescent="0.25">
      <c r="A830" s="112" t="s">
        <v>496</v>
      </c>
      <c r="B830" s="112" t="s">
        <v>485</v>
      </c>
      <c r="C830" s="7">
        <v>7</v>
      </c>
      <c r="D830" s="7">
        <v>7.43</v>
      </c>
      <c r="E830" s="7">
        <v>6.78</v>
      </c>
      <c r="F830" s="7">
        <f t="shared" si="268"/>
        <v>50.375399999999999</v>
      </c>
      <c r="G830" s="116">
        <f t="shared" si="256"/>
        <v>38.375399999999999</v>
      </c>
      <c r="H830" s="7">
        <v>40</v>
      </c>
      <c r="I830" s="7" t="s">
        <v>260</v>
      </c>
      <c r="J830" s="130">
        <v>101</v>
      </c>
      <c r="K830" s="130"/>
      <c r="L830" s="115">
        <v>0</v>
      </c>
      <c r="M830" s="114">
        <f t="shared" si="267"/>
        <v>50.375399999999999</v>
      </c>
      <c r="N830" s="114">
        <f t="shared" si="257"/>
        <v>30.530545454545457</v>
      </c>
      <c r="O830" s="116">
        <f t="shared" si="258"/>
        <v>23.257818181818184</v>
      </c>
      <c r="P830" s="115">
        <f t="shared" si="259"/>
        <v>6.9965833333333327</v>
      </c>
      <c r="Q830" s="115">
        <f t="shared" si="260"/>
        <v>5.9965833333333327</v>
      </c>
      <c r="R830" s="121">
        <f t="shared" si="261"/>
        <v>9.4694545454545427</v>
      </c>
      <c r="S830" s="116">
        <f t="shared" si="262"/>
        <v>34.003416666666666</v>
      </c>
      <c r="T830" s="116">
        <f t="shared" si="263"/>
        <v>0.61523292836599042</v>
      </c>
      <c r="U830" s="115">
        <f t="shared" si="253"/>
        <v>168.19110680279556</v>
      </c>
      <c r="V830" s="115">
        <f t="shared" si="264"/>
        <v>1070.2884660485624</v>
      </c>
      <c r="W830">
        <f t="shared" si="254"/>
        <v>1</v>
      </c>
      <c r="X830">
        <f t="shared" si="255"/>
        <v>0</v>
      </c>
      <c r="Y830">
        <f t="shared" si="271"/>
        <v>12.259499999999999</v>
      </c>
      <c r="AA830" s="122">
        <f t="shared" si="272"/>
        <v>38.115899999999996</v>
      </c>
      <c r="AB830" s="123">
        <f t="shared" si="265"/>
        <v>6.3526499999999997</v>
      </c>
      <c r="AC830" s="123">
        <f t="shared" si="266"/>
        <v>6</v>
      </c>
    </row>
    <row r="831" spans="1:29" x14ac:dyDescent="0.25">
      <c r="A831" s="112" t="s">
        <v>497</v>
      </c>
      <c r="B831" s="112" t="s">
        <v>485</v>
      </c>
      <c r="C831" s="7">
        <v>8</v>
      </c>
      <c r="D831" s="7">
        <v>7.43</v>
      </c>
      <c r="E831" s="7">
        <v>6.78</v>
      </c>
      <c r="F831" s="7">
        <f t="shared" si="268"/>
        <v>50.375399999999999</v>
      </c>
      <c r="G831" s="116">
        <f t="shared" si="256"/>
        <v>38.375399999999999</v>
      </c>
      <c r="H831" s="7">
        <v>29</v>
      </c>
      <c r="I831" s="7" t="s">
        <v>260</v>
      </c>
      <c r="J831" s="130">
        <v>502</v>
      </c>
      <c r="K831" s="130"/>
      <c r="L831" s="115">
        <v>0</v>
      </c>
      <c r="M831" s="114">
        <f t="shared" si="267"/>
        <v>50.375399999999999</v>
      </c>
      <c r="N831" s="114">
        <f t="shared" si="257"/>
        <v>30.530545454545457</v>
      </c>
      <c r="O831" s="116">
        <f t="shared" si="258"/>
        <v>23.257818181818184</v>
      </c>
      <c r="P831" s="115">
        <f t="shared" si="259"/>
        <v>6.9965833333333327</v>
      </c>
      <c r="Q831" s="115">
        <f t="shared" si="260"/>
        <v>5.9965833333333327</v>
      </c>
      <c r="R831" s="121">
        <f t="shared" si="261"/>
        <v>-1.5305454545454573</v>
      </c>
      <c r="S831" s="116">
        <f t="shared" si="262"/>
        <v>23.003416666666666</v>
      </c>
      <c r="T831" s="116">
        <f t="shared" si="263"/>
        <v>0.61523292836599042</v>
      </c>
      <c r="U831" s="115">
        <f t="shared" si="253"/>
        <v>168.19110680279556</v>
      </c>
      <c r="V831" s="115">
        <f t="shared" si="264"/>
        <v>1070.2884660485624</v>
      </c>
      <c r="W831">
        <f t="shared" si="254"/>
        <v>1</v>
      </c>
      <c r="X831">
        <f t="shared" si="255"/>
        <v>0</v>
      </c>
      <c r="Y831">
        <f t="shared" si="271"/>
        <v>12.259499999999999</v>
      </c>
      <c r="AA831" s="122">
        <f t="shared" si="272"/>
        <v>38.115899999999996</v>
      </c>
      <c r="AB831" s="123">
        <f t="shared" si="265"/>
        <v>6.3526499999999997</v>
      </c>
      <c r="AC831" s="123">
        <f t="shared" si="266"/>
        <v>6</v>
      </c>
    </row>
    <row r="832" spans="1:29" x14ac:dyDescent="0.25">
      <c r="A832" s="112" t="s">
        <v>498</v>
      </c>
      <c r="B832" s="112" t="s">
        <v>485</v>
      </c>
      <c r="C832" s="7">
        <v>9</v>
      </c>
      <c r="D832" s="7">
        <v>7.43</v>
      </c>
      <c r="E832" s="7">
        <v>6.78</v>
      </c>
      <c r="F832" s="7">
        <f t="shared" si="268"/>
        <v>50.375399999999999</v>
      </c>
      <c r="G832" s="116">
        <f t="shared" si="256"/>
        <v>38.375399999999999</v>
      </c>
      <c r="H832" s="7">
        <v>30</v>
      </c>
      <c r="I832" s="7" t="s">
        <v>260</v>
      </c>
      <c r="J832" s="130">
        <v>501</v>
      </c>
      <c r="K832" s="130"/>
      <c r="L832" s="115">
        <v>0</v>
      </c>
      <c r="M832" s="114">
        <f t="shared" si="267"/>
        <v>50.375399999999999</v>
      </c>
      <c r="N832" s="114">
        <f t="shared" si="257"/>
        <v>30.530545454545457</v>
      </c>
      <c r="O832" s="116">
        <f t="shared" si="258"/>
        <v>23.257818181818184</v>
      </c>
      <c r="P832" s="115">
        <f t="shared" si="259"/>
        <v>6.9965833333333327</v>
      </c>
      <c r="Q832" s="115">
        <f t="shared" si="260"/>
        <v>5.9965833333333327</v>
      </c>
      <c r="R832" s="121">
        <f t="shared" si="261"/>
        <v>-0.53054545454545732</v>
      </c>
      <c r="S832" s="116">
        <f t="shared" si="262"/>
        <v>24.003416666666666</v>
      </c>
      <c r="T832" s="116">
        <f t="shared" si="263"/>
        <v>0.61523292836599042</v>
      </c>
      <c r="U832" s="115">
        <f t="shared" si="253"/>
        <v>168.19110680279556</v>
      </c>
      <c r="V832" s="115">
        <f t="shared" si="264"/>
        <v>1070.2884660485624</v>
      </c>
      <c r="W832">
        <f t="shared" si="254"/>
        <v>1</v>
      </c>
      <c r="X832">
        <f t="shared" si="255"/>
        <v>0</v>
      </c>
      <c r="Y832">
        <f t="shared" si="271"/>
        <v>12.259499999999999</v>
      </c>
      <c r="AA832" s="122">
        <f t="shared" si="272"/>
        <v>38.115899999999996</v>
      </c>
      <c r="AB832" s="123">
        <f t="shared" si="265"/>
        <v>6.3526499999999997</v>
      </c>
      <c r="AC832" s="123">
        <f t="shared" si="266"/>
        <v>6</v>
      </c>
    </row>
    <row r="833" spans="1:29" x14ac:dyDescent="0.25">
      <c r="A833" s="112" t="s">
        <v>499</v>
      </c>
      <c r="B833" s="112" t="s">
        <v>485</v>
      </c>
      <c r="C833" s="7">
        <v>10</v>
      </c>
      <c r="D833" s="7">
        <v>8.5</v>
      </c>
      <c r="E833" s="7">
        <v>5.0999999999999996</v>
      </c>
      <c r="F833" s="7">
        <f t="shared" si="268"/>
        <v>43.349999999999994</v>
      </c>
      <c r="G833" s="116">
        <f t="shared" si="256"/>
        <v>31.349999999999994</v>
      </c>
      <c r="H833" s="7">
        <v>36</v>
      </c>
      <c r="I833" s="7" t="s">
        <v>260</v>
      </c>
      <c r="J833" s="130" t="s">
        <v>268</v>
      </c>
      <c r="K833" s="130"/>
      <c r="L833" s="115">
        <v>0</v>
      </c>
      <c r="M833" s="114">
        <f t="shared" si="267"/>
        <v>43.349999999999994</v>
      </c>
      <c r="N833" s="114">
        <f t="shared" si="257"/>
        <v>26.27272727272727</v>
      </c>
      <c r="O833" s="116">
        <f t="shared" si="258"/>
        <v>18.999999999999996</v>
      </c>
      <c r="P833" s="115">
        <f t="shared" si="259"/>
        <v>6.0208333333333321</v>
      </c>
      <c r="Q833" s="115">
        <f t="shared" si="260"/>
        <v>5.0208333333333321</v>
      </c>
      <c r="R833" s="121">
        <f t="shared" si="261"/>
        <v>9.7272727272727302</v>
      </c>
      <c r="S833" s="116">
        <f t="shared" si="262"/>
        <v>30.979166666666668</v>
      </c>
      <c r="T833" s="116">
        <f t="shared" si="263"/>
        <v>0.56639566395663954</v>
      </c>
      <c r="U833" s="115">
        <f t="shared" si="253"/>
        <v>191.31578947368422</v>
      </c>
      <c r="V833" s="115">
        <f t="shared" si="264"/>
        <v>1171.1961722488038</v>
      </c>
      <c r="W833">
        <f t="shared" si="254"/>
        <v>1</v>
      </c>
      <c r="X833">
        <f t="shared" si="255"/>
        <v>0</v>
      </c>
      <c r="Y833">
        <f t="shared" si="271"/>
        <v>14.024999999999999</v>
      </c>
      <c r="AA833" s="122">
        <f t="shared" si="272"/>
        <v>29.324999999999996</v>
      </c>
      <c r="AB833" s="123">
        <f t="shared" si="265"/>
        <v>4.8874999999999993</v>
      </c>
      <c r="AC833" s="123">
        <f t="shared" si="266"/>
        <v>4</v>
      </c>
    </row>
    <row r="834" spans="1:29" x14ac:dyDescent="0.25">
      <c r="A834" s="7" t="s">
        <v>500</v>
      </c>
      <c r="B834" s="7" t="s">
        <v>501</v>
      </c>
      <c r="C834" s="7">
        <v>1</v>
      </c>
      <c r="D834" s="7">
        <v>7.2</v>
      </c>
      <c r="E834" s="7">
        <v>6.9</v>
      </c>
      <c r="F834" s="7">
        <v>49.680000000000007</v>
      </c>
      <c r="G834" s="116">
        <f t="shared" si="256"/>
        <v>37.680000000000007</v>
      </c>
      <c r="H834" s="7">
        <v>34</v>
      </c>
      <c r="I834" s="7" t="s">
        <v>260</v>
      </c>
      <c r="J834" s="130">
        <v>1101</v>
      </c>
      <c r="K834" s="130" t="s">
        <v>502</v>
      </c>
      <c r="L834" s="115">
        <v>0</v>
      </c>
      <c r="M834" s="114">
        <f t="shared" si="267"/>
        <v>49.680000000000007</v>
      </c>
      <c r="N834" s="114">
        <f t="shared" si="257"/>
        <v>30.109090909090916</v>
      </c>
      <c r="O834" s="116">
        <f t="shared" si="258"/>
        <v>22.836363636363643</v>
      </c>
      <c r="P834" s="115">
        <f t="shared" si="259"/>
        <v>6.9</v>
      </c>
      <c r="Q834" s="115">
        <f t="shared" si="260"/>
        <v>5.9</v>
      </c>
      <c r="R834" s="121">
        <f t="shared" si="261"/>
        <v>3.8909090909090835</v>
      </c>
      <c r="S834" s="116">
        <f t="shared" si="262"/>
        <v>28.1</v>
      </c>
      <c r="T834" s="116">
        <f t="shared" si="263"/>
        <v>0.6108949416342413</v>
      </c>
      <c r="U834" s="115">
        <f t="shared" si="253"/>
        <v>170.09554140127386</v>
      </c>
      <c r="V834" s="115">
        <f t="shared" si="264"/>
        <v>1078.5987261146495</v>
      </c>
      <c r="W834">
        <f t="shared" si="254"/>
        <v>1</v>
      </c>
      <c r="X834">
        <f t="shared" si="255"/>
        <v>0</v>
      </c>
      <c r="Y834">
        <f t="shared" si="271"/>
        <v>11.879999999999999</v>
      </c>
      <c r="AA834" s="122">
        <f t="shared" si="272"/>
        <v>37.800000000000011</v>
      </c>
      <c r="AB834" s="123">
        <f t="shared" si="265"/>
        <v>6.3000000000000016</v>
      </c>
      <c r="AC834" s="123">
        <f t="shared" si="266"/>
        <v>6</v>
      </c>
    </row>
    <row r="835" spans="1:29" x14ac:dyDescent="0.25">
      <c r="A835" s="7" t="s">
        <v>500</v>
      </c>
      <c r="B835" s="7" t="s">
        <v>501</v>
      </c>
      <c r="C835" s="7">
        <v>1</v>
      </c>
      <c r="D835" s="7">
        <v>7.2</v>
      </c>
      <c r="E835" s="7">
        <v>6.9</v>
      </c>
      <c r="F835" s="7">
        <v>49.680000000000007</v>
      </c>
      <c r="G835" s="116">
        <f t="shared" si="256"/>
        <v>37.680000000000007</v>
      </c>
      <c r="H835" s="7">
        <v>34</v>
      </c>
      <c r="I835" s="7" t="s">
        <v>261</v>
      </c>
      <c r="J835" s="130">
        <v>1101</v>
      </c>
      <c r="K835" s="130" t="s">
        <v>503</v>
      </c>
      <c r="L835" s="115">
        <v>0</v>
      </c>
      <c r="M835" s="114">
        <f t="shared" si="267"/>
        <v>49.680000000000007</v>
      </c>
      <c r="N835" s="114">
        <f t="shared" si="257"/>
        <v>30.109090909090916</v>
      </c>
      <c r="O835" s="116">
        <f t="shared" si="258"/>
        <v>22.836363636363643</v>
      </c>
      <c r="P835" s="115">
        <f t="shared" si="259"/>
        <v>6.9</v>
      </c>
      <c r="Q835" s="115">
        <f t="shared" si="260"/>
        <v>5.9</v>
      </c>
      <c r="R835" s="121">
        <f t="shared" si="261"/>
        <v>3.8909090909090835</v>
      </c>
      <c r="S835" s="116">
        <f t="shared" si="262"/>
        <v>28.1</v>
      </c>
      <c r="T835" s="116">
        <f t="shared" si="263"/>
        <v>0.6108949416342413</v>
      </c>
      <c r="U835" s="115">
        <f t="shared" si="253"/>
        <v>170.09554140127386</v>
      </c>
      <c r="V835" s="115">
        <f t="shared" si="264"/>
        <v>1078.5987261146495</v>
      </c>
      <c r="W835">
        <f t="shared" si="254"/>
        <v>1</v>
      </c>
      <c r="X835">
        <f t="shared" si="255"/>
        <v>0</v>
      </c>
      <c r="Y835">
        <f t="shared" si="271"/>
        <v>11.879999999999999</v>
      </c>
      <c r="AA835" s="122">
        <f t="shared" si="272"/>
        <v>37.800000000000011</v>
      </c>
      <c r="AB835" s="123">
        <f t="shared" si="265"/>
        <v>6.3000000000000016</v>
      </c>
      <c r="AC835" s="123">
        <f t="shared" si="266"/>
        <v>6</v>
      </c>
    </row>
    <row r="836" spans="1:29" x14ac:dyDescent="0.25">
      <c r="A836" s="7" t="s">
        <v>500</v>
      </c>
      <c r="B836" s="7" t="s">
        <v>501</v>
      </c>
      <c r="C836" s="7">
        <v>2</v>
      </c>
      <c r="D836" s="7">
        <v>7.2</v>
      </c>
      <c r="E836" s="7">
        <v>6.9</v>
      </c>
      <c r="F836" s="7">
        <v>49.680000000000007</v>
      </c>
      <c r="G836" s="116">
        <f t="shared" si="256"/>
        <v>37.680000000000007</v>
      </c>
      <c r="H836" s="7">
        <v>40</v>
      </c>
      <c r="I836" s="7" t="s">
        <v>260</v>
      </c>
      <c r="J836" s="130">
        <v>803</v>
      </c>
      <c r="K836" s="130" t="s">
        <v>502</v>
      </c>
      <c r="L836" s="115">
        <v>0</v>
      </c>
      <c r="M836" s="114">
        <f t="shared" si="267"/>
        <v>49.680000000000007</v>
      </c>
      <c r="N836" s="114">
        <f t="shared" si="257"/>
        <v>30.109090909090916</v>
      </c>
      <c r="O836" s="116">
        <f t="shared" si="258"/>
        <v>22.836363636363643</v>
      </c>
      <c r="P836" s="115">
        <f t="shared" si="259"/>
        <v>6.9</v>
      </c>
      <c r="Q836" s="115">
        <f t="shared" si="260"/>
        <v>5.9</v>
      </c>
      <c r="R836" s="121">
        <f t="shared" si="261"/>
        <v>9.8909090909090835</v>
      </c>
      <c r="S836" s="116">
        <f t="shared" si="262"/>
        <v>34.1</v>
      </c>
      <c r="T836" s="116">
        <f t="shared" si="263"/>
        <v>0.6108949416342413</v>
      </c>
      <c r="U836" s="115">
        <f t="shared" si="253"/>
        <v>170.09554140127386</v>
      </c>
      <c r="V836" s="115">
        <f t="shared" si="264"/>
        <v>1078.5987261146495</v>
      </c>
      <c r="W836">
        <f t="shared" si="254"/>
        <v>1</v>
      </c>
      <c r="X836">
        <f t="shared" si="255"/>
        <v>0</v>
      </c>
      <c r="Y836">
        <f t="shared" si="271"/>
        <v>11.879999999999999</v>
      </c>
      <c r="AA836" s="122">
        <f t="shared" si="272"/>
        <v>37.800000000000011</v>
      </c>
      <c r="AB836" s="123">
        <f t="shared" si="265"/>
        <v>6.3000000000000016</v>
      </c>
      <c r="AC836" s="123">
        <f t="shared" si="266"/>
        <v>6</v>
      </c>
    </row>
    <row r="837" spans="1:29" x14ac:dyDescent="0.25">
      <c r="A837" s="7" t="s">
        <v>500</v>
      </c>
      <c r="B837" s="7" t="s">
        <v>501</v>
      </c>
      <c r="C837" s="7">
        <v>2</v>
      </c>
      <c r="D837" s="7">
        <v>7.2</v>
      </c>
      <c r="E837" s="7">
        <v>6.9</v>
      </c>
      <c r="F837" s="7">
        <v>49.680000000000007</v>
      </c>
      <c r="G837" s="116">
        <f t="shared" si="256"/>
        <v>37.680000000000007</v>
      </c>
      <c r="H837" s="7">
        <v>37</v>
      </c>
      <c r="I837" s="7" t="s">
        <v>261</v>
      </c>
      <c r="J837" s="130">
        <v>1102</v>
      </c>
      <c r="K837" s="130" t="s">
        <v>503</v>
      </c>
      <c r="L837" s="115">
        <v>0</v>
      </c>
      <c r="M837" s="114">
        <f t="shared" si="267"/>
        <v>49.680000000000007</v>
      </c>
      <c r="N837" s="114">
        <f t="shared" si="257"/>
        <v>30.109090909090916</v>
      </c>
      <c r="O837" s="116">
        <f t="shared" si="258"/>
        <v>22.836363636363643</v>
      </c>
      <c r="P837" s="115">
        <f t="shared" si="259"/>
        <v>6.9</v>
      </c>
      <c r="Q837" s="115">
        <f t="shared" si="260"/>
        <v>5.9</v>
      </c>
      <c r="R837" s="121">
        <f t="shared" si="261"/>
        <v>6.8909090909090835</v>
      </c>
      <c r="S837" s="116">
        <f t="shared" si="262"/>
        <v>31.1</v>
      </c>
      <c r="T837" s="116">
        <f t="shared" si="263"/>
        <v>0.6108949416342413</v>
      </c>
      <c r="U837" s="115">
        <f t="shared" si="253"/>
        <v>170.09554140127386</v>
      </c>
      <c r="V837" s="115">
        <f t="shared" si="264"/>
        <v>1078.5987261146495</v>
      </c>
      <c r="W837">
        <f t="shared" si="254"/>
        <v>1</v>
      </c>
      <c r="X837">
        <f t="shared" si="255"/>
        <v>0</v>
      </c>
      <c r="Y837">
        <f t="shared" si="271"/>
        <v>11.879999999999999</v>
      </c>
      <c r="AA837" s="122">
        <f t="shared" si="272"/>
        <v>37.800000000000011</v>
      </c>
      <c r="AB837" s="123">
        <f t="shared" si="265"/>
        <v>6.3000000000000016</v>
      </c>
      <c r="AC837" s="123">
        <f t="shared" si="266"/>
        <v>6</v>
      </c>
    </row>
    <row r="838" spans="1:29" x14ac:dyDescent="0.25">
      <c r="A838" s="7" t="s">
        <v>500</v>
      </c>
      <c r="B838" s="7" t="s">
        <v>501</v>
      </c>
      <c r="C838" s="7">
        <v>2</v>
      </c>
      <c r="D838" s="7">
        <v>7.2</v>
      </c>
      <c r="E838" s="7">
        <v>6.9</v>
      </c>
      <c r="F838" s="7">
        <v>49.680000000000007</v>
      </c>
      <c r="G838" s="116">
        <f t="shared" si="256"/>
        <v>37.680000000000007</v>
      </c>
      <c r="H838" s="7">
        <v>47</v>
      </c>
      <c r="I838" s="7" t="s">
        <v>261</v>
      </c>
      <c r="J838" s="130">
        <v>1002</v>
      </c>
      <c r="K838" s="130" t="s">
        <v>504</v>
      </c>
      <c r="L838" s="115">
        <v>0</v>
      </c>
      <c r="M838" s="114">
        <f t="shared" si="267"/>
        <v>49.680000000000007</v>
      </c>
      <c r="N838" s="114">
        <f t="shared" si="257"/>
        <v>30.109090909090916</v>
      </c>
      <c r="O838" s="116">
        <f t="shared" si="258"/>
        <v>22.836363636363643</v>
      </c>
      <c r="P838" s="115">
        <f t="shared" si="259"/>
        <v>6.9</v>
      </c>
      <c r="Q838" s="115">
        <f t="shared" si="260"/>
        <v>5.9</v>
      </c>
      <c r="R838" s="121">
        <f t="shared" si="261"/>
        <v>16.890909090909084</v>
      </c>
      <c r="S838" s="116">
        <f t="shared" si="262"/>
        <v>41.1</v>
      </c>
      <c r="T838" s="116">
        <f t="shared" si="263"/>
        <v>0.6108949416342413</v>
      </c>
      <c r="U838" s="115">
        <f t="shared" ref="U838:U901" si="273">($X$4*100/T838)-(100)</f>
        <v>170.09554140127386</v>
      </c>
      <c r="V838" s="115">
        <f t="shared" si="264"/>
        <v>1078.5987261146495</v>
      </c>
      <c r="W838">
        <f t="shared" ref="W838:W901" si="274">+IF(D838&gt;E838,1,0)</f>
        <v>1</v>
      </c>
      <c r="X838">
        <f t="shared" ref="X838:X901" si="275">+IF(E838&gt;D838,1,0)</f>
        <v>0</v>
      </c>
      <c r="Y838">
        <f t="shared" si="271"/>
        <v>11.879999999999999</v>
      </c>
      <c r="AA838" s="122">
        <f t="shared" si="272"/>
        <v>37.800000000000011</v>
      </c>
      <c r="AB838" s="123">
        <f t="shared" si="265"/>
        <v>6.3000000000000016</v>
      </c>
      <c r="AC838" s="123">
        <f t="shared" si="266"/>
        <v>6</v>
      </c>
    </row>
    <row r="839" spans="1:29" x14ac:dyDescent="0.25">
      <c r="A839" s="7" t="s">
        <v>500</v>
      </c>
      <c r="B839" s="7" t="s">
        <v>501</v>
      </c>
      <c r="C839" s="7">
        <v>3</v>
      </c>
      <c r="D839" s="7">
        <v>7.75</v>
      </c>
      <c r="E839" s="7">
        <v>5.75</v>
      </c>
      <c r="F839" s="7">
        <v>44.5625</v>
      </c>
      <c r="G839" s="116">
        <f t="shared" ref="G839:G902" si="276">F839-12</f>
        <v>32.5625</v>
      </c>
      <c r="H839" s="7">
        <v>42</v>
      </c>
      <c r="I839" s="7" t="s">
        <v>260</v>
      </c>
      <c r="J839" s="130">
        <v>703</v>
      </c>
      <c r="K839" s="130" t="s">
        <v>502</v>
      </c>
      <c r="L839" s="115">
        <v>0</v>
      </c>
      <c r="M839" s="114">
        <f t="shared" si="267"/>
        <v>44.5625</v>
      </c>
      <c r="N839" s="114">
        <f t="shared" ref="N839:N902" si="277">(F839-L839)/1.65</f>
        <v>27.007575757575758</v>
      </c>
      <c r="O839" s="116">
        <f t="shared" ref="O839:O902" si="278">(G839-L839)/1.65</f>
        <v>19.734848484848484</v>
      </c>
      <c r="P839" s="115">
        <f t="shared" ref="P839:P902" si="279">M839/7.2</f>
        <v>6.1892361111111107</v>
      </c>
      <c r="Q839" s="115">
        <f t="shared" ref="Q839:Q902" si="280">P839-1</f>
        <v>5.1892361111111107</v>
      </c>
      <c r="R839" s="121">
        <f t="shared" ref="R839:R902" si="281">H839-N839</f>
        <v>14.992424242424242</v>
      </c>
      <c r="S839" s="116">
        <f t="shared" ref="S839:S902" si="282">H839-P839+1</f>
        <v>36.810763888888886</v>
      </c>
      <c r="T839" s="116">
        <f t="shared" ref="T839:T902" si="283">G839/(M839+12)</f>
        <v>0.57569060773480663</v>
      </c>
      <c r="U839" s="115">
        <f t="shared" si="273"/>
        <v>186.61228406909788</v>
      </c>
      <c r="V839" s="115">
        <f t="shared" ref="V839:V902" si="284">($Y$4*100/T839)-(100)</f>
        <v>1150.6717850287907</v>
      </c>
      <c r="W839">
        <f t="shared" si="274"/>
        <v>1</v>
      </c>
      <c r="X839">
        <f t="shared" si="275"/>
        <v>0</v>
      </c>
      <c r="Y839">
        <f t="shared" si="271"/>
        <v>12.7875</v>
      </c>
      <c r="AA839" s="122">
        <f t="shared" si="272"/>
        <v>31.774999999999999</v>
      </c>
      <c r="AB839" s="123">
        <f t="shared" ref="AB839:AB902" si="285">+AA839/6</f>
        <v>5.2958333333333334</v>
      </c>
      <c r="AC839" s="123">
        <f t="shared" ref="AC839:AC902" si="286">+ROUNDDOWN(AB839,0)</f>
        <v>5</v>
      </c>
    </row>
    <row r="840" spans="1:29" x14ac:dyDescent="0.25">
      <c r="A840" s="7" t="s">
        <v>500</v>
      </c>
      <c r="B840" s="7" t="s">
        <v>501</v>
      </c>
      <c r="C840" s="7">
        <v>3</v>
      </c>
      <c r="D840" s="7">
        <v>7.75</v>
      </c>
      <c r="E840" s="7">
        <v>5.75</v>
      </c>
      <c r="F840" s="7">
        <v>44.5625</v>
      </c>
      <c r="G840" s="116">
        <f t="shared" si="276"/>
        <v>32.5625</v>
      </c>
      <c r="H840" s="7">
        <v>30</v>
      </c>
      <c r="I840" s="7" t="s">
        <v>261</v>
      </c>
      <c r="J840" s="130">
        <v>203</v>
      </c>
      <c r="K840" s="130" t="s">
        <v>502</v>
      </c>
      <c r="L840" s="115">
        <v>0</v>
      </c>
      <c r="M840" s="114">
        <f t="shared" ref="M840:M903" si="287">F840-L840</f>
        <v>44.5625</v>
      </c>
      <c r="N840" s="114">
        <f t="shared" si="277"/>
        <v>27.007575757575758</v>
      </c>
      <c r="O840" s="116">
        <f t="shared" si="278"/>
        <v>19.734848484848484</v>
      </c>
      <c r="P840" s="115">
        <f t="shared" si="279"/>
        <v>6.1892361111111107</v>
      </c>
      <c r="Q840" s="115">
        <f t="shared" si="280"/>
        <v>5.1892361111111107</v>
      </c>
      <c r="R840" s="121">
        <f t="shared" si="281"/>
        <v>2.9924242424242422</v>
      </c>
      <c r="S840" s="116">
        <f t="shared" si="282"/>
        <v>24.810763888888889</v>
      </c>
      <c r="T840" s="116">
        <f t="shared" si="283"/>
        <v>0.57569060773480663</v>
      </c>
      <c r="U840" s="115">
        <f t="shared" si="273"/>
        <v>186.61228406909788</v>
      </c>
      <c r="V840" s="115">
        <f t="shared" si="284"/>
        <v>1150.6717850287907</v>
      </c>
      <c r="W840">
        <f t="shared" si="274"/>
        <v>1</v>
      </c>
      <c r="X840">
        <f t="shared" si="275"/>
        <v>0</v>
      </c>
      <c r="Y840">
        <f t="shared" si="271"/>
        <v>12.7875</v>
      </c>
      <c r="AA840" s="122">
        <f t="shared" si="272"/>
        <v>31.774999999999999</v>
      </c>
      <c r="AB840" s="123">
        <f t="shared" si="285"/>
        <v>5.2958333333333334</v>
      </c>
      <c r="AC840" s="123">
        <f t="shared" si="286"/>
        <v>5</v>
      </c>
    </row>
    <row r="841" spans="1:29" x14ac:dyDescent="0.25">
      <c r="A841" s="7" t="s">
        <v>500</v>
      </c>
      <c r="B841" s="7" t="s">
        <v>501</v>
      </c>
      <c r="C841" s="7">
        <v>3</v>
      </c>
      <c r="D841" s="7">
        <v>7.75</v>
      </c>
      <c r="E841" s="7">
        <v>5.75</v>
      </c>
      <c r="F841" s="7">
        <v>44.5625</v>
      </c>
      <c r="G841" s="116">
        <f t="shared" si="276"/>
        <v>32.5625</v>
      </c>
      <c r="H841" s="7">
        <v>34</v>
      </c>
      <c r="I841" s="7" t="s">
        <v>299</v>
      </c>
      <c r="J841" s="130" t="s">
        <v>300</v>
      </c>
      <c r="K841" s="130" t="s">
        <v>502</v>
      </c>
      <c r="L841" s="115">
        <v>0</v>
      </c>
      <c r="M841" s="114">
        <f t="shared" si="287"/>
        <v>44.5625</v>
      </c>
      <c r="N841" s="114">
        <f t="shared" si="277"/>
        <v>27.007575757575758</v>
      </c>
      <c r="O841" s="116">
        <f t="shared" si="278"/>
        <v>19.734848484848484</v>
      </c>
      <c r="P841" s="115">
        <f t="shared" si="279"/>
        <v>6.1892361111111107</v>
      </c>
      <c r="Q841" s="115">
        <f t="shared" si="280"/>
        <v>5.1892361111111107</v>
      </c>
      <c r="R841" s="121">
        <f t="shared" si="281"/>
        <v>6.9924242424242422</v>
      </c>
      <c r="S841" s="116">
        <f t="shared" si="282"/>
        <v>28.810763888888889</v>
      </c>
      <c r="T841" s="116">
        <f t="shared" si="283"/>
        <v>0.57569060773480663</v>
      </c>
      <c r="U841" s="115">
        <f t="shared" si="273"/>
        <v>186.61228406909788</v>
      </c>
      <c r="V841" s="115">
        <f t="shared" si="284"/>
        <v>1150.6717850287907</v>
      </c>
      <c r="W841">
        <f t="shared" si="274"/>
        <v>1</v>
      </c>
      <c r="X841">
        <f t="shared" si="275"/>
        <v>0</v>
      </c>
      <c r="Y841">
        <f t="shared" si="271"/>
        <v>12.7875</v>
      </c>
      <c r="AA841" s="122">
        <f t="shared" si="272"/>
        <v>31.774999999999999</v>
      </c>
      <c r="AB841" s="123">
        <f t="shared" si="285"/>
        <v>5.2958333333333334</v>
      </c>
      <c r="AC841" s="123">
        <f t="shared" si="286"/>
        <v>5</v>
      </c>
    </row>
    <row r="842" spans="1:29" x14ac:dyDescent="0.25">
      <c r="A842" s="7" t="s">
        <v>500</v>
      </c>
      <c r="B842" s="7" t="s">
        <v>501</v>
      </c>
      <c r="C842" s="7">
        <v>4</v>
      </c>
      <c r="D842" s="7">
        <v>7.75</v>
      </c>
      <c r="E842" s="7">
        <v>5.9</v>
      </c>
      <c r="F842" s="7">
        <v>45.725000000000001</v>
      </c>
      <c r="G842" s="116">
        <f t="shared" si="276"/>
        <v>33.725000000000001</v>
      </c>
      <c r="H842" s="7">
        <v>41</v>
      </c>
      <c r="I842" s="7" t="s">
        <v>260</v>
      </c>
      <c r="J842" s="130">
        <v>901</v>
      </c>
      <c r="K842" s="130" t="s">
        <v>502</v>
      </c>
      <c r="L842" s="115">
        <v>0</v>
      </c>
      <c r="M842" s="114">
        <f t="shared" si="287"/>
        <v>45.725000000000001</v>
      </c>
      <c r="N842" s="114">
        <f t="shared" si="277"/>
        <v>27.712121212121215</v>
      </c>
      <c r="O842" s="116">
        <f t="shared" si="278"/>
        <v>20.439393939393941</v>
      </c>
      <c r="P842" s="115">
        <f t="shared" si="279"/>
        <v>6.3506944444444446</v>
      </c>
      <c r="Q842" s="115">
        <f t="shared" si="280"/>
        <v>5.3506944444444446</v>
      </c>
      <c r="R842" s="121">
        <f t="shared" si="281"/>
        <v>13.287878787878785</v>
      </c>
      <c r="S842" s="116">
        <f t="shared" si="282"/>
        <v>35.649305555555557</v>
      </c>
      <c r="T842" s="116">
        <f t="shared" si="283"/>
        <v>0.58423559982676487</v>
      </c>
      <c r="U842" s="115">
        <f t="shared" si="273"/>
        <v>182.42031134173459</v>
      </c>
      <c r="V842" s="115">
        <f t="shared" si="284"/>
        <v>1132.3795404002965</v>
      </c>
      <c r="W842">
        <f t="shared" si="274"/>
        <v>1</v>
      </c>
      <c r="X842">
        <f t="shared" si="275"/>
        <v>0</v>
      </c>
      <c r="Y842">
        <f t="shared" si="271"/>
        <v>12.7875</v>
      </c>
      <c r="AA842" s="122">
        <f t="shared" si="272"/>
        <v>32.9375</v>
      </c>
      <c r="AB842" s="123">
        <f t="shared" si="285"/>
        <v>5.489583333333333</v>
      </c>
      <c r="AC842" s="123">
        <f t="shared" si="286"/>
        <v>5</v>
      </c>
    </row>
    <row r="843" spans="1:29" x14ac:dyDescent="0.25">
      <c r="A843" s="7" t="s">
        <v>500</v>
      </c>
      <c r="B843" s="7" t="s">
        <v>501</v>
      </c>
      <c r="C843" s="7">
        <v>4</v>
      </c>
      <c r="D843" s="7">
        <v>7.75</v>
      </c>
      <c r="E843" s="7">
        <v>5.9</v>
      </c>
      <c r="F843" s="7">
        <v>45.725000000000001</v>
      </c>
      <c r="G843" s="116">
        <f t="shared" si="276"/>
        <v>33.725000000000001</v>
      </c>
      <c r="H843" s="7">
        <v>31</v>
      </c>
      <c r="I843" s="7" t="s">
        <v>261</v>
      </c>
      <c r="J843" s="130">
        <v>201</v>
      </c>
      <c r="K843" s="130" t="s">
        <v>502</v>
      </c>
      <c r="L843" s="115">
        <v>0</v>
      </c>
      <c r="M843" s="114">
        <f t="shared" si="287"/>
        <v>45.725000000000001</v>
      </c>
      <c r="N843" s="114">
        <f t="shared" si="277"/>
        <v>27.712121212121215</v>
      </c>
      <c r="O843" s="116">
        <f t="shared" si="278"/>
        <v>20.439393939393941</v>
      </c>
      <c r="P843" s="115">
        <f t="shared" si="279"/>
        <v>6.3506944444444446</v>
      </c>
      <c r="Q843" s="115">
        <f t="shared" si="280"/>
        <v>5.3506944444444446</v>
      </c>
      <c r="R843" s="121">
        <f t="shared" si="281"/>
        <v>3.2878787878787854</v>
      </c>
      <c r="S843" s="116">
        <f t="shared" si="282"/>
        <v>25.649305555555557</v>
      </c>
      <c r="T843" s="116">
        <f t="shared" si="283"/>
        <v>0.58423559982676487</v>
      </c>
      <c r="U843" s="115">
        <f t="shared" si="273"/>
        <v>182.42031134173459</v>
      </c>
      <c r="V843" s="115">
        <f t="shared" si="284"/>
        <v>1132.3795404002965</v>
      </c>
      <c r="W843">
        <f t="shared" si="274"/>
        <v>1</v>
      </c>
      <c r="X843">
        <f t="shared" si="275"/>
        <v>0</v>
      </c>
      <c r="Y843">
        <f t="shared" si="271"/>
        <v>12.7875</v>
      </c>
      <c r="AA843" s="122">
        <f t="shared" si="272"/>
        <v>32.9375</v>
      </c>
      <c r="AB843" s="123">
        <f t="shared" si="285"/>
        <v>5.489583333333333</v>
      </c>
      <c r="AC843" s="123">
        <f t="shared" si="286"/>
        <v>5</v>
      </c>
    </row>
    <row r="844" spans="1:29" x14ac:dyDescent="0.25">
      <c r="A844" s="7" t="s">
        <v>500</v>
      </c>
      <c r="B844" s="7" t="s">
        <v>501</v>
      </c>
      <c r="C844" s="7">
        <v>4</v>
      </c>
      <c r="D844" s="7">
        <v>7.75</v>
      </c>
      <c r="E844" s="7">
        <v>5.9</v>
      </c>
      <c r="F844" s="7">
        <v>45.725000000000001</v>
      </c>
      <c r="G844" s="116">
        <f t="shared" si="276"/>
        <v>33.725000000000001</v>
      </c>
      <c r="H844" s="7">
        <v>36</v>
      </c>
      <c r="I844" s="7" t="s">
        <v>299</v>
      </c>
      <c r="J844" s="130" t="s">
        <v>311</v>
      </c>
      <c r="K844" s="130" t="s">
        <v>502</v>
      </c>
      <c r="L844" s="115">
        <v>0</v>
      </c>
      <c r="M844" s="114">
        <f t="shared" si="287"/>
        <v>45.725000000000001</v>
      </c>
      <c r="N844" s="114">
        <f t="shared" si="277"/>
        <v>27.712121212121215</v>
      </c>
      <c r="O844" s="116">
        <f t="shared" si="278"/>
        <v>20.439393939393941</v>
      </c>
      <c r="P844" s="115">
        <f t="shared" si="279"/>
        <v>6.3506944444444446</v>
      </c>
      <c r="Q844" s="115">
        <f t="shared" si="280"/>
        <v>5.3506944444444446</v>
      </c>
      <c r="R844" s="121">
        <f t="shared" si="281"/>
        <v>8.2878787878787854</v>
      </c>
      <c r="S844" s="116">
        <f t="shared" si="282"/>
        <v>30.649305555555557</v>
      </c>
      <c r="T844" s="116">
        <f t="shared" si="283"/>
        <v>0.58423559982676487</v>
      </c>
      <c r="U844" s="115">
        <f t="shared" si="273"/>
        <v>182.42031134173459</v>
      </c>
      <c r="V844" s="115">
        <f t="shared" si="284"/>
        <v>1132.3795404002965</v>
      </c>
      <c r="W844">
        <f t="shared" si="274"/>
        <v>1</v>
      </c>
      <c r="X844">
        <f t="shared" si="275"/>
        <v>0</v>
      </c>
      <c r="Y844">
        <f t="shared" si="271"/>
        <v>12.7875</v>
      </c>
      <c r="AA844" s="122">
        <f t="shared" si="272"/>
        <v>32.9375</v>
      </c>
      <c r="AB844" s="123">
        <f t="shared" si="285"/>
        <v>5.489583333333333</v>
      </c>
      <c r="AC844" s="123">
        <f t="shared" si="286"/>
        <v>5</v>
      </c>
    </row>
    <row r="845" spans="1:29" x14ac:dyDescent="0.25">
      <c r="A845" s="7" t="s">
        <v>500</v>
      </c>
      <c r="B845" s="7" t="s">
        <v>501</v>
      </c>
      <c r="C845" s="7">
        <v>5</v>
      </c>
      <c r="D845" s="7">
        <v>8</v>
      </c>
      <c r="E845" s="7">
        <v>5.8</v>
      </c>
      <c r="F845" s="7">
        <v>46.4</v>
      </c>
      <c r="G845" s="116">
        <f t="shared" si="276"/>
        <v>34.4</v>
      </c>
      <c r="H845" s="7">
        <v>42</v>
      </c>
      <c r="I845" s="7" t="s">
        <v>260</v>
      </c>
      <c r="J845" s="130">
        <v>902</v>
      </c>
      <c r="K845" s="130" t="s">
        <v>502</v>
      </c>
      <c r="L845" s="115">
        <v>0</v>
      </c>
      <c r="M845" s="114">
        <f t="shared" si="287"/>
        <v>46.4</v>
      </c>
      <c r="N845" s="114">
        <f t="shared" si="277"/>
        <v>28.121212121212121</v>
      </c>
      <c r="O845" s="116">
        <f t="shared" si="278"/>
        <v>20.848484848484848</v>
      </c>
      <c r="P845" s="115">
        <f t="shared" si="279"/>
        <v>6.4444444444444438</v>
      </c>
      <c r="Q845" s="115">
        <f t="shared" si="280"/>
        <v>5.4444444444444438</v>
      </c>
      <c r="R845" s="121">
        <f t="shared" si="281"/>
        <v>13.878787878787879</v>
      </c>
      <c r="S845" s="116">
        <f t="shared" si="282"/>
        <v>36.555555555555557</v>
      </c>
      <c r="T845" s="116">
        <f t="shared" si="283"/>
        <v>0.58904109589041098</v>
      </c>
      <c r="U845" s="115">
        <f t="shared" si="273"/>
        <v>180.11627906976742</v>
      </c>
      <c r="V845" s="115">
        <f t="shared" si="284"/>
        <v>1122.3255813953488</v>
      </c>
      <c r="W845">
        <f t="shared" si="274"/>
        <v>1</v>
      </c>
      <c r="X845">
        <f t="shared" si="275"/>
        <v>0</v>
      </c>
      <c r="Y845">
        <f t="shared" si="271"/>
        <v>13.2</v>
      </c>
      <c r="AA845" s="122">
        <f t="shared" si="272"/>
        <v>33.200000000000003</v>
      </c>
      <c r="AB845" s="123">
        <f t="shared" si="285"/>
        <v>5.5333333333333341</v>
      </c>
      <c r="AC845" s="123">
        <f t="shared" si="286"/>
        <v>5</v>
      </c>
    </row>
    <row r="846" spans="1:29" x14ac:dyDescent="0.25">
      <c r="A846" s="7" t="s">
        <v>500</v>
      </c>
      <c r="B846" s="7" t="s">
        <v>501</v>
      </c>
      <c r="C846" s="7">
        <v>5</v>
      </c>
      <c r="D846" s="7">
        <v>8</v>
      </c>
      <c r="E846" s="7">
        <v>5.8</v>
      </c>
      <c r="F846" s="7">
        <v>46.4</v>
      </c>
      <c r="G846" s="116">
        <f t="shared" si="276"/>
        <v>34.4</v>
      </c>
      <c r="H846" s="7">
        <v>29</v>
      </c>
      <c r="I846" s="7" t="s">
        <v>261</v>
      </c>
      <c r="J846" s="130">
        <v>202</v>
      </c>
      <c r="K846" s="130" t="s">
        <v>502</v>
      </c>
      <c r="L846" s="115">
        <v>0</v>
      </c>
      <c r="M846" s="114">
        <f t="shared" si="287"/>
        <v>46.4</v>
      </c>
      <c r="N846" s="114">
        <f t="shared" si="277"/>
        <v>28.121212121212121</v>
      </c>
      <c r="O846" s="116">
        <f t="shared" si="278"/>
        <v>20.848484848484848</v>
      </c>
      <c r="P846" s="115">
        <f t="shared" si="279"/>
        <v>6.4444444444444438</v>
      </c>
      <c r="Q846" s="115">
        <f t="shared" si="280"/>
        <v>5.4444444444444438</v>
      </c>
      <c r="R846" s="121">
        <f t="shared" si="281"/>
        <v>0.8787878787878789</v>
      </c>
      <c r="S846" s="116">
        <f t="shared" si="282"/>
        <v>23.555555555555557</v>
      </c>
      <c r="T846" s="116">
        <f t="shared" si="283"/>
        <v>0.58904109589041098</v>
      </c>
      <c r="U846" s="115">
        <f t="shared" si="273"/>
        <v>180.11627906976742</v>
      </c>
      <c r="V846" s="115">
        <f t="shared" si="284"/>
        <v>1122.3255813953488</v>
      </c>
      <c r="W846">
        <f t="shared" si="274"/>
        <v>1</v>
      </c>
      <c r="X846">
        <f t="shared" si="275"/>
        <v>0</v>
      </c>
      <c r="Y846">
        <f t="shared" si="271"/>
        <v>13.2</v>
      </c>
      <c r="AA846" s="122">
        <f t="shared" si="272"/>
        <v>33.200000000000003</v>
      </c>
      <c r="AB846" s="123">
        <f t="shared" si="285"/>
        <v>5.5333333333333341</v>
      </c>
      <c r="AC846" s="123">
        <f t="shared" si="286"/>
        <v>5</v>
      </c>
    </row>
    <row r="847" spans="1:29" x14ac:dyDescent="0.25">
      <c r="A847" s="7" t="s">
        <v>500</v>
      </c>
      <c r="B847" s="7" t="s">
        <v>501</v>
      </c>
      <c r="C847" s="7">
        <v>5</v>
      </c>
      <c r="D847" s="7">
        <v>8</v>
      </c>
      <c r="E847" s="7">
        <v>5.8</v>
      </c>
      <c r="F847" s="7">
        <v>46.4</v>
      </c>
      <c r="G847" s="116">
        <f t="shared" si="276"/>
        <v>34.4</v>
      </c>
      <c r="H847" s="7">
        <v>27</v>
      </c>
      <c r="I847" s="7" t="s">
        <v>299</v>
      </c>
      <c r="J847" s="130" t="s">
        <v>302</v>
      </c>
      <c r="K847" s="130" t="s">
        <v>502</v>
      </c>
      <c r="L847" s="115">
        <v>0</v>
      </c>
      <c r="M847" s="114">
        <f t="shared" si="287"/>
        <v>46.4</v>
      </c>
      <c r="N847" s="114">
        <f t="shared" si="277"/>
        <v>28.121212121212121</v>
      </c>
      <c r="O847" s="116">
        <f t="shared" si="278"/>
        <v>20.848484848484848</v>
      </c>
      <c r="P847" s="115">
        <f t="shared" si="279"/>
        <v>6.4444444444444438</v>
      </c>
      <c r="Q847" s="115">
        <f t="shared" si="280"/>
        <v>5.4444444444444438</v>
      </c>
      <c r="R847" s="121">
        <f t="shared" si="281"/>
        <v>-1.1212121212121211</v>
      </c>
      <c r="S847" s="116">
        <f t="shared" si="282"/>
        <v>21.555555555555557</v>
      </c>
      <c r="T847" s="116">
        <f t="shared" si="283"/>
        <v>0.58904109589041098</v>
      </c>
      <c r="U847" s="115">
        <f t="shared" si="273"/>
        <v>180.11627906976742</v>
      </c>
      <c r="V847" s="115">
        <f t="shared" si="284"/>
        <v>1122.3255813953488</v>
      </c>
      <c r="W847">
        <f t="shared" si="274"/>
        <v>1</v>
      </c>
      <c r="X847">
        <f t="shared" si="275"/>
        <v>0</v>
      </c>
      <c r="Y847">
        <f t="shared" si="271"/>
        <v>13.2</v>
      </c>
      <c r="AA847" s="122">
        <f t="shared" si="272"/>
        <v>33.200000000000003</v>
      </c>
      <c r="AB847" s="123">
        <f t="shared" si="285"/>
        <v>5.5333333333333341</v>
      </c>
      <c r="AC847" s="123">
        <f t="shared" si="286"/>
        <v>5</v>
      </c>
    </row>
    <row r="848" spans="1:29" x14ac:dyDescent="0.25">
      <c r="A848" s="7" t="s">
        <v>500</v>
      </c>
      <c r="B848" s="7" t="s">
        <v>501</v>
      </c>
      <c r="C848" s="7">
        <v>6</v>
      </c>
      <c r="D848" s="7">
        <v>8.1</v>
      </c>
      <c r="E848" s="7">
        <v>5.4</v>
      </c>
      <c r="F848" s="7">
        <v>43.74</v>
      </c>
      <c r="G848" s="116">
        <f t="shared" si="276"/>
        <v>31.740000000000002</v>
      </c>
      <c r="H848" s="7">
        <v>40</v>
      </c>
      <c r="I848" s="7" t="s">
        <v>260</v>
      </c>
      <c r="J848" s="130" t="s">
        <v>268</v>
      </c>
      <c r="K848" s="130" t="s">
        <v>502</v>
      </c>
      <c r="L848" s="115">
        <v>0</v>
      </c>
      <c r="M848" s="114">
        <f t="shared" si="287"/>
        <v>43.74</v>
      </c>
      <c r="N848" s="114">
        <f t="shared" si="277"/>
        <v>26.509090909090911</v>
      </c>
      <c r="O848" s="116">
        <f t="shared" si="278"/>
        <v>19.236363636363638</v>
      </c>
      <c r="P848" s="115">
        <f t="shared" si="279"/>
        <v>6.0750000000000002</v>
      </c>
      <c r="Q848" s="115">
        <f t="shared" si="280"/>
        <v>5.0750000000000002</v>
      </c>
      <c r="R848" s="121">
        <f t="shared" si="281"/>
        <v>13.490909090909089</v>
      </c>
      <c r="S848" s="116">
        <f t="shared" si="282"/>
        <v>34.924999999999997</v>
      </c>
      <c r="T848" s="116">
        <f t="shared" si="283"/>
        <v>0.5694294940796556</v>
      </c>
      <c r="U848" s="115">
        <f t="shared" si="273"/>
        <v>189.76370510396976</v>
      </c>
      <c r="V848" s="115">
        <f t="shared" si="284"/>
        <v>1164.423440453686</v>
      </c>
      <c r="W848">
        <f t="shared" si="274"/>
        <v>1</v>
      </c>
      <c r="X848">
        <f t="shared" si="275"/>
        <v>0</v>
      </c>
      <c r="Y848">
        <f t="shared" si="271"/>
        <v>13.364999999999998</v>
      </c>
      <c r="AA848" s="122">
        <f t="shared" si="272"/>
        <v>30.375000000000004</v>
      </c>
      <c r="AB848" s="123">
        <f t="shared" si="285"/>
        <v>5.0625000000000009</v>
      </c>
      <c r="AC848" s="123">
        <f t="shared" si="286"/>
        <v>5</v>
      </c>
    </row>
    <row r="849" spans="1:29" x14ac:dyDescent="0.25">
      <c r="A849" s="7" t="s">
        <v>500</v>
      </c>
      <c r="B849" s="7" t="s">
        <v>501</v>
      </c>
      <c r="C849" s="7">
        <v>6</v>
      </c>
      <c r="D849" s="7">
        <v>8.1</v>
      </c>
      <c r="E849" s="7">
        <v>5.4</v>
      </c>
      <c r="F849" s="7">
        <v>43.74</v>
      </c>
      <c r="G849" s="116">
        <f t="shared" si="276"/>
        <v>31.740000000000002</v>
      </c>
      <c r="H849" s="7">
        <v>40</v>
      </c>
      <c r="I849" s="7" t="s">
        <v>261</v>
      </c>
      <c r="J849" s="130" t="s">
        <v>270</v>
      </c>
      <c r="K849" s="130" t="s">
        <v>502</v>
      </c>
      <c r="L849" s="115">
        <v>0</v>
      </c>
      <c r="M849" s="114">
        <f t="shared" si="287"/>
        <v>43.74</v>
      </c>
      <c r="N849" s="114">
        <f t="shared" si="277"/>
        <v>26.509090909090911</v>
      </c>
      <c r="O849" s="116">
        <f t="shared" si="278"/>
        <v>19.236363636363638</v>
      </c>
      <c r="P849" s="115">
        <f t="shared" si="279"/>
        <v>6.0750000000000002</v>
      </c>
      <c r="Q849" s="115">
        <f t="shared" si="280"/>
        <v>5.0750000000000002</v>
      </c>
      <c r="R849" s="121">
        <f t="shared" si="281"/>
        <v>13.490909090909089</v>
      </c>
      <c r="S849" s="116">
        <f t="shared" si="282"/>
        <v>34.924999999999997</v>
      </c>
      <c r="T849" s="116">
        <f t="shared" si="283"/>
        <v>0.5694294940796556</v>
      </c>
      <c r="U849" s="115">
        <f t="shared" si="273"/>
        <v>189.76370510396976</v>
      </c>
      <c r="V849" s="115">
        <f t="shared" si="284"/>
        <v>1164.423440453686</v>
      </c>
      <c r="W849">
        <f t="shared" si="274"/>
        <v>1</v>
      </c>
      <c r="X849">
        <f t="shared" si="275"/>
        <v>0</v>
      </c>
      <c r="Y849">
        <f t="shared" si="271"/>
        <v>13.364999999999998</v>
      </c>
      <c r="AA849" s="122">
        <f t="shared" si="272"/>
        <v>30.375000000000004</v>
      </c>
      <c r="AB849" s="123">
        <f t="shared" si="285"/>
        <v>5.0625000000000009</v>
      </c>
      <c r="AC849" s="123">
        <f t="shared" si="286"/>
        <v>5</v>
      </c>
    </row>
    <row r="850" spans="1:29" x14ac:dyDescent="0.25">
      <c r="A850" s="7" t="s">
        <v>500</v>
      </c>
      <c r="B850" s="7" t="s">
        <v>501</v>
      </c>
      <c r="C850" s="7">
        <v>7</v>
      </c>
      <c r="D850" s="7">
        <v>8.1</v>
      </c>
      <c r="E850" s="7">
        <v>5.4</v>
      </c>
      <c r="F850" s="7">
        <v>43.74</v>
      </c>
      <c r="G850" s="116">
        <f t="shared" si="276"/>
        <v>31.740000000000002</v>
      </c>
      <c r="H850" s="7">
        <v>29</v>
      </c>
      <c r="I850" s="7" t="s">
        <v>260</v>
      </c>
      <c r="J850" s="130">
        <v>704</v>
      </c>
      <c r="K850" s="130" t="s">
        <v>502</v>
      </c>
      <c r="L850" s="115">
        <v>0</v>
      </c>
      <c r="M850" s="114">
        <f t="shared" si="287"/>
        <v>43.74</v>
      </c>
      <c r="N850" s="114">
        <f t="shared" si="277"/>
        <v>26.509090909090911</v>
      </c>
      <c r="O850" s="116">
        <f t="shared" si="278"/>
        <v>19.236363636363638</v>
      </c>
      <c r="P850" s="115">
        <f t="shared" si="279"/>
        <v>6.0750000000000002</v>
      </c>
      <c r="Q850" s="115">
        <f t="shared" si="280"/>
        <v>5.0750000000000002</v>
      </c>
      <c r="R850" s="121">
        <f t="shared" si="281"/>
        <v>2.4909090909090885</v>
      </c>
      <c r="S850" s="116">
        <f t="shared" si="282"/>
        <v>23.925000000000001</v>
      </c>
      <c r="T850" s="116">
        <f t="shared" si="283"/>
        <v>0.5694294940796556</v>
      </c>
      <c r="U850" s="115">
        <f t="shared" si="273"/>
        <v>189.76370510396976</v>
      </c>
      <c r="V850" s="115">
        <f t="shared" si="284"/>
        <v>1164.423440453686</v>
      </c>
      <c r="W850">
        <f t="shared" si="274"/>
        <v>1</v>
      </c>
      <c r="X850">
        <f t="shared" si="275"/>
        <v>0</v>
      </c>
      <c r="Y850">
        <f t="shared" si="271"/>
        <v>13.364999999999998</v>
      </c>
      <c r="AA850" s="122">
        <f t="shared" si="272"/>
        <v>30.375000000000004</v>
      </c>
      <c r="AB850" s="123">
        <f t="shared" si="285"/>
        <v>5.0625000000000009</v>
      </c>
      <c r="AC850" s="123">
        <f t="shared" si="286"/>
        <v>5</v>
      </c>
    </row>
    <row r="851" spans="1:29" x14ac:dyDescent="0.25">
      <c r="A851" s="7" t="s">
        <v>500</v>
      </c>
      <c r="B851" s="7" t="s">
        <v>501</v>
      </c>
      <c r="C851" s="7">
        <v>7</v>
      </c>
      <c r="D851" s="7">
        <v>8.1</v>
      </c>
      <c r="E851" s="7">
        <v>5.4</v>
      </c>
      <c r="F851" s="7">
        <v>43.74</v>
      </c>
      <c r="G851" s="116">
        <f t="shared" si="276"/>
        <v>31.740000000000002</v>
      </c>
      <c r="H851" s="7">
        <v>40</v>
      </c>
      <c r="I851" s="7" t="s">
        <v>261</v>
      </c>
      <c r="J851" s="130">
        <v>1001</v>
      </c>
      <c r="K851" s="130" t="s">
        <v>503</v>
      </c>
      <c r="L851" s="115">
        <v>0</v>
      </c>
      <c r="M851" s="114">
        <f t="shared" si="287"/>
        <v>43.74</v>
      </c>
      <c r="N851" s="114">
        <f t="shared" si="277"/>
        <v>26.509090909090911</v>
      </c>
      <c r="O851" s="116">
        <f t="shared" si="278"/>
        <v>19.236363636363638</v>
      </c>
      <c r="P851" s="115">
        <f t="shared" si="279"/>
        <v>6.0750000000000002</v>
      </c>
      <c r="Q851" s="115">
        <f t="shared" si="280"/>
        <v>5.0750000000000002</v>
      </c>
      <c r="R851" s="121">
        <f t="shared" si="281"/>
        <v>13.490909090909089</v>
      </c>
      <c r="S851" s="116">
        <f t="shared" si="282"/>
        <v>34.924999999999997</v>
      </c>
      <c r="T851" s="116">
        <f t="shared" si="283"/>
        <v>0.5694294940796556</v>
      </c>
      <c r="U851" s="115">
        <f t="shared" si="273"/>
        <v>189.76370510396976</v>
      </c>
      <c r="V851" s="115">
        <f t="shared" si="284"/>
        <v>1164.423440453686</v>
      </c>
      <c r="W851">
        <f t="shared" si="274"/>
        <v>1</v>
      </c>
      <c r="X851">
        <f t="shared" si="275"/>
        <v>0</v>
      </c>
      <c r="Y851">
        <f t="shared" si="271"/>
        <v>13.364999999999998</v>
      </c>
      <c r="AA851" s="122">
        <f t="shared" si="272"/>
        <v>30.375000000000004</v>
      </c>
      <c r="AB851" s="123">
        <f t="shared" si="285"/>
        <v>5.0625000000000009</v>
      </c>
      <c r="AC851" s="123">
        <f t="shared" si="286"/>
        <v>5</v>
      </c>
    </row>
    <row r="852" spans="1:29" x14ac:dyDescent="0.25">
      <c r="A852" s="7" t="s">
        <v>500</v>
      </c>
      <c r="B852" s="7" t="s">
        <v>501</v>
      </c>
      <c r="C852" s="7">
        <v>7</v>
      </c>
      <c r="D852" s="7">
        <v>8.1</v>
      </c>
      <c r="E852" s="7">
        <v>5.4</v>
      </c>
      <c r="F852" s="7">
        <v>43.74</v>
      </c>
      <c r="G852" s="116">
        <f t="shared" si="276"/>
        <v>31.740000000000002</v>
      </c>
      <c r="H852" s="7">
        <v>34</v>
      </c>
      <c r="I852" s="7" t="s">
        <v>299</v>
      </c>
      <c r="J852" s="130" t="s">
        <v>300</v>
      </c>
      <c r="K852" s="130" t="s">
        <v>502</v>
      </c>
      <c r="L852" s="115">
        <v>0</v>
      </c>
      <c r="M852" s="114">
        <f t="shared" si="287"/>
        <v>43.74</v>
      </c>
      <c r="N852" s="114">
        <f t="shared" si="277"/>
        <v>26.509090909090911</v>
      </c>
      <c r="O852" s="116">
        <f t="shared" si="278"/>
        <v>19.236363636363638</v>
      </c>
      <c r="P852" s="115">
        <f t="shared" si="279"/>
        <v>6.0750000000000002</v>
      </c>
      <c r="Q852" s="115">
        <f t="shared" si="280"/>
        <v>5.0750000000000002</v>
      </c>
      <c r="R852" s="121">
        <f t="shared" si="281"/>
        <v>7.4909090909090885</v>
      </c>
      <c r="S852" s="116">
        <f t="shared" si="282"/>
        <v>28.925000000000001</v>
      </c>
      <c r="T852" s="116">
        <f t="shared" si="283"/>
        <v>0.5694294940796556</v>
      </c>
      <c r="U852" s="115">
        <f t="shared" si="273"/>
        <v>189.76370510396976</v>
      </c>
      <c r="V852" s="115">
        <f t="shared" si="284"/>
        <v>1164.423440453686</v>
      </c>
      <c r="W852">
        <f t="shared" si="274"/>
        <v>1</v>
      </c>
      <c r="X852">
        <f t="shared" si="275"/>
        <v>0</v>
      </c>
      <c r="Y852">
        <f t="shared" si="271"/>
        <v>13.364999999999998</v>
      </c>
      <c r="AA852" s="122">
        <f t="shared" si="272"/>
        <v>30.375000000000004</v>
      </c>
      <c r="AB852" s="123">
        <f t="shared" si="285"/>
        <v>5.0625000000000009</v>
      </c>
      <c r="AC852" s="123">
        <f t="shared" si="286"/>
        <v>5</v>
      </c>
    </row>
    <row r="853" spans="1:29" x14ac:dyDescent="0.25">
      <c r="A853" s="7" t="s">
        <v>500</v>
      </c>
      <c r="B853" s="7" t="s">
        <v>501</v>
      </c>
      <c r="C853" s="7">
        <v>8</v>
      </c>
      <c r="D853" s="7">
        <v>7.2</v>
      </c>
      <c r="E853" s="7">
        <v>6.9</v>
      </c>
      <c r="F853" s="7">
        <v>49.680000000000007</v>
      </c>
      <c r="G853" s="116">
        <f t="shared" si="276"/>
        <v>37.680000000000007</v>
      </c>
      <c r="H853" s="7">
        <v>40</v>
      </c>
      <c r="I853" s="7" t="s">
        <v>260</v>
      </c>
      <c r="J853" s="130">
        <v>904</v>
      </c>
      <c r="K853" s="130" t="s">
        <v>502</v>
      </c>
      <c r="L853" s="115">
        <v>0</v>
      </c>
      <c r="M853" s="114">
        <f t="shared" si="287"/>
        <v>49.680000000000007</v>
      </c>
      <c r="N853" s="114">
        <f t="shared" si="277"/>
        <v>30.109090909090916</v>
      </c>
      <c r="O853" s="116">
        <f t="shared" si="278"/>
        <v>22.836363636363643</v>
      </c>
      <c r="P853" s="115">
        <f t="shared" si="279"/>
        <v>6.9</v>
      </c>
      <c r="Q853" s="115">
        <f t="shared" si="280"/>
        <v>5.9</v>
      </c>
      <c r="R853" s="121">
        <f t="shared" si="281"/>
        <v>9.8909090909090835</v>
      </c>
      <c r="S853" s="116">
        <f t="shared" si="282"/>
        <v>34.1</v>
      </c>
      <c r="T853" s="116">
        <f t="shared" si="283"/>
        <v>0.6108949416342413</v>
      </c>
      <c r="U853" s="115">
        <f t="shared" si="273"/>
        <v>170.09554140127386</v>
      </c>
      <c r="V853" s="115">
        <f t="shared" si="284"/>
        <v>1078.5987261146495</v>
      </c>
      <c r="W853">
        <f t="shared" si="274"/>
        <v>1</v>
      </c>
      <c r="X853">
        <f t="shared" si="275"/>
        <v>0</v>
      </c>
      <c r="Y853">
        <f t="shared" si="271"/>
        <v>11.879999999999999</v>
      </c>
      <c r="AA853" s="122">
        <f t="shared" si="272"/>
        <v>37.800000000000011</v>
      </c>
      <c r="AB853" s="123">
        <f t="shared" si="285"/>
        <v>6.3000000000000016</v>
      </c>
      <c r="AC853" s="123">
        <f t="shared" si="286"/>
        <v>6</v>
      </c>
    </row>
    <row r="854" spans="1:29" x14ac:dyDescent="0.25">
      <c r="A854" s="7" t="s">
        <v>500</v>
      </c>
      <c r="B854" s="7" t="s">
        <v>501</v>
      </c>
      <c r="C854" s="7">
        <v>8</v>
      </c>
      <c r="D854" s="7">
        <v>7.2</v>
      </c>
      <c r="E854" s="7">
        <v>6.9</v>
      </c>
      <c r="F854" s="7">
        <v>49.680000000000007</v>
      </c>
      <c r="G854" s="116">
        <f t="shared" si="276"/>
        <v>37.680000000000007</v>
      </c>
      <c r="H854" s="7">
        <v>43</v>
      </c>
      <c r="I854" s="7" t="s">
        <v>261</v>
      </c>
      <c r="J854" s="130">
        <v>1003</v>
      </c>
      <c r="K854" s="130" t="s">
        <v>503</v>
      </c>
      <c r="L854" s="115">
        <v>0</v>
      </c>
      <c r="M854" s="114">
        <f t="shared" si="287"/>
        <v>49.680000000000007</v>
      </c>
      <c r="N854" s="114">
        <f t="shared" si="277"/>
        <v>30.109090909090916</v>
      </c>
      <c r="O854" s="116">
        <f t="shared" si="278"/>
        <v>22.836363636363643</v>
      </c>
      <c r="P854" s="115">
        <f t="shared" si="279"/>
        <v>6.9</v>
      </c>
      <c r="Q854" s="115">
        <f t="shared" si="280"/>
        <v>5.9</v>
      </c>
      <c r="R854" s="121">
        <f t="shared" si="281"/>
        <v>12.890909090909084</v>
      </c>
      <c r="S854" s="116">
        <f t="shared" si="282"/>
        <v>37.1</v>
      </c>
      <c r="T854" s="116">
        <f t="shared" si="283"/>
        <v>0.6108949416342413</v>
      </c>
      <c r="U854" s="115">
        <f t="shared" si="273"/>
        <v>170.09554140127386</v>
      </c>
      <c r="V854" s="115">
        <f t="shared" si="284"/>
        <v>1078.5987261146495</v>
      </c>
      <c r="W854">
        <f t="shared" si="274"/>
        <v>1</v>
      </c>
      <c r="X854">
        <f t="shared" si="275"/>
        <v>0</v>
      </c>
      <c r="Y854">
        <f t="shared" si="271"/>
        <v>11.879999999999999</v>
      </c>
      <c r="AA854" s="122">
        <f t="shared" si="272"/>
        <v>37.800000000000011</v>
      </c>
      <c r="AB854" s="123">
        <f t="shared" si="285"/>
        <v>6.3000000000000016</v>
      </c>
      <c r="AC854" s="123">
        <f t="shared" si="286"/>
        <v>6</v>
      </c>
    </row>
    <row r="855" spans="1:29" x14ac:dyDescent="0.25">
      <c r="A855" s="7" t="s">
        <v>500</v>
      </c>
      <c r="B855" s="7" t="s">
        <v>501</v>
      </c>
      <c r="C855" s="7">
        <v>9</v>
      </c>
      <c r="D855" s="7">
        <v>7.2</v>
      </c>
      <c r="E855" s="7">
        <v>6.9</v>
      </c>
      <c r="F855" s="7">
        <v>49.680000000000007</v>
      </c>
      <c r="G855" s="116">
        <f t="shared" si="276"/>
        <v>37.680000000000007</v>
      </c>
      <c r="H855" s="7">
        <v>43</v>
      </c>
      <c r="I855" s="7" t="s">
        <v>260</v>
      </c>
      <c r="J855" s="130">
        <v>801</v>
      </c>
      <c r="K855" s="130" t="s">
        <v>502</v>
      </c>
      <c r="L855" s="115">
        <v>0</v>
      </c>
      <c r="M855" s="114">
        <f t="shared" si="287"/>
        <v>49.680000000000007</v>
      </c>
      <c r="N855" s="114">
        <f t="shared" si="277"/>
        <v>30.109090909090916</v>
      </c>
      <c r="O855" s="116">
        <f t="shared" si="278"/>
        <v>22.836363636363643</v>
      </c>
      <c r="P855" s="115">
        <f t="shared" si="279"/>
        <v>6.9</v>
      </c>
      <c r="Q855" s="115">
        <f t="shared" si="280"/>
        <v>5.9</v>
      </c>
      <c r="R855" s="121">
        <f t="shared" si="281"/>
        <v>12.890909090909084</v>
      </c>
      <c r="S855" s="116">
        <f t="shared" si="282"/>
        <v>37.1</v>
      </c>
      <c r="T855" s="116">
        <f t="shared" si="283"/>
        <v>0.6108949416342413</v>
      </c>
      <c r="U855" s="115">
        <f t="shared" si="273"/>
        <v>170.09554140127386</v>
      </c>
      <c r="V855" s="115">
        <f t="shared" si="284"/>
        <v>1078.5987261146495</v>
      </c>
      <c r="W855">
        <f t="shared" si="274"/>
        <v>1</v>
      </c>
      <c r="X855">
        <f t="shared" si="275"/>
        <v>0</v>
      </c>
      <c r="Y855">
        <f t="shared" si="271"/>
        <v>11.879999999999999</v>
      </c>
      <c r="AA855" s="122">
        <f t="shared" si="272"/>
        <v>37.800000000000011</v>
      </c>
      <c r="AB855" s="123">
        <f t="shared" si="285"/>
        <v>6.3000000000000016</v>
      </c>
      <c r="AC855" s="123">
        <f t="shared" si="286"/>
        <v>6</v>
      </c>
    </row>
    <row r="856" spans="1:29" x14ac:dyDescent="0.25">
      <c r="A856" s="7" t="s">
        <v>500</v>
      </c>
      <c r="B856" s="7" t="s">
        <v>501</v>
      </c>
      <c r="C856" s="7">
        <v>9</v>
      </c>
      <c r="D856" s="7">
        <v>7.2</v>
      </c>
      <c r="E856" s="7">
        <v>6.9</v>
      </c>
      <c r="F856" s="7">
        <v>49.680000000000007</v>
      </c>
      <c r="G856" s="116">
        <f t="shared" si="276"/>
        <v>37.680000000000007</v>
      </c>
      <c r="H856" s="7">
        <v>34</v>
      </c>
      <c r="I856" s="7" t="s">
        <v>261</v>
      </c>
      <c r="J856" s="130">
        <v>302</v>
      </c>
      <c r="K856" s="130" t="s">
        <v>502</v>
      </c>
      <c r="L856" s="115">
        <v>0</v>
      </c>
      <c r="M856" s="114">
        <f t="shared" si="287"/>
        <v>49.680000000000007</v>
      </c>
      <c r="N856" s="114">
        <f t="shared" si="277"/>
        <v>30.109090909090916</v>
      </c>
      <c r="O856" s="116">
        <f t="shared" si="278"/>
        <v>22.836363636363643</v>
      </c>
      <c r="P856" s="115">
        <f t="shared" si="279"/>
        <v>6.9</v>
      </c>
      <c r="Q856" s="115">
        <f t="shared" si="280"/>
        <v>5.9</v>
      </c>
      <c r="R856" s="121">
        <f t="shared" si="281"/>
        <v>3.8909090909090835</v>
      </c>
      <c r="S856" s="116">
        <f t="shared" si="282"/>
        <v>28.1</v>
      </c>
      <c r="T856" s="116">
        <f t="shared" si="283"/>
        <v>0.6108949416342413</v>
      </c>
      <c r="U856" s="115">
        <f t="shared" si="273"/>
        <v>170.09554140127386</v>
      </c>
      <c r="V856" s="115">
        <f t="shared" si="284"/>
        <v>1078.5987261146495</v>
      </c>
      <c r="W856">
        <f t="shared" si="274"/>
        <v>1</v>
      </c>
      <c r="X856">
        <f t="shared" si="275"/>
        <v>0</v>
      </c>
      <c r="Y856">
        <f t="shared" si="271"/>
        <v>11.879999999999999</v>
      </c>
      <c r="AA856" s="122">
        <f t="shared" si="272"/>
        <v>37.800000000000011</v>
      </c>
      <c r="AB856" s="123">
        <f t="shared" si="285"/>
        <v>6.3000000000000016</v>
      </c>
      <c r="AC856" s="123">
        <f t="shared" si="286"/>
        <v>6</v>
      </c>
    </row>
    <row r="857" spans="1:29" x14ac:dyDescent="0.25">
      <c r="A857" s="7" t="s">
        <v>500</v>
      </c>
      <c r="B857" s="7" t="s">
        <v>501</v>
      </c>
      <c r="C857" s="7">
        <v>10</v>
      </c>
      <c r="D857" s="7">
        <v>7.2</v>
      </c>
      <c r="E857" s="7">
        <v>7.2</v>
      </c>
      <c r="F857" s="7">
        <v>51.84</v>
      </c>
      <c r="G857" s="116">
        <f t="shared" si="276"/>
        <v>39.840000000000003</v>
      </c>
      <c r="H857" s="7">
        <v>39</v>
      </c>
      <c r="I857" s="7" t="s">
        <v>260</v>
      </c>
      <c r="J857" s="130">
        <v>804</v>
      </c>
      <c r="K857" s="130" t="s">
        <v>502</v>
      </c>
      <c r="L857" s="115">
        <v>0</v>
      </c>
      <c r="M857" s="114">
        <f t="shared" si="287"/>
        <v>51.84</v>
      </c>
      <c r="N857" s="114">
        <f t="shared" si="277"/>
        <v>31.418181818181822</v>
      </c>
      <c r="O857" s="116">
        <f t="shared" si="278"/>
        <v>24.145454545454548</v>
      </c>
      <c r="P857" s="115">
        <f t="shared" si="279"/>
        <v>7.2</v>
      </c>
      <c r="Q857" s="115">
        <f t="shared" si="280"/>
        <v>6.2</v>
      </c>
      <c r="R857" s="121">
        <f t="shared" si="281"/>
        <v>7.5818181818181785</v>
      </c>
      <c r="S857" s="116">
        <f t="shared" si="282"/>
        <v>32.799999999999997</v>
      </c>
      <c r="T857" s="116">
        <f t="shared" si="283"/>
        <v>0.62406015037593987</v>
      </c>
      <c r="U857" s="115">
        <f t="shared" si="273"/>
        <v>164.39759036144579</v>
      </c>
      <c r="V857" s="115">
        <f t="shared" si="284"/>
        <v>1053.734939759036</v>
      </c>
      <c r="W857">
        <f t="shared" si="274"/>
        <v>0</v>
      </c>
      <c r="X857">
        <f t="shared" si="275"/>
        <v>0</v>
      </c>
      <c r="Y857">
        <v>0</v>
      </c>
      <c r="AA857" s="122">
        <f t="shared" si="272"/>
        <v>51.84</v>
      </c>
      <c r="AB857" s="123">
        <f t="shared" si="285"/>
        <v>8.64</v>
      </c>
      <c r="AC857" s="123">
        <f t="shared" si="286"/>
        <v>8</v>
      </c>
    </row>
    <row r="858" spans="1:29" x14ac:dyDescent="0.25">
      <c r="A858" s="7" t="s">
        <v>500</v>
      </c>
      <c r="B858" s="7" t="s">
        <v>501</v>
      </c>
      <c r="C858" s="7">
        <v>10</v>
      </c>
      <c r="D858" s="7">
        <v>7.2</v>
      </c>
      <c r="E858" s="7">
        <v>7.2</v>
      </c>
      <c r="F858" s="7">
        <v>51.84</v>
      </c>
      <c r="G858" s="116">
        <f t="shared" si="276"/>
        <v>39.840000000000003</v>
      </c>
      <c r="H858" s="7">
        <v>35</v>
      </c>
      <c r="I858" s="7" t="s">
        <v>261</v>
      </c>
      <c r="J858" s="130">
        <v>301</v>
      </c>
      <c r="K858" s="130" t="s">
        <v>502</v>
      </c>
      <c r="L858" s="115">
        <v>0</v>
      </c>
      <c r="M858" s="114">
        <f t="shared" si="287"/>
        <v>51.84</v>
      </c>
      <c r="N858" s="114">
        <f t="shared" si="277"/>
        <v>31.418181818181822</v>
      </c>
      <c r="O858" s="116">
        <f t="shared" si="278"/>
        <v>24.145454545454548</v>
      </c>
      <c r="P858" s="115">
        <f t="shared" si="279"/>
        <v>7.2</v>
      </c>
      <c r="Q858" s="115">
        <f t="shared" si="280"/>
        <v>6.2</v>
      </c>
      <c r="R858" s="121">
        <f t="shared" si="281"/>
        <v>3.5818181818181785</v>
      </c>
      <c r="S858" s="116">
        <f t="shared" si="282"/>
        <v>28.8</v>
      </c>
      <c r="T858" s="116">
        <f t="shared" si="283"/>
        <v>0.62406015037593987</v>
      </c>
      <c r="U858" s="115">
        <f t="shared" si="273"/>
        <v>164.39759036144579</v>
      </c>
      <c r="V858" s="115">
        <f t="shared" si="284"/>
        <v>1053.734939759036</v>
      </c>
      <c r="W858">
        <f t="shared" si="274"/>
        <v>0</v>
      </c>
      <c r="X858">
        <f t="shared" si="275"/>
        <v>0</v>
      </c>
      <c r="Y858">
        <v>0</v>
      </c>
      <c r="AA858" s="122">
        <f t="shared" si="272"/>
        <v>51.84</v>
      </c>
      <c r="AB858" s="123">
        <f t="shared" si="285"/>
        <v>8.64</v>
      </c>
      <c r="AC858" s="123">
        <f t="shared" si="286"/>
        <v>8</v>
      </c>
    </row>
    <row r="859" spans="1:29" x14ac:dyDescent="0.25">
      <c r="A859" s="7" t="s">
        <v>500</v>
      </c>
      <c r="B859" s="7" t="s">
        <v>501</v>
      </c>
      <c r="C859" s="7">
        <v>11</v>
      </c>
      <c r="D859" s="7">
        <v>7.2</v>
      </c>
      <c r="E859" s="7">
        <v>6.9</v>
      </c>
      <c r="F859" s="7">
        <v>49.680000000000007</v>
      </c>
      <c r="G859" s="116">
        <f t="shared" si="276"/>
        <v>37.680000000000007</v>
      </c>
      <c r="H859" s="7">
        <v>29</v>
      </c>
      <c r="I859" s="7" t="s">
        <v>260</v>
      </c>
      <c r="J859" s="130" t="s">
        <v>305</v>
      </c>
      <c r="K859" s="130" t="s">
        <v>502</v>
      </c>
      <c r="L859" s="115">
        <v>0</v>
      </c>
      <c r="M859" s="114">
        <f t="shared" si="287"/>
        <v>49.680000000000007</v>
      </c>
      <c r="N859" s="114">
        <f t="shared" si="277"/>
        <v>30.109090909090916</v>
      </c>
      <c r="O859" s="116">
        <f t="shared" si="278"/>
        <v>22.836363636363643</v>
      </c>
      <c r="P859" s="115">
        <f t="shared" si="279"/>
        <v>6.9</v>
      </c>
      <c r="Q859" s="115">
        <f t="shared" si="280"/>
        <v>5.9</v>
      </c>
      <c r="R859" s="121">
        <f t="shared" si="281"/>
        <v>-1.1090909090909165</v>
      </c>
      <c r="S859" s="116">
        <f t="shared" si="282"/>
        <v>23.1</v>
      </c>
      <c r="T859" s="116">
        <f t="shared" si="283"/>
        <v>0.6108949416342413</v>
      </c>
      <c r="U859" s="115">
        <f t="shared" si="273"/>
        <v>170.09554140127386</v>
      </c>
      <c r="V859" s="115">
        <f t="shared" si="284"/>
        <v>1078.5987261146495</v>
      </c>
      <c r="W859">
        <f t="shared" si="274"/>
        <v>1</v>
      </c>
      <c r="X859">
        <f t="shared" si="275"/>
        <v>0</v>
      </c>
      <c r="Y859">
        <f>+D859*1.65</f>
        <v>11.879999999999999</v>
      </c>
      <c r="AA859" s="122">
        <f t="shared" si="272"/>
        <v>37.800000000000011</v>
      </c>
      <c r="AB859" s="123">
        <f t="shared" si="285"/>
        <v>6.3000000000000016</v>
      </c>
      <c r="AC859" s="123">
        <f t="shared" si="286"/>
        <v>6</v>
      </c>
    </row>
    <row r="860" spans="1:29" x14ac:dyDescent="0.25">
      <c r="A860" s="7" t="s">
        <v>500</v>
      </c>
      <c r="B860" s="7" t="s">
        <v>501</v>
      </c>
      <c r="C860" s="7">
        <v>11</v>
      </c>
      <c r="D860" s="7">
        <v>7.2</v>
      </c>
      <c r="E860" s="7">
        <v>6.9</v>
      </c>
      <c r="F860" s="7">
        <v>49.680000000000007</v>
      </c>
      <c r="G860" s="116">
        <f t="shared" si="276"/>
        <v>37.680000000000007</v>
      </c>
      <c r="H860" s="7">
        <v>40</v>
      </c>
      <c r="I860" s="7" t="s">
        <v>261</v>
      </c>
      <c r="J860" s="130">
        <v>1004</v>
      </c>
      <c r="K860" s="130" t="s">
        <v>503</v>
      </c>
      <c r="L860" s="115">
        <v>0</v>
      </c>
      <c r="M860" s="114">
        <f t="shared" si="287"/>
        <v>49.680000000000007</v>
      </c>
      <c r="N860" s="114">
        <f t="shared" si="277"/>
        <v>30.109090909090916</v>
      </c>
      <c r="O860" s="116">
        <f t="shared" si="278"/>
        <v>22.836363636363643</v>
      </c>
      <c r="P860" s="115">
        <f t="shared" si="279"/>
        <v>6.9</v>
      </c>
      <c r="Q860" s="115">
        <f t="shared" si="280"/>
        <v>5.9</v>
      </c>
      <c r="R860" s="121">
        <f t="shared" si="281"/>
        <v>9.8909090909090835</v>
      </c>
      <c r="S860" s="116">
        <f t="shared" si="282"/>
        <v>34.1</v>
      </c>
      <c r="T860" s="116">
        <f t="shared" si="283"/>
        <v>0.6108949416342413</v>
      </c>
      <c r="U860" s="115">
        <f t="shared" si="273"/>
        <v>170.09554140127386</v>
      </c>
      <c r="V860" s="115">
        <f t="shared" si="284"/>
        <v>1078.5987261146495</v>
      </c>
      <c r="W860">
        <f t="shared" si="274"/>
        <v>1</v>
      </c>
      <c r="X860">
        <f t="shared" si="275"/>
        <v>0</v>
      </c>
      <c r="Y860">
        <f>+D860*1.65</f>
        <v>11.879999999999999</v>
      </c>
      <c r="AA860" s="122">
        <f t="shared" si="272"/>
        <v>37.800000000000011</v>
      </c>
      <c r="AB860" s="123">
        <f t="shared" si="285"/>
        <v>6.3000000000000016</v>
      </c>
      <c r="AC860" s="123">
        <f t="shared" si="286"/>
        <v>6</v>
      </c>
    </row>
    <row r="861" spans="1:29" x14ac:dyDescent="0.25">
      <c r="A861" s="7" t="s">
        <v>500</v>
      </c>
      <c r="B861" s="7" t="s">
        <v>501</v>
      </c>
      <c r="C861" s="7">
        <v>12</v>
      </c>
      <c r="D861" s="7">
        <v>7.2</v>
      </c>
      <c r="E861" s="7">
        <v>6.9</v>
      </c>
      <c r="F861" s="7">
        <v>49.680000000000007</v>
      </c>
      <c r="G861" s="116">
        <f t="shared" si="276"/>
        <v>37.680000000000007</v>
      </c>
      <c r="H861" s="7">
        <v>40</v>
      </c>
      <c r="I861" s="7" t="s">
        <v>260</v>
      </c>
      <c r="J861" s="130">
        <v>701</v>
      </c>
      <c r="K861" s="130" t="s">
        <v>502</v>
      </c>
      <c r="L861" s="115">
        <v>0</v>
      </c>
      <c r="M861" s="114">
        <f t="shared" si="287"/>
        <v>49.680000000000007</v>
      </c>
      <c r="N861" s="114">
        <f t="shared" si="277"/>
        <v>30.109090909090916</v>
      </c>
      <c r="O861" s="116">
        <f t="shared" si="278"/>
        <v>22.836363636363643</v>
      </c>
      <c r="P861" s="115">
        <f t="shared" si="279"/>
        <v>6.9</v>
      </c>
      <c r="Q861" s="115">
        <f t="shared" si="280"/>
        <v>5.9</v>
      </c>
      <c r="R861" s="121">
        <f t="shared" si="281"/>
        <v>9.8909090909090835</v>
      </c>
      <c r="S861" s="116">
        <f t="shared" si="282"/>
        <v>34.1</v>
      </c>
      <c r="T861" s="116">
        <f t="shared" si="283"/>
        <v>0.6108949416342413</v>
      </c>
      <c r="U861" s="115">
        <f t="shared" si="273"/>
        <v>170.09554140127386</v>
      </c>
      <c r="V861" s="115">
        <f t="shared" si="284"/>
        <v>1078.5987261146495</v>
      </c>
      <c r="W861">
        <f t="shared" si="274"/>
        <v>1</v>
      </c>
      <c r="X861">
        <f t="shared" si="275"/>
        <v>0</v>
      </c>
      <c r="Y861">
        <f>+D861*1.65</f>
        <v>11.879999999999999</v>
      </c>
      <c r="AA861" s="122">
        <f t="shared" si="272"/>
        <v>37.800000000000011</v>
      </c>
      <c r="AB861" s="123">
        <f t="shared" si="285"/>
        <v>6.3000000000000016</v>
      </c>
      <c r="AC861" s="123">
        <f t="shared" si="286"/>
        <v>6</v>
      </c>
    </row>
    <row r="862" spans="1:29" x14ac:dyDescent="0.25">
      <c r="A862" s="7" t="s">
        <v>500</v>
      </c>
      <c r="B862" s="7" t="s">
        <v>501</v>
      </c>
      <c r="C862" s="7">
        <v>12</v>
      </c>
      <c r="D862" s="7">
        <v>7.2</v>
      </c>
      <c r="E862" s="7">
        <v>6.9</v>
      </c>
      <c r="F862" s="7">
        <v>49.680000000000007</v>
      </c>
      <c r="G862" s="116">
        <f t="shared" si="276"/>
        <v>37.680000000000007</v>
      </c>
      <c r="H862" s="7">
        <v>47</v>
      </c>
      <c r="I862" s="7" t="s">
        <v>261</v>
      </c>
      <c r="J862" s="130">
        <v>1002</v>
      </c>
      <c r="K862" s="130" t="s">
        <v>503</v>
      </c>
      <c r="L862" s="115">
        <v>0</v>
      </c>
      <c r="M862" s="114">
        <f t="shared" si="287"/>
        <v>49.680000000000007</v>
      </c>
      <c r="N862" s="114">
        <f t="shared" si="277"/>
        <v>30.109090909090916</v>
      </c>
      <c r="O862" s="116">
        <f t="shared" si="278"/>
        <v>22.836363636363643</v>
      </c>
      <c r="P862" s="115">
        <f t="shared" si="279"/>
        <v>6.9</v>
      </c>
      <c r="Q862" s="115">
        <f t="shared" si="280"/>
        <v>5.9</v>
      </c>
      <c r="R862" s="121">
        <f t="shared" si="281"/>
        <v>16.890909090909084</v>
      </c>
      <c r="S862" s="116">
        <f t="shared" si="282"/>
        <v>41.1</v>
      </c>
      <c r="T862" s="116">
        <f t="shared" si="283"/>
        <v>0.6108949416342413</v>
      </c>
      <c r="U862" s="115">
        <f t="shared" si="273"/>
        <v>170.09554140127386</v>
      </c>
      <c r="V862" s="115">
        <f t="shared" si="284"/>
        <v>1078.5987261146495</v>
      </c>
      <c r="W862">
        <f t="shared" si="274"/>
        <v>1</v>
      </c>
      <c r="X862">
        <f t="shared" si="275"/>
        <v>0</v>
      </c>
      <c r="Y862">
        <f>+D862*1.65</f>
        <v>11.879999999999999</v>
      </c>
      <c r="AA862" s="122">
        <f t="shared" si="272"/>
        <v>37.800000000000011</v>
      </c>
      <c r="AB862" s="123">
        <f t="shared" si="285"/>
        <v>6.3000000000000016</v>
      </c>
      <c r="AC862" s="123">
        <f t="shared" si="286"/>
        <v>6</v>
      </c>
    </row>
    <row r="863" spans="1:29" x14ac:dyDescent="0.25">
      <c r="A863" s="7" t="s">
        <v>500</v>
      </c>
      <c r="B863" s="7" t="s">
        <v>501</v>
      </c>
      <c r="C863" s="7">
        <v>13</v>
      </c>
      <c r="D863" s="7">
        <v>7.2</v>
      </c>
      <c r="E863" s="7">
        <v>7.2</v>
      </c>
      <c r="F863" s="7">
        <v>51.84</v>
      </c>
      <c r="G863" s="116">
        <f t="shared" si="276"/>
        <v>39.840000000000003</v>
      </c>
      <c r="H863" s="7">
        <v>52</v>
      </c>
      <c r="I863" s="7" t="s">
        <v>260</v>
      </c>
      <c r="J863" s="130">
        <v>601</v>
      </c>
      <c r="K863" s="130" t="s">
        <v>502</v>
      </c>
      <c r="L863" s="115">
        <v>0</v>
      </c>
      <c r="M863" s="114">
        <f t="shared" si="287"/>
        <v>51.84</v>
      </c>
      <c r="N863" s="114">
        <f t="shared" si="277"/>
        <v>31.418181818181822</v>
      </c>
      <c r="O863" s="116">
        <f t="shared" si="278"/>
        <v>24.145454545454548</v>
      </c>
      <c r="P863" s="115">
        <f t="shared" si="279"/>
        <v>7.2</v>
      </c>
      <c r="Q863" s="115">
        <f t="shared" si="280"/>
        <v>6.2</v>
      </c>
      <c r="R863" s="121">
        <f t="shared" si="281"/>
        <v>20.581818181818178</v>
      </c>
      <c r="S863" s="116">
        <f t="shared" si="282"/>
        <v>45.8</v>
      </c>
      <c r="T863" s="116">
        <f t="shared" si="283"/>
        <v>0.62406015037593987</v>
      </c>
      <c r="U863" s="115">
        <f t="shared" si="273"/>
        <v>164.39759036144579</v>
      </c>
      <c r="V863" s="115">
        <f t="shared" si="284"/>
        <v>1053.734939759036</v>
      </c>
      <c r="W863">
        <f t="shared" si="274"/>
        <v>0</v>
      </c>
      <c r="X863">
        <f t="shared" si="275"/>
        <v>0</v>
      </c>
      <c r="Y863">
        <v>0</v>
      </c>
      <c r="AA863" s="122">
        <f t="shared" si="272"/>
        <v>51.84</v>
      </c>
      <c r="AB863" s="123">
        <f t="shared" si="285"/>
        <v>8.64</v>
      </c>
      <c r="AC863" s="123">
        <f t="shared" si="286"/>
        <v>8</v>
      </c>
    </row>
    <row r="864" spans="1:29" x14ac:dyDescent="0.25">
      <c r="A864" s="7" t="s">
        <v>500</v>
      </c>
      <c r="B864" s="7" t="s">
        <v>501</v>
      </c>
      <c r="C864" s="7">
        <v>13</v>
      </c>
      <c r="D864" s="7">
        <v>7.2</v>
      </c>
      <c r="E864" s="7">
        <v>7.2</v>
      </c>
      <c r="F864" s="7">
        <v>51.84</v>
      </c>
      <c r="G864" s="116">
        <f t="shared" si="276"/>
        <v>39.840000000000003</v>
      </c>
      <c r="H864" s="7">
        <v>40</v>
      </c>
      <c r="I864" s="7" t="s">
        <v>261</v>
      </c>
      <c r="J864" s="130">
        <v>1001</v>
      </c>
      <c r="K864" s="130" t="s">
        <v>505</v>
      </c>
      <c r="L864" s="115">
        <v>0</v>
      </c>
      <c r="M864" s="114">
        <f t="shared" si="287"/>
        <v>51.84</v>
      </c>
      <c r="N864" s="114">
        <f t="shared" si="277"/>
        <v>31.418181818181822</v>
      </c>
      <c r="O864" s="116">
        <f t="shared" si="278"/>
        <v>24.145454545454548</v>
      </c>
      <c r="P864" s="115">
        <f t="shared" si="279"/>
        <v>7.2</v>
      </c>
      <c r="Q864" s="115">
        <f t="shared" si="280"/>
        <v>6.2</v>
      </c>
      <c r="R864" s="121">
        <f t="shared" si="281"/>
        <v>8.5818181818181785</v>
      </c>
      <c r="S864" s="116">
        <f t="shared" si="282"/>
        <v>33.799999999999997</v>
      </c>
      <c r="T864" s="116">
        <f t="shared" si="283"/>
        <v>0.62406015037593987</v>
      </c>
      <c r="U864" s="115">
        <f t="shared" si="273"/>
        <v>164.39759036144579</v>
      </c>
      <c r="V864" s="115">
        <f t="shared" si="284"/>
        <v>1053.734939759036</v>
      </c>
      <c r="W864">
        <f t="shared" si="274"/>
        <v>0</v>
      </c>
      <c r="X864">
        <f t="shared" si="275"/>
        <v>0</v>
      </c>
      <c r="Y864">
        <v>0</v>
      </c>
      <c r="AA864" s="122">
        <f t="shared" si="272"/>
        <v>51.84</v>
      </c>
      <c r="AB864" s="123">
        <f t="shared" si="285"/>
        <v>8.64</v>
      </c>
      <c r="AC864" s="123">
        <f t="shared" si="286"/>
        <v>8</v>
      </c>
    </row>
    <row r="865" spans="1:29" x14ac:dyDescent="0.25">
      <c r="A865" s="7" t="s">
        <v>500</v>
      </c>
      <c r="B865" s="7" t="s">
        <v>501</v>
      </c>
      <c r="C865" s="7">
        <v>14</v>
      </c>
      <c r="D865" s="7">
        <v>7.5</v>
      </c>
      <c r="E865" s="7">
        <v>8.6999999999999993</v>
      </c>
      <c r="F865" s="7">
        <v>65.25</v>
      </c>
      <c r="G865" s="116">
        <f t="shared" si="276"/>
        <v>53.25</v>
      </c>
      <c r="H865" s="7">
        <v>54</v>
      </c>
      <c r="I865" s="7" t="s">
        <v>260</v>
      </c>
      <c r="J865" s="130">
        <v>603</v>
      </c>
      <c r="K865" s="130" t="s">
        <v>506</v>
      </c>
      <c r="L865" s="115">
        <v>0</v>
      </c>
      <c r="M865" s="114">
        <f t="shared" si="287"/>
        <v>65.25</v>
      </c>
      <c r="N865" s="114">
        <f t="shared" si="277"/>
        <v>39.545454545454547</v>
      </c>
      <c r="O865" s="116">
        <f t="shared" si="278"/>
        <v>32.272727272727273</v>
      </c>
      <c r="P865" s="115">
        <f t="shared" si="279"/>
        <v>9.0625</v>
      </c>
      <c r="Q865" s="115">
        <f t="shared" si="280"/>
        <v>8.0625</v>
      </c>
      <c r="R865" s="121">
        <f t="shared" si="281"/>
        <v>14.454545454545453</v>
      </c>
      <c r="S865" s="116">
        <f t="shared" si="282"/>
        <v>45.9375</v>
      </c>
      <c r="T865" s="116">
        <f t="shared" si="283"/>
        <v>0.68932038834951459</v>
      </c>
      <c r="U865" s="115">
        <f t="shared" si="273"/>
        <v>139.36619718309859</v>
      </c>
      <c r="V865" s="115">
        <f t="shared" si="284"/>
        <v>944.50704225352115</v>
      </c>
      <c r="W865">
        <f t="shared" si="274"/>
        <v>0</v>
      </c>
      <c r="X865">
        <f t="shared" si="275"/>
        <v>1</v>
      </c>
      <c r="Y865">
        <v>0</v>
      </c>
      <c r="Z865">
        <f t="shared" ref="Z865:Z889" si="288">+E865*1.65</f>
        <v>14.354999999999999</v>
      </c>
      <c r="AA865" s="122">
        <f t="shared" ref="AA865:AA889" si="289">+F865-Z865</f>
        <v>50.895000000000003</v>
      </c>
      <c r="AB865" s="123">
        <f t="shared" si="285"/>
        <v>8.4824999999999999</v>
      </c>
      <c r="AC865" s="123">
        <f t="shared" si="286"/>
        <v>8</v>
      </c>
    </row>
    <row r="866" spans="1:29" x14ac:dyDescent="0.25">
      <c r="A866" s="7" t="s">
        <v>500</v>
      </c>
      <c r="B866" s="7" t="s">
        <v>501</v>
      </c>
      <c r="C866" s="7">
        <v>14</v>
      </c>
      <c r="D866" s="7">
        <v>7.5</v>
      </c>
      <c r="E866" s="7">
        <v>8.6999999999999993</v>
      </c>
      <c r="F866" s="7">
        <v>65.25</v>
      </c>
      <c r="G866" s="116">
        <f t="shared" si="276"/>
        <v>53.25</v>
      </c>
      <c r="H866" s="7">
        <v>29</v>
      </c>
      <c r="I866" s="7" t="s">
        <v>261</v>
      </c>
      <c r="J866" s="130" t="s">
        <v>262</v>
      </c>
      <c r="K866" s="130" t="s">
        <v>506</v>
      </c>
      <c r="L866" s="115">
        <v>0</v>
      </c>
      <c r="M866" s="114">
        <f t="shared" si="287"/>
        <v>65.25</v>
      </c>
      <c r="N866" s="114">
        <f t="shared" si="277"/>
        <v>39.545454545454547</v>
      </c>
      <c r="O866" s="116">
        <f t="shared" si="278"/>
        <v>32.272727272727273</v>
      </c>
      <c r="P866" s="115">
        <f t="shared" si="279"/>
        <v>9.0625</v>
      </c>
      <c r="Q866" s="115">
        <f t="shared" si="280"/>
        <v>8.0625</v>
      </c>
      <c r="R866" s="121">
        <f t="shared" si="281"/>
        <v>-10.545454545454547</v>
      </c>
      <c r="S866" s="116">
        <f t="shared" si="282"/>
        <v>20.9375</v>
      </c>
      <c r="T866" s="116">
        <f t="shared" si="283"/>
        <v>0.68932038834951459</v>
      </c>
      <c r="U866" s="115">
        <f t="shared" si="273"/>
        <v>139.36619718309859</v>
      </c>
      <c r="V866" s="115">
        <f t="shared" si="284"/>
        <v>944.50704225352115</v>
      </c>
      <c r="W866">
        <f t="shared" si="274"/>
        <v>0</v>
      </c>
      <c r="X866">
        <f t="shared" si="275"/>
        <v>1</v>
      </c>
      <c r="Y866">
        <v>0</v>
      </c>
      <c r="Z866">
        <f t="shared" si="288"/>
        <v>14.354999999999999</v>
      </c>
      <c r="AA866" s="122">
        <f t="shared" si="289"/>
        <v>50.895000000000003</v>
      </c>
      <c r="AB866" s="123">
        <f t="shared" si="285"/>
        <v>8.4824999999999999</v>
      </c>
      <c r="AC866" s="123">
        <f t="shared" si="286"/>
        <v>8</v>
      </c>
    </row>
    <row r="867" spans="1:29" x14ac:dyDescent="0.25">
      <c r="A867" s="7" t="s">
        <v>500</v>
      </c>
      <c r="B867" s="7" t="s">
        <v>501</v>
      </c>
      <c r="C867" s="7">
        <v>15</v>
      </c>
      <c r="D867" s="7">
        <v>7.5</v>
      </c>
      <c r="E867" s="7">
        <v>7.8</v>
      </c>
      <c r="F867" s="7">
        <v>58.5</v>
      </c>
      <c r="G867" s="116">
        <f t="shared" si="276"/>
        <v>46.5</v>
      </c>
      <c r="H867" s="7">
        <v>42</v>
      </c>
      <c r="I867" s="7" t="s">
        <v>260</v>
      </c>
      <c r="J867" s="130">
        <v>903</v>
      </c>
      <c r="K867" s="130" t="s">
        <v>506</v>
      </c>
      <c r="L867" s="115">
        <v>0</v>
      </c>
      <c r="M867" s="114">
        <f t="shared" si="287"/>
        <v>58.5</v>
      </c>
      <c r="N867" s="114">
        <f t="shared" si="277"/>
        <v>35.454545454545453</v>
      </c>
      <c r="O867" s="116">
        <f t="shared" si="278"/>
        <v>28.181818181818183</v>
      </c>
      <c r="P867" s="115">
        <f t="shared" si="279"/>
        <v>8.125</v>
      </c>
      <c r="Q867" s="115">
        <f t="shared" si="280"/>
        <v>7.125</v>
      </c>
      <c r="R867" s="121">
        <f t="shared" si="281"/>
        <v>6.5454545454545467</v>
      </c>
      <c r="S867" s="116">
        <f t="shared" si="282"/>
        <v>34.875</v>
      </c>
      <c r="T867" s="116">
        <f t="shared" si="283"/>
        <v>0.65957446808510634</v>
      </c>
      <c r="U867" s="115">
        <f t="shared" si="273"/>
        <v>150.16129032258067</v>
      </c>
      <c r="V867" s="115">
        <f t="shared" si="284"/>
        <v>991.61290322580658</v>
      </c>
      <c r="W867">
        <f t="shared" si="274"/>
        <v>0</v>
      </c>
      <c r="X867">
        <f t="shared" si="275"/>
        <v>1</v>
      </c>
      <c r="Y867">
        <v>0</v>
      </c>
      <c r="Z867">
        <f t="shared" si="288"/>
        <v>12.87</v>
      </c>
      <c r="AA867" s="122">
        <f t="shared" si="289"/>
        <v>45.63</v>
      </c>
      <c r="AB867" s="123">
        <f t="shared" si="285"/>
        <v>7.6050000000000004</v>
      </c>
      <c r="AC867" s="123">
        <f t="shared" si="286"/>
        <v>7</v>
      </c>
    </row>
    <row r="868" spans="1:29" x14ac:dyDescent="0.25">
      <c r="A868" s="7" t="s">
        <v>500</v>
      </c>
      <c r="B868" s="7" t="s">
        <v>501</v>
      </c>
      <c r="C868" s="7">
        <v>15</v>
      </c>
      <c r="D868" s="7">
        <v>7.5</v>
      </c>
      <c r="E868" s="7">
        <v>7.8</v>
      </c>
      <c r="F868" s="7">
        <v>58.5</v>
      </c>
      <c r="G868" s="116">
        <f t="shared" si="276"/>
        <v>46.5</v>
      </c>
      <c r="H868" s="7">
        <v>42</v>
      </c>
      <c r="I868" s="7" t="s">
        <v>261</v>
      </c>
      <c r="J868" s="130">
        <v>102</v>
      </c>
      <c r="K868" s="130" t="s">
        <v>506</v>
      </c>
      <c r="L868" s="115">
        <v>0</v>
      </c>
      <c r="M868" s="114">
        <f t="shared" si="287"/>
        <v>58.5</v>
      </c>
      <c r="N868" s="114">
        <f t="shared" si="277"/>
        <v>35.454545454545453</v>
      </c>
      <c r="O868" s="116">
        <f t="shared" si="278"/>
        <v>28.181818181818183</v>
      </c>
      <c r="P868" s="115">
        <f t="shared" si="279"/>
        <v>8.125</v>
      </c>
      <c r="Q868" s="115">
        <f t="shared" si="280"/>
        <v>7.125</v>
      </c>
      <c r="R868" s="121">
        <f t="shared" si="281"/>
        <v>6.5454545454545467</v>
      </c>
      <c r="S868" s="116">
        <f t="shared" si="282"/>
        <v>34.875</v>
      </c>
      <c r="T868" s="116">
        <f t="shared" si="283"/>
        <v>0.65957446808510634</v>
      </c>
      <c r="U868" s="115">
        <f t="shared" si="273"/>
        <v>150.16129032258067</v>
      </c>
      <c r="V868" s="115">
        <f t="shared" si="284"/>
        <v>991.61290322580658</v>
      </c>
      <c r="W868">
        <f t="shared" si="274"/>
        <v>0</v>
      </c>
      <c r="X868">
        <f t="shared" si="275"/>
        <v>1</v>
      </c>
      <c r="Y868">
        <v>0</v>
      </c>
      <c r="Z868">
        <f t="shared" si="288"/>
        <v>12.87</v>
      </c>
      <c r="AA868" s="122">
        <f t="shared" si="289"/>
        <v>45.63</v>
      </c>
      <c r="AB868" s="123">
        <f t="shared" si="285"/>
        <v>7.6050000000000004</v>
      </c>
      <c r="AC868" s="123">
        <f t="shared" si="286"/>
        <v>7</v>
      </c>
    </row>
    <row r="869" spans="1:29" x14ac:dyDescent="0.25">
      <c r="A869" s="7" t="s">
        <v>500</v>
      </c>
      <c r="B869" s="7" t="s">
        <v>501</v>
      </c>
      <c r="C869" s="7">
        <v>16</v>
      </c>
      <c r="D869" s="7">
        <v>7.5</v>
      </c>
      <c r="E869" s="7">
        <v>7.8</v>
      </c>
      <c r="F869" s="7">
        <v>58.5</v>
      </c>
      <c r="G869" s="116">
        <f t="shared" si="276"/>
        <v>46.5</v>
      </c>
      <c r="H869" s="7">
        <v>40</v>
      </c>
      <c r="I869" s="7" t="s">
        <v>260</v>
      </c>
      <c r="J869" s="130">
        <v>1004</v>
      </c>
      <c r="K869" s="130" t="s">
        <v>506</v>
      </c>
      <c r="L869" s="115">
        <v>0</v>
      </c>
      <c r="M869" s="114">
        <f t="shared" si="287"/>
        <v>58.5</v>
      </c>
      <c r="N869" s="114">
        <f t="shared" si="277"/>
        <v>35.454545454545453</v>
      </c>
      <c r="O869" s="116">
        <f t="shared" si="278"/>
        <v>28.181818181818183</v>
      </c>
      <c r="P869" s="115">
        <f t="shared" si="279"/>
        <v>8.125</v>
      </c>
      <c r="Q869" s="115">
        <f t="shared" si="280"/>
        <v>7.125</v>
      </c>
      <c r="R869" s="121">
        <f t="shared" si="281"/>
        <v>4.5454545454545467</v>
      </c>
      <c r="S869" s="116">
        <f t="shared" si="282"/>
        <v>32.875</v>
      </c>
      <c r="T869" s="116">
        <f t="shared" si="283"/>
        <v>0.65957446808510634</v>
      </c>
      <c r="U869" s="115">
        <f t="shared" si="273"/>
        <v>150.16129032258067</v>
      </c>
      <c r="V869" s="115">
        <f t="shared" si="284"/>
        <v>991.61290322580658</v>
      </c>
      <c r="W869">
        <f t="shared" si="274"/>
        <v>0</v>
      </c>
      <c r="X869">
        <f t="shared" si="275"/>
        <v>1</v>
      </c>
      <c r="Y869">
        <v>0</v>
      </c>
      <c r="Z869">
        <f t="shared" si="288"/>
        <v>12.87</v>
      </c>
      <c r="AA869" s="122">
        <f t="shared" si="289"/>
        <v>45.63</v>
      </c>
      <c r="AB869" s="123">
        <f t="shared" si="285"/>
        <v>7.6050000000000004</v>
      </c>
      <c r="AC869" s="123">
        <f t="shared" si="286"/>
        <v>7</v>
      </c>
    </row>
    <row r="870" spans="1:29" x14ac:dyDescent="0.25">
      <c r="A870" s="7" t="s">
        <v>500</v>
      </c>
      <c r="B870" s="7" t="s">
        <v>501</v>
      </c>
      <c r="C870" s="7">
        <v>16</v>
      </c>
      <c r="D870" s="7">
        <v>7.5</v>
      </c>
      <c r="E870" s="7">
        <v>7.8</v>
      </c>
      <c r="F870" s="7">
        <v>58.5</v>
      </c>
      <c r="G870" s="116">
        <f t="shared" si="276"/>
        <v>46.5</v>
      </c>
      <c r="H870" s="7">
        <v>43</v>
      </c>
      <c r="I870" s="7" t="s">
        <v>261</v>
      </c>
      <c r="J870" s="130">
        <v>101</v>
      </c>
      <c r="K870" s="130" t="s">
        <v>506</v>
      </c>
      <c r="L870" s="115">
        <v>0</v>
      </c>
      <c r="M870" s="114">
        <f t="shared" si="287"/>
        <v>58.5</v>
      </c>
      <c r="N870" s="114">
        <f t="shared" si="277"/>
        <v>35.454545454545453</v>
      </c>
      <c r="O870" s="116">
        <f t="shared" si="278"/>
        <v>28.181818181818183</v>
      </c>
      <c r="P870" s="115">
        <f t="shared" si="279"/>
        <v>8.125</v>
      </c>
      <c r="Q870" s="115">
        <f t="shared" si="280"/>
        <v>7.125</v>
      </c>
      <c r="R870" s="121">
        <f t="shared" si="281"/>
        <v>7.5454545454545467</v>
      </c>
      <c r="S870" s="116">
        <f t="shared" si="282"/>
        <v>35.875</v>
      </c>
      <c r="T870" s="116">
        <f t="shared" si="283"/>
        <v>0.65957446808510634</v>
      </c>
      <c r="U870" s="115">
        <f t="shared" si="273"/>
        <v>150.16129032258067</v>
      </c>
      <c r="V870" s="115">
        <f t="shared" si="284"/>
        <v>991.61290322580658</v>
      </c>
      <c r="W870">
        <f t="shared" si="274"/>
        <v>0</v>
      </c>
      <c r="X870">
        <f t="shared" si="275"/>
        <v>1</v>
      </c>
      <c r="Y870">
        <v>0</v>
      </c>
      <c r="Z870">
        <f t="shared" si="288"/>
        <v>12.87</v>
      </c>
      <c r="AA870" s="122">
        <f t="shared" si="289"/>
        <v>45.63</v>
      </c>
      <c r="AB870" s="123">
        <f t="shared" si="285"/>
        <v>7.6050000000000004</v>
      </c>
      <c r="AC870" s="123">
        <f t="shared" si="286"/>
        <v>7</v>
      </c>
    </row>
    <row r="871" spans="1:29" x14ac:dyDescent="0.25">
      <c r="A871" s="7" t="s">
        <v>500</v>
      </c>
      <c r="B871" s="7" t="s">
        <v>501</v>
      </c>
      <c r="C871" s="7">
        <v>17</v>
      </c>
      <c r="D871" s="7">
        <v>7.5</v>
      </c>
      <c r="E871" s="7">
        <v>8.1</v>
      </c>
      <c r="F871" s="7">
        <v>60.75</v>
      </c>
      <c r="G871" s="116">
        <f t="shared" si="276"/>
        <v>48.75</v>
      </c>
      <c r="H871" s="7">
        <v>35</v>
      </c>
      <c r="I871" s="7" t="s">
        <v>260</v>
      </c>
      <c r="J871" s="130">
        <v>1103</v>
      </c>
      <c r="K871" s="130" t="s">
        <v>506</v>
      </c>
      <c r="L871" s="115">
        <v>0</v>
      </c>
      <c r="M871" s="114">
        <f t="shared" si="287"/>
        <v>60.75</v>
      </c>
      <c r="N871" s="114">
        <f t="shared" si="277"/>
        <v>36.81818181818182</v>
      </c>
      <c r="O871" s="116">
        <f t="shared" si="278"/>
        <v>29.545454545454547</v>
      </c>
      <c r="P871" s="115">
        <f t="shared" si="279"/>
        <v>8.4375</v>
      </c>
      <c r="Q871" s="115">
        <f t="shared" si="280"/>
        <v>7.4375</v>
      </c>
      <c r="R871" s="121">
        <f t="shared" si="281"/>
        <v>-1.8181818181818201</v>
      </c>
      <c r="S871" s="116">
        <f t="shared" si="282"/>
        <v>27.5625</v>
      </c>
      <c r="T871" s="116">
        <f t="shared" si="283"/>
        <v>0.67010309278350511</v>
      </c>
      <c r="U871" s="115">
        <f t="shared" si="273"/>
        <v>146.23076923076925</v>
      </c>
      <c r="V871" s="115">
        <f t="shared" si="284"/>
        <v>974.46153846153857</v>
      </c>
      <c r="W871">
        <f t="shared" si="274"/>
        <v>0</v>
      </c>
      <c r="X871">
        <f t="shared" si="275"/>
        <v>1</v>
      </c>
      <c r="Y871">
        <v>0</v>
      </c>
      <c r="Z871">
        <f t="shared" si="288"/>
        <v>13.364999999999998</v>
      </c>
      <c r="AA871" s="122">
        <f t="shared" si="289"/>
        <v>47.385000000000005</v>
      </c>
      <c r="AB871" s="123">
        <f t="shared" si="285"/>
        <v>7.8975000000000009</v>
      </c>
      <c r="AC871" s="123">
        <f t="shared" si="286"/>
        <v>7</v>
      </c>
    </row>
    <row r="872" spans="1:29" x14ac:dyDescent="0.25">
      <c r="A872" s="7" t="s">
        <v>500</v>
      </c>
      <c r="B872" s="7" t="s">
        <v>501</v>
      </c>
      <c r="C872" s="7">
        <v>17</v>
      </c>
      <c r="D872" s="7">
        <v>7.5</v>
      </c>
      <c r="E872" s="7">
        <v>8.1</v>
      </c>
      <c r="F872" s="7">
        <v>60.75</v>
      </c>
      <c r="G872" s="116">
        <f t="shared" si="276"/>
        <v>48.75</v>
      </c>
      <c r="H872" s="7">
        <v>35</v>
      </c>
      <c r="I872" s="7" t="s">
        <v>261</v>
      </c>
      <c r="J872" s="130">
        <v>1103</v>
      </c>
      <c r="K872" s="130" t="s">
        <v>503</v>
      </c>
      <c r="L872" s="115">
        <v>0</v>
      </c>
      <c r="M872" s="114">
        <f t="shared" si="287"/>
        <v>60.75</v>
      </c>
      <c r="N872" s="114">
        <f t="shared" si="277"/>
        <v>36.81818181818182</v>
      </c>
      <c r="O872" s="116">
        <f t="shared" si="278"/>
        <v>29.545454545454547</v>
      </c>
      <c r="P872" s="115">
        <f t="shared" si="279"/>
        <v>8.4375</v>
      </c>
      <c r="Q872" s="115">
        <f t="shared" si="280"/>
        <v>7.4375</v>
      </c>
      <c r="R872" s="121">
        <f t="shared" si="281"/>
        <v>-1.8181818181818201</v>
      </c>
      <c r="S872" s="116">
        <f t="shared" si="282"/>
        <v>27.5625</v>
      </c>
      <c r="T872" s="116">
        <f t="shared" si="283"/>
        <v>0.67010309278350511</v>
      </c>
      <c r="U872" s="115">
        <f t="shared" si="273"/>
        <v>146.23076923076925</v>
      </c>
      <c r="V872" s="115">
        <f t="shared" si="284"/>
        <v>974.46153846153857</v>
      </c>
      <c r="W872">
        <f t="shared" si="274"/>
        <v>0</v>
      </c>
      <c r="X872">
        <f t="shared" si="275"/>
        <v>1</v>
      </c>
      <c r="Y872">
        <v>0</v>
      </c>
      <c r="Z872">
        <f t="shared" si="288"/>
        <v>13.364999999999998</v>
      </c>
      <c r="AA872" s="122">
        <f t="shared" si="289"/>
        <v>47.385000000000005</v>
      </c>
      <c r="AB872" s="123">
        <f t="shared" si="285"/>
        <v>7.8975000000000009</v>
      </c>
      <c r="AC872" s="123">
        <f t="shared" si="286"/>
        <v>7</v>
      </c>
    </row>
    <row r="873" spans="1:29" x14ac:dyDescent="0.25">
      <c r="A873" s="7" t="s">
        <v>500</v>
      </c>
      <c r="B873" s="7" t="s">
        <v>501</v>
      </c>
      <c r="C873" s="7">
        <v>17</v>
      </c>
      <c r="D873" s="7">
        <v>7.5</v>
      </c>
      <c r="E873" s="7">
        <v>8.1</v>
      </c>
      <c r="F873" s="7">
        <v>60.75</v>
      </c>
      <c r="G873" s="116">
        <f t="shared" si="276"/>
        <v>48.75</v>
      </c>
      <c r="H873" s="7">
        <v>35</v>
      </c>
      <c r="I873" s="7" t="s">
        <v>261</v>
      </c>
      <c r="J873" s="130">
        <v>1103</v>
      </c>
      <c r="K873" s="130" t="s">
        <v>504</v>
      </c>
      <c r="L873" s="115">
        <v>0</v>
      </c>
      <c r="M873" s="114">
        <f t="shared" si="287"/>
        <v>60.75</v>
      </c>
      <c r="N873" s="114">
        <f t="shared" si="277"/>
        <v>36.81818181818182</v>
      </c>
      <c r="O873" s="116">
        <f t="shared" si="278"/>
        <v>29.545454545454547</v>
      </c>
      <c r="P873" s="115">
        <f t="shared" si="279"/>
        <v>8.4375</v>
      </c>
      <c r="Q873" s="115">
        <f t="shared" si="280"/>
        <v>7.4375</v>
      </c>
      <c r="R873" s="121">
        <f t="shared" si="281"/>
        <v>-1.8181818181818201</v>
      </c>
      <c r="S873" s="116">
        <f t="shared" si="282"/>
        <v>27.5625</v>
      </c>
      <c r="T873" s="116">
        <f t="shared" si="283"/>
        <v>0.67010309278350511</v>
      </c>
      <c r="U873" s="115">
        <f t="shared" si="273"/>
        <v>146.23076923076925</v>
      </c>
      <c r="V873" s="115">
        <f t="shared" si="284"/>
        <v>974.46153846153857</v>
      </c>
      <c r="W873">
        <f t="shared" si="274"/>
        <v>0</v>
      </c>
      <c r="X873">
        <f t="shared" si="275"/>
        <v>1</v>
      </c>
      <c r="Y873">
        <v>0</v>
      </c>
      <c r="Z873">
        <f t="shared" si="288"/>
        <v>13.364999999999998</v>
      </c>
      <c r="AA873" s="122">
        <f t="shared" si="289"/>
        <v>47.385000000000005</v>
      </c>
      <c r="AB873" s="123">
        <f t="shared" si="285"/>
        <v>7.8975000000000009</v>
      </c>
      <c r="AC873" s="123">
        <f t="shared" si="286"/>
        <v>7</v>
      </c>
    </row>
    <row r="874" spans="1:29" x14ac:dyDescent="0.25">
      <c r="A874" s="7" t="s">
        <v>500</v>
      </c>
      <c r="B874" s="7" t="s">
        <v>501</v>
      </c>
      <c r="C874" s="7">
        <v>18</v>
      </c>
      <c r="D874" s="7">
        <v>7.5</v>
      </c>
      <c r="E874" s="7">
        <v>8.6999999999999993</v>
      </c>
      <c r="F874" s="7">
        <v>65.25</v>
      </c>
      <c r="G874" s="116">
        <f t="shared" si="276"/>
        <v>53.25</v>
      </c>
      <c r="H874" s="7">
        <v>49</v>
      </c>
      <c r="I874" s="7" t="s">
        <v>260</v>
      </c>
      <c r="J874" s="130">
        <v>602</v>
      </c>
      <c r="K874" s="130" t="s">
        <v>506</v>
      </c>
      <c r="L874" s="115">
        <v>0</v>
      </c>
      <c r="M874" s="114">
        <f t="shared" si="287"/>
        <v>65.25</v>
      </c>
      <c r="N874" s="114">
        <f t="shared" si="277"/>
        <v>39.545454545454547</v>
      </c>
      <c r="O874" s="116">
        <f t="shared" si="278"/>
        <v>32.272727272727273</v>
      </c>
      <c r="P874" s="115">
        <f t="shared" si="279"/>
        <v>9.0625</v>
      </c>
      <c r="Q874" s="115">
        <f t="shared" si="280"/>
        <v>8.0625</v>
      </c>
      <c r="R874" s="121">
        <f t="shared" si="281"/>
        <v>9.4545454545454533</v>
      </c>
      <c r="S874" s="116">
        <f t="shared" si="282"/>
        <v>40.9375</v>
      </c>
      <c r="T874" s="116">
        <f t="shared" si="283"/>
        <v>0.68932038834951459</v>
      </c>
      <c r="U874" s="115">
        <f t="shared" si="273"/>
        <v>139.36619718309859</v>
      </c>
      <c r="V874" s="115">
        <f t="shared" si="284"/>
        <v>944.50704225352115</v>
      </c>
      <c r="W874">
        <f t="shared" si="274"/>
        <v>0</v>
      </c>
      <c r="X874">
        <f t="shared" si="275"/>
        <v>1</v>
      </c>
      <c r="Y874">
        <v>0</v>
      </c>
      <c r="Z874">
        <f t="shared" si="288"/>
        <v>14.354999999999999</v>
      </c>
      <c r="AA874" s="122">
        <f t="shared" si="289"/>
        <v>50.895000000000003</v>
      </c>
      <c r="AB874" s="123">
        <f t="shared" si="285"/>
        <v>8.4824999999999999</v>
      </c>
      <c r="AC874" s="123">
        <f t="shared" si="286"/>
        <v>8</v>
      </c>
    </row>
    <row r="875" spans="1:29" x14ac:dyDescent="0.25">
      <c r="A875" s="7" t="s">
        <v>500</v>
      </c>
      <c r="B875" s="7" t="s">
        <v>501</v>
      </c>
      <c r="C875" s="7">
        <v>18</v>
      </c>
      <c r="D875" s="7">
        <v>7.5</v>
      </c>
      <c r="E875" s="7">
        <v>8.6999999999999993</v>
      </c>
      <c r="F875" s="7">
        <v>65.25</v>
      </c>
      <c r="G875" s="116">
        <f t="shared" si="276"/>
        <v>53.25</v>
      </c>
      <c r="H875" s="7">
        <v>37</v>
      </c>
      <c r="I875" s="7" t="s">
        <v>261</v>
      </c>
      <c r="J875" s="130">
        <v>402</v>
      </c>
      <c r="K875" s="130" t="s">
        <v>506</v>
      </c>
      <c r="L875" s="115">
        <v>0</v>
      </c>
      <c r="M875" s="114">
        <f t="shared" si="287"/>
        <v>65.25</v>
      </c>
      <c r="N875" s="114">
        <f t="shared" si="277"/>
        <v>39.545454545454547</v>
      </c>
      <c r="O875" s="116">
        <f t="shared" si="278"/>
        <v>32.272727272727273</v>
      </c>
      <c r="P875" s="115">
        <f t="shared" si="279"/>
        <v>9.0625</v>
      </c>
      <c r="Q875" s="115">
        <f t="shared" si="280"/>
        <v>8.0625</v>
      </c>
      <c r="R875" s="121">
        <f t="shared" si="281"/>
        <v>-2.5454545454545467</v>
      </c>
      <c r="S875" s="116">
        <f t="shared" si="282"/>
        <v>28.9375</v>
      </c>
      <c r="T875" s="116">
        <f t="shared" si="283"/>
        <v>0.68932038834951459</v>
      </c>
      <c r="U875" s="115">
        <f t="shared" si="273"/>
        <v>139.36619718309859</v>
      </c>
      <c r="V875" s="115">
        <f t="shared" si="284"/>
        <v>944.50704225352115</v>
      </c>
      <c r="W875">
        <f t="shared" si="274"/>
        <v>0</v>
      </c>
      <c r="X875">
        <f t="shared" si="275"/>
        <v>1</v>
      </c>
      <c r="Y875">
        <v>0</v>
      </c>
      <c r="Z875">
        <f t="shared" si="288"/>
        <v>14.354999999999999</v>
      </c>
      <c r="AA875" s="122">
        <f t="shared" si="289"/>
        <v>50.895000000000003</v>
      </c>
      <c r="AB875" s="123">
        <f t="shared" si="285"/>
        <v>8.4824999999999999</v>
      </c>
      <c r="AC875" s="123">
        <f t="shared" si="286"/>
        <v>8</v>
      </c>
    </row>
    <row r="876" spans="1:29" x14ac:dyDescent="0.25">
      <c r="A876" s="7" t="s">
        <v>500</v>
      </c>
      <c r="B876" s="7" t="s">
        <v>501</v>
      </c>
      <c r="C876" s="7">
        <v>19</v>
      </c>
      <c r="D876" s="7">
        <v>7.5</v>
      </c>
      <c r="E876" s="7">
        <v>7.8</v>
      </c>
      <c r="F876" s="7">
        <v>58.5</v>
      </c>
      <c r="G876" s="116">
        <f t="shared" si="276"/>
        <v>46.5</v>
      </c>
      <c r="H876" s="7">
        <v>43</v>
      </c>
      <c r="I876" s="7" t="s">
        <v>260</v>
      </c>
      <c r="J876" s="130">
        <v>1003</v>
      </c>
      <c r="K876" s="130" t="s">
        <v>506</v>
      </c>
      <c r="L876" s="115">
        <v>0</v>
      </c>
      <c r="M876" s="114">
        <f t="shared" si="287"/>
        <v>58.5</v>
      </c>
      <c r="N876" s="114">
        <f t="shared" si="277"/>
        <v>35.454545454545453</v>
      </c>
      <c r="O876" s="116">
        <f t="shared" si="278"/>
        <v>28.181818181818183</v>
      </c>
      <c r="P876" s="115">
        <f t="shared" si="279"/>
        <v>8.125</v>
      </c>
      <c r="Q876" s="115">
        <f t="shared" si="280"/>
        <v>7.125</v>
      </c>
      <c r="R876" s="121">
        <f t="shared" si="281"/>
        <v>7.5454545454545467</v>
      </c>
      <c r="S876" s="116">
        <f t="shared" si="282"/>
        <v>35.875</v>
      </c>
      <c r="T876" s="116">
        <f t="shared" si="283"/>
        <v>0.65957446808510634</v>
      </c>
      <c r="U876" s="115">
        <f t="shared" si="273"/>
        <v>150.16129032258067</v>
      </c>
      <c r="V876" s="115">
        <f t="shared" si="284"/>
        <v>991.61290322580658</v>
      </c>
      <c r="W876">
        <f t="shared" si="274"/>
        <v>0</v>
      </c>
      <c r="X876">
        <f t="shared" si="275"/>
        <v>1</v>
      </c>
      <c r="Y876">
        <v>0</v>
      </c>
      <c r="Z876">
        <f t="shared" si="288"/>
        <v>12.87</v>
      </c>
      <c r="AA876" s="122">
        <f t="shared" si="289"/>
        <v>45.63</v>
      </c>
      <c r="AB876" s="123">
        <f t="shared" si="285"/>
        <v>7.6050000000000004</v>
      </c>
      <c r="AC876" s="123">
        <f t="shared" si="286"/>
        <v>7</v>
      </c>
    </row>
    <row r="877" spans="1:29" x14ac:dyDescent="0.25">
      <c r="A877" s="7" t="s">
        <v>500</v>
      </c>
      <c r="B877" s="7" t="s">
        <v>501</v>
      </c>
      <c r="C877" s="7">
        <v>19</v>
      </c>
      <c r="D877" s="7">
        <v>7.5</v>
      </c>
      <c r="E877" s="7">
        <v>7.8</v>
      </c>
      <c r="F877" s="7">
        <v>58.5</v>
      </c>
      <c r="G877" s="116">
        <f t="shared" si="276"/>
        <v>46.5</v>
      </c>
      <c r="H877" s="7">
        <v>31</v>
      </c>
      <c r="I877" s="7" t="s">
        <v>261</v>
      </c>
      <c r="J877" s="130">
        <v>403</v>
      </c>
      <c r="K877" s="130" t="s">
        <v>506</v>
      </c>
      <c r="L877" s="115">
        <v>0</v>
      </c>
      <c r="M877" s="114">
        <f t="shared" si="287"/>
        <v>58.5</v>
      </c>
      <c r="N877" s="114">
        <f t="shared" si="277"/>
        <v>35.454545454545453</v>
      </c>
      <c r="O877" s="116">
        <f t="shared" si="278"/>
        <v>28.181818181818183</v>
      </c>
      <c r="P877" s="115">
        <f t="shared" si="279"/>
        <v>8.125</v>
      </c>
      <c r="Q877" s="115">
        <f t="shared" si="280"/>
        <v>7.125</v>
      </c>
      <c r="R877" s="121">
        <f t="shared" si="281"/>
        <v>-4.4545454545454533</v>
      </c>
      <c r="S877" s="116">
        <f t="shared" si="282"/>
        <v>23.875</v>
      </c>
      <c r="T877" s="116">
        <f t="shared" si="283"/>
        <v>0.65957446808510634</v>
      </c>
      <c r="U877" s="115">
        <f t="shared" si="273"/>
        <v>150.16129032258067</v>
      </c>
      <c r="V877" s="115">
        <f t="shared" si="284"/>
        <v>991.61290322580658</v>
      </c>
      <c r="W877">
        <f t="shared" si="274"/>
        <v>0</v>
      </c>
      <c r="X877">
        <f t="shared" si="275"/>
        <v>1</v>
      </c>
      <c r="Y877">
        <v>0</v>
      </c>
      <c r="Z877">
        <f t="shared" si="288"/>
        <v>12.87</v>
      </c>
      <c r="AA877" s="122">
        <f t="shared" si="289"/>
        <v>45.63</v>
      </c>
      <c r="AB877" s="123">
        <f t="shared" si="285"/>
        <v>7.6050000000000004</v>
      </c>
      <c r="AC877" s="123">
        <f t="shared" si="286"/>
        <v>7</v>
      </c>
    </row>
    <row r="878" spans="1:29" x14ac:dyDescent="0.25">
      <c r="A878" s="7" t="s">
        <v>500</v>
      </c>
      <c r="B878" s="7" t="s">
        <v>501</v>
      </c>
      <c r="C878" s="7">
        <v>20</v>
      </c>
      <c r="D878" s="7">
        <v>7.5</v>
      </c>
      <c r="E878" s="7">
        <v>7.8</v>
      </c>
      <c r="F878" s="7">
        <v>58.5</v>
      </c>
      <c r="G878" s="116">
        <f t="shared" si="276"/>
        <v>46.5</v>
      </c>
      <c r="H878" s="7">
        <v>47</v>
      </c>
      <c r="I878" s="7" t="s">
        <v>260</v>
      </c>
      <c r="J878" s="130">
        <v>1002</v>
      </c>
      <c r="K878" s="130" t="s">
        <v>506</v>
      </c>
      <c r="L878" s="115">
        <v>0</v>
      </c>
      <c r="M878" s="114">
        <f t="shared" si="287"/>
        <v>58.5</v>
      </c>
      <c r="N878" s="114">
        <f t="shared" si="277"/>
        <v>35.454545454545453</v>
      </c>
      <c r="O878" s="116">
        <f t="shared" si="278"/>
        <v>28.181818181818183</v>
      </c>
      <c r="P878" s="115">
        <f t="shared" si="279"/>
        <v>8.125</v>
      </c>
      <c r="Q878" s="115">
        <f t="shared" si="280"/>
        <v>7.125</v>
      </c>
      <c r="R878" s="121">
        <f t="shared" si="281"/>
        <v>11.545454545454547</v>
      </c>
      <c r="S878" s="116">
        <f t="shared" si="282"/>
        <v>39.875</v>
      </c>
      <c r="T878" s="116">
        <f t="shared" si="283"/>
        <v>0.65957446808510634</v>
      </c>
      <c r="U878" s="115">
        <f t="shared" si="273"/>
        <v>150.16129032258067</v>
      </c>
      <c r="V878" s="115">
        <f t="shared" si="284"/>
        <v>991.61290322580658</v>
      </c>
      <c r="W878">
        <f t="shared" si="274"/>
        <v>0</v>
      </c>
      <c r="X878">
        <f t="shared" si="275"/>
        <v>1</v>
      </c>
      <c r="Y878">
        <v>0</v>
      </c>
      <c r="Z878">
        <f t="shared" si="288"/>
        <v>12.87</v>
      </c>
      <c r="AA878" s="122">
        <f t="shared" si="289"/>
        <v>45.63</v>
      </c>
      <c r="AB878" s="123">
        <f t="shared" si="285"/>
        <v>7.6050000000000004</v>
      </c>
      <c r="AC878" s="123">
        <f t="shared" si="286"/>
        <v>7</v>
      </c>
    </row>
    <row r="879" spans="1:29" x14ac:dyDescent="0.25">
      <c r="A879" s="7" t="s">
        <v>500</v>
      </c>
      <c r="B879" s="7" t="s">
        <v>501</v>
      </c>
      <c r="C879" s="7">
        <v>20</v>
      </c>
      <c r="D879" s="7">
        <v>7.5</v>
      </c>
      <c r="E879" s="7">
        <v>7.8</v>
      </c>
      <c r="F879" s="7">
        <v>58.5</v>
      </c>
      <c r="G879" s="116">
        <f t="shared" si="276"/>
        <v>46.5</v>
      </c>
      <c r="H879" s="7">
        <v>29</v>
      </c>
      <c r="I879" s="7" t="s">
        <v>261</v>
      </c>
      <c r="J879" s="130" t="s">
        <v>305</v>
      </c>
      <c r="K879" s="130" t="s">
        <v>507</v>
      </c>
      <c r="L879" s="115">
        <v>0</v>
      </c>
      <c r="M879" s="114">
        <f t="shared" si="287"/>
        <v>58.5</v>
      </c>
      <c r="N879" s="114">
        <f t="shared" si="277"/>
        <v>35.454545454545453</v>
      </c>
      <c r="O879" s="116">
        <f t="shared" si="278"/>
        <v>28.181818181818183</v>
      </c>
      <c r="P879" s="115">
        <f t="shared" si="279"/>
        <v>8.125</v>
      </c>
      <c r="Q879" s="115">
        <f t="shared" si="280"/>
        <v>7.125</v>
      </c>
      <c r="R879" s="121">
        <f t="shared" si="281"/>
        <v>-6.4545454545454533</v>
      </c>
      <c r="S879" s="116">
        <f t="shared" si="282"/>
        <v>21.875</v>
      </c>
      <c r="T879" s="116">
        <f t="shared" si="283"/>
        <v>0.65957446808510634</v>
      </c>
      <c r="U879" s="115">
        <f t="shared" si="273"/>
        <v>150.16129032258067</v>
      </c>
      <c r="V879" s="115">
        <f t="shared" si="284"/>
        <v>991.61290322580658</v>
      </c>
      <c r="W879">
        <f t="shared" si="274"/>
        <v>0</v>
      </c>
      <c r="X879">
        <f t="shared" si="275"/>
        <v>1</v>
      </c>
      <c r="Y879">
        <v>0</v>
      </c>
      <c r="Z879">
        <f t="shared" si="288"/>
        <v>12.87</v>
      </c>
      <c r="AA879" s="122">
        <f t="shared" si="289"/>
        <v>45.63</v>
      </c>
      <c r="AB879" s="123">
        <f t="shared" si="285"/>
        <v>7.6050000000000004</v>
      </c>
      <c r="AC879" s="123">
        <f t="shared" si="286"/>
        <v>7</v>
      </c>
    </row>
    <row r="880" spans="1:29" x14ac:dyDescent="0.25">
      <c r="A880" s="7" t="s">
        <v>500</v>
      </c>
      <c r="B880" s="7" t="s">
        <v>501</v>
      </c>
      <c r="C880" s="7">
        <v>21</v>
      </c>
      <c r="D880" s="7">
        <v>7.5</v>
      </c>
      <c r="E880" s="7">
        <v>8.1</v>
      </c>
      <c r="F880" s="7">
        <v>60.75</v>
      </c>
      <c r="G880" s="116">
        <f t="shared" si="276"/>
        <v>48.75</v>
      </c>
      <c r="H880" s="7">
        <v>37</v>
      </c>
      <c r="I880" s="7" t="s">
        <v>260</v>
      </c>
      <c r="J880" s="130">
        <v>1102</v>
      </c>
      <c r="K880" s="130" t="s">
        <v>506</v>
      </c>
      <c r="L880" s="115">
        <v>0</v>
      </c>
      <c r="M880" s="114">
        <f t="shared" si="287"/>
        <v>60.75</v>
      </c>
      <c r="N880" s="114">
        <f t="shared" si="277"/>
        <v>36.81818181818182</v>
      </c>
      <c r="O880" s="116">
        <f t="shared" si="278"/>
        <v>29.545454545454547</v>
      </c>
      <c r="P880" s="115">
        <f t="shared" si="279"/>
        <v>8.4375</v>
      </c>
      <c r="Q880" s="115">
        <f t="shared" si="280"/>
        <v>7.4375</v>
      </c>
      <c r="R880" s="121">
        <f t="shared" si="281"/>
        <v>0.18181818181817988</v>
      </c>
      <c r="S880" s="116">
        <f t="shared" si="282"/>
        <v>29.5625</v>
      </c>
      <c r="T880" s="116">
        <f t="shared" si="283"/>
        <v>0.67010309278350511</v>
      </c>
      <c r="U880" s="115">
        <f t="shared" si="273"/>
        <v>146.23076923076925</v>
      </c>
      <c r="V880" s="115">
        <f t="shared" si="284"/>
        <v>974.46153846153857</v>
      </c>
      <c r="W880">
        <f t="shared" si="274"/>
        <v>0</v>
      </c>
      <c r="X880">
        <f t="shared" si="275"/>
        <v>1</v>
      </c>
      <c r="Y880">
        <v>0</v>
      </c>
      <c r="Z880">
        <f t="shared" si="288"/>
        <v>13.364999999999998</v>
      </c>
      <c r="AA880" s="122">
        <f t="shared" si="289"/>
        <v>47.385000000000005</v>
      </c>
      <c r="AB880" s="123">
        <f t="shared" si="285"/>
        <v>7.8975000000000009</v>
      </c>
      <c r="AC880" s="123">
        <f t="shared" si="286"/>
        <v>7</v>
      </c>
    </row>
    <row r="881" spans="1:29" x14ac:dyDescent="0.25">
      <c r="A881" s="7" t="s">
        <v>500</v>
      </c>
      <c r="B881" s="7" t="s">
        <v>501</v>
      </c>
      <c r="C881" s="7">
        <v>21</v>
      </c>
      <c r="D881" s="7">
        <v>7.5</v>
      </c>
      <c r="E881" s="7">
        <v>8.1</v>
      </c>
      <c r="F881" s="7">
        <v>60.75</v>
      </c>
      <c r="G881" s="116">
        <f t="shared" si="276"/>
        <v>48.75</v>
      </c>
      <c r="H881" s="7">
        <v>38</v>
      </c>
      <c r="I881" s="7" t="s">
        <v>261</v>
      </c>
      <c r="J881" s="130">
        <v>303</v>
      </c>
      <c r="K881" s="130" t="s">
        <v>506</v>
      </c>
      <c r="L881" s="115">
        <v>0</v>
      </c>
      <c r="M881" s="114">
        <f t="shared" si="287"/>
        <v>60.75</v>
      </c>
      <c r="N881" s="114">
        <f t="shared" si="277"/>
        <v>36.81818181818182</v>
      </c>
      <c r="O881" s="116">
        <f t="shared" si="278"/>
        <v>29.545454545454547</v>
      </c>
      <c r="P881" s="115">
        <f t="shared" si="279"/>
        <v>8.4375</v>
      </c>
      <c r="Q881" s="115">
        <f t="shared" si="280"/>
        <v>7.4375</v>
      </c>
      <c r="R881" s="121">
        <f t="shared" si="281"/>
        <v>1.1818181818181799</v>
      </c>
      <c r="S881" s="116">
        <f t="shared" si="282"/>
        <v>30.5625</v>
      </c>
      <c r="T881" s="116">
        <f t="shared" si="283"/>
        <v>0.67010309278350511</v>
      </c>
      <c r="U881" s="115">
        <f t="shared" si="273"/>
        <v>146.23076923076925</v>
      </c>
      <c r="V881" s="115">
        <f t="shared" si="284"/>
        <v>974.46153846153857</v>
      </c>
      <c r="W881">
        <f t="shared" si="274"/>
        <v>0</v>
      </c>
      <c r="X881">
        <f t="shared" si="275"/>
        <v>1</v>
      </c>
      <c r="Y881">
        <v>0</v>
      </c>
      <c r="Z881">
        <f t="shared" si="288"/>
        <v>13.364999999999998</v>
      </c>
      <c r="AA881" s="122">
        <f t="shared" si="289"/>
        <v>47.385000000000005</v>
      </c>
      <c r="AB881" s="123">
        <f t="shared" si="285"/>
        <v>7.8975000000000009</v>
      </c>
      <c r="AC881" s="123">
        <f t="shared" si="286"/>
        <v>7</v>
      </c>
    </row>
    <row r="882" spans="1:29" x14ac:dyDescent="0.25">
      <c r="A882" s="7" t="s">
        <v>500</v>
      </c>
      <c r="B882" s="7" t="s">
        <v>501</v>
      </c>
      <c r="C882" s="7">
        <v>22</v>
      </c>
      <c r="D882" s="7">
        <v>7.5</v>
      </c>
      <c r="E882" s="7">
        <v>9</v>
      </c>
      <c r="F882" s="7">
        <v>67.5</v>
      </c>
      <c r="G882" s="116">
        <f t="shared" si="276"/>
        <v>55.5</v>
      </c>
      <c r="H882" s="7">
        <v>45</v>
      </c>
      <c r="I882" s="7" t="s">
        <v>260</v>
      </c>
      <c r="J882" s="130">
        <v>702</v>
      </c>
      <c r="K882" s="130" t="s">
        <v>506</v>
      </c>
      <c r="L882" s="115">
        <v>0</v>
      </c>
      <c r="M882" s="114">
        <f t="shared" si="287"/>
        <v>67.5</v>
      </c>
      <c r="N882" s="114">
        <f t="shared" si="277"/>
        <v>40.909090909090914</v>
      </c>
      <c r="O882" s="116">
        <f t="shared" si="278"/>
        <v>33.63636363636364</v>
      </c>
      <c r="P882" s="115">
        <f t="shared" si="279"/>
        <v>9.375</v>
      </c>
      <c r="Q882" s="115">
        <f t="shared" si="280"/>
        <v>8.375</v>
      </c>
      <c r="R882" s="121">
        <f t="shared" si="281"/>
        <v>4.0909090909090864</v>
      </c>
      <c r="S882" s="116">
        <f t="shared" si="282"/>
        <v>36.625</v>
      </c>
      <c r="T882" s="116">
        <f t="shared" si="283"/>
        <v>0.69811320754716977</v>
      </c>
      <c r="U882" s="115">
        <f t="shared" si="273"/>
        <v>136.35135135135135</v>
      </c>
      <c r="V882" s="115">
        <f t="shared" si="284"/>
        <v>931.35135135135147</v>
      </c>
      <c r="W882">
        <f t="shared" si="274"/>
        <v>0</v>
      </c>
      <c r="X882">
        <f t="shared" si="275"/>
        <v>1</v>
      </c>
      <c r="Y882">
        <v>0</v>
      </c>
      <c r="Z882">
        <f t="shared" si="288"/>
        <v>14.85</v>
      </c>
      <c r="AA882" s="122">
        <f t="shared" si="289"/>
        <v>52.65</v>
      </c>
      <c r="AB882" s="123">
        <f t="shared" si="285"/>
        <v>8.7750000000000004</v>
      </c>
      <c r="AC882" s="123">
        <f t="shared" si="286"/>
        <v>8</v>
      </c>
    </row>
    <row r="883" spans="1:29" x14ac:dyDescent="0.25">
      <c r="A883" s="7" t="s">
        <v>500</v>
      </c>
      <c r="B883" s="7" t="s">
        <v>501</v>
      </c>
      <c r="C883" s="7">
        <v>22</v>
      </c>
      <c r="D883" s="7">
        <v>7.5</v>
      </c>
      <c r="E883" s="7">
        <v>9</v>
      </c>
      <c r="F883" s="7">
        <v>67.5</v>
      </c>
      <c r="G883" s="116">
        <f t="shared" si="276"/>
        <v>55.5</v>
      </c>
      <c r="H883" s="7">
        <v>28</v>
      </c>
      <c r="I883" s="7" t="s">
        <v>261</v>
      </c>
      <c r="J883" s="130">
        <v>502</v>
      </c>
      <c r="K883" s="130" t="s">
        <v>506</v>
      </c>
      <c r="L883" s="115">
        <v>0</v>
      </c>
      <c r="M883" s="114">
        <f t="shared" si="287"/>
        <v>67.5</v>
      </c>
      <c r="N883" s="114">
        <f t="shared" si="277"/>
        <v>40.909090909090914</v>
      </c>
      <c r="O883" s="116">
        <f t="shared" si="278"/>
        <v>33.63636363636364</v>
      </c>
      <c r="P883" s="115">
        <f t="shared" si="279"/>
        <v>9.375</v>
      </c>
      <c r="Q883" s="115">
        <f t="shared" si="280"/>
        <v>8.375</v>
      </c>
      <c r="R883" s="121">
        <f t="shared" si="281"/>
        <v>-12.909090909090914</v>
      </c>
      <c r="S883" s="116">
        <f t="shared" si="282"/>
        <v>19.625</v>
      </c>
      <c r="T883" s="116">
        <f t="shared" si="283"/>
        <v>0.69811320754716977</v>
      </c>
      <c r="U883" s="115">
        <f t="shared" si="273"/>
        <v>136.35135135135135</v>
      </c>
      <c r="V883" s="115">
        <f t="shared" si="284"/>
        <v>931.35135135135147</v>
      </c>
      <c r="W883">
        <f t="shared" si="274"/>
        <v>0</v>
      </c>
      <c r="X883">
        <f t="shared" si="275"/>
        <v>1</v>
      </c>
      <c r="Y883">
        <v>0</v>
      </c>
      <c r="Z883">
        <f t="shared" si="288"/>
        <v>14.85</v>
      </c>
      <c r="AA883" s="122">
        <f t="shared" si="289"/>
        <v>52.65</v>
      </c>
      <c r="AB883" s="123">
        <f t="shared" si="285"/>
        <v>8.7750000000000004</v>
      </c>
      <c r="AC883" s="123">
        <f t="shared" si="286"/>
        <v>8</v>
      </c>
    </row>
    <row r="884" spans="1:29" x14ac:dyDescent="0.25">
      <c r="A884" s="7" t="s">
        <v>500</v>
      </c>
      <c r="B884" s="7" t="s">
        <v>501</v>
      </c>
      <c r="C884" s="7">
        <v>23</v>
      </c>
      <c r="D884" s="7">
        <v>7.5</v>
      </c>
      <c r="E884" s="7">
        <v>7.8</v>
      </c>
      <c r="F884" s="7">
        <v>58.5</v>
      </c>
      <c r="G884" s="116">
        <f t="shared" si="276"/>
        <v>46.5</v>
      </c>
      <c r="H884" s="7">
        <v>41</v>
      </c>
      <c r="I884" s="7" t="s">
        <v>260</v>
      </c>
      <c r="J884" s="130">
        <v>802</v>
      </c>
      <c r="K884" s="130" t="s">
        <v>506</v>
      </c>
      <c r="L884" s="115">
        <v>0</v>
      </c>
      <c r="M884" s="114">
        <f t="shared" si="287"/>
        <v>58.5</v>
      </c>
      <c r="N884" s="114">
        <f t="shared" si="277"/>
        <v>35.454545454545453</v>
      </c>
      <c r="O884" s="116">
        <f t="shared" si="278"/>
        <v>28.181818181818183</v>
      </c>
      <c r="P884" s="115">
        <f t="shared" si="279"/>
        <v>8.125</v>
      </c>
      <c r="Q884" s="115">
        <f t="shared" si="280"/>
        <v>7.125</v>
      </c>
      <c r="R884" s="121">
        <f t="shared" si="281"/>
        <v>5.5454545454545467</v>
      </c>
      <c r="S884" s="116">
        <f t="shared" si="282"/>
        <v>33.875</v>
      </c>
      <c r="T884" s="116">
        <f t="shared" si="283"/>
        <v>0.65957446808510634</v>
      </c>
      <c r="U884" s="115">
        <f t="shared" si="273"/>
        <v>150.16129032258067</v>
      </c>
      <c r="V884" s="115">
        <f t="shared" si="284"/>
        <v>991.61290322580658</v>
      </c>
      <c r="W884">
        <f t="shared" si="274"/>
        <v>0</v>
      </c>
      <c r="X884">
        <f t="shared" si="275"/>
        <v>1</v>
      </c>
      <c r="Y884">
        <v>0</v>
      </c>
      <c r="Z884">
        <f t="shared" si="288"/>
        <v>12.87</v>
      </c>
      <c r="AA884" s="122">
        <f t="shared" si="289"/>
        <v>45.63</v>
      </c>
      <c r="AB884" s="123">
        <f t="shared" si="285"/>
        <v>7.6050000000000004</v>
      </c>
      <c r="AC884" s="123">
        <f t="shared" si="286"/>
        <v>7</v>
      </c>
    </row>
    <row r="885" spans="1:29" x14ac:dyDescent="0.25">
      <c r="A885" s="7" t="s">
        <v>500</v>
      </c>
      <c r="B885" s="7" t="s">
        <v>501</v>
      </c>
      <c r="C885" s="7">
        <v>23</v>
      </c>
      <c r="D885" s="7">
        <v>7.5</v>
      </c>
      <c r="E885" s="7">
        <v>7.8</v>
      </c>
      <c r="F885" s="7">
        <v>58.5</v>
      </c>
      <c r="G885" s="116">
        <f t="shared" si="276"/>
        <v>46.5</v>
      </c>
      <c r="H885" s="7">
        <v>33</v>
      </c>
      <c r="I885" s="7" t="s">
        <v>261</v>
      </c>
      <c r="J885" s="130">
        <v>501</v>
      </c>
      <c r="K885" s="130" t="s">
        <v>506</v>
      </c>
      <c r="L885" s="115">
        <v>0</v>
      </c>
      <c r="M885" s="114">
        <f t="shared" si="287"/>
        <v>58.5</v>
      </c>
      <c r="N885" s="114">
        <f t="shared" si="277"/>
        <v>35.454545454545453</v>
      </c>
      <c r="O885" s="116">
        <f t="shared" si="278"/>
        <v>28.181818181818183</v>
      </c>
      <c r="P885" s="115">
        <f t="shared" si="279"/>
        <v>8.125</v>
      </c>
      <c r="Q885" s="115">
        <f t="shared" si="280"/>
        <v>7.125</v>
      </c>
      <c r="R885" s="121">
        <f t="shared" si="281"/>
        <v>-2.4545454545454533</v>
      </c>
      <c r="S885" s="116">
        <f t="shared" si="282"/>
        <v>25.875</v>
      </c>
      <c r="T885" s="116">
        <f t="shared" si="283"/>
        <v>0.65957446808510634</v>
      </c>
      <c r="U885" s="115">
        <f t="shared" si="273"/>
        <v>150.16129032258067</v>
      </c>
      <c r="V885" s="115">
        <f t="shared" si="284"/>
        <v>991.61290322580658</v>
      </c>
      <c r="W885">
        <f t="shared" si="274"/>
        <v>0</v>
      </c>
      <c r="X885">
        <f t="shared" si="275"/>
        <v>1</v>
      </c>
      <c r="Y885">
        <v>0</v>
      </c>
      <c r="Z885">
        <f t="shared" si="288"/>
        <v>12.87</v>
      </c>
      <c r="AA885" s="122">
        <f t="shared" si="289"/>
        <v>45.63</v>
      </c>
      <c r="AB885" s="123">
        <f t="shared" si="285"/>
        <v>7.6050000000000004</v>
      </c>
      <c r="AC885" s="123">
        <f t="shared" si="286"/>
        <v>7</v>
      </c>
    </row>
    <row r="886" spans="1:29" x14ac:dyDescent="0.25">
      <c r="A886" s="7" t="s">
        <v>500</v>
      </c>
      <c r="B886" s="7" t="s">
        <v>501</v>
      </c>
      <c r="C886" s="7">
        <v>24</v>
      </c>
      <c r="D886" s="7">
        <v>7.5</v>
      </c>
      <c r="E886" s="7">
        <v>7.8</v>
      </c>
      <c r="F886" s="7">
        <v>58.5</v>
      </c>
      <c r="G886" s="116">
        <f t="shared" si="276"/>
        <v>46.5</v>
      </c>
      <c r="H886" s="7">
        <v>38</v>
      </c>
      <c r="I886" s="7" t="s">
        <v>260</v>
      </c>
      <c r="J886" s="130">
        <v>1104</v>
      </c>
      <c r="K886" s="130" t="s">
        <v>506</v>
      </c>
      <c r="L886" s="115">
        <v>0</v>
      </c>
      <c r="M886" s="114">
        <f t="shared" si="287"/>
        <v>58.5</v>
      </c>
      <c r="N886" s="114">
        <f t="shared" si="277"/>
        <v>35.454545454545453</v>
      </c>
      <c r="O886" s="116">
        <f t="shared" si="278"/>
        <v>28.181818181818183</v>
      </c>
      <c r="P886" s="115">
        <f t="shared" si="279"/>
        <v>8.125</v>
      </c>
      <c r="Q886" s="115">
        <f t="shared" si="280"/>
        <v>7.125</v>
      </c>
      <c r="R886" s="121">
        <f t="shared" si="281"/>
        <v>2.5454545454545467</v>
      </c>
      <c r="S886" s="116">
        <f t="shared" si="282"/>
        <v>30.875</v>
      </c>
      <c r="T886" s="116">
        <f t="shared" si="283"/>
        <v>0.65957446808510634</v>
      </c>
      <c r="U886" s="115">
        <f t="shared" si="273"/>
        <v>150.16129032258067</v>
      </c>
      <c r="V886" s="115">
        <f t="shared" si="284"/>
        <v>991.61290322580658</v>
      </c>
      <c r="W886">
        <f t="shared" si="274"/>
        <v>0</v>
      </c>
      <c r="X886">
        <f t="shared" si="275"/>
        <v>1</v>
      </c>
      <c r="Y886">
        <v>0</v>
      </c>
      <c r="Z886">
        <f t="shared" si="288"/>
        <v>12.87</v>
      </c>
      <c r="AA886" s="122">
        <f t="shared" si="289"/>
        <v>45.63</v>
      </c>
      <c r="AB886" s="123">
        <f t="shared" si="285"/>
        <v>7.6050000000000004</v>
      </c>
      <c r="AC886" s="123">
        <f t="shared" si="286"/>
        <v>7</v>
      </c>
    </row>
    <row r="887" spans="1:29" x14ac:dyDescent="0.25">
      <c r="A887" s="7" t="s">
        <v>500</v>
      </c>
      <c r="B887" s="7" t="s">
        <v>501</v>
      </c>
      <c r="C887" s="7">
        <v>24</v>
      </c>
      <c r="D887" s="7">
        <v>7.5</v>
      </c>
      <c r="E887" s="7">
        <v>7.8</v>
      </c>
      <c r="F887" s="7">
        <v>58.5</v>
      </c>
      <c r="G887" s="116">
        <f t="shared" si="276"/>
        <v>46.5</v>
      </c>
      <c r="H887" s="7">
        <v>29</v>
      </c>
      <c r="I887" s="7" t="s">
        <v>261</v>
      </c>
      <c r="J887" s="130">
        <v>503</v>
      </c>
      <c r="K887" s="130" t="s">
        <v>506</v>
      </c>
      <c r="L887" s="115">
        <v>0</v>
      </c>
      <c r="M887" s="114">
        <f t="shared" si="287"/>
        <v>58.5</v>
      </c>
      <c r="N887" s="114">
        <f t="shared" si="277"/>
        <v>35.454545454545453</v>
      </c>
      <c r="O887" s="116">
        <f t="shared" si="278"/>
        <v>28.181818181818183</v>
      </c>
      <c r="P887" s="115">
        <f t="shared" si="279"/>
        <v>8.125</v>
      </c>
      <c r="Q887" s="115">
        <f t="shared" si="280"/>
        <v>7.125</v>
      </c>
      <c r="R887" s="121">
        <f t="shared" si="281"/>
        <v>-6.4545454545454533</v>
      </c>
      <c r="S887" s="116">
        <f t="shared" si="282"/>
        <v>21.875</v>
      </c>
      <c r="T887" s="116">
        <f t="shared" si="283"/>
        <v>0.65957446808510634</v>
      </c>
      <c r="U887" s="115">
        <f t="shared" si="273"/>
        <v>150.16129032258067</v>
      </c>
      <c r="V887" s="115">
        <f t="shared" si="284"/>
        <v>991.61290322580658</v>
      </c>
      <c r="W887">
        <f t="shared" si="274"/>
        <v>0</v>
      </c>
      <c r="X887">
        <f t="shared" si="275"/>
        <v>1</v>
      </c>
      <c r="Y887">
        <v>0</v>
      </c>
      <c r="Z887">
        <f t="shared" si="288"/>
        <v>12.87</v>
      </c>
      <c r="AA887" s="122">
        <f t="shared" si="289"/>
        <v>45.63</v>
      </c>
      <c r="AB887" s="123">
        <f t="shared" si="285"/>
        <v>7.6050000000000004</v>
      </c>
      <c r="AC887" s="123">
        <f t="shared" si="286"/>
        <v>7</v>
      </c>
    </row>
    <row r="888" spans="1:29" x14ac:dyDescent="0.25">
      <c r="A888" s="7" t="s">
        <v>500</v>
      </c>
      <c r="B888" s="7" t="s">
        <v>501</v>
      </c>
      <c r="C888" s="7">
        <v>25</v>
      </c>
      <c r="D888" s="7">
        <v>7.5</v>
      </c>
      <c r="E888" s="7">
        <v>7.8</v>
      </c>
      <c r="F888" s="7">
        <v>58.5</v>
      </c>
      <c r="G888" s="116">
        <f t="shared" si="276"/>
        <v>46.5</v>
      </c>
      <c r="H888" s="7">
        <v>40</v>
      </c>
      <c r="I888" s="7" t="s">
        <v>260</v>
      </c>
      <c r="J888" s="130">
        <v>1001</v>
      </c>
      <c r="K888" s="130" t="s">
        <v>506</v>
      </c>
      <c r="L888" s="115">
        <v>0</v>
      </c>
      <c r="M888" s="114">
        <f t="shared" si="287"/>
        <v>58.5</v>
      </c>
      <c r="N888" s="114">
        <f t="shared" si="277"/>
        <v>35.454545454545453</v>
      </c>
      <c r="O888" s="116">
        <f t="shared" si="278"/>
        <v>28.181818181818183</v>
      </c>
      <c r="P888" s="115">
        <f t="shared" si="279"/>
        <v>8.125</v>
      </c>
      <c r="Q888" s="115">
        <f t="shared" si="280"/>
        <v>7.125</v>
      </c>
      <c r="R888" s="121">
        <f t="shared" si="281"/>
        <v>4.5454545454545467</v>
      </c>
      <c r="S888" s="116">
        <f t="shared" si="282"/>
        <v>32.875</v>
      </c>
      <c r="T888" s="116">
        <f t="shared" si="283"/>
        <v>0.65957446808510634</v>
      </c>
      <c r="U888" s="115">
        <f t="shared" si="273"/>
        <v>150.16129032258067</v>
      </c>
      <c r="V888" s="115">
        <f t="shared" si="284"/>
        <v>991.61290322580658</v>
      </c>
      <c r="W888">
        <f t="shared" si="274"/>
        <v>0</v>
      </c>
      <c r="X888">
        <f t="shared" si="275"/>
        <v>1</v>
      </c>
      <c r="Y888">
        <v>0</v>
      </c>
      <c r="Z888">
        <f t="shared" si="288"/>
        <v>12.87</v>
      </c>
      <c r="AA888" s="122">
        <f t="shared" si="289"/>
        <v>45.63</v>
      </c>
      <c r="AB888" s="123">
        <f t="shared" si="285"/>
        <v>7.6050000000000004</v>
      </c>
      <c r="AC888" s="123">
        <f t="shared" si="286"/>
        <v>7</v>
      </c>
    </row>
    <row r="889" spans="1:29" x14ac:dyDescent="0.25">
      <c r="A889" s="7" t="s">
        <v>500</v>
      </c>
      <c r="B889" s="7" t="s">
        <v>501</v>
      </c>
      <c r="C889" s="7">
        <v>25</v>
      </c>
      <c r="D889" s="7">
        <v>7.5</v>
      </c>
      <c r="E889" s="7">
        <v>7.8</v>
      </c>
      <c r="F889" s="7">
        <v>58.5</v>
      </c>
      <c r="G889" s="116">
        <f t="shared" si="276"/>
        <v>46.5</v>
      </c>
      <c r="H889" s="7">
        <v>35</v>
      </c>
      <c r="I889" s="7" t="s">
        <v>261</v>
      </c>
      <c r="J889" s="130">
        <v>401</v>
      </c>
      <c r="K889" s="130" t="s">
        <v>506</v>
      </c>
      <c r="L889" s="115">
        <v>0</v>
      </c>
      <c r="M889" s="114">
        <f t="shared" si="287"/>
        <v>58.5</v>
      </c>
      <c r="N889" s="114">
        <f t="shared" si="277"/>
        <v>35.454545454545453</v>
      </c>
      <c r="O889" s="116">
        <f t="shared" si="278"/>
        <v>28.181818181818183</v>
      </c>
      <c r="P889" s="115">
        <f t="shared" si="279"/>
        <v>8.125</v>
      </c>
      <c r="Q889" s="115">
        <f t="shared" si="280"/>
        <v>7.125</v>
      </c>
      <c r="R889" s="121">
        <f t="shared" si="281"/>
        <v>-0.45454545454545325</v>
      </c>
      <c r="S889" s="116">
        <f t="shared" si="282"/>
        <v>27.875</v>
      </c>
      <c r="T889" s="116">
        <f t="shared" si="283"/>
        <v>0.65957446808510634</v>
      </c>
      <c r="U889" s="115">
        <f t="shared" si="273"/>
        <v>150.16129032258067</v>
      </c>
      <c r="V889" s="115">
        <f t="shared" si="284"/>
        <v>991.61290322580658</v>
      </c>
      <c r="W889">
        <f t="shared" si="274"/>
        <v>0</v>
      </c>
      <c r="X889">
        <f t="shared" si="275"/>
        <v>1</v>
      </c>
      <c r="Y889">
        <v>0</v>
      </c>
      <c r="Z889">
        <f t="shared" si="288"/>
        <v>12.87</v>
      </c>
      <c r="AA889" s="122">
        <f t="shared" si="289"/>
        <v>45.63</v>
      </c>
      <c r="AB889" s="123">
        <f t="shared" si="285"/>
        <v>7.6050000000000004</v>
      </c>
      <c r="AC889" s="123">
        <f t="shared" si="286"/>
        <v>7</v>
      </c>
    </row>
    <row r="890" spans="1:29" x14ac:dyDescent="0.25">
      <c r="A890" s="7" t="s">
        <v>508</v>
      </c>
      <c r="B890" s="7" t="s">
        <v>509</v>
      </c>
      <c r="C890" s="7">
        <v>1</v>
      </c>
      <c r="D890" s="7">
        <v>8.3000000000000007</v>
      </c>
      <c r="E890" s="7">
        <v>5.3</v>
      </c>
      <c r="F890" s="7">
        <v>43.99</v>
      </c>
      <c r="G890" s="116">
        <f t="shared" si="276"/>
        <v>31.990000000000002</v>
      </c>
      <c r="H890" s="7">
        <v>31</v>
      </c>
      <c r="I890" s="7" t="s">
        <v>260</v>
      </c>
      <c r="J890" s="130">
        <v>601</v>
      </c>
      <c r="K890" s="130"/>
      <c r="L890" s="115">
        <v>0</v>
      </c>
      <c r="M890" s="114">
        <f t="shared" si="287"/>
        <v>43.99</v>
      </c>
      <c r="N890" s="114">
        <f t="shared" si="277"/>
        <v>26.660606060606064</v>
      </c>
      <c r="O890" s="116">
        <f t="shared" si="278"/>
        <v>19.38787878787879</v>
      </c>
      <c r="P890" s="115">
        <f t="shared" si="279"/>
        <v>6.1097222222222225</v>
      </c>
      <c r="Q890" s="115">
        <f t="shared" si="280"/>
        <v>5.1097222222222225</v>
      </c>
      <c r="R890" s="121">
        <f t="shared" si="281"/>
        <v>4.3393939393939363</v>
      </c>
      <c r="S890" s="116">
        <f t="shared" si="282"/>
        <v>25.890277777777776</v>
      </c>
      <c r="T890" s="116">
        <f t="shared" si="283"/>
        <v>0.57135202714770494</v>
      </c>
      <c r="U890" s="115">
        <f t="shared" si="273"/>
        <v>188.78868396373866</v>
      </c>
      <c r="V890" s="115">
        <f t="shared" si="284"/>
        <v>1160.1688027508596</v>
      </c>
      <c r="W890">
        <f t="shared" si="274"/>
        <v>1</v>
      </c>
      <c r="X890">
        <f t="shared" si="275"/>
        <v>0</v>
      </c>
      <c r="Y890">
        <f t="shared" ref="Y890:Y926" si="290">+D890*1.65</f>
        <v>13.695</v>
      </c>
      <c r="AA890" s="122">
        <f t="shared" ref="AA890:AA926" si="291">+F890-Y890</f>
        <v>30.295000000000002</v>
      </c>
      <c r="AB890" s="123">
        <f t="shared" si="285"/>
        <v>5.0491666666666672</v>
      </c>
      <c r="AC890" s="123">
        <f t="shared" si="286"/>
        <v>5</v>
      </c>
    </row>
    <row r="891" spans="1:29" x14ac:dyDescent="0.25">
      <c r="A891" s="7" t="s">
        <v>508</v>
      </c>
      <c r="B891" s="7" t="s">
        <v>509</v>
      </c>
      <c r="C891" s="7">
        <v>2</v>
      </c>
      <c r="D891" s="7">
        <v>7.1</v>
      </c>
      <c r="E891" s="7">
        <v>5.7</v>
      </c>
      <c r="F891" s="7">
        <v>40.47</v>
      </c>
      <c r="G891" s="116">
        <f t="shared" si="276"/>
        <v>28.47</v>
      </c>
      <c r="H891" s="129">
        <f>+G891/1.2</f>
        <v>23.725000000000001</v>
      </c>
      <c r="I891" s="7" t="s">
        <v>260</v>
      </c>
      <c r="J891" s="130"/>
      <c r="K891" s="130" t="s">
        <v>510</v>
      </c>
      <c r="L891" s="115">
        <v>0</v>
      </c>
      <c r="M891" s="114">
        <f t="shared" si="287"/>
        <v>40.47</v>
      </c>
      <c r="N891" s="114">
        <f t="shared" si="277"/>
        <v>24.527272727272727</v>
      </c>
      <c r="O891" s="116">
        <f t="shared" si="278"/>
        <v>17.254545454545454</v>
      </c>
      <c r="P891" s="115">
        <f t="shared" si="279"/>
        <v>5.6208333333333327</v>
      </c>
      <c r="Q891" s="115">
        <f t="shared" si="280"/>
        <v>4.6208333333333327</v>
      </c>
      <c r="R891" s="121">
        <f t="shared" si="281"/>
        <v>-0.80227272727272592</v>
      </c>
      <c r="S891" s="116">
        <f t="shared" si="282"/>
        <v>19.104166666666668</v>
      </c>
      <c r="T891" s="116">
        <f t="shared" si="283"/>
        <v>0.54259576901086337</v>
      </c>
      <c r="U891" s="115">
        <f t="shared" si="273"/>
        <v>204.09378292939937</v>
      </c>
      <c r="V891" s="115">
        <f t="shared" si="284"/>
        <v>1226.9546891464699</v>
      </c>
      <c r="W891">
        <f t="shared" si="274"/>
        <v>1</v>
      </c>
      <c r="X891">
        <f t="shared" si="275"/>
        <v>0</v>
      </c>
      <c r="Y891">
        <f t="shared" si="290"/>
        <v>11.714999999999998</v>
      </c>
      <c r="AA891" s="122">
        <f t="shared" si="291"/>
        <v>28.755000000000003</v>
      </c>
      <c r="AB891" s="123">
        <f t="shared" si="285"/>
        <v>4.7925000000000004</v>
      </c>
      <c r="AC891" s="123">
        <f t="shared" si="286"/>
        <v>4</v>
      </c>
    </row>
    <row r="892" spans="1:29" x14ac:dyDescent="0.25">
      <c r="A892" s="7" t="s">
        <v>508</v>
      </c>
      <c r="B892" s="7" t="s">
        <v>509</v>
      </c>
      <c r="C892" s="7">
        <v>3</v>
      </c>
      <c r="D892" s="7">
        <v>8.3000000000000007</v>
      </c>
      <c r="E892" s="7">
        <v>5.4</v>
      </c>
      <c r="F892" s="7">
        <v>44.820000000000007</v>
      </c>
      <c r="G892" s="116">
        <f t="shared" si="276"/>
        <v>32.820000000000007</v>
      </c>
      <c r="H892" s="7">
        <v>39</v>
      </c>
      <c r="I892" s="7" t="s">
        <v>260</v>
      </c>
      <c r="J892" s="130">
        <v>701</v>
      </c>
      <c r="K892" s="130"/>
      <c r="L892" s="115">
        <v>0</v>
      </c>
      <c r="M892" s="114">
        <f t="shared" si="287"/>
        <v>44.820000000000007</v>
      </c>
      <c r="N892" s="114">
        <f t="shared" si="277"/>
        <v>27.163636363636371</v>
      </c>
      <c r="O892" s="116">
        <f t="shared" si="278"/>
        <v>19.890909090909098</v>
      </c>
      <c r="P892" s="115">
        <f t="shared" si="279"/>
        <v>6.2250000000000005</v>
      </c>
      <c r="Q892" s="115">
        <f t="shared" si="280"/>
        <v>5.2250000000000005</v>
      </c>
      <c r="R892" s="121">
        <f t="shared" si="281"/>
        <v>11.836363636363629</v>
      </c>
      <c r="S892" s="116">
        <f t="shared" si="282"/>
        <v>33.774999999999999</v>
      </c>
      <c r="T892" s="116">
        <f t="shared" si="283"/>
        <v>0.57761351636747627</v>
      </c>
      <c r="U892" s="115">
        <f t="shared" si="273"/>
        <v>185.65813528336378</v>
      </c>
      <c r="V892" s="115">
        <f t="shared" si="284"/>
        <v>1146.508226691042</v>
      </c>
      <c r="W892">
        <f t="shared" si="274"/>
        <v>1</v>
      </c>
      <c r="X892">
        <f t="shared" si="275"/>
        <v>0</v>
      </c>
      <c r="Y892">
        <f t="shared" si="290"/>
        <v>13.695</v>
      </c>
      <c r="AA892" s="122">
        <f t="shared" si="291"/>
        <v>31.125000000000007</v>
      </c>
      <c r="AB892" s="123">
        <f t="shared" si="285"/>
        <v>5.1875000000000009</v>
      </c>
      <c r="AC892" s="123">
        <f t="shared" si="286"/>
        <v>5</v>
      </c>
    </row>
    <row r="893" spans="1:29" x14ac:dyDescent="0.25">
      <c r="A893" s="7" t="s">
        <v>508</v>
      </c>
      <c r="B893" s="7" t="s">
        <v>509</v>
      </c>
      <c r="C893" s="7">
        <v>4</v>
      </c>
      <c r="D893" s="7">
        <v>8.3000000000000007</v>
      </c>
      <c r="E893" s="7">
        <v>5.3</v>
      </c>
      <c r="F893" s="7">
        <v>43.99</v>
      </c>
      <c r="G893" s="116">
        <f t="shared" si="276"/>
        <v>31.990000000000002</v>
      </c>
      <c r="H893" s="7">
        <v>44</v>
      </c>
      <c r="I893" s="7" t="s">
        <v>260</v>
      </c>
      <c r="J893" s="130">
        <v>901</v>
      </c>
      <c r="K893" s="130"/>
      <c r="L893" s="115">
        <v>0</v>
      </c>
      <c r="M893" s="114">
        <f t="shared" si="287"/>
        <v>43.99</v>
      </c>
      <c r="N893" s="114">
        <f t="shared" si="277"/>
        <v>26.660606060606064</v>
      </c>
      <c r="O893" s="116">
        <f t="shared" si="278"/>
        <v>19.38787878787879</v>
      </c>
      <c r="P893" s="115">
        <f t="shared" si="279"/>
        <v>6.1097222222222225</v>
      </c>
      <c r="Q893" s="115">
        <f t="shared" si="280"/>
        <v>5.1097222222222225</v>
      </c>
      <c r="R893" s="121">
        <f t="shared" si="281"/>
        <v>17.339393939393936</v>
      </c>
      <c r="S893" s="116">
        <f t="shared" si="282"/>
        <v>38.890277777777776</v>
      </c>
      <c r="T893" s="116">
        <f t="shared" si="283"/>
        <v>0.57135202714770494</v>
      </c>
      <c r="U893" s="115">
        <f t="shared" si="273"/>
        <v>188.78868396373866</v>
      </c>
      <c r="V893" s="115">
        <f t="shared" si="284"/>
        <v>1160.1688027508596</v>
      </c>
      <c r="W893">
        <f t="shared" si="274"/>
        <v>1</v>
      </c>
      <c r="X893">
        <f t="shared" si="275"/>
        <v>0</v>
      </c>
      <c r="Y893">
        <f t="shared" si="290"/>
        <v>13.695</v>
      </c>
      <c r="AA893" s="122">
        <f t="shared" si="291"/>
        <v>30.295000000000002</v>
      </c>
      <c r="AB893" s="123">
        <f t="shared" si="285"/>
        <v>5.0491666666666672</v>
      </c>
      <c r="AC893" s="123">
        <f t="shared" si="286"/>
        <v>5</v>
      </c>
    </row>
    <row r="894" spans="1:29" x14ac:dyDescent="0.25">
      <c r="A894" s="7" t="s">
        <v>508</v>
      </c>
      <c r="B894" s="7" t="s">
        <v>509</v>
      </c>
      <c r="C894" s="7">
        <v>5</v>
      </c>
      <c r="D894" s="7">
        <v>7.3</v>
      </c>
      <c r="E894" s="7">
        <v>5.6</v>
      </c>
      <c r="F894" s="7">
        <v>40.879999999999995</v>
      </c>
      <c r="G894" s="116">
        <f t="shared" si="276"/>
        <v>28.879999999999995</v>
      </c>
      <c r="H894" s="129">
        <f t="shared" ref="H894:H895" si="292">+G894/1.2</f>
        <v>24.066666666666663</v>
      </c>
      <c r="I894" s="7" t="s">
        <v>260</v>
      </c>
      <c r="J894" s="130"/>
      <c r="K894" s="130" t="s">
        <v>510</v>
      </c>
      <c r="L894" s="115">
        <v>0</v>
      </c>
      <c r="M894" s="114">
        <f t="shared" si="287"/>
        <v>40.879999999999995</v>
      </c>
      <c r="N894" s="114">
        <f t="shared" si="277"/>
        <v>24.775757575757574</v>
      </c>
      <c r="O894" s="116">
        <f t="shared" si="278"/>
        <v>17.5030303030303</v>
      </c>
      <c r="P894" s="115">
        <f t="shared" si="279"/>
        <v>5.6777777777777771</v>
      </c>
      <c r="Q894" s="115">
        <f t="shared" si="280"/>
        <v>4.6777777777777771</v>
      </c>
      <c r="R894" s="121">
        <f t="shared" si="281"/>
        <v>-0.70909090909091077</v>
      </c>
      <c r="S894" s="116">
        <f t="shared" si="282"/>
        <v>19.388888888888886</v>
      </c>
      <c r="T894" s="116">
        <f t="shared" si="283"/>
        <v>0.54614220877458397</v>
      </c>
      <c r="U894" s="115">
        <f t="shared" si="273"/>
        <v>202.11911357340722</v>
      </c>
      <c r="V894" s="115">
        <f t="shared" si="284"/>
        <v>1218.3379501385041</v>
      </c>
      <c r="W894">
        <f t="shared" si="274"/>
        <v>1</v>
      </c>
      <c r="X894">
        <f t="shared" si="275"/>
        <v>0</v>
      </c>
      <c r="Y894">
        <f t="shared" si="290"/>
        <v>12.045</v>
      </c>
      <c r="AA894" s="122">
        <f t="shared" si="291"/>
        <v>28.834999999999994</v>
      </c>
      <c r="AB894" s="123">
        <f t="shared" si="285"/>
        <v>4.8058333333333323</v>
      </c>
      <c r="AC894" s="123">
        <f t="shared" si="286"/>
        <v>4</v>
      </c>
    </row>
    <row r="895" spans="1:29" x14ac:dyDescent="0.25">
      <c r="A895" s="7" t="s">
        <v>508</v>
      </c>
      <c r="B895" s="7" t="s">
        <v>509</v>
      </c>
      <c r="C895" s="7">
        <v>6</v>
      </c>
      <c r="D895" s="7">
        <v>8.4</v>
      </c>
      <c r="E895" s="7">
        <v>5.3</v>
      </c>
      <c r="F895" s="7">
        <v>44.52</v>
      </c>
      <c r="G895" s="116">
        <f t="shared" si="276"/>
        <v>32.520000000000003</v>
      </c>
      <c r="H895" s="129">
        <f t="shared" si="292"/>
        <v>27.100000000000005</v>
      </c>
      <c r="I895" s="7" t="s">
        <v>260</v>
      </c>
      <c r="J895" s="130"/>
      <c r="K895" s="130" t="s">
        <v>510</v>
      </c>
      <c r="L895" s="115">
        <v>0</v>
      </c>
      <c r="M895" s="114">
        <f t="shared" si="287"/>
        <v>44.52</v>
      </c>
      <c r="N895" s="114">
        <f t="shared" si="277"/>
        <v>26.981818181818184</v>
      </c>
      <c r="O895" s="116">
        <f t="shared" si="278"/>
        <v>19.709090909090911</v>
      </c>
      <c r="P895" s="115">
        <f t="shared" si="279"/>
        <v>6.1833333333333336</v>
      </c>
      <c r="Q895" s="115">
        <f t="shared" si="280"/>
        <v>5.1833333333333336</v>
      </c>
      <c r="R895" s="121">
        <f t="shared" si="281"/>
        <v>0.11818181818182083</v>
      </c>
      <c r="S895" s="116">
        <f t="shared" si="282"/>
        <v>21.916666666666671</v>
      </c>
      <c r="T895" s="116">
        <f t="shared" si="283"/>
        <v>0.57537154989384287</v>
      </c>
      <c r="U895" s="115">
        <f t="shared" si="273"/>
        <v>186.77121771217713</v>
      </c>
      <c r="V895" s="115">
        <f t="shared" si="284"/>
        <v>1151.3653136531366</v>
      </c>
      <c r="W895">
        <f t="shared" si="274"/>
        <v>1</v>
      </c>
      <c r="X895">
        <f t="shared" si="275"/>
        <v>0</v>
      </c>
      <c r="Y895">
        <f t="shared" si="290"/>
        <v>13.86</v>
      </c>
      <c r="AA895" s="122">
        <f t="shared" si="291"/>
        <v>30.660000000000004</v>
      </c>
      <c r="AB895" s="123">
        <f t="shared" si="285"/>
        <v>5.1100000000000003</v>
      </c>
      <c r="AC895" s="123">
        <f t="shared" si="286"/>
        <v>5</v>
      </c>
    </row>
    <row r="896" spans="1:29" x14ac:dyDescent="0.25">
      <c r="A896" s="7" t="s">
        <v>508</v>
      </c>
      <c r="B896" s="7" t="s">
        <v>509</v>
      </c>
      <c r="C896" s="7">
        <v>7</v>
      </c>
      <c r="D896" s="7">
        <v>7.3</v>
      </c>
      <c r="E896" s="7">
        <v>5.0999999999999996</v>
      </c>
      <c r="F896" s="7">
        <v>37.229999999999997</v>
      </c>
      <c r="G896" s="116">
        <f t="shared" si="276"/>
        <v>25.229999999999997</v>
      </c>
      <c r="H896" s="7">
        <v>29</v>
      </c>
      <c r="I896" s="7" t="s">
        <v>260</v>
      </c>
      <c r="J896" s="130">
        <v>1101</v>
      </c>
      <c r="K896" s="130"/>
      <c r="L896" s="115">
        <v>0</v>
      </c>
      <c r="M896" s="114">
        <f t="shared" si="287"/>
        <v>37.229999999999997</v>
      </c>
      <c r="N896" s="114">
        <f t="shared" si="277"/>
        <v>22.563636363636363</v>
      </c>
      <c r="O896" s="116">
        <f t="shared" si="278"/>
        <v>15.290909090909089</v>
      </c>
      <c r="P896" s="115">
        <f t="shared" si="279"/>
        <v>5.1708333333333325</v>
      </c>
      <c r="Q896" s="115">
        <f t="shared" si="280"/>
        <v>4.1708333333333325</v>
      </c>
      <c r="R896" s="121">
        <f t="shared" si="281"/>
        <v>6.4363636363636374</v>
      </c>
      <c r="S896" s="116">
        <f t="shared" si="282"/>
        <v>24.829166666666666</v>
      </c>
      <c r="T896" s="116">
        <f t="shared" si="283"/>
        <v>0.51249238269347952</v>
      </c>
      <c r="U896" s="115">
        <f t="shared" si="273"/>
        <v>221.95600475624263</v>
      </c>
      <c r="V896" s="115">
        <f t="shared" si="284"/>
        <v>1304.8989298454223</v>
      </c>
      <c r="W896">
        <f t="shared" si="274"/>
        <v>1</v>
      </c>
      <c r="X896">
        <f t="shared" si="275"/>
        <v>0</v>
      </c>
      <c r="Y896">
        <f t="shared" si="290"/>
        <v>12.045</v>
      </c>
      <c r="AA896" s="122">
        <f t="shared" si="291"/>
        <v>25.184999999999995</v>
      </c>
      <c r="AB896" s="123">
        <f t="shared" si="285"/>
        <v>4.1974999999999989</v>
      </c>
      <c r="AC896" s="123">
        <f t="shared" si="286"/>
        <v>4</v>
      </c>
    </row>
    <row r="897" spans="1:29" x14ac:dyDescent="0.25">
      <c r="A897" s="7" t="s">
        <v>508</v>
      </c>
      <c r="B897" s="7" t="s">
        <v>509</v>
      </c>
      <c r="C897" s="7">
        <v>8</v>
      </c>
      <c r="D897" s="7">
        <v>7.3</v>
      </c>
      <c r="E897" s="7">
        <v>5.7</v>
      </c>
      <c r="F897" s="7">
        <v>41.61</v>
      </c>
      <c r="G897" s="116">
        <f t="shared" si="276"/>
        <v>29.61</v>
      </c>
      <c r="H897" s="7">
        <v>28</v>
      </c>
      <c r="I897" s="7" t="s">
        <v>260</v>
      </c>
      <c r="J897" s="130">
        <v>1102</v>
      </c>
      <c r="K897" s="130"/>
      <c r="L897" s="115">
        <v>0</v>
      </c>
      <c r="M897" s="114">
        <f t="shared" si="287"/>
        <v>41.61</v>
      </c>
      <c r="N897" s="114">
        <f t="shared" si="277"/>
        <v>25.218181818181819</v>
      </c>
      <c r="O897" s="116">
        <f t="shared" si="278"/>
        <v>17.945454545454545</v>
      </c>
      <c r="P897" s="115">
        <f t="shared" si="279"/>
        <v>5.7791666666666668</v>
      </c>
      <c r="Q897" s="115">
        <f t="shared" si="280"/>
        <v>4.7791666666666668</v>
      </c>
      <c r="R897" s="121">
        <f t="shared" si="281"/>
        <v>2.7818181818181813</v>
      </c>
      <c r="S897" s="116">
        <f t="shared" si="282"/>
        <v>23.220833333333331</v>
      </c>
      <c r="T897" s="116">
        <f t="shared" si="283"/>
        <v>0.5523223279238948</v>
      </c>
      <c r="U897" s="115">
        <f t="shared" si="273"/>
        <v>198.73860182370822</v>
      </c>
      <c r="V897" s="115">
        <f t="shared" si="284"/>
        <v>1203.5866261398176</v>
      </c>
      <c r="W897">
        <f t="shared" si="274"/>
        <v>1</v>
      </c>
      <c r="X897">
        <f t="shared" si="275"/>
        <v>0</v>
      </c>
      <c r="Y897">
        <f t="shared" si="290"/>
        <v>12.045</v>
      </c>
      <c r="AA897" s="122">
        <f t="shared" si="291"/>
        <v>29.564999999999998</v>
      </c>
      <c r="AB897" s="123">
        <f t="shared" si="285"/>
        <v>4.9274999999999993</v>
      </c>
      <c r="AC897" s="123">
        <f t="shared" si="286"/>
        <v>4</v>
      </c>
    </row>
    <row r="898" spans="1:29" x14ac:dyDescent="0.25">
      <c r="A898" s="7" t="s">
        <v>508</v>
      </c>
      <c r="B898" s="7" t="s">
        <v>509</v>
      </c>
      <c r="C898" s="7">
        <v>9</v>
      </c>
      <c r="D898" s="7">
        <v>8.3000000000000007</v>
      </c>
      <c r="E898" s="7">
        <v>5.3</v>
      </c>
      <c r="F898" s="7">
        <v>43.99</v>
      </c>
      <c r="G898" s="116">
        <f t="shared" si="276"/>
        <v>31.990000000000002</v>
      </c>
      <c r="H898" s="7">
        <v>45</v>
      </c>
      <c r="I898" s="7" t="s">
        <v>260</v>
      </c>
      <c r="J898" s="130">
        <v>902</v>
      </c>
      <c r="K898" s="130"/>
      <c r="L898" s="115">
        <v>0</v>
      </c>
      <c r="M898" s="114">
        <f t="shared" si="287"/>
        <v>43.99</v>
      </c>
      <c r="N898" s="114">
        <f t="shared" si="277"/>
        <v>26.660606060606064</v>
      </c>
      <c r="O898" s="116">
        <f t="shared" si="278"/>
        <v>19.38787878787879</v>
      </c>
      <c r="P898" s="115">
        <f t="shared" si="279"/>
        <v>6.1097222222222225</v>
      </c>
      <c r="Q898" s="115">
        <f t="shared" si="280"/>
        <v>5.1097222222222225</v>
      </c>
      <c r="R898" s="121">
        <f t="shared" si="281"/>
        <v>18.339393939393936</v>
      </c>
      <c r="S898" s="116">
        <f t="shared" si="282"/>
        <v>39.890277777777776</v>
      </c>
      <c r="T898" s="116">
        <f t="shared" si="283"/>
        <v>0.57135202714770494</v>
      </c>
      <c r="U898" s="115">
        <f t="shared" si="273"/>
        <v>188.78868396373866</v>
      </c>
      <c r="V898" s="115">
        <f t="shared" si="284"/>
        <v>1160.1688027508596</v>
      </c>
      <c r="W898">
        <f t="shared" si="274"/>
        <v>1</v>
      </c>
      <c r="X898">
        <f t="shared" si="275"/>
        <v>0</v>
      </c>
      <c r="Y898">
        <f t="shared" si="290"/>
        <v>13.695</v>
      </c>
      <c r="AA898" s="122">
        <f t="shared" si="291"/>
        <v>30.295000000000002</v>
      </c>
      <c r="AB898" s="123">
        <f t="shared" si="285"/>
        <v>5.0491666666666672</v>
      </c>
      <c r="AC898" s="123">
        <f t="shared" si="286"/>
        <v>5</v>
      </c>
    </row>
    <row r="899" spans="1:29" x14ac:dyDescent="0.25">
      <c r="A899" s="7" t="s">
        <v>508</v>
      </c>
      <c r="B899" s="7" t="s">
        <v>509</v>
      </c>
      <c r="C899" s="7">
        <v>10</v>
      </c>
      <c r="D899" s="7">
        <v>8.3000000000000007</v>
      </c>
      <c r="E899" s="7">
        <v>5.3</v>
      </c>
      <c r="F899" s="7">
        <v>43.99</v>
      </c>
      <c r="G899" s="116">
        <f t="shared" si="276"/>
        <v>31.990000000000002</v>
      </c>
      <c r="H899" s="129">
        <f>+G899/1.2</f>
        <v>26.658333333333335</v>
      </c>
      <c r="I899" s="7" t="s">
        <v>260</v>
      </c>
      <c r="J899" s="130"/>
      <c r="K899" s="130" t="s">
        <v>510</v>
      </c>
      <c r="L899" s="115">
        <v>0</v>
      </c>
      <c r="M899" s="114">
        <f t="shared" si="287"/>
        <v>43.99</v>
      </c>
      <c r="N899" s="114">
        <f t="shared" si="277"/>
        <v>26.660606060606064</v>
      </c>
      <c r="O899" s="116">
        <f t="shared" si="278"/>
        <v>19.38787878787879</v>
      </c>
      <c r="P899" s="115">
        <f t="shared" si="279"/>
        <v>6.1097222222222225</v>
      </c>
      <c r="Q899" s="115">
        <f t="shared" si="280"/>
        <v>5.1097222222222225</v>
      </c>
      <c r="R899" s="121">
        <f t="shared" si="281"/>
        <v>-2.2727272727287584E-3</v>
      </c>
      <c r="S899" s="116">
        <f t="shared" si="282"/>
        <v>21.548611111111114</v>
      </c>
      <c r="T899" s="116">
        <f t="shared" si="283"/>
        <v>0.57135202714770494</v>
      </c>
      <c r="U899" s="115">
        <f t="shared" si="273"/>
        <v>188.78868396373866</v>
      </c>
      <c r="V899" s="115">
        <f t="shared" si="284"/>
        <v>1160.1688027508596</v>
      </c>
      <c r="W899">
        <f t="shared" si="274"/>
        <v>1</v>
      </c>
      <c r="X899">
        <f t="shared" si="275"/>
        <v>0</v>
      </c>
      <c r="Y899">
        <f t="shared" si="290"/>
        <v>13.695</v>
      </c>
      <c r="AA899" s="122">
        <f t="shared" si="291"/>
        <v>30.295000000000002</v>
      </c>
      <c r="AB899" s="123">
        <f t="shared" si="285"/>
        <v>5.0491666666666672</v>
      </c>
      <c r="AC899" s="123">
        <f t="shared" si="286"/>
        <v>5</v>
      </c>
    </row>
    <row r="900" spans="1:29" x14ac:dyDescent="0.25">
      <c r="A900" s="7" t="s">
        <v>508</v>
      </c>
      <c r="B900" s="7" t="s">
        <v>509</v>
      </c>
      <c r="C900" s="7">
        <v>11</v>
      </c>
      <c r="D900" s="7">
        <v>8.3000000000000007</v>
      </c>
      <c r="E900" s="7">
        <v>5.3</v>
      </c>
      <c r="F900" s="7">
        <v>43.99</v>
      </c>
      <c r="G900" s="116">
        <f t="shared" si="276"/>
        <v>31.990000000000002</v>
      </c>
      <c r="H900" s="7">
        <v>36</v>
      </c>
      <c r="I900" s="7" t="s">
        <v>260</v>
      </c>
      <c r="J900" s="130">
        <v>602</v>
      </c>
      <c r="K900" s="130"/>
      <c r="L900" s="115">
        <v>0</v>
      </c>
      <c r="M900" s="114">
        <f t="shared" si="287"/>
        <v>43.99</v>
      </c>
      <c r="N900" s="114">
        <f t="shared" si="277"/>
        <v>26.660606060606064</v>
      </c>
      <c r="O900" s="116">
        <f t="shared" si="278"/>
        <v>19.38787878787879</v>
      </c>
      <c r="P900" s="115">
        <f t="shared" si="279"/>
        <v>6.1097222222222225</v>
      </c>
      <c r="Q900" s="115">
        <f t="shared" si="280"/>
        <v>5.1097222222222225</v>
      </c>
      <c r="R900" s="121">
        <f t="shared" si="281"/>
        <v>9.3393939393939363</v>
      </c>
      <c r="S900" s="116">
        <f t="shared" si="282"/>
        <v>30.890277777777776</v>
      </c>
      <c r="T900" s="116">
        <f t="shared" si="283"/>
        <v>0.57135202714770494</v>
      </c>
      <c r="U900" s="115">
        <f t="shared" si="273"/>
        <v>188.78868396373866</v>
      </c>
      <c r="V900" s="115">
        <f t="shared" si="284"/>
        <v>1160.1688027508596</v>
      </c>
      <c r="W900">
        <f t="shared" si="274"/>
        <v>1</v>
      </c>
      <c r="X900">
        <f t="shared" si="275"/>
        <v>0</v>
      </c>
      <c r="Y900">
        <f t="shared" si="290"/>
        <v>13.695</v>
      </c>
      <c r="AA900" s="122">
        <f t="shared" si="291"/>
        <v>30.295000000000002</v>
      </c>
      <c r="AB900" s="123">
        <f t="shared" si="285"/>
        <v>5.0491666666666672</v>
      </c>
      <c r="AC900" s="123">
        <f t="shared" si="286"/>
        <v>5</v>
      </c>
    </row>
    <row r="901" spans="1:29" x14ac:dyDescent="0.25">
      <c r="A901" s="7" t="s">
        <v>508</v>
      </c>
      <c r="B901" s="7" t="s">
        <v>509</v>
      </c>
      <c r="C901" s="7">
        <v>12</v>
      </c>
      <c r="D901" s="7">
        <v>10</v>
      </c>
      <c r="E901" s="7">
        <v>5.3</v>
      </c>
      <c r="F901" s="7">
        <v>53</v>
      </c>
      <c r="G901" s="116">
        <f t="shared" si="276"/>
        <v>41</v>
      </c>
      <c r="H901" s="7">
        <v>31</v>
      </c>
      <c r="I901" s="7" t="s">
        <v>260</v>
      </c>
      <c r="J901" s="130">
        <v>1002</v>
      </c>
      <c r="K901" s="130"/>
      <c r="L901" s="115">
        <v>0</v>
      </c>
      <c r="M901" s="114">
        <f t="shared" si="287"/>
        <v>53</v>
      </c>
      <c r="N901" s="114">
        <f t="shared" si="277"/>
        <v>32.121212121212125</v>
      </c>
      <c r="O901" s="116">
        <f t="shared" si="278"/>
        <v>24.848484848484851</v>
      </c>
      <c r="P901" s="115">
        <f t="shared" si="279"/>
        <v>7.3611111111111107</v>
      </c>
      <c r="Q901" s="115">
        <f t="shared" si="280"/>
        <v>6.3611111111111107</v>
      </c>
      <c r="R901" s="121">
        <f t="shared" si="281"/>
        <v>-1.1212121212121247</v>
      </c>
      <c r="S901" s="116">
        <f t="shared" si="282"/>
        <v>24.638888888888889</v>
      </c>
      <c r="T901" s="116">
        <f t="shared" si="283"/>
        <v>0.63076923076923075</v>
      </c>
      <c r="U901" s="115">
        <f t="shared" si="273"/>
        <v>161.58536585365857</v>
      </c>
      <c r="V901" s="115">
        <f t="shared" si="284"/>
        <v>1041.4634146341464</v>
      </c>
      <c r="W901">
        <f t="shared" si="274"/>
        <v>1</v>
      </c>
      <c r="X901">
        <f t="shared" si="275"/>
        <v>0</v>
      </c>
      <c r="Y901">
        <f t="shared" si="290"/>
        <v>16.5</v>
      </c>
      <c r="AA901" s="122">
        <f t="shared" si="291"/>
        <v>36.5</v>
      </c>
      <c r="AB901" s="123">
        <f t="shared" si="285"/>
        <v>6.083333333333333</v>
      </c>
      <c r="AC901" s="123">
        <f t="shared" si="286"/>
        <v>6</v>
      </c>
    </row>
    <row r="902" spans="1:29" x14ac:dyDescent="0.25">
      <c r="A902" s="7" t="s">
        <v>508</v>
      </c>
      <c r="B902" s="7" t="s">
        <v>509</v>
      </c>
      <c r="C902" s="7">
        <v>13</v>
      </c>
      <c r="D902" s="7">
        <v>10</v>
      </c>
      <c r="E902" s="7">
        <v>5.3</v>
      </c>
      <c r="F902" s="7">
        <v>53</v>
      </c>
      <c r="G902" s="116">
        <f t="shared" si="276"/>
        <v>41</v>
      </c>
      <c r="H902" s="7">
        <v>30</v>
      </c>
      <c r="I902" s="7" t="s">
        <v>260</v>
      </c>
      <c r="J902" s="130">
        <v>1001</v>
      </c>
      <c r="K902" s="130"/>
      <c r="L902" s="115">
        <v>0</v>
      </c>
      <c r="M902" s="114">
        <f t="shared" si="287"/>
        <v>53</v>
      </c>
      <c r="N902" s="114">
        <f t="shared" si="277"/>
        <v>32.121212121212125</v>
      </c>
      <c r="O902" s="116">
        <f t="shared" si="278"/>
        <v>24.848484848484851</v>
      </c>
      <c r="P902" s="115">
        <f t="shared" si="279"/>
        <v>7.3611111111111107</v>
      </c>
      <c r="Q902" s="115">
        <f t="shared" si="280"/>
        <v>6.3611111111111107</v>
      </c>
      <c r="R902" s="121">
        <f t="shared" si="281"/>
        <v>-2.1212121212121247</v>
      </c>
      <c r="S902" s="116">
        <f t="shared" si="282"/>
        <v>23.638888888888889</v>
      </c>
      <c r="T902" s="116">
        <f t="shared" si="283"/>
        <v>0.63076923076923075</v>
      </c>
      <c r="U902" s="115">
        <f t="shared" ref="U902:U965" si="293">($X$4*100/T902)-(100)</f>
        <v>161.58536585365857</v>
      </c>
      <c r="V902" s="115">
        <f t="shared" si="284"/>
        <v>1041.4634146341464</v>
      </c>
      <c r="W902">
        <f t="shared" ref="W902:W965" si="294">+IF(D902&gt;E902,1,0)</f>
        <v>1</v>
      </c>
      <c r="X902">
        <f t="shared" ref="X902:X965" si="295">+IF(E902&gt;D902,1,0)</f>
        <v>0</v>
      </c>
      <c r="Y902">
        <f t="shared" si="290"/>
        <v>16.5</v>
      </c>
      <c r="AA902" s="122">
        <f t="shared" si="291"/>
        <v>36.5</v>
      </c>
      <c r="AB902" s="123">
        <f t="shared" si="285"/>
        <v>6.083333333333333</v>
      </c>
      <c r="AC902" s="123">
        <f t="shared" si="286"/>
        <v>6</v>
      </c>
    </row>
    <row r="903" spans="1:29" x14ac:dyDescent="0.25">
      <c r="A903" s="7" t="s">
        <v>508</v>
      </c>
      <c r="B903" s="7" t="s">
        <v>509</v>
      </c>
      <c r="C903" s="7">
        <v>14</v>
      </c>
      <c r="D903" s="7">
        <v>10</v>
      </c>
      <c r="E903" s="7">
        <v>5.3</v>
      </c>
      <c r="F903" s="7">
        <v>53</v>
      </c>
      <c r="G903" s="116">
        <f t="shared" ref="G903:G966" si="296">F903-12</f>
        <v>41</v>
      </c>
      <c r="H903" s="7">
        <v>46</v>
      </c>
      <c r="I903" s="7" t="s">
        <v>260</v>
      </c>
      <c r="J903" s="130">
        <v>801</v>
      </c>
      <c r="K903" s="130"/>
      <c r="L903" s="115">
        <v>0</v>
      </c>
      <c r="M903" s="114">
        <f t="shared" si="287"/>
        <v>53</v>
      </c>
      <c r="N903" s="114">
        <f t="shared" ref="N903:N966" si="297">(F903-L903)/1.65</f>
        <v>32.121212121212125</v>
      </c>
      <c r="O903" s="116">
        <f t="shared" ref="O903:O966" si="298">(G903-L903)/1.65</f>
        <v>24.848484848484851</v>
      </c>
      <c r="P903" s="115">
        <f t="shared" ref="P903:P966" si="299">M903/7.2</f>
        <v>7.3611111111111107</v>
      </c>
      <c r="Q903" s="115">
        <f t="shared" ref="Q903:Q966" si="300">P903-1</f>
        <v>6.3611111111111107</v>
      </c>
      <c r="R903" s="121">
        <f t="shared" ref="R903:R966" si="301">H903-N903</f>
        <v>13.878787878787875</v>
      </c>
      <c r="S903" s="116">
        <f t="shared" ref="S903:S966" si="302">H903-P903+1</f>
        <v>39.638888888888886</v>
      </c>
      <c r="T903" s="116">
        <f t="shared" ref="T903:T966" si="303">G903/(M903+12)</f>
        <v>0.63076923076923075</v>
      </c>
      <c r="U903" s="115">
        <f t="shared" si="293"/>
        <v>161.58536585365857</v>
      </c>
      <c r="V903" s="115">
        <f t="shared" ref="V903:V966" si="304">($Y$4*100/T903)-(100)</f>
        <v>1041.4634146341464</v>
      </c>
      <c r="W903">
        <f t="shared" si="294"/>
        <v>1</v>
      </c>
      <c r="X903">
        <f t="shared" si="295"/>
        <v>0</v>
      </c>
      <c r="Y903">
        <f t="shared" si="290"/>
        <v>16.5</v>
      </c>
      <c r="AA903" s="122">
        <f t="shared" si="291"/>
        <v>36.5</v>
      </c>
      <c r="AB903" s="123">
        <f t="shared" ref="AB903:AB966" si="305">+AA903/6</f>
        <v>6.083333333333333</v>
      </c>
      <c r="AC903" s="123">
        <f t="shared" ref="AC903:AC966" si="306">+ROUNDDOWN(AB903,0)</f>
        <v>6</v>
      </c>
    </row>
    <row r="904" spans="1:29" x14ac:dyDescent="0.25">
      <c r="A904" s="7" t="s">
        <v>508</v>
      </c>
      <c r="B904" s="7" t="s">
        <v>509</v>
      </c>
      <c r="C904" s="7">
        <v>15</v>
      </c>
      <c r="D904" s="7">
        <v>7.4</v>
      </c>
      <c r="E904" s="7">
        <v>5.8</v>
      </c>
      <c r="F904" s="7">
        <v>42.92</v>
      </c>
      <c r="G904" s="116">
        <f t="shared" si="296"/>
        <v>30.92</v>
      </c>
      <c r="H904" s="7">
        <v>40</v>
      </c>
      <c r="I904" s="7" t="s">
        <v>260</v>
      </c>
      <c r="J904" s="130">
        <v>603</v>
      </c>
      <c r="K904" s="130"/>
      <c r="L904" s="115">
        <v>0</v>
      </c>
      <c r="M904" s="114">
        <f t="shared" ref="M904:M967" si="307">F904-L904</f>
        <v>42.92</v>
      </c>
      <c r="N904" s="114">
        <f t="shared" si="297"/>
        <v>26.012121212121215</v>
      </c>
      <c r="O904" s="116">
        <f t="shared" si="298"/>
        <v>18.739393939393942</v>
      </c>
      <c r="P904" s="115">
        <f t="shared" si="299"/>
        <v>5.9611111111111112</v>
      </c>
      <c r="Q904" s="115">
        <f t="shared" si="300"/>
        <v>4.9611111111111112</v>
      </c>
      <c r="R904" s="121">
        <f t="shared" si="301"/>
        <v>13.987878787878785</v>
      </c>
      <c r="S904" s="116">
        <f t="shared" si="302"/>
        <v>35.038888888888891</v>
      </c>
      <c r="T904" s="116">
        <f t="shared" si="303"/>
        <v>0.56300072833211945</v>
      </c>
      <c r="U904" s="115">
        <f t="shared" si="293"/>
        <v>193.07244501940494</v>
      </c>
      <c r="V904" s="115">
        <f t="shared" si="304"/>
        <v>1178.8615782664942</v>
      </c>
      <c r="W904">
        <f t="shared" si="294"/>
        <v>1</v>
      </c>
      <c r="X904">
        <f t="shared" si="295"/>
        <v>0</v>
      </c>
      <c r="Y904">
        <f t="shared" si="290"/>
        <v>12.209999999999999</v>
      </c>
      <c r="AA904" s="122">
        <f t="shared" si="291"/>
        <v>30.71</v>
      </c>
      <c r="AB904" s="123">
        <f t="shared" si="305"/>
        <v>5.1183333333333332</v>
      </c>
      <c r="AC904" s="123">
        <f t="shared" si="306"/>
        <v>5</v>
      </c>
    </row>
    <row r="905" spans="1:29" x14ac:dyDescent="0.25">
      <c r="A905" s="7" t="s">
        <v>508</v>
      </c>
      <c r="B905" s="7" t="s">
        <v>509</v>
      </c>
      <c r="C905" s="7">
        <v>16</v>
      </c>
      <c r="D905" s="7">
        <v>10</v>
      </c>
      <c r="E905" s="7">
        <v>5</v>
      </c>
      <c r="F905" s="7">
        <v>50</v>
      </c>
      <c r="G905" s="116">
        <f t="shared" si="296"/>
        <v>38</v>
      </c>
      <c r="H905" s="7">
        <v>35</v>
      </c>
      <c r="I905" s="7" t="s">
        <v>260</v>
      </c>
      <c r="J905" s="130">
        <v>702</v>
      </c>
      <c r="K905" s="130"/>
      <c r="L905" s="115">
        <v>0</v>
      </c>
      <c r="M905" s="114">
        <f t="shared" si="307"/>
        <v>50</v>
      </c>
      <c r="N905" s="114">
        <f t="shared" si="297"/>
        <v>30.303030303030305</v>
      </c>
      <c r="O905" s="116">
        <f t="shared" si="298"/>
        <v>23.030303030303031</v>
      </c>
      <c r="P905" s="115">
        <f t="shared" si="299"/>
        <v>6.9444444444444446</v>
      </c>
      <c r="Q905" s="115">
        <f t="shared" si="300"/>
        <v>5.9444444444444446</v>
      </c>
      <c r="R905" s="121">
        <f t="shared" si="301"/>
        <v>4.6969696969696955</v>
      </c>
      <c r="S905" s="116">
        <f t="shared" si="302"/>
        <v>29.055555555555557</v>
      </c>
      <c r="T905" s="116">
        <f t="shared" si="303"/>
        <v>0.61290322580645162</v>
      </c>
      <c r="U905" s="115">
        <f t="shared" si="293"/>
        <v>169.21052631578948</v>
      </c>
      <c r="V905" s="115">
        <f t="shared" si="304"/>
        <v>1074.7368421052631</v>
      </c>
      <c r="W905">
        <f t="shared" si="294"/>
        <v>1</v>
      </c>
      <c r="X905">
        <f t="shared" si="295"/>
        <v>0</v>
      </c>
      <c r="Y905">
        <f t="shared" si="290"/>
        <v>16.5</v>
      </c>
      <c r="AA905" s="122">
        <f t="shared" si="291"/>
        <v>33.5</v>
      </c>
      <c r="AB905" s="123">
        <f t="shared" si="305"/>
        <v>5.583333333333333</v>
      </c>
      <c r="AC905" s="123">
        <f t="shared" si="306"/>
        <v>5</v>
      </c>
    </row>
    <row r="906" spans="1:29" x14ac:dyDescent="0.25">
      <c r="A906" s="7" t="s">
        <v>508</v>
      </c>
      <c r="B906" s="7" t="s">
        <v>509</v>
      </c>
      <c r="C906" s="7">
        <v>17</v>
      </c>
      <c r="D906" s="7">
        <v>10</v>
      </c>
      <c r="E906" s="7">
        <v>5.2</v>
      </c>
      <c r="F906" s="7">
        <v>52</v>
      </c>
      <c r="G906" s="116">
        <f t="shared" si="296"/>
        <v>40</v>
      </c>
      <c r="H906" s="7">
        <v>42</v>
      </c>
      <c r="I906" s="7" t="s">
        <v>260</v>
      </c>
      <c r="J906" s="130">
        <v>501</v>
      </c>
      <c r="K906" s="130"/>
      <c r="L906" s="115">
        <v>0</v>
      </c>
      <c r="M906" s="114">
        <f t="shared" si="307"/>
        <v>52</v>
      </c>
      <c r="N906" s="114">
        <f t="shared" si="297"/>
        <v>31.515151515151516</v>
      </c>
      <c r="O906" s="116">
        <f t="shared" si="298"/>
        <v>24.242424242424242</v>
      </c>
      <c r="P906" s="115">
        <f t="shared" si="299"/>
        <v>7.2222222222222223</v>
      </c>
      <c r="Q906" s="115">
        <f t="shared" si="300"/>
        <v>6.2222222222222223</v>
      </c>
      <c r="R906" s="121">
        <f t="shared" si="301"/>
        <v>10.484848484848484</v>
      </c>
      <c r="S906" s="116">
        <f t="shared" si="302"/>
        <v>35.777777777777779</v>
      </c>
      <c r="T906" s="116">
        <f t="shared" si="303"/>
        <v>0.625</v>
      </c>
      <c r="U906" s="115">
        <f t="shared" si="293"/>
        <v>164</v>
      </c>
      <c r="V906" s="115">
        <f t="shared" si="304"/>
        <v>1052</v>
      </c>
      <c r="W906">
        <f t="shared" si="294"/>
        <v>1</v>
      </c>
      <c r="X906">
        <f t="shared" si="295"/>
        <v>0</v>
      </c>
      <c r="Y906">
        <f t="shared" si="290"/>
        <v>16.5</v>
      </c>
      <c r="AA906" s="122">
        <f t="shared" si="291"/>
        <v>35.5</v>
      </c>
      <c r="AB906" s="123">
        <f t="shared" si="305"/>
        <v>5.916666666666667</v>
      </c>
      <c r="AC906" s="123">
        <f t="shared" si="306"/>
        <v>5</v>
      </c>
    </row>
    <row r="907" spans="1:29" x14ac:dyDescent="0.25">
      <c r="A907" s="7" t="s">
        <v>508</v>
      </c>
      <c r="B907" s="7" t="s">
        <v>509</v>
      </c>
      <c r="C907" s="7">
        <v>18</v>
      </c>
      <c r="D907" s="7">
        <v>7.5</v>
      </c>
      <c r="E907" s="7">
        <v>5.8</v>
      </c>
      <c r="F907" s="7">
        <v>43.5</v>
      </c>
      <c r="G907" s="116">
        <f t="shared" si="296"/>
        <v>31.5</v>
      </c>
      <c r="H907" s="7">
        <v>29</v>
      </c>
      <c r="I907" s="7" t="s">
        <v>260</v>
      </c>
      <c r="J907" s="130">
        <v>402</v>
      </c>
      <c r="K907" s="130"/>
      <c r="L907" s="115">
        <v>0</v>
      </c>
      <c r="M907" s="114">
        <f t="shared" si="307"/>
        <v>43.5</v>
      </c>
      <c r="N907" s="114">
        <f t="shared" si="297"/>
        <v>26.363636363636363</v>
      </c>
      <c r="O907" s="116">
        <f t="shared" si="298"/>
        <v>19.090909090909093</v>
      </c>
      <c r="P907" s="115">
        <f t="shared" si="299"/>
        <v>6.0416666666666661</v>
      </c>
      <c r="Q907" s="115">
        <f t="shared" si="300"/>
        <v>5.0416666666666661</v>
      </c>
      <c r="R907" s="121">
        <f t="shared" si="301"/>
        <v>2.6363636363636367</v>
      </c>
      <c r="S907" s="116">
        <f t="shared" si="302"/>
        <v>23.958333333333336</v>
      </c>
      <c r="T907" s="116">
        <f t="shared" si="303"/>
        <v>0.56756756756756754</v>
      </c>
      <c r="U907" s="115">
        <f t="shared" si="293"/>
        <v>190.71428571428572</v>
      </c>
      <c r="V907" s="115">
        <f t="shared" si="304"/>
        <v>1168.5714285714287</v>
      </c>
      <c r="W907">
        <f t="shared" si="294"/>
        <v>1</v>
      </c>
      <c r="X907">
        <f t="shared" si="295"/>
        <v>0</v>
      </c>
      <c r="Y907">
        <f t="shared" si="290"/>
        <v>12.375</v>
      </c>
      <c r="AA907" s="122">
        <f t="shared" si="291"/>
        <v>31.125</v>
      </c>
      <c r="AB907" s="123">
        <f t="shared" si="305"/>
        <v>5.1875</v>
      </c>
      <c r="AC907" s="123">
        <f t="shared" si="306"/>
        <v>5</v>
      </c>
    </row>
    <row r="908" spans="1:29" x14ac:dyDescent="0.25">
      <c r="A908" s="7" t="s">
        <v>508</v>
      </c>
      <c r="B908" s="7" t="s">
        <v>509</v>
      </c>
      <c r="C908" s="7">
        <v>19</v>
      </c>
      <c r="D908" s="7">
        <v>10</v>
      </c>
      <c r="E908" s="7">
        <v>5.3</v>
      </c>
      <c r="F908" s="7">
        <v>53</v>
      </c>
      <c r="G908" s="116">
        <f t="shared" si="296"/>
        <v>41</v>
      </c>
      <c r="H908" s="7">
        <v>43</v>
      </c>
      <c r="I908" s="7" t="s">
        <v>260</v>
      </c>
      <c r="J908" s="130">
        <v>502</v>
      </c>
      <c r="K908" s="130"/>
      <c r="L908" s="115">
        <v>0</v>
      </c>
      <c r="M908" s="114">
        <f t="shared" si="307"/>
        <v>53</v>
      </c>
      <c r="N908" s="114">
        <f t="shared" si="297"/>
        <v>32.121212121212125</v>
      </c>
      <c r="O908" s="116">
        <f t="shared" si="298"/>
        <v>24.848484848484851</v>
      </c>
      <c r="P908" s="115">
        <f t="shared" si="299"/>
        <v>7.3611111111111107</v>
      </c>
      <c r="Q908" s="115">
        <f t="shared" si="300"/>
        <v>6.3611111111111107</v>
      </c>
      <c r="R908" s="121">
        <f t="shared" si="301"/>
        <v>10.878787878787875</v>
      </c>
      <c r="S908" s="116">
        <f t="shared" si="302"/>
        <v>36.638888888888886</v>
      </c>
      <c r="T908" s="116">
        <f t="shared" si="303"/>
        <v>0.63076923076923075</v>
      </c>
      <c r="U908" s="115">
        <f t="shared" si="293"/>
        <v>161.58536585365857</v>
      </c>
      <c r="V908" s="115">
        <f t="shared" si="304"/>
        <v>1041.4634146341464</v>
      </c>
      <c r="W908">
        <f t="shared" si="294"/>
        <v>1</v>
      </c>
      <c r="X908">
        <f t="shared" si="295"/>
        <v>0</v>
      </c>
      <c r="Y908">
        <f t="shared" si="290"/>
        <v>16.5</v>
      </c>
      <c r="AA908" s="122">
        <f t="shared" si="291"/>
        <v>36.5</v>
      </c>
      <c r="AB908" s="123">
        <f t="shared" si="305"/>
        <v>6.083333333333333</v>
      </c>
      <c r="AC908" s="123">
        <f t="shared" si="306"/>
        <v>6</v>
      </c>
    </row>
    <row r="909" spans="1:29" x14ac:dyDescent="0.25">
      <c r="A909" s="7" t="s">
        <v>508</v>
      </c>
      <c r="B909" s="7" t="s">
        <v>509</v>
      </c>
      <c r="C909" s="7">
        <v>20</v>
      </c>
      <c r="D909" s="7">
        <v>10</v>
      </c>
      <c r="E909" s="7">
        <v>5.3</v>
      </c>
      <c r="F909" s="7">
        <v>53</v>
      </c>
      <c r="G909" s="116">
        <f t="shared" si="296"/>
        <v>41</v>
      </c>
      <c r="H909" s="7">
        <v>35</v>
      </c>
      <c r="I909" s="7" t="s">
        <v>260</v>
      </c>
      <c r="J909" s="130">
        <v>401</v>
      </c>
      <c r="K909" s="130"/>
      <c r="L909" s="115">
        <v>0</v>
      </c>
      <c r="M909" s="114">
        <f t="shared" si="307"/>
        <v>53</v>
      </c>
      <c r="N909" s="114">
        <f t="shared" si="297"/>
        <v>32.121212121212125</v>
      </c>
      <c r="O909" s="116">
        <f t="shared" si="298"/>
        <v>24.848484848484851</v>
      </c>
      <c r="P909" s="115">
        <f t="shared" si="299"/>
        <v>7.3611111111111107</v>
      </c>
      <c r="Q909" s="115">
        <f t="shared" si="300"/>
        <v>6.3611111111111107</v>
      </c>
      <c r="R909" s="121">
        <f t="shared" si="301"/>
        <v>2.8787878787878753</v>
      </c>
      <c r="S909" s="116">
        <f t="shared" si="302"/>
        <v>28.638888888888889</v>
      </c>
      <c r="T909" s="116">
        <f t="shared" si="303"/>
        <v>0.63076923076923075</v>
      </c>
      <c r="U909" s="115">
        <f t="shared" si="293"/>
        <v>161.58536585365857</v>
      </c>
      <c r="V909" s="115">
        <f t="shared" si="304"/>
        <v>1041.4634146341464</v>
      </c>
      <c r="W909">
        <f t="shared" si="294"/>
        <v>1</v>
      </c>
      <c r="X909">
        <f t="shared" si="295"/>
        <v>0</v>
      </c>
      <c r="Y909">
        <f t="shared" si="290"/>
        <v>16.5</v>
      </c>
      <c r="AA909" s="122">
        <f t="shared" si="291"/>
        <v>36.5</v>
      </c>
      <c r="AB909" s="123">
        <f t="shared" si="305"/>
        <v>6.083333333333333</v>
      </c>
      <c r="AC909" s="123">
        <f t="shared" si="306"/>
        <v>6</v>
      </c>
    </row>
    <row r="910" spans="1:29" x14ac:dyDescent="0.25">
      <c r="A910" s="7" t="s">
        <v>508</v>
      </c>
      <c r="B910" s="7" t="s">
        <v>509</v>
      </c>
      <c r="C910" s="7">
        <v>21</v>
      </c>
      <c r="D910" s="7">
        <v>10</v>
      </c>
      <c r="E910" s="7">
        <v>5.3</v>
      </c>
      <c r="F910" s="7">
        <v>53</v>
      </c>
      <c r="G910" s="116">
        <f t="shared" si="296"/>
        <v>41</v>
      </c>
      <c r="H910" s="129">
        <f>+G910/1.2</f>
        <v>34.166666666666671</v>
      </c>
      <c r="I910" s="7" t="s">
        <v>260</v>
      </c>
      <c r="J910" s="130"/>
      <c r="K910" s="130" t="s">
        <v>510</v>
      </c>
      <c r="L910" s="115">
        <v>0</v>
      </c>
      <c r="M910" s="114">
        <f t="shared" si="307"/>
        <v>53</v>
      </c>
      <c r="N910" s="114">
        <f t="shared" si="297"/>
        <v>32.121212121212125</v>
      </c>
      <c r="O910" s="116">
        <f t="shared" si="298"/>
        <v>24.848484848484851</v>
      </c>
      <c r="P910" s="115">
        <f t="shared" si="299"/>
        <v>7.3611111111111107</v>
      </c>
      <c r="Q910" s="115">
        <f t="shared" si="300"/>
        <v>6.3611111111111107</v>
      </c>
      <c r="R910" s="121">
        <f t="shared" si="301"/>
        <v>2.0454545454545467</v>
      </c>
      <c r="S910" s="116">
        <f t="shared" si="302"/>
        <v>27.805555555555561</v>
      </c>
      <c r="T910" s="116">
        <f t="shared" si="303"/>
        <v>0.63076923076923075</v>
      </c>
      <c r="U910" s="115">
        <f t="shared" si="293"/>
        <v>161.58536585365857</v>
      </c>
      <c r="V910" s="115">
        <f t="shared" si="304"/>
        <v>1041.4634146341464</v>
      </c>
      <c r="W910">
        <f t="shared" si="294"/>
        <v>1</v>
      </c>
      <c r="X910">
        <f t="shared" si="295"/>
        <v>0</v>
      </c>
      <c r="Y910">
        <f t="shared" si="290"/>
        <v>16.5</v>
      </c>
      <c r="AA910" s="122">
        <f t="shared" si="291"/>
        <v>36.5</v>
      </c>
      <c r="AB910" s="123">
        <f t="shared" si="305"/>
        <v>6.083333333333333</v>
      </c>
      <c r="AC910" s="123">
        <f t="shared" si="306"/>
        <v>6</v>
      </c>
    </row>
    <row r="911" spans="1:29" x14ac:dyDescent="0.25">
      <c r="A911" s="7" t="s">
        <v>508</v>
      </c>
      <c r="B911" s="7" t="s">
        <v>509</v>
      </c>
      <c r="C911" s="7">
        <v>22</v>
      </c>
      <c r="D911" s="7">
        <v>10</v>
      </c>
      <c r="E911" s="7">
        <v>5</v>
      </c>
      <c r="F911" s="7">
        <v>50</v>
      </c>
      <c r="G911" s="116">
        <f t="shared" si="296"/>
        <v>38</v>
      </c>
      <c r="H911" s="7">
        <v>39</v>
      </c>
      <c r="I911" s="7" t="s">
        <v>260</v>
      </c>
      <c r="J911" s="130">
        <v>201</v>
      </c>
      <c r="K911" s="130"/>
      <c r="L911" s="115">
        <v>0</v>
      </c>
      <c r="M911" s="114">
        <f t="shared" si="307"/>
        <v>50</v>
      </c>
      <c r="N911" s="114">
        <f t="shared" si="297"/>
        <v>30.303030303030305</v>
      </c>
      <c r="O911" s="116">
        <f t="shared" si="298"/>
        <v>23.030303030303031</v>
      </c>
      <c r="P911" s="115">
        <f t="shared" si="299"/>
        <v>6.9444444444444446</v>
      </c>
      <c r="Q911" s="115">
        <f t="shared" si="300"/>
        <v>5.9444444444444446</v>
      </c>
      <c r="R911" s="121">
        <f t="shared" si="301"/>
        <v>8.6969696969696955</v>
      </c>
      <c r="S911" s="116">
        <f t="shared" si="302"/>
        <v>33.055555555555557</v>
      </c>
      <c r="T911" s="116">
        <f t="shared" si="303"/>
        <v>0.61290322580645162</v>
      </c>
      <c r="U911" s="115">
        <f t="shared" si="293"/>
        <v>169.21052631578948</v>
      </c>
      <c r="V911" s="115">
        <f t="shared" si="304"/>
        <v>1074.7368421052631</v>
      </c>
      <c r="W911">
        <f t="shared" si="294"/>
        <v>1</v>
      </c>
      <c r="X911">
        <f t="shared" si="295"/>
        <v>0</v>
      </c>
      <c r="Y911">
        <f t="shared" si="290"/>
        <v>16.5</v>
      </c>
      <c r="AA911" s="122">
        <f t="shared" si="291"/>
        <v>33.5</v>
      </c>
      <c r="AB911" s="123">
        <f t="shared" si="305"/>
        <v>5.583333333333333</v>
      </c>
      <c r="AC911" s="123">
        <f t="shared" si="306"/>
        <v>5</v>
      </c>
    </row>
    <row r="912" spans="1:29" x14ac:dyDescent="0.25">
      <c r="A912" s="7" t="s">
        <v>508</v>
      </c>
      <c r="B912" s="7" t="s">
        <v>509</v>
      </c>
      <c r="C912" s="7">
        <v>23</v>
      </c>
      <c r="D912" s="7">
        <v>10</v>
      </c>
      <c r="E912" s="7">
        <v>5.0999999999999996</v>
      </c>
      <c r="F912" s="7">
        <v>51</v>
      </c>
      <c r="G912" s="116">
        <f t="shared" si="296"/>
        <v>39</v>
      </c>
      <c r="H912" s="129">
        <f t="shared" ref="H912:H914" si="308">+G912/1.2</f>
        <v>32.5</v>
      </c>
      <c r="I912" s="7" t="s">
        <v>260</v>
      </c>
      <c r="J912" s="130"/>
      <c r="K912" s="130" t="s">
        <v>511</v>
      </c>
      <c r="L912" s="115">
        <v>0</v>
      </c>
      <c r="M912" s="114">
        <f t="shared" si="307"/>
        <v>51</v>
      </c>
      <c r="N912" s="114">
        <f t="shared" si="297"/>
        <v>30.90909090909091</v>
      </c>
      <c r="O912" s="116">
        <f t="shared" si="298"/>
        <v>23.636363636363637</v>
      </c>
      <c r="P912" s="115">
        <f t="shared" si="299"/>
        <v>7.083333333333333</v>
      </c>
      <c r="Q912" s="115">
        <f t="shared" si="300"/>
        <v>6.083333333333333</v>
      </c>
      <c r="R912" s="121">
        <f t="shared" si="301"/>
        <v>1.5909090909090899</v>
      </c>
      <c r="S912" s="116">
        <f t="shared" si="302"/>
        <v>26.416666666666668</v>
      </c>
      <c r="T912" s="116">
        <f t="shared" si="303"/>
        <v>0.61904761904761907</v>
      </c>
      <c r="U912" s="115">
        <f t="shared" si="293"/>
        <v>166.53846153846155</v>
      </c>
      <c r="V912" s="115">
        <f t="shared" si="304"/>
        <v>1063.0769230769231</v>
      </c>
      <c r="W912">
        <f t="shared" si="294"/>
        <v>1</v>
      </c>
      <c r="X912">
        <f t="shared" si="295"/>
        <v>0</v>
      </c>
      <c r="Y912">
        <f t="shared" si="290"/>
        <v>16.5</v>
      </c>
      <c r="AA912" s="122">
        <f t="shared" si="291"/>
        <v>34.5</v>
      </c>
      <c r="AB912" s="123">
        <f t="shared" si="305"/>
        <v>5.75</v>
      </c>
      <c r="AC912" s="123">
        <f t="shared" si="306"/>
        <v>5</v>
      </c>
    </row>
    <row r="913" spans="1:29" x14ac:dyDescent="0.25">
      <c r="A913" s="7" t="s">
        <v>508</v>
      </c>
      <c r="B913" s="7" t="s">
        <v>509</v>
      </c>
      <c r="C913" s="7">
        <v>24</v>
      </c>
      <c r="D913" s="7">
        <v>10</v>
      </c>
      <c r="E913" s="7">
        <v>5.0999999999999996</v>
      </c>
      <c r="F913" s="7">
        <v>51</v>
      </c>
      <c r="G913" s="116">
        <f t="shared" si="296"/>
        <v>39</v>
      </c>
      <c r="H913" s="129">
        <f t="shared" si="308"/>
        <v>32.5</v>
      </c>
      <c r="I913" s="7" t="s">
        <v>260</v>
      </c>
      <c r="J913" s="130"/>
      <c r="K913" s="130" t="s">
        <v>511</v>
      </c>
      <c r="L913" s="115">
        <v>0</v>
      </c>
      <c r="M913" s="114">
        <f t="shared" si="307"/>
        <v>51</v>
      </c>
      <c r="N913" s="114">
        <f t="shared" si="297"/>
        <v>30.90909090909091</v>
      </c>
      <c r="O913" s="116">
        <f t="shared" si="298"/>
        <v>23.636363636363637</v>
      </c>
      <c r="P913" s="115">
        <f t="shared" si="299"/>
        <v>7.083333333333333</v>
      </c>
      <c r="Q913" s="115">
        <f t="shared" si="300"/>
        <v>6.083333333333333</v>
      </c>
      <c r="R913" s="121">
        <f t="shared" si="301"/>
        <v>1.5909090909090899</v>
      </c>
      <c r="S913" s="116">
        <f t="shared" si="302"/>
        <v>26.416666666666668</v>
      </c>
      <c r="T913" s="116">
        <f t="shared" si="303"/>
        <v>0.61904761904761907</v>
      </c>
      <c r="U913" s="115">
        <f t="shared" si="293"/>
        <v>166.53846153846155</v>
      </c>
      <c r="V913" s="115">
        <f t="shared" si="304"/>
        <v>1063.0769230769231</v>
      </c>
      <c r="W913">
        <f t="shared" si="294"/>
        <v>1</v>
      </c>
      <c r="X913">
        <f t="shared" si="295"/>
        <v>0</v>
      </c>
      <c r="Y913">
        <f t="shared" si="290"/>
        <v>16.5</v>
      </c>
      <c r="AA913" s="122">
        <f t="shared" si="291"/>
        <v>34.5</v>
      </c>
      <c r="AB913" s="123">
        <f t="shared" si="305"/>
        <v>5.75</v>
      </c>
      <c r="AC913" s="123">
        <f t="shared" si="306"/>
        <v>5</v>
      </c>
    </row>
    <row r="914" spans="1:29" x14ac:dyDescent="0.25">
      <c r="A914" s="7" t="s">
        <v>508</v>
      </c>
      <c r="B914" s="7" t="s">
        <v>509</v>
      </c>
      <c r="C914" s="7">
        <v>25</v>
      </c>
      <c r="D914" s="7">
        <v>7.4</v>
      </c>
      <c r="E914" s="7">
        <v>5.5</v>
      </c>
      <c r="F914" s="7">
        <v>40.700000000000003</v>
      </c>
      <c r="G914" s="116">
        <f t="shared" si="296"/>
        <v>28.700000000000003</v>
      </c>
      <c r="H914" s="129">
        <f t="shared" si="308"/>
        <v>23.916666666666671</v>
      </c>
      <c r="I914" s="7" t="s">
        <v>260</v>
      </c>
      <c r="J914" s="130"/>
      <c r="K914" s="130" t="s">
        <v>511</v>
      </c>
      <c r="L914" s="115">
        <v>0</v>
      </c>
      <c r="M914" s="114">
        <f t="shared" si="307"/>
        <v>40.700000000000003</v>
      </c>
      <c r="N914" s="114">
        <f t="shared" si="297"/>
        <v>24.666666666666671</v>
      </c>
      <c r="O914" s="116">
        <f t="shared" si="298"/>
        <v>17.393939393939398</v>
      </c>
      <c r="P914" s="115">
        <f t="shared" si="299"/>
        <v>5.6527777777777777</v>
      </c>
      <c r="Q914" s="115">
        <f t="shared" si="300"/>
        <v>4.6527777777777777</v>
      </c>
      <c r="R914" s="121">
        <f t="shared" si="301"/>
        <v>-0.75</v>
      </c>
      <c r="S914" s="116">
        <f t="shared" si="302"/>
        <v>19.263888888888893</v>
      </c>
      <c r="T914" s="116">
        <f t="shared" si="303"/>
        <v>0.54459203036053139</v>
      </c>
      <c r="U914" s="115">
        <f t="shared" si="293"/>
        <v>202.97909407665503</v>
      </c>
      <c r="V914" s="115">
        <f t="shared" si="304"/>
        <v>1222.0905923344947</v>
      </c>
      <c r="W914">
        <f t="shared" si="294"/>
        <v>1</v>
      </c>
      <c r="X914">
        <f t="shared" si="295"/>
        <v>0</v>
      </c>
      <c r="Y914">
        <f t="shared" si="290"/>
        <v>12.209999999999999</v>
      </c>
      <c r="AA914" s="122">
        <f t="shared" si="291"/>
        <v>28.490000000000002</v>
      </c>
      <c r="AB914" s="123">
        <f t="shared" si="305"/>
        <v>4.748333333333334</v>
      </c>
      <c r="AC914" s="123">
        <f t="shared" si="306"/>
        <v>4</v>
      </c>
    </row>
    <row r="915" spans="1:29" x14ac:dyDescent="0.25">
      <c r="A915" s="7" t="s">
        <v>508</v>
      </c>
      <c r="B915" s="7" t="s">
        <v>509</v>
      </c>
      <c r="C915" s="7">
        <v>26</v>
      </c>
      <c r="D915" s="7">
        <v>10</v>
      </c>
      <c r="E915" s="7">
        <v>4.9000000000000004</v>
      </c>
      <c r="F915" s="7">
        <v>49</v>
      </c>
      <c r="G915" s="116">
        <f t="shared" si="296"/>
        <v>37</v>
      </c>
      <c r="H915" s="7">
        <v>41</v>
      </c>
      <c r="I915" s="7" t="s">
        <v>260</v>
      </c>
      <c r="J915" s="130">
        <v>302</v>
      </c>
      <c r="K915" s="130"/>
      <c r="L915" s="115">
        <v>0</v>
      </c>
      <c r="M915" s="114">
        <f t="shared" si="307"/>
        <v>49</v>
      </c>
      <c r="N915" s="114">
        <f t="shared" si="297"/>
        <v>29.696969696969699</v>
      </c>
      <c r="O915" s="116">
        <f t="shared" si="298"/>
        <v>22.424242424242426</v>
      </c>
      <c r="P915" s="115">
        <f t="shared" si="299"/>
        <v>6.8055555555555554</v>
      </c>
      <c r="Q915" s="115">
        <f t="shared" si="300"/>
        <v>5.8055555555555554</v>
      </c>
      <c r="R915" s="121">
        <f t="shared" si="301"/>
        <v>11.303030303030301</v>
      </c>
      <c r="S915" s="116">
        <f t="shared" si="302"/>
        <v>35.194444444444443</v>
      </c>
      <c r="T915" s="116">
        <f t="shared" si="303"/>
        <v>0.60655737704918034</v>
      </c>
      <c r="U915" s="115">
        <f t="shared" si="293"/>
        <v>172.02702702702703</v>
      </c>
      <c r="V915" s="115">
        <f t="shared" si="304"/>
        <v>1087.0270270270271</v>
      </c>
      <c r="W915">
        <f t="shared" si="294"/>
        <v>1</v>
      </c>
      <c r="X915">
        <f t="shared" si="295"/>
        <v>0</v>
      </c>
      <c r="Y915">
        <f t="shared" si="290"/>
        <v>16.5</v>
      </c>
      <c r="AA915" s="122">
        <f t="shared" si="291"/>
        <v>32.5</v>
      </c>
      <c r="AB915" s="123">
        <f t="shared" si="305"/>
        <v>5.416666666666667</v>
      </c>
      <c r="AC915" s="123">
        <f t="shared" si="306"/>
        <v>5</v>
      </c>
    </row>
    <row r="916" spans="1:29" x14ac:dyDescent="0.25">
      <c r="A916" s="7" t="s">
        <v>508</v>
      </c>
      <c r="B916" s="7" t="s">
        <v>509</v>
      </c>
      <c r="C916" s="7">
        <v>27</v>
      </c>
      <c r="D916" s="7">
        <v>10</v>
      </c>
      <c r="E916" s="7">
        <v>5.2</v>
      </c>
      <c r="F916" s="7">
        <v>52</v>
      </c>
      <c r="G916" s="116">
        <f t="shared" si="296"/>
        <v>40</v>
      </c>
      <c r="H916" s="7">
        <v>37</v>
      </c>
      <c r="I916" s="7" t="s">
        <v>260</v>
      </c>
      <c r="J916" s="130">
        <v>102</v>
      </c>
      <c r="K916" s="130"/>
      <c r="L916" s="115">
        <v>0</v>
      </c>
      <c r="M916" s="114">
        <f t="shared" si="307"/>
        <v>52</v>
      </c>
      <c r="N916" s="114">
        <f t="shared" si="297"/>
        <v>31.515151515151516</v>
      </c>
      <c r="O916" s="116">
        <f t="shared" si="298"/>
        <v>24.242424242424242</v>
      </c>
      <c r="P916" s="115">
        <f t="shared" si="299"/>
        <v>7.2222222222222223</v>
      </c>
      <c r="Q916" s="115">
        <f t="shared" si="300"/>
        <v>6.2222222222222223</v>
      </c>
      <c r="R916" s="121">
        <f t="shared" si="301"/>
        <v>5.4848484848484844</v>
      </c>
      <c r="S916" s="116">
        <f t="shared" si="302"/>
        <v>30.777777777777779</v>
      </c>
      <c r="T916" s="116">
        <f t="shared" si="303"/>
        <v>0.625</v>
      </c>
      <c r="U916" s="115">
        <f t="shared" si="293"/>
        <v>164</v>
      </c>
      <c r="V916" s="115">
        <f t="shared" si="304"/>
        <v>1052</v>
      </c>
      <c r="W916">
        <f t="shared" si="294"/>
        <v>1</v>
      </c>
      <c r="X916">
        <f t="shared" si="295"/>
        <v>0</v>
      </c>
      <c r="Y916">
        <f t="shared" si="290"/>
        <v>16.5</v>
      </c>
      <c r="AA916" s="122">
        <f t="shared" si="291"/>
        <v>35.5</v>
      </c>
      <c r="AB916" s="123">
        <f t="shared" si="305"/>
        <v>5.916666666666667</v>
      </c>
      <c r="AC916" s="123">
        <f t="shared" si="306"/>
        <v>5</v>
      </c>
    </row>
    <row r="917" spans="1:29" x14ac:dyDescent="0.25">
      <c r="A917" s="7" t="s">
        <v>508</v>
      </c>
      <c r="B917" s="7" t="s">
        <v>509</v>
      </c>
      <c r="C917" s="7">
        <v>28</v>
      </c>
      <c r="D917" s="7">
        <v>10</v>
      </c>
      <c r="E917" s="7">
        <v>5.3</v>
      </c>
      <c r="F917" s="7">
        <v>53</v>
      </c>
      <c r="G917" s="116">
        <f t="shared" si="296"/>
        <v>41</v>
      </c>
      <c r="H917" s="7">
        <v>39</v>
      </c>
      <c r="I917" s="7" t="s">
        <v>260</v>
      </c>
      <c r="J917" s="130">
        <v>301</v>
      </c>
      <c r="K917" s="130"/>
      <c r="L917" s="115">
        <v>0</v>
      </c>
      <c r="M917" s="114">
        <f t="shared" si="307"/>
        <v>53</v>
      </c>
      <c r="N917" s="114">
        <f t="shared" si="297"/>
        <v>32.121212121212125</v>
      </c>
      <c r="O917" s="116">
        <f t="shared" si="298"/>
        <v>24.848484848484851</v>
      </c>
      <c r="P917" s="115">
        <f t="shared" si="299"/>
        <v>7.3611111111111107</v>
      </c>
      <c r="Q917" s="115">
        <f t="shared" si="300"/>
        <v>6.3611111111111107</v>
      </c>
      <c r="R917" s="121">
        <f t="shared" si="301"/>
        <v>6.8787878787878753</v>
      </c>
      <c r="S917" s="116">
        <f t="shared" si="302"/>
        <v>32.638888888888886</v>
      </c>
      <c r="T917" s="116">
        <f t="shared" si="303"/>
        <v>0.63076923076923075</v>
      </c>
      <c r="U917" s="115">
        <f t="shared" si="293"/>
        <v>161.58536585365857</v>
      </c>
      <c r="V917" s="115">
        <f t="shared" si="304"/>
        <v>1041.4634146341464</v>
      </c>
      <c r="W917">
        <f t="shared" si="294"/>
        <v>1</v>
      </c>
      <c r="X917">
        <f t="shared" si="295"/>
        <v>0</v>
      </c>
      <c r="Y917">
        <f t="shared" si="290"/>
        <v>16.5</v>
      </c>
      <c r="AA917" s="122">
        <f t="shared" si="291"/>
        <v>36.5</v>
      </c>
      <c r="AB917" s="123">
        <f t="shared" si="305"/>
        <v>6.083333333333333</v>
      </c>
      <c r="AC917" s="123">
        <f t="shared" si="306"/>
        <v>6</v>
      </c>
    </row>
    <row r="918" spans="1:29" x14ac:dyDescent="0.25">
      <c r="A918" s="7" t="s">
        <v>508</v>
      </c>
      <c r="B918" s="7" t="s">
        <v>509</v>
      </c>
      <c r="C918" s="7">
        <v>29</v>
      </c>
      <c r="D918" s="7">
        <v>10</v>
      </c>
      <c r="E918" s="7">
        <v>5.3</v>
      </c>
      <c r="F918" s="7">
        <v>53</v>
      </c>
      <c r="G918" s="116">
        <f t="shared" si="296"/>
        <v>41</v>
      </c>
      <c r="H918" s="7">
        <v>45</v>
      </c>
      <c r="I918" s="7" t="s">
        <v>260</v>
      </c>
      <c r="J918" s="130">
        <v>101</v>
      </c>
      <c r="K918" s="130"/>
      <c r="L918" s="115">
        <v>0</v>
      </c>
      <c r="M918" s="114">
        <f t="shared" si="307"/>
        <v>53</v>
      </c>
      <c r="N918" s="114">
        <f t="shared" si="297"/>
        <v>32.121212121212125</v>
      </c>
      <c r="O918" s="116">
        <f t="shared" si="298"/>
        <v>24.848484848484851</v>
      </c>
      <c r="P918" s="115">
        <f t="shared" si="299"/>
        <v>7.3611111111111107</v>
      </c>
      <c r="Q918" s="115">
        <f t="shared" si="300"/>
        <v>6.3611111111111107</v>
      </c>
      <c r="R918" s="121">
        <f t="shared" si="301"/>
        <v>12.878787878787875</v>
      </c>
      <c r="S918" s="116">
        <f t="shared" si="302"/>
        <v>38.638888888888886</v>
      </c>
      <c r="T918" s="116">
        <f t="shared" si="303"/>
        <v>0.63076923076923075</v>
      </c>
      <c r="U918" s="115">
        <f t="shared" si="293"/>
        <v>161.58536585365857</v>
      </c>
      <c r="V918" s="115">
        <f t="shared" si="304"/>
        <v>1041.4634146341464</v>
      </c>
      <c r="W918">
        <f t="shared" si="294"/>
        <v>1</v>
      </c>
      <c r="X918">
        <f t="shared" si="295"/>
        <v>0</v>
      </c>
      <c r="Y918">
        <f t="shared" si="290"/>
        <v>16.5</v>
      </c>
      <c r="AA918" s="122">
        <f t="shared" si="291"/>
        <v>36.5</v>
      </c>
      <c r="AB918" s="123">
        <f t="shared" si="305"/>
        <v>6.083333333333333</v>
      </c>
      <c r="AC918" s="123">
        <f t="shared" si="306"/>
        <v>6</v>
      </c>
    </row>
    <row r="919" spans="1:29" x14ac:dyDescent="0.25">
      <c r="A919" s="7" t="s">
        <v>508</v>
      </c>
      <c r="B919" s="7" t="s">
        <v>509</v>
      </c>
      <c r="C919" s="7">
        <v>30</v>
      </c>
      <c r="D919" s="7">
        <v>10</v>
      </c>
      <c r="E919" s="7">
        <v>5.0999999999999996</v>
      </c>
      <c r="F919" s="7">
        <v>51</v>
      </c>
      <c r="G919" s="116">
        <f t="shared" si="296"/>
        <v>39</v>
      </c>
      <c r="H919" s="7">
        <v>45</v>
      </c>
      <c r="I919" s="7" t="s">
        <v>260</v>
      </c>
      <c r="J919" s="130">
        <v>802</v>
      </c>
      <c r="K919" s="130"/>
      <c r="L919" s="115">
        <v>0</v>
      </c>
      <c r="M919" s="114">
        <f t="shared" si="307"/>
        <v>51</v>
      </c>
      <c r="N919" s="114">
        <f t="shared" si="297"/>
        <v>30.90909090909091</v>
      </c>
      <c r="O919" s="116">
        <f t="shared" si="298"/>
        <v>23.636363636363637</v>
      </c>
      <c r="P919" s="115">
        <f t="shared" si="299"/>
        <v>7.083333333333333</v>
      </c>
      <c r="Q919" s="115">
        <f t="shared" si="300"/>
        <v>6.083333333333333</v>
      </c>
      <c r="R919" s="121">
        <f t="shared" si="301"/>
        <v>14.09090909090909</v>
      </c>
      <c r="S919" s="116">
        <f t="shared" si="302"/>
        <v>38.916666666666664</v>
      </c>
      <c r="T919" s="116">
        <f t="shared" si="303"/>
        <v>0.61904761904761907</v>
      </c>
      <c r="U919" s="115">
        <f t="shared" si="293"/>
        <v>166.53846153846155</v>
      </c>
      <c r="V919" s="115">
        <f t="shared" si="304"/>
        <v>1063.0769230769231</v>
      </c>
      <c r="W919">
        <f t="shared" si="294"/>
        <v>1</v>
      </c>
      <c r="X919">
        <f t="shared" si="295"/>
        <v>0</v>
      </c>
      <c r="Y919">
        <f t="shared" si="290"/>
        <v>16.5</v>
      </c>
      <c r="AA919" s="122">
        <f t="shared" si="291"/>
        <v>34.5</v>
      </c>
      <c r="AB919" s="123">
        <f t="shared" si="305"/>
        <v>5.75</v>
      </c>
      <c r="AC919" s="123">
        <f t="shared" si="306"/>
        <v>5</v>
      </c>
    </row>
    <row r="920" spans="1:29" x14ac:dyDescent="0.25">
      <c r="A920" s="7" t="s">
        <v>508</v>
      </c>
      <c r="B920" s="7" t="s">
        <v>509</v>
      </c>
      <c r="C920" s="7">
        <v>31</v>
      </c>
      <c r="D920" s="7">
        <v>10</v>
      </c>
      <c r="E920" s="7">
        <v>5.0999999999999996</v>
      </c>
      <c r="F920" s="7">
        <v>51</v>
      </c>
      <c r="G920" s="116">
        <f t="shared" si="296"/>
        <v>39</v>
      </c>
      <c r="H920" s="7">
        <v>28</v>
      </c>
      <c r="I920" s="7" t="s">
        <v>260</v>
      </c>
      <c r="J920" s="130" t="s">
        <v>270</v>
      </c>
      <c r="K920" s="130"/>
      <c r="L920" s="115">
        <v>0</v>
      </c>
      <c r="M920" s="114">
        <f t="shared" si="307"/>
        <v>51</v>
      </c>
      <c r="N920" s="114">
        <f t="shared" si="297"/>
        <v>30.90909090909091</v>
      </c>
      <c r="O920" s="116">
        <f t="shared" si="298"/>
        <v>23.636363636363637</v>
      </c>
      <c r="P920" s="115">
        <f t="shared" si="299"/>
        <v>7.083333333333333</v>
      </c>
      <c r="Q920" s="115">
        <f t="shared" si="300"/>
        <v>6.083333333333333</v>
      </c>
      <c r="R920" s="121">
        <f t="shared" si="301"/>
        <v>-2.9090909090909101</v>
      </c>
      <c r="S920" s="116">
        <f t="shared" si="302"/>
        <v>21.916666666666668</v>
      </c>
      <c r="T920" s="116">
        <f t="shared" si="303"/>
        <v>0.61904761904761907</v>
      </c>
      <c r="U920" s="115">
        <f t="shared" si="293"/>
        <v>166.53846153846155</v>
      </c>
      <c r="V920" s="115">
        <f t="shared" si="304"/>
        <v>1063.0769230769231</v>
      </c>
      <c r="W920">
        <f t="shared" si="294"/>
        <v>1</v>
      </c>
      <c r="X920">
        <f t="shared" si="295"/>
        <v>0</v>
      </c>
      <c r="Y920">
        <f t="shared" si="290"/>
        <v>16.5</v>
      </c>
      <c r="AA920" s="122">
        <f t="shared" si="291"/>
        <v>34.5</v>
      </c>
      <c r="AB920" s="123">
        <f t="shared" si="305"/>
        <v>5.75</v>
      </c>
      <c r="AC920" s="123">
        <f t="shared" si="306"/>
        <v>5</v>
      </c>
    </row>
    <row r="921" spans="1:29" x14ac:dyDescent="0.25">
      <c r="A921" s="7" t="s">
        <v>508</v>
      </c>
      <c r="B921" s="7" t="s">
        <v>509</v>
      </c>
      <c r="C921" s="7">
        <v>32</v>
      </c>
      <c r="D921" s="7">
        <v>10</v>
      </c>
      <c r="E921" s="7">
        <v>5.0999999999999996</v>
      </c>
      <c r="F921" s="7">
        <v>51</v>
      </c>
      <c r="G921" s="116">
        <f t="shared" si="296"/>
        <v>39</v>
      </c>
      <c r="H921" s="7">
        <v>29</v>
      </c>
      <c r="I921" s="7" t="s">
        <v>260</v>
      </c>
      <c r="J921" s="130" t="s">
        <v>268</v>
      </c>
      <c r="K921" s="130"/>
      <c r="L921" s="115">
        <v>0</v>
      </c>
      <c r="M921" s="114">
        <f t="shared" si="307"/>
        <v>51</v>
      </c>
      <c r="N921" s="114">
        <f t="shared" si="297"/>
        <v>30.90909090909091</v>
      </c>
      <c r="O921" s="116">
        <f t="shared" si="298"/>
        <v>23.636363636363637</v>
      </c>
      <c r="P921" s="115">
        <f t="shared" si="299"/>
        <v>7.083333333333333</v>
      </c>
      <c r="Q921" s="115">
        <f t="shared" si="300"/>
        <v>6.083333333333333</v>
      </c>
      <c r="R921" s="121">
        <f t="shared" si="301"/>
        <v>-1.9090909090909101</v>
      </c>
      <c r="S921" s="116">
        <f t="shared" si="302"/>
        <v>22.916666666666668</v>
      </c>
      <c r="T921" s="116">
        <f t="shared" si="303"/>
        <v>0.61904761904761907</v>
      </c>
      <c r="U921" s="115">
        <f t="shared" si="293"/>
        <v>166.53846153846155</v>
      </c>
      <c r="V921" s="115">
        <f t="shared" si="304"/>
        <v>1063.0769230769231</v>
      </c>
      <c r="W921">
        <f t="shared" si="294"/>
        <v>1</v>
      </c>
      <c r="X921">
        <f t="shared" si="295"/>
        <v>0</v>
      </c>
      <c r="Y921">
        <f t="shared" si="290"/>
        <v>16.5</v>
      </c>
      <c r="AA921" s="122">
        <f t="shared" si="291"/>
        <v>34.5</v>
      </c>
      <c r="AB921" s="123">
        <f t="shared" si="305"/>
        <v>5.75</v>
      </c>
      <c r="AC921" s="123">
        <f t="shared" si="306"/>
        <v>5</v>
      </c>
    </row>
    <row r="922" spans="1:29" x14ac:dyDescent="0.25">
      <c r="A922" s="7" t="s">
        <v>508</v>
      </c>
      <c r="B922" s="7" t="s">
        <v>509</v>
      </c>
      <c r="C922" s="7">
        <v>33</v>
      </c>
      <c r="D922" s="7">
        <v>10</v>
      </c>
      <c r="E922" s="7">
        <v>5.3</v>
      </c>
      <c r="F922" s="7">
        <v>53</v>
      </c>
      <c r="G922" s="116">
        <f t="shared" si="296"/>
        <v>41</v>
      </c>
      <c r="H922" s="129">
        <f t="shared" ref="H922:H923" si="309">+G922/1.2</f>
        <v>34.166666666666671</v>
      </c>
      <c r="I922" s="7" t="s">
        <v>260</v>
      </c>
      <c r="J922" s="130"/>
      <c r="K922" s="130" t="s">
        <v>512</v>
      </c>
      <c r="L922" s="115">
        <v>0</v>
      </c>
      <c r="M922" s="114">
        <f t="shared" si="307"/>
        <v>53</v>
      </c>
      <c r="N922" s="114">
        <f t="shared" si="297"/>
        <v>32.121212121212125</v>
      </c>
      <c r="O922" s="116">
        <f t="shared" si="298"/>
        <v>24.848484848484851</v>
      </c>
      <c r="P922" s="115">
        <f t="shared" si="299"/>
        <v>7.3611111111111107</v>
      </c>
      <c r="Q922" s="115">
        <f t="shared" si="300"/>
        <v>6.3611111111111107</v>
      </c>
      <c r="R922" s="121">
        <f t="shared" si="301"/>
        <v>2.0454545454545467</v>
      </c>
      <c r="S922" s="116">
        <f t="shared" si="302"/>
        <v>27.805555555555561</v>
      </c>
      <c r="T922" s="116">
        <f t="shared" si="303"/>
        <v>0.63076923076923075</v>
      </c>
      <c r="U922" s="115">
        <f t="shared" si="293"/>
        <v>161.58536585365857</v>
      </c>
      <c r="V922" s="115">
        <f t="shared" si="304"/>
        <v>1041.4634146341464</v>
      </c>
      <c r="W922">
        <f t="shared" si="294"/>
        <v>1</v>
      </c>
      <c r="X922">
        <f t="shared" si="295"/>
        <v>0</v>
      </c>
      <c r="Y922">
        <f t="shared" si="290"/>
        <v>16.5</v>
      </c>
      <c r="AA922" s="122">
        <f t="shared" si="291"/>
        <v>36.5</v>
      </c>
      <c r="AB922" s="123">
        <f t="shared" si="305"/>
        <v>6.083333333333333</v>
      </c>
      <c r="AC922" s="123">
        <f t="shared" si="306"/>
        <v>6</v>
      </c>
    </row>
    <row r="923" spans="1:29" x14ac:dyDescent="0.25">
      <c r="A923" s="7" t="s">
        <v>508</v>
      </c>
      <c r="B923" s="7" t="s">
        <v>509</v>
      </c>
      <c r="C923" s="7">
        <v>34</v>
      </c>
      <c r="D923" s="7">
        <v>10</v>
      </c>
      <c r="E923" s="7">
        <v>5.3</v>
      </c>
      <c r="F923" s="7">
        <v>53</v>
      </c>
      <c r="G923" s="116">
        <f t="shared" si="296"/>
        <v>41</v>
      </c>
      <c r="H923" s="129">
        <f t="shared" si="309"/>
        <v>34.166666666666671</v>
      </c>
      <c r="I923" s="7" t="s">
        <v>260</v>
      </c>
      <c r="J923" s="130"/>
      <c r="K923" s="130" t="s">
        <v>510</v>
      </c>
      <c r="L923" s="115">
        <v>0</v>
      </c>
      <c r="M923" s="114">
        <f t="shared" si="307"/>
        <v>53</v>
      </c>
      <c r="N923" s="114">
        <f t="shared" si="297"/>
        <v>32.121212121212125</v>
      </c>
      <c r="O923" s="116">
        <f t="shared" si="298"/>
        <v>24.848484848484851</v>
      </c>
      <c r="P923" s="115">
        <f t="shared" si="299"/>
        <v>7.3611111111111107</v>
      </c>
      <c r="Q923" s="115">
        <f t="shared" si="300"/>
        <v>6.3611111111111107</v>
      </c>
      <c r="R923" s="121">
        <f t="shared" si="301"/>
        <v>2.0454545454545467</v>
      </c>
      <c r="S923" s="116">
        <f t="shared" si="302"/>
        <v>27.805555555555561</v>
      </c>
      <c r="T923" s="116">
        <f t="shared" si="303"/>
        <v>0.63076923076923075</v>
      </c>
      <c r="U923" s="115">
        <f t="shared" si="293"/>
        <v>161.58536585365857</v>
      </c>
      <c r="V923" s="115">
        <f t="shared" si="304"/>
        <v>1041.4634146341464</v>
      </c>
      <c r="W923">
        <f t="shared" si="294"/>
        <v>1</v>
      </c>
      <c r="X923">
        <f t="shared" si="295"/>
        <v>0</v>
      </c>
      <c r="Y923">
        <f t="shared" si="290"/>
        <v>16.5</v>
      </c>
      <c r="AA923" s="122">
        <f t="shared" si="291"/>
        <v>36.5</v>
      </c>
      <c r="AB923" s="123">
        <f t="shared" si="305"/>
        <v>6.083333333333333</v>
      </c>
      <c r="AC923" s="123">
        <f t="shared" si="306"/>
        <v>6</v>
      </c>
    </row>
    <row r="924" spans="1:29" x14ac:dyDescent="0.25">
      <c r="A924" s="7" t="s">
        <v>508</v>
      </c>
      <c r="B924" s="7" t="s">
        <v>509</v>
      </c>
      <c r="C924" s="7">
        <v>14</v>
      </c>
      <c r="D924" s="7">
        <v>10</v>
      </c>
      <c r="E924" s="7">
        <v>5.3</v>
      </c>
      <c r="F924" s="7">
        <v>53</v>
      </c>
      <c r="G924" s="116">
        <f t="shared" si="296"/>
        <v>41</v>
      </c>
      <c r="H924" s="7">
        <v>51</v>
      </c>
      <c r="I924" s="7" t="s">
        <v>299</v>
      </c>
      <c r="J924" s="130" t="s">
        <v>300</v>
      </c>
      <c r="K924" s="130"/>
      <c r="L924" s="115">
        <v>0</v>
      </c>
      <c r="M924" s="114">
        <f t="shared" si="307"/>
        <v>53</v>
      </c>
      <c r="N924" s="114">
        <f t="shared" si="297"/>
        <v>32.121212121212125</v>
      </c>
      <c r="O924" s="116">
        <f t="shared" si="298"/>
        <v>24.848484848484851</v>
      </c>
      <c r="P924" s="115">
        <f t="shared" si="299"/>
        <v>7.3611111111111107</v>
      </c>
      <c r="Q924" s="115">
        <f t="shared" si="300"/>
        <v>6.3611111111111107</v>
      </c>
      <c r="R924" s="121">
        <f t="shared" si="301"/>
        <v>18.878787878787875</v>
      </c>
      <c r="S924" s="116">
        <f t="shared" si="302"/>
        <v>44.638888888888886</v>
      </c>
      <c r="T924" s="116">
        <f t="shared" si="303"/>
        <v>0.63076923076923075</v>
      </c>
      <c r="U924" s="115">
        <f t="shared" si="293"/>
        <v>161.58536585365857</v>
      </c>
      <c r="V924" s="115">
        <f t="shared" si="304"/>
        <v>1041.4634146341464</v>
      </c>
      <c r="W924">
        <f t="shared" si="294"/>
        <v>1</v>
      </c>
      <c r="X924">
        <f t="shared" si="295"/>
        <v>0</v>
      </c>
      <c r="Y924">
        <f t="shared" si="290"/>
        <v>16.5</v>
      </c>
      <c r="AA924" s="122">
        <f t="shared" si="291"/>
        <v>36.5</v>
      </c>
      <c r="AB924" s="123">
        <f t="shared" si="305"/>
        <v>6.083333333333333</v>
      </c>
      <c r="AC924" s="123">
        <f t="shared" si="306"/>
        <v>6</v>
      </c>
    </row>
    <row r="925" spans="1:29" x14ac:dyDescent="0.25">
      <c r="A925" s="7" t="s">
        <v>508</v>
      </c>
      <c r="B925" s="7" t="s">
        <v>509</v>
      </c>
      <c r="C925" s="7">
        <v>15</v>
      </c>
      <c r="D925" s="7">
        <v>7.4</v>
      </c>
      <c r="E925" s="7">
        <v>5.8</v>
      </c>
      <c r="F925" s="7">
        <v>42.92</v>
      </c>
      <c r="G925" s="116">
        <f t="shared" si="296"/>
        <v>30.92</v>
      </c>
      <c r="H925" s="7">
        <v>34</v>
      </c>
      <c r="I925" s="7" t="s">
        <v>299</v>
      </c>
      <c r="J925" s="130" t="s">
        <v>302</v>
      </c>
      <c r="K925" s="130"/>
      <c r="L925" s="115">
        <v>0</v>
      </c>
      <c r="M925" s="114">
        <f t="shared" si="307"/>
        <v>42.92</v>
      </c>
      <c r="N925" s="114">
        <f t="shared" si="297"/>
        <v>26.012121212121215</v>
      </c>
      <c r="O925" s="116">
        <f t="shared" si="298"/>
        <v>18.739393939393942</v>
      </c>
      <c r="P925" s="115">
        <f t="shared" si="299"/>
        <v>5.9611111111111112</v>
      </c>
      <c r="Q925" s="115">
        <f t="shared" si="300"/>
        <v>4.9611111111111112</v>
      </c>
      <c r="R925" s="121">
        <f t="shared" si="301"/>
        <v>7.9878787878787847</v>
      </c>
      <c r="S925" s="116">
        <f t="shared" si="302"/>
        <v>29.038888888888888</v>
      </c>
      <c r="T925" s="116">
        <f t="shared" si="303"/>
        <v>0.56300072833211945</v>
      </c>
      <c r="U925" s="115">
        <f t="shared" si="293"/>
        <v>193.07244501940494</v>
      </c>
      <c r="V925" s="115">
        <f t="shared" si="304"/>
        <v>1178.8615782664942</v>
      </c>
      <c r="W925">
        <f t="shared" si="294"/>
        <v>1</v>
      </c>
      <c r="X925">
        <f t="shared" si="295"/>
        <v>0</v>
      </c>
      <c r="Y925">
        <f t="shared" si="290"/>
        <v>12.209999999999999</v>
      </c>
      <c r="AA925" s="122">
        <f t="shared" si="291"/>
        <v>30.71</v>
      </c>
      <c r="AB925" s="123">
        <f t="shared" si="305"/>
        <v>5.1183333333333332</v>
      </c>
      <c r="AC925" s="123">
        <f t="shared" si="306"/>
        <v>5</v>
      </c>
    </row>
    <row r="926" spans="1:29" x14ac:dyDescent="0.25">
      <c r="A926" s="7" t="s">
        <v>508</v>
      </c>
      <c r="B926" s="7" t="s">
        <v>509</v>
      </c>
      <c r="C926" s="7">
        <v>16</v>
      </c>
      <c r="D926" s="7">
        <v>10</v>
      </c>
      <c r="E926" s="7">
        <v>5</v>
      </c>
      <c r="F926" s="7">
        <v>50</v>
      </c>
      <c r="G926" s="116">
        <f t="shared" si="296"/>
        <v>38</v>
      </c>
      <c r="H926" s="7">
        <v>30</v>
      </c>
      <c r="I926" s="7" t="s">
        <v>299</v>
      </c>
      <c r="J926" s="130" t="s">
        <v>301</v>
      </c>
      <c r="K926" s="130"/>
      <c r="L926" s="115">
        <v>0</v>
      </c>
      <c r="M926" s="114">
        <f t="shared" si="307"/>
        <v>50</v>
      </c>
      <c r="N926" s="114">
        <f t="shared" si="297"/>
        <v>30.303030303030305</v>
      </c>
      <c r="O926" s="116">
        <f t="shared" si="298"/>
        <v>23.030303030303031</v>
      </c>
      <c r="P926" s="115">
        <f t="shared" si="299"/>
        <v>6.9444444444444446</v>
      </c>
      <c r="Q926" s="115">
        <f t="shared" si="300"/>
        <v>5.9444444444444446</v>
      </c>
      <c r="R926" s="121">
        <f t="shared" si="301"/>
        <v>-0.30303030303030454</v>
      </c>
      <c r="S926" s="116">
        <f t="shared" si="302"/>
        <v>24.055555555555557</v>
      </c>
      <c r="T926" s="116">
        <f t="shared" si="303"/>
        <v>0.61290322580645162</v>
      </c>
      <c r="U926" s="115">
        <f t="shared" si="293"/>
        <v>169.21052631578948</v>
      </c>
      <c r="V926" s="115">
        <f t="shared" si="304"/>
        <v>1074.7368421052631</v>
      </c>
      <c r="W926">
        <f t="shared" si="294"/>
        <v>1</v>
      </c>
      <c r="X926">
        <f t="shared" si="295"/>
        <v>0</v>
      </c>
      <c r="Y926">
        <f t="shared" si="290"/>
        <v>16.5</v>
      </c>
      <c r="AA926" s="122">
        <f t="shared" si="291"/>
        <v>33.5</v>
      </c>
      <c r="AB926" s="123">
        <f t="shared" si="305"/>
        <v>5.583333333333333</v>
      </c>
      <c r="AC926" s="123">
        <f t="shared" si="306"/>
        <v>5</v>
      </c>
    </row>
    <row r="927" spans="1:29" x14ac:dyDescent="0.25">
      <c r="A927" s="7" t="s">
        <v>513</v>
      </c>
      <c r="B927" s="7" t="s">
        <v>514</v>
      </c>
      <c r="C927" s="7">
        <v>1</v>
      </c>
      <c r="D927" s="7">
        <v>5.25</v>
      </c>
      <c r="E927" s="7">
        <v>7.84</v>
      </c>
      <c r="F927" s="7">
        <v>41.16</v>
      </c>
      <c r="G927" s="116">
        <f t="shared" si="296"/>
        <v>29.159999999999997</v>
      </c>
      <c r="H927" s="7">
        <v>23</v>
      </c>
      <c r="I927" s="7" t="s">
        <v>260</v>
      </c>
      <c r="J927" s="130">
        <v>1103</v>
      </c>
      <c r="K927" s="130"/>
      <c r="L927" s="115">
        <v>0</v>
      </c>
      <c r="M927" s="114">
        <f t="shared" si="307"/>
        <v>41.16</v>
      </c>
      <c r="N927" s="114">
        <f t="shared" si="297"/>
        <v>24.945454545454545</v>
      </c>
      <c r="O927" s="116">
        <f t="shared" si="298"/>
        <v>17.672727272727272</v>
      </c>
      <c r="P927" s="115">
        <f t="shared" si="299"/>
        <v>5.7166666666666659</v>
      </c>
      <c r="Q927" s="115">
        <f t="shared" si="300"/>
        <v>4.7166666666666659</v>
      </c>
      <c r="R927" s="121">
        <f t="shared" si="301"/>
        <v>-1.9454545454545453</v>
      </c>
      <c r="S927" s="116">
        <f t="shared" si="302"/>
        <v>18.283333333333335</v>
      </c>
      <c r="T927" s="116">
        <f t="shared" si="303"/>
        <v>0.54853273137697511</v>
      </c>
      <c r="U927" s="115">
        <f t="shared" si="293"/>
        <v>200.80246913580248</v>
      </c>
      <c r="V927" s="115">
        <f t="shared" si="304"/>
        <v>1212.5925925925928</v>
      </c>
      <c r="W927">
        <f t="shared" si="294"/>
        <v>0</v>
      </c>
      <c r="X927">
        <f t="shared" si="295"/>
        <v>1</v>
      </c>
      <c r="Y927">
        <v>0</v>
      </c>
      <c r="Z927">
        <f>+E927*1.65</f>
        <v>12.936</v>
      </c>
      <c r="AA927" s="122">
        <f>+F927-Z927</f>
        <v>28.223999999999997</v>
      </c>
      <c r="AB927" s="123">
        <f t="shared" si="305"/>
        <v>4.7039999999999997</v>
      </c>
      <c r="AC927" s="123">
        <f t="shared" si="306"/>
        <v>4</v>
      </c>
    </row>
    <row r="928" spans="1:29" x14ac:dyDescent="0.25">
      <c r="A928" s="7" t="s">
        <v>513</v>
      </c>
      <c r="B928" s="7" t="s">
        <v>514</v>
      </c>
      <c r="C928" s="7">
        <v>2</v>
      </c>
      <c r="D928" s="7">
        <v>5.2</v>
      </c>
      <c r="E928" s="7">
        <v>5.2</v>
      </c>
      <c r="F928" s="7">
        <v>27.040000000000003</v>
      </c>
      <c r="G928" s="116">
        <f t="shared" si="296"/>
        <v>15.040000000000003</v>
      </c>
      <c r="H928" s="129">
        <f t="shared" ref="H928:H929" si="310">+G928/1.2</f>
        <v>12.533333333333337</v>
      </c>
      <c r="I928" s="7" t="s">
        <v>260</v>
      </c>
      <c r="J928" s="130"/>
      <c r="K928" s="130" t="s">
        <v>515</v>
      </c>
      <c r="L928" s="115">
        <v>0</v>
      </c>
      <c r="M928" s="114">
        <f t="shared" si="307"/>
        <v>27.040000000000003</v>
      </c>
      <c r="N928" s="114">
        <f t="shared" si="297"/>
        <v>16.38787878787879</v>
      </c>
      <c r="O928" s="116">
        <f t="shared" si="298"/>
        <v>9.115151515151517</v>
      </c>
      <c r="P928" s="115">
        <f t="shared" si="299"/>
        <v>3.755555555555556</v>
      </c>
      <c r="Q928" s="115">
        <f t="shared" si="300"/>
        <v>2.755555555555556</v>
      </c>
      <c r="R928" s="121">
        <f t="shared" si="301"/>
        <v>-3.8545454545454536</v>
      </c>
      <c r="S928" s="116">
        <f t="shared" si="302"/>
        <v>9.7777777777777803</v>
      </c>
      <c r="T928" s="116">
        <f t="shared" si="303"/>
        <v>0.38524590163934425</v>
      </c>
      <c r="U928" s="115">
        <f t="shared" si="293"/>
        <v>328.29787234042556</v>
      </c>
      <c r="V928" s="115">
        <f t="shared" si="304"/>
        <v>1768.936170212766</v>
      </c>
      <c r="W928">
        <f t="shared" si="294"/>
        <v>0</v>
      </c>
      <c r="X928">
        <f t="shared" si="295"/>
        <v>0</v>
      </c>
      <c r="Y928">
        <v>0</v>
      </c>
      <c r="AA928" s="122">
        <f>+F928-Y928</f>
        <v>27.040000000000003</v>
      </c>
      <c r="AB928" s="123">
        <f t="shared" si="305"/>
        <v>4.5066666666666668</v>
      </c>
      <c r="AC928" s="123">
        <f t="shared" si="306"/>
        <v>4</v>
      </c>
    </row>
    <row r="929" spans="1:29" x14ac:dyDescent="0.25">
      <c r="A929" s="7" t="s">
        <v>513</v>
      </c>
      <c r="B929" s="7" t="s">
        <v>514</v>
      </c>
      <c r="C929" s="7">
        <v>3</v>
      </c>
      <c r="D929" s="7">
        <v>4.2</v>
      </c>
      <c r="E929" s="7">
        <v>6.2</v>
      </c>
      <c r="F929" s="7">
        <v>26.040000000000003</v>
      </c>
      <c r="G929" s="116">
        <f t="shared" si="296"/>
        <v>14.040000000000003</v>
      </c>
      <c r="H929" s="129">
        <f t="shared" si="310"/>
        <v>11.700000000000003</v>
      </c>
      <c r="I929" s="7" t="s">
        <v>260</v>
      </c>
      <c r="J929" s="130"/>
      <c r="K929" s="130" t="s">
        <v>516</v>
      </c>
      <c r="L929" s="115">
        <v>0</v>
      </c>
      <c r="M929" s="114">
        <f t="shared" si="307"/>
        <v>26.040000000000003</v>
      </c>
      <c r="N929" s="114">
        <f t="shared" si="297"/>
        <v>15.781818181818185</v>
      </c>
      <c r="O929" s="116">
        <f t="shared" si="298"/>
        <v>8.5090909090909115</v>
      </c>
      <c r="P929" s="115">
        <f t="shared" si="299"/>
        <v>3.6166666666666671</v>
      </c>
      <c r="Q929" s="115">
        <f t="shared" si="300"/>
        <v>2.6166666666666671</v>
      </c>
      <c r="R929" s="121">
        <f t="shared" si="301"/>
        <v>-4.081818181818182</v>
      </c>
      <c r="S929" s="116">
        <f t="shared" si="302"/>
        <v>9.0833333333333357</v>
      </c>
      <c r="T929" s="116">
        <f t="shared" si="303"/>
        <v>0.36908517350157732</v>
      </c>
      <c r="U929" s="115">
        <f t="shared" si="293"/>
        <v>347.05128205128199</v>
      </c>
      <c r="V929" s="115">
        <f t="shared" si="304"/>
        <v>1850.7692307692305</v>
      </c>
      <c r="W929">
        <f t="shared" si="294"/>
        <v>0</v>
      </c>
      <c r="X929">
        <f t="shared" si="295"/>
        <v>1</v>
      </c>
      <c r="Y929">
        <v>0</v>
      </c>
      <c r="Z929">
        <f>+E929*1.65</f>
        <v>10.23</v>
      </c>
      <c r="AA929" s="122">
        <f>+F929-Z929</f>
        <v>15.810000000000002</v>
      </c>
      <c r="AB929" s="123">
        <f t="shared" si="305"/>
        <v>2.6350000000000002</v>
      </c>
      <c r="AC929" s="123">
        <f t="shared" si="306"/>
        <v>2</v>
      </c>
    </row>
    <row r="930" spans="1:29" x14ac:dyDescent="0.25">
      <c r="A930" s="7" t="s">
        <v>513</v>
      </c>
      <c r="B930" s="7" t="s">
        <v>514</v>
      </c>
      <c r="C930" s="7">
        <v>4</v>
      </c>
      <c r="D930" s="7">
        <v>5.2</v>
      </c>
      <c r="E930" s="7">
        <v>5.0999999999999996</v>
      </c>
      <c r="F930" s="7">
        <v>26.52</v>
      </c>
      <c r="G930" s="116">
        <f t="shared" si="296"/>
        <v>14.52</v>
      </c>
      <c r="H930" s="7">
        <v>30</v>
      </c>
      <c r="I930" s="7" t="s">
        <v>260</v>
      </c>
      <c r="J930" s="130">
        <v>1005</v>
      </c>
      <c r="K930" s="130"/>
      <c r="L930" s="115">
        <v>0</v>
      </c>
      <c r="M930" s="114">
        <f t="shared" si="307"/>
        <v>26.52</v>
      </c>
      <c r="N930" s="114">
        <f t="shared" si="297"/>
        <v>16.072727272727274</v>
      </c>
      <c r="O930" s="116">
        <f t="shared" si="298"/>
        <v>8.8000000000000007</v>
      </c>
      <c r="P930" s="115">
        <f t="shared" si="299"/>
        <v>3.6833333333333331</v>
      </c>
      <c r="Q930" s="115">
        <f t="shared" si="300"/>
        <v>2.6833333333333331</v>
      </c>
      <c r="R930" s="121">
        <f t="shared" si="301"/>
        <v>13.927272727272726</v>
      </c>
      <c r="S930" s="116">
        <f t="shared" si="302"/>
        <v>27.316666666666666</v>
      </c>
      <c r="T930" s="116">
        <f t="shared" si="303"/>
        <v>0.37694704049844241</v>
      </c>
      <c r="U930" s="115">
        <f t="shared" si="293"/>
        <v>337.72727272727269</v>
      </c>
      <c r="V930" s="115">
        <f t="shared" si="304"/>
        <v>1810.0826446280989</v>
      </c>
      <c r="W930">
        <f t="shared" si="294"/>
        <v>1</v>
      </c>
      <c r="X930">
        <f t="shared" si="295"/>
        <v>0</v>
      </c>
      <c r="Y930">
        <f>+D930*1.65</f>
        <v>8.58</v>
      </c>
      <c r="AA930" s="122">
        <f>+F930-Y930</f>
        <v>17.939999999999998</v>
      </c>
      <c r="AB930" s="123">
        <f t="shared" si="305"/>
        <v>2.9899999999999998</v>
      </c>
      <c r="AC930" s="123">
        <f t="shared" si="306"/>
        <v>2</v>
      </c>
    </row>
    <row r="931" spans="1:29" x14ac:dyDescent="0.25">
      <c r="A931" s="7" t="s">
        <v>513</v>
      </c>
      <c r="B931" s="7" t="s">
        <v>514</v>
      </c>
      <c r="C931" s="7">
        <v>5</v>
      </c>
      <c r="D931" s="7">
        <v>5.2</v>
      </c>
      <c r="E931" s="7">
        <v>5.0999999999999996</v>
      </c>
      <c r="F931" s="7">
        <v>26.52</v>
      </c>
      <c r="G931" s="116">
        <f t="shared" si="296"/>
        <v>14.52</v>
      </c>
      <c r="H931" s="129">
        <f>+G931/1.2</f>
        <v>12.1</v>
      </c>
      <c r="I931" s="7" t="s">
        <v>260</v>
      </c>
      <c r="J931" s="130"/>
      <c r="K931" s="130" t="s">
        <v>517</v>
      </c>
      <c r="L931" s="115">
        <v>0</v>
      </c>
      <c r="M931" s="114">
        <f t="shared" si="307"/>
        <v>26.52</v>
      </c>
      <c r="N931" s="114">
        <f t="shared" si="297"/>
        <v>16.072727272727274</v>
      </c>
      <c r="O931" s="116">
        <f t="shared" si="298"/>
        <v>8.8000000000000007</v>
      </c>
      <c r="P931" s="115">
        <f t="shared" si="299"/>
        <v>3.6833333333333331</v>
      </c>
      <c r="Q931" s="115">
        <f t="shared" si="300"/>
        <v>2.6833333333333331</v>
      </c>
      <c r="R931" s="121">
        <f t="shared" si="301"/>
        <v>-3.9727272727272744</v>
      </c>
      <c r="S931" s="116">
        <f t="shared" si="302"/>
        <v>9.4166666666666661</v>
      </c>
      <c r="T931" s="116">
        <f t="shared" si="303"/>
        <v>0.37694704049844241</v>
      </c>
      <c r="U931" s="115">
        <f t="shared" si="293"/>
        <v>337.72727272727269</v>
      </c>
      <c r="V931" s="115">
        <f t="shared" si="304"/>
        <v>1810.0826446280989</v>
      </c>
      <c r="W931">
        <f t="shared" si="294"/>
        <v>1</v>
      </c>
      <c r="X931">
        <f t="shared" si="295"/>
        <v>0</v>
      </c>
      <c r="Y931">
        <f>+D931*1.65</f>
        <v>8.58</v>
      </c>
      <c r="AA931" s="122">
        <f>+F931-Y931</f>
        <v>17.939999999999998</v>
      </c>
      <c r="AB931" s="123">
        <f t="shared" si="305"/>
        <v>2.9899999999999998</v>
      </c>
      <c r="AC931" s="123">
        <f t="shared" si="306"/>
        <v>2</v>
      </c>
    </row>
    <row r="932" spans="1:29" x14ac:dyDescent="0.25">
      <c r="A932" s="7" t="s">
        <v>513</v>
      </c>
      <c r="B932" s="7" t="s">
        <v>514</v>
      </c>
      <c r="C932" s="7">
        <v>6</v>
      </c>
      <c r="D932" s="7">
        <v>5.2</v>
      </c>
      <c r="E932" s="7">
        <v>5.2</v>
      </c>
      <c r="F932" s="7">
        <v>27.040000000000003</v>
      </c>
      <c r="G932" s="116">
        <f t="shared" si="296"/>
        <v>15.040000000000003</v>
      </c>
      <c r="H932" s="7">
        <v>31</v>
      </c>
      <c r="I932" s="7" t="s">
        <v>260</v>
      </c>
      <c r="J932" s="130">
        <v>1104</v>
      </c>
      <c r="K932" s="130"/>
      <c r="L932" s="115">
        <v>0</v>
      </c>
      <c r="M932" s="114">
        <f t="shared" si="307"/>
        <v>27.040000000000003</v>
      </c>
      <c r="N932" s="114">
        <f t="shared" si="297"/>
        <v>16.38787878787879</v>
      </c>
      <c r="O932" s="116">
        <f t="shared" si="298"/>
        <v>9.115151515151517</v>
      </c>
      <c r="P932" s="115">
        <f t="shared" si="299"/>
        <v>3.755555555555556</v>
      </c>
      <c r="Q932" s="115">
        <f t="shared" si="300"/>
        <v>2.755555555555556</v>
      </c>
      <c r="R932" s="121">
        <f t="shared" si="301"/>
        <v>14.61212121212121</v>
      </c>
      <c r="S932" s="116">
        <f t="shared" si="302"/>
        <v>28.244444444444444</v>
      </c>
      <c r="T932" s="116">
        <f t="shared" si="303"/>
        <v>0.38524590163934425</v>
      </c>
      <c r="U932" s="115">
        <f t="shared" si="293"/>
        <v>328.29787234042556</v>
      </c>
      <c r="V932" s="115">
        <f t="shared" si="304"/>
        <v>1768.936170212766</v>
      </c>
      <c r="W932">
        <f t="shared" si="294"/>
        <v>0</v>
      </c>
      <c r="X932">
        <f t="shared" si="295"/>
        <v>0</v>
      </c>
      <c r="Y932">
        <v>0</v>
      </c>
      <c r="AA932" s="122">
        <f>+F932-Y932</f>
        <v>27.040000000000003</v>
      </c>
      <c r="AB932" s="123">
        <f t="shared" si="305"/>
        <v>4.5066666666666668</v>
      </c>
      <c r="AC932" s="123">
        <f t="shared" si="306"/>
        <v>4</v>
      </c>
    </row>
    <row r="933" spans="1:29" x14ac:dyDescent="0.25">
      <c r="A933" s="7" t="s">
        <v>513</v>
      </c>
      <c r="B933" s="7" t="s">
        <v>514</v>
      </c>
      <c r="C933" s="7">
        <v>7</v>
      </c>
      <c r="D933" s="7">
        <v>4.2</v>
      </c>
      <c r="E933" s="7">
        <v>5.2</v>
      </c>
      <c r="F933" s="7">
        <v>21.840000000000003</v>
      </c>
      <c r="G933" s="116">
        <f t="shared" si="296"/>
        <v>9.8400000000000034</v>
      </c>
      <c r="H933" s="7">
        <v>18</v>
      </c>
      <c r="I933" s="7" t="s">
        <v>260</v>
      </c>
      <c r="J933" s="130">
        <v>1105</v>
      </c>
      <c r="K933" s="130"/>
      <c r="L933" s="115">
        <v>0</v>
      </c>
      <c r="M933" s="114">
        <f t="shared" si="307"/>
        <v>21.840000000000003</v>
      </c>
      <c r="N933" s="114">
        <f t="shared" si="297"/>
        <v>13.23636363636364</v>
      </c>
      <c r="O933" s="116">
        <f t="shared" si="298"/>
        <v>5.9636363636363656</v>
      </c>
      <c r="P933" s="115">
        <f t="shared" si="299"/>
        <v>3.0333333333333337</v>
      </c>
      <c r="Q933" s="115">
        <f t="shared" si="300"/>
        <v>2.0333333333333337</v>
      </c>
      <c r="R933" s="121">
        <f t="shared" si="301"/>
        <v>4.7636363636363601</v>
      </c>
      <c r="S933" s="116">
        <f t="shared" si="302"/>
        <v>15.966666666666667</v>
      </c>
      <c r="T933" s="116">
        <f t="shared" si="303"/>
        <v>0.29078014184397172</v>
      </c>
      <c r="U933" s="115">
        <f t="shared" si="293"/>
        <v>467.43902439024373</v>
      </c>
      <c r="V933" s="115">
        <f t="shared" si="304"/>
        <v>2376.0975609756092</v>
      </c>
      <c r="W933">
        <f t="shared" si="294"/>
        <v>0</v>
      </c>
      <c r="X933">
        <f t="shared" si="295"/>
        <v>1</v>
      </c>
      <c r="Y933">
        <v>0</v>
      </c>
      <c r="Z933">
        <f>+E933*1.65</f>
        <v>8.58</v>
      </c>
      <c r="AA933" s="122">
        <f>+F933-Z933</f>
        <v>13.260000000000003</v>
      </c>
      <c r="AB933" s="123">
        <f t="shared" si="305"/>
        <v>2.2100000000000004</v>
      </c>
      <c r="AC933" s="123">
        <f t="shared" si="306"/>
        <v>2</v>
      </c>
    </row>
    <row r="934" spans="1:29" x14ac:dyDescent="0.25">
      <c r="A934" s="7" t="s">
        <v>513</v>
      </c>
      <c r="B934" s="7" t="s">
        <v>514</v>
      </c>
      <c r="C934" s="7">
        <v>8</v>
      </c>
      <c r="D934" s="7">
        <v>5.32</v>
      </c>
      <c r="E934" s="7">
        <v>5.2</v>
      </c>
      <c r="F934" s="7">
        <v>27.664000000000001</v>
      </c>
      <c r="G934" s="116">
        <f t="shared" si="296"/>
        <v>15.664000000000001</v>
      </c>
      <c r="H934" s="7">
        <v>25</v>
      </c>
      <c r="I934" s="7" t="s">
        <v>260</v>
      </c>
      <c r="J934" s="130">
        <v>1102</v>
      </c>
      <c r="K934" s="130"/>
      <c r="L934" s="115">
        <v>0</v>
      </c>
      <c r="M934" s="114">
        <f t="shared" si="307"/>
        <v>27.664000000000001</v>
      </c>
      <c r="N934" s="114">
        <f t="shared" si="297"/>
        <v>16.766060606060609</v>
      </c>
      <c r="O934" s="116">
        <f t="shared" si="298"/>
        <v>9.4933333333333341</v>
      </c>
      <c r="P934" s="115">
        <f t="shared" si="299"/>
        <v>3.8422222222222224</v>
      </c>
      <c r="Q934" s="115">
        <f t="shared" si="300"/>
        <v>2.8422222222222224</v>
      </c>
      <c r="R934" s="121">
        <f t="shared" si="301"/>
        <v>8.2339393939393908</v>
      </c>
      <c r="S934" s="116">
        <f t="shared" si="302"/>
        <v>22.157777777777778</v>
      </c>
      <c r="T934" s="116">
        <f t="shared" si="303"/>
        <v>0.39491730536506658</v>
      </c>
      <c r="U934" s="115">
        <f t="shared" si="293"/>
        <v>317.8089887640449</v>
      </c>
      <c r="V934" s="115">
        <f t="shared" si="304"/>
        <v>1723.1664964249233</v>
      </c>
      <c r="W934">
        <f t="shared" si="294"/>
        <v>1</v>
      </c>
      <c r="X934">
        <f t="shared" si="295"/>
        <v>0</v>
      </c>
      <c r="Y934">
        <f>+D934*1.65</f>
        <v>8.7780000000000005</v>
      </c>
      <c r="AA934" s="122">
        <f>+F934-Y934</f>
        <v>18.886000000000003</v>
      </c>
      <c r="AB934" s="123">
        <f t="shared" si="305"/>
        <v>3.1476666666666673</v>
      </c>
      <c r="AC934" s="123">
        <f t="shared" si="306"/>
        <v>3</v>
      </c>
    </row>
    <row r="935" spans="1:29" x14ac:dyDescent="0.25">
      <c r="A935" s="7" t="s">
        <v>513</v>
      </c>
      <c r="B935" s="7" t="s">
        <v>514</v>
      </c>
      <c r="C935" s="7">
        <v>9</v>
      </c>
      <c r="D935" s="7">
        <v>5</v>
      </c>
      <c r="E935" s="7">
        <v>5.27</v>
      </c>
      <c r="F935" s="7">
        <v>26.349999999999998</v>
      </c>
      <c r="G935" s="116">
        <f t="shared" si="296"/>
        <v>14.349999999999998</v>
      </c>
      <c r="H935" s="7">
        <v>27</v>
      </c>
      <c r="I935" s="7" t="s">
        <v>260</v>
      </c>
      <c r="J935" s="130">
        <v>1101</v>
      </c>
      <c r="K935" s="130"/>
      <c r="L935" s="115">
        <v>0</v>
      </c>
      <c r="M935" s="114">
        <f t="shared" si="307"/>
        <v>26.349999999999998</v>
      </c>
      <c r="N935" s="114">
        <f t="shared" si="297"/>
        <v>15.969696969696969</v>
      </c>
      <c r="O935" s="116">
        <f t="shared" si="298"/>
        <v>8.6969696969696955</v>
      </c>
      <c r="P935" s="115">
        <f t="shared" si="299"/>
        <v>3.6597222222222219</v>
      </c>
      <c r="Q935" s="115">
        <f t="shared" si="300"/>
        <v>2.6597222222222219</v>
      </c>
      <c r="R935" s="121">
        <f t="shared" si="301"/>
        <v>11.030303030303031</v>
      </c>
      <c r="S935" s="116">
        <f t="shared" si="302"/>
        <v>24.340277777777779</v>
      </c>
      <c r="T935" s="116">
        <f t="shared" si="303"/>
        <v>0.37418513689700128</v>
      </c>
      <c r="U935" s="115">
        <f t="shared" si="293"/>
        <v>340.95818815331012</v>
      </c>
      <c r="V935" s="115">
        <f t="shared" si="304"/>
        <v>1824.1811846689898</v>
      </c>
      <c r="W935">
        <f t="shared" si="294"/>
        <v>0</v>
      </c>
      <c r="X935">
        <f t="shared" si="295"/>
        <v>1</v>
      </c>
      <c r="Y935">
        <v>0</v>
      </c>
      <c r="Z935">
        <f>+E935*1.65</f>
        <v>8.6954999999999991</v>
      </c>
      <c r="AA935" s="122">
        <f>+F935-Z935</f>
        <v>17.654499999999999</v>
      </c>
      <c r="AB935" s="123">
        <f t="shared" si="305"/>
        <v>2.9424166666666665</v>
      </c>
      <c r="AC935" s="123">
        <f t="shared" si="306"/>
        <v>2</v>
      </c>
    </row>
    <row r="936" spans="1:29" x14ac:dyDescent="0.25">
      <c r="A936" s="7" t="s">
        <v>513</v>
      </c>
      <c r="B936" s="7" t="s">
        <v>514</v>
      </c>
      <c r="C936" s="7">
        <v>10</v>
      </c>
      <c r="D936" s="7">
        <v>4.0999999999999996</v>
      </c>
      <c r="E936" s="7">
        <v>5.0999999999999996</v>
      </c>
      <c r="F936" s="7">
        <v>20.909999999999997</v>
      </c>
      <c r="G936" s="116">
        <f t="shared" si="296"/>
        <v>8.9099999999999966</v>
      </c>
      <c r="H936" s="129">
        <f>+G936/1.2</f>
        <v>7.4249999999999972</v>
      </c>
      <c r="I936" s="7" t="s">
        <v>260</v>
      </c>
      <c r="J936" s="130"/>
      <c r="K936" s="130" t="s">
        <v>518</v>
      </c>
      <c r="L936" s="115">
        <v>0</v>
      </c>
      <c r="M936" s="114">
        <f t="shared" si="307"/>
        <v>20.909999999999997</v>
      </c>
      <c r="N936" s="114">
        <f t="shared" si="297"/>
        <v>12.672727272727272</v>
      </c>
      <c r="O936" s="116">
        <f t="shared" si="298"/>
        <v>5.3999999999999986</v>
      </c>
      <c r="P936" s="115">
        <f t="shared" si="299"/>
        <v>2.9041666666666663</v>
      </c>
      <c r="Q936" s="115">
        <f t="shared" si="300"/>
        <v>1.9041666666666663</v>
      </c>
      <c r="R936" s="121">
        <f t="shared" si="301"/>
        <v>-5.2477272727272748</v>
      </c>
      <c r="S936" s="116">
        <f t="shared" si="302"/>
        <v>5.5208333333333304</v>
      </c>
      <c r="T936" s="116">
        <f t="shared" si="303"/>
        <v>0.27073837739288964</v>
      </c>
      <c r="U936" s="115">
        <f t="shared" si="293"/>
        <v>509.44444444444457</v>
      </c>
      <c r="V936" s="115">
        <f t="shared" si="304"/>
        <v>2559.3939393939399</v>
      </c>
      <c r="W936">
        <f t="shared" si="294"/>
        <v>0</v>
      </c>
      <c r="X936">
        <f t="shared" si="295"/>
        <v>1</v>
      </c>
      <c r="Y936">
        <v>0</v>
      </c>
      <c r="Z936">
        <f>+E936*1.65</f>
        <v>8.4149999999999991</v>
      </c>
      <c r="AA936" s="122">
        <f>+F936-Z936</f>
        <v>12.494999999999997</v>
      </c>
      <c r="AB936" s="123">
        <f t="shared" si="305"/>
        <v>2.0824999999999996</v>
      </c>
      <c r="AC936" s="123">
        <f t="shared" si="306"/>
        <v>2</v>
      </c>
    </row>
    <row r="937" spans="1:29" x14ac:dyDescent="0.25">
      <c r="A937" s="7" t="s">
        <v>513</v>
      </c>
      <c r="B937" s="7" t="s">
        <v>514</v>
      </c>
      <c r="C937" s="7">
        <v>11</v>
      </c>
      <c r="D937" s="7">
        <v>7.5</v>
      </c>
      <c r="E937" s="7">
        <v>5.2</v>
      </c>
      <c r="F937" s="7">
        <v>39</v>
      </c>
      <c r="G937" s="116">
        <f t="shared" si="296"/>
        <v>27</v>
      </c>
      <c r="H937" s="7">
        <v>26</v>
      </c>
      <c r="I937" s="7" t="s">
        <v>260</v>
      </c>
      <c r="J937" s="130">
        <v>1003</v>
      </c>
      <c r="K937" s="130"/>
      <c r="L937" s="115">
        <v>0</v>
      </c>
      <c r="M937" s="114">
        <f t="shared" si="307"/>
        <v>39</v>
      </c>
      <c r="N937" s="114">
        <f t="shared" si="297"/>
        <v>23.636363636363637</v>
      </c>
      <c r="O937" s="116">
        <f t="shared" si="298"/>
        <v>16.363636363636363</v>
      </c>
      <c r="P937" s="115">
        <f t="shared" si="299"/>
        <v>5.416666666666667</v>
      </c>
      <c r="Q937" s="115">
        <f t="shared" si="300"/>
        <v>4.416666666666667</v>
      </c>
      <c r="R937" s="121">
        <f t="shared" si="301"/>
        <v>2.3636363636363633</v>
      </c>
      <c r="S937" s="116">
        <f t="shared" si="302"/>
        <v>21.583333333333332</v>
      </c>
      <c r="T937" s="116">
        <f t="shared" si="303"/>
        <v>0.52941176470588236</v>
      </c>
      <c r="U937" s="115">
        <f t="shared" si="293"/>
        <v>211.66666666666669</v>
      </c>
      <c r="V937" s="115">
        <f t="shared" si="304"/>
        <v>1260</v>
      </c>
      <c r="W937">
        <f t="shared" si="294"/>
        <v>1</v>
      </c>
      <c r="X937">
        <f t="shared" si="295"/>
        <v>0</v>
      </c>
      <c r="Y937">
        <f>+D937*1.65</f>
        <v>12.375</v>
      </c>
      <c r="AA937" s="122">
        <f>+F937-Y937</f>
        <v>26.625</v>
      </c>
      <c r="AB937" s="123">
        <f t="shared" si="305"/>
        <v>4.4375</v>
      </c>
      <c r="AC937" s="123">
        <f t="shared" si="306"/>
        <v>4</v>
      </c>
    </row>
    <row r="938" spans="1:29" x14ac:dyDescent="0.25">
      <c r="A938" s="7" t="s">
        <v>513</v>
      </c>
      <c r="B938" s="7" t="s">
        <v>514</v>
      </c>
      <c r="C938" s="7">
        <v>12</v>
      </c>
      <c r="D938" s="7">
        <v>7.5</v>
      </c>
      <c r="E938" s="7">
        <v>5.2</v>
      </c>
      <c r="F938" s="7">
        <v>39</v>
      </c>
      <c r="G938" s="116">
        <f t="shared" si="296"/>
        <v>27</v>
      </c>
      <c r="H938" s="7">
        <v>30</v>
      </c>
      <c r="I938" s="7" t="s">
        <v>260</v>
      </c>
      <c r="J938" s="130">
        <v>1002</v>
      </c>
      <c r="K938" s="130"/>
      <c r="L938" s="115">
        <v>0</v>
      </c>
      <c r="M938" s="114">
        <f t="shared" si="307"/>
        <v>39</v>
      </c>
      <c r="N938" s="114">
        <f t="shared" si="297"/>
        <v>23.636363636363637</v>
      </c>
      <c r="O938" s="116">
        <f t="shared" si="298"/>
        <v>16.363636363636363</v>
      </c>
      <c r="P938" s="115">
        <f t="shared" si="299"/>
        <v>5.416666666666667</v>
      </c>
      <c r="Q938" s="115">
        <f t="shared" si="300"/>
        <v>4.416666666666667</v>
      </c>
      <c r="R938" s="121">
        <f t="shared" si="301"/>
        <v>6.3636363636363633</v>
      </c>
      <c r="S938" s="116">
        <f t="shared" si="302"/>
        <v>25.583333333333332</v>
      </c>
      <c r="T938" s="116">
        <f t="shared" si="303"/>
        <v>0.52941176470588236</v>
      </c>
      <c r="U938" s="115">
        <f t="shared" si="293"/>
        <v>211.66666666666669</v>
      </c>
      <c r="V938" s="115">
        <f t="shared" si="304"/>
        <v>1260</v>
      </c>
      <c r="W938">
        <f t="shared" si="294"/>
        <v>1</v>
      </c>
      <c r="X938">
        <f t="shared" si="295"/>
        <v>0</v>
      </c>
      <c r="Y938">
        <f>+D938*1.65</f>
        <v>12.375</v>
      </c>
      <c r="AA938" s="122">
        <f>+F938-Y938</f>
        <v>26.625</v>
      </c>
      <c r="AB938" s="123">
        <f t="shared" si="305"/>
        <v>4.4375</v>
      </c>
      <c r="AC938" s="123">
        <f t="shared" si="306"/>
        <v>4</v>
      </c>
    </row>
    <row r="939" spans="1:29" x14ac:dyDescent="0.25">
      <c r="A939" s="7" t="s">
        <v>513</v>
      </c>
      <c r="B939" s="7" t="s">
        <v>514</v>
      </c>
      <c r="C939" s="7">
        <v>13</v>
      </c>
      <c r="D939" s="7">
        <v>7.45</v>
      </c>
      <c r="E939" s="7">
        <v>5.23</v>
      </c>
      <c r="F939" s="7">
        <v>38.963500000000003</v>
      </c>
      <c r="G939" s="116">
        <f t="shared" si="296"/>
        <v>26.963500000000003</v>
      </c>
      <c r="H939" s="7">
        <v>27</v>
      </c>
      <c r="I939" s="7" t="s">
        <v>260</v>
      </c>
      <c r="J939" s="130">
        <v>1001</v>
      </c>
      <c r="K939" s="130"/>
      <c r="L939" s="115">
        <v>0</v>
      </c>
      <c r="M939" s="114">
        <f t="shared" si="307"/>
        <v>38.963500000000003</v>
      </c>
      <c r="N939" s="114">
        <f t="shared" si="297"/>
        <v>23.614242424242427</v>
      </c>
      <c r="O939" s="116">
        <f t="shared" si="298"/>
        <v>16.341515151515154</v>
      </c>
      <c r="P939" s="115">
        <f t="shared" si="299"/>
        <v>5.4115972222222224</v>
      </c>
      <c r="Q939" s="115">
        <f t="shared" si="300"/>
        <v>4.4115972222222224</v>
      </c>
      <c r="R939" s="121">
        <f t="shared" si="301"/>
        <v>3.3857575757575731</v>
      </c>
      <c r="S939" s="116">
        <f t="shared" si="302"/>
        <v>22.588402777777777</v>
      </c>
      <c r="T939" s="116">
        <f t="shared" si="303"/>
        <v>0.52907472995379046</v>
      </c>
      <c r="U939" s="115">
        <f t="shared" si="293"/>
        <v>211.8652066682738</v>
      </c>
      <c r="V939" s="115">
        <f t="shared" si="304"/>
        <v>1260.8663563706491</v>
      </c>
      <c r="W939">
        <f t="shared" si="294"/>
        <v>1</v>
      </c>
      <c r="X939">
        <f t="shared" si="295"/>
        <v>0</v>
      </c>
      <c r="Y939">
        <f>+D939*1.65</f>
        <v>12.2925</v>
      </c>
      <c r="AA939" s="122">
        <f>+F939-Y939</f>
        <v>26.671000000000003</v>
      </c>
      <c r="AB939" s="123">
        <f t="shared" si="305"/>
        <v>4.4451666666666672</v>
      </c>
      <c r="AC939" s="123">
        <f t="shared" si="306"/>
        <v>4</v>
      </c>
    </row>
    <row r="940" spans="1:29" x14ac:dyDescent="0.25">
      <c r="A940" s="7" t="s">
        <v>513</v>
      </c>
      <c r="B940" s="7" t="s">
        <v>514</v>
      </c>
      <c r="C940" s="7">
        <v>14</v>
      </c>
      <c r="D940" s="7">
        <v>7.5</v>
      </c>
      <c r="E940" s="7">
        <v>5.23</v>
      </c>
      <c r="F940" s="7">
        <v>39.225000000000001</v>
      </c>
      <c r="G940" s="116">
        <f t="shared" si="296"/>
        <v>27.225000000000001</v>
      </c>
      <c r="H940" s="7">
        <v>31</v>
      </c>
      <c r="I940" s="7" t="s">
        <v>260</v>
      </c>
      <c r="J940" s="130">
        <v>1004</v>
      </c>
      <c r="K940" s="130"/>
      <c r="L940" s="115">
        <v>0</v>
      </c>
      <c r="M940" s="114">
        <f t="shared" si="307"/>
        <v>39.225000000000001</v>
      </c>
      <c r="N940" s="114">
        <f t="shared" si="297"/>
        <v>23.772727272727273</v>
      </c>
      <c r="O940" s="116">
        <f t="shared" si="298"/>
        <v>16.5</v>
      </c>
      <c r="P940" s="115">
        <f t="shared" si="299"/>
        <v>5.447916666666667</v>
      </c>
      <c r="Q940" s="115">
        <f t="shared" si="300"/>
        <v>4.447916666666667</v>
      </c>
      <c r="R940" s="121">
        <f t="shared" si="301"/>
        <v>7.2272727272727266</v>
      </c>
      <c r="S940" s="116">
        <f t="shared" si="302"/>
        <v>26.552083333333332</v>
      </c>
      <c r="T940" s="116">
        <f t="shared" si="303"/>
        <v>0.53147877013177158</v>
      </c>
      <c r="U940" s="115">
        <f t="shared" si="293"/>
        <v>210.45454545454544</v>
      </c>
      <c r="V940" s="115">
        <f t="shared" si="304"/>
        <v>1254.7107438016528</v>
      </c>
      <c r="W940">
        <f t="shared" si="294"/>
        <v>1</v>
      </c>
      <c r="X940">
        <f t="shared" si="295"/>
        <v>0</v>
      </c>
      <c r="Y940">
        <f>+D940*1.65</f>
        <v>12.375</v>
      </c>
      <c r="AA940" s="122">
        <f>+F940-Y940</f>
        <v>26.85</v>
      </c>
      <c r="AB940" s="123">
        <f t="shared" si="305"/>
        <v>4.4750000000000005</v>
      </c>
      <c r="AC940" s="123">
        <f t="shared" si="306"/>
        <v>4</v>
      </c>
    </row>
    <row r="941" spans="1:29" x14ac:dyDescent="0.25">
      <c r="A941" s="7" t="s">
        <v>513</v>
      </c>
      <c r="B941" s="7" t="s">
        <v>514</v>
      </c>
      <c r="C941" s="7"/>
      <c r="D941" s="7"/>
      <c r="E941" s="7"/>
      <c r="F941" s="7">
        <v>0</v>
      </c>
      <c r="G941" s="116">
        <v>0</v>
      </c>
      <c r="H941" s="129">
        <f>+G941/1.2</f>
        <v>0</v>
      </c>
      <c r="I941" s="207" t="s">
        <v>591</v>
      </c>
      <c r="J941" s="130"/>
      <c r="K941" s="130" t="s">
        <v>519</v>
      </c>
      <c r="L941" s="115">
        <v>0</v>
      </c>
      <c r="M941" s="114">
        <f t="shared" si="307"/>
        <v>0</v>
      </c>
      <c r="N941" s="114">
        <f t="shared" si="297"/>
        <v>0</v>
      </c>
      <c r="O941" s="116">
        <f t="shared" si="298"/>
        <v>0</v>
      </c>
      <c r="P941" s="115">
        <f t="shared" si="299"/>
        <v>0</v>
      </c>
      <c r="Q941" s="115">
        <f t="shared" si="300"/>
        <v>-1</v>
      </c>
      <c r="R941" s="121">
        <f t="shared" si="301"/>
        <v>0</v>
      </c>
      <c r="S941" s="116">
        <f t="shared" si="302"/>
        <v>1</v>
      </c>
      <c r="T941" s="116">
        <f t="shared" si="303"/>
        <v>0</v>
      </c>
      <c r="U941" s="115" t="e">
        <f t="shared" si="293"/>
        <v>#DIV/0!</v>
      </c>
      <c r="V941" s="115" t="e">
        <f t="shared" si="304"/>
        <v>#DIV/0!</v>
      </c>
      <c r="W941">
        <f t="shared" si="294"/>
        <v>0</v>
      </c>
      <c r="X941">
        <f t="shared" si="295"/>
        <v>0</v>
      </c>
      <c r="Y941">
        <v>0</v>
      </c>
      <c r="AA941" s="122">
        <f>+F941-Y941</f>
        <v>0</v>
      </c>
      <c r="AB941" s="123">
        <f t="shared" si="305"/>
        <v>0</v>
      </c>
      <c r="AC941" s="123">
        <f t="shared" si="306"/>
        <v>0</v>
      </c>
    </row>
    <row r="942" spans="1:29" x14ac:dyDescent="0.25">
      <c r="A942" s="7" t="s">
        <v>513</v>
      </c>
      <c r="B942" s="7" t="s">
        <v>514</v>
      </c>
      <c r="C942" s="7">
        <v>1</v>
      </c>
      <c r="D942" s="7">
        <v>6.1</v>
      </c>
      <c r="E942" s="7">
        <v>9.4499999999999993</v>
      </c>
      <c r="F942" s="7">
        <v>0</v>
      </c>
      <c r="G942" s="116">
        <f t="shared" si="296"/>
        <v>-12</v>
      </c>
      <c r="H942" s="7">
        <v>31</v>
      </c>
      <c r="I942" s="7" t="s">
        <v>260</v>
      </c>
      <c r="J942" s="130">
        <v>303</v>
      </c>
      <c r="K942" s="130"/>
      <c r="L942" s="115">
        <v>0</v>
      </c>
      <c r="M942" s="114">
        <f t="shared" si="307"/>
        <v>0</v>
      </c>
      <c r="N942" s="114">
        <f t="shared" si="297"/>
        <v>0</v>
      </c>
      <c r="O942" s="116">
        <f t="shared" si="298"/>
        <v>-7.2727272727272734</v>
      </c>
      <c r="P942" s="115">
        <f t="shared" si="299"/>
        <v>0</v>
      </c>
      <c r="Q942" s="115">
        <f t="shared" si="300"/>
        <v>-1</v>
      </c>
      <c r="R942" s="121">
        <f t="shared" si="301"/>
        <v>31</v>
      </c>
      <c r="S942" s="116">
        <f t="shared" si="302"/>
        <v>32</v>
      </c>
      <c r="T942" s="116">
        <f t="shared" si="303"/>
        <v>-1</v>
      </c>
      <c r="U942" s="115">
        <f t="shared" si="293"/>
        <v>-265</v>
      </c>
      <c r="V942" s="115">
        <f t="shared" si="304"/>
        <v>-820</v>
      </c>
      <c r="W942">
        <f t="shared" si="294"/>
        <v>0</v>
      </c>
      <c r="X942">
        <f t="shared" si="295"/>
        <v>1</v>
      </c>
      <c r="Y942">
        <v>0</v>
      </c>
      <c r="Z942">
        <f t="shared" ref="Z942:Z949" si="311">+E942*1.65</f>
        <v>15.592499999999998</v>
      </c>
      <c r="AA942" s="122">
        <f t="shared" ref="AA942:AA949" si="312">+F942-Z942</f>
        <v>-15.592499999999998</v>
      </c>
      <c r="AB942" s="123">
        <f t="shared" si="305"/>
        <v>-2.5987499999999994</v>
      </c>
      <c r="AC942" s="123">
        <f t="shared" si="306"/>
        <v>-2</v>
      </c>
    </row>
    <row r="943" spans="1:29" x14ac:dyDescent="0.25">
      <c r="A943" s="7" t="s">
        <v>513</v>
      </c>
      <c r="B943" s="7" t="s">
        <v>514</v>
      </c>
      <c r="C943" s="7">
        <v>2</v>
      </c>
      <c r="D943" s="7">
        <v>6</v>
      </c>
      <c r="E943" s="7">
        <v>8.2799999999999994</v>
      </c>
      <c r="F943" s="7">
        <v>49.679999999999993</v>
      </c>
      <c r="G943" s="116">
        <f t="shared" si="296"/>
        <v>37.679999999999993</v>
      </c>
      <c r="H943" s="7">
        <v>38</v>
      </c>
      <c r="I943" s="7" t="s">
        <v>260</v>
      </c>
      <c r="J943" s="130">
        <v>101</v>
      </c>
      <c r="K943" s="130"/>
      <c r="L943" s="115">
        <v>0</v>
      </c>
      <c r="M943" s="114">
        <f t="shared" si="307"/>
        <v>49.679999999999993</v>
      </c>
      <c r="N943" s="114">
        <f t="shared" si="297"/>
        <v>30.109090909090906</v>
      </c>
      <c r="O943" s="116">
        <f t="shared" si="298"/>
        <v>22.836363636363632</v>
      </c>
      <c r="P943" s="115">
        <f t="shared" si="299"/>
        <v>6.8999999999999986</v>
      </c>
      <c r="Q943" s="115">
        <f t="shared" si="300"/>
        <v>5.8999999999999986</v>
      </c>
      <c r="R943" s="121">
        <f t="shared" si="301"/>
        <v>7.8909090909090942</v>
      </c>
      <c r="S943" s="116">
        <f t="shared" si="302"/>
        <v>32.1</v>
      </c>
      <c r="T943" s="116">
        <f t="shared" si="303"/>
        <v>0.61089494163424118</v>
      </c>
      <c r="U943" s="115">
        <f t="shared" si="293"/>
        <v>170.09554140127392</v>
      </c>
      <c r="V943" s="115">
        <f t="shared" si="304"/>
        <v>1078.5987261146497</v>
      </c>
      <c r="W943">
        <f t="shared" si="294"/>
        <v>0</v>
      </c>
      <c r="X943">
        <f t="shared" si="295"/>
        <v>1</v>
      </c>
      <c r="Y943">
        <v>0</v>
      </c>
      <c r="Z943">
        <f t="shared" si="311"/>
        <v>13.661999999999999</v>
      </c>
      <c r="AA943" s="122">
        <f t="shared" si="312"/>
        <v>36.017999999999994</v>
      </c>
      <c r="AB943" s="123">
        <f t="shared" si="305"/>
        <v>6.0029999999999992</v>
      </c>
      <c r="AC943" s="123">
        <f t="shared" si="306"/>
        <v>6</v>
      </c>
    </row>
    <row r="944" spans="1:29" x14ac:dyDescent="0.25">
      <c r="A944" s="7" t="s">
        <v>513</v>
      </c>
      <c r="B944" s="7" t="s">
        <v>514</v>
      </c>
      <c r="C944" s="7">
        <v>3</v>
      </c>
      <c r="D944" s="7">
        <v>4.7</v>
      </c>
      <c r="E944" s="7">
        <v>5.2</v>
      </c>
      <c r="F944" s="7">
        <v>57.644999999999989</v>
      </c>
      <c r="G944" s="116">
        <f t="shared" si="296"/>
        <v>45.644999999999989</v>
      </c>
      <c r="H944" s="7">
        <v>26</v>
      </c>
      <c r="I944" s="7" t="s">
        <v>260</v>
      </c>
      <c r="J944" s="130" t="s">
        <v>268</v>
      </c>
      <c r="K944" s="130"/>
      <c r="L944" s="115">
        <v>0</v>
      </c>
      <c r="M944" s="114">
        <f t="shared" si="307"/>
        <v>57.644999999999989</v>
      </c>
      <c r="N944" s="114">
        <f t="shared" si="297"/>
        <v>34.93636363636363</v>
      </c>
      <c r="O944" s="116">
        <f t="shared" si="298"/>
        <v>27.663636363636357</v>
      </c>
      <c r="P944" s="115">
        <f t="shared" si="299"/>
        <v>8.0062499999999979</v>
      </c>
      <c r="Q944" s="115">
        <f t="shared" si="300"/>
        <v>7.0062499999999979</v>
      </c>
      <c r="R944" s="121">
        <f t="shared" si="301"/>
        <v>-8.9363636363636303</v>
      </c>
      <c r="S944" s="116">
        <f t="shared" si="302"/>
        <v>18.993750000000002</v>
      </c>
      <c r="T944" s="116">
        <f t="shared" si="303"/>
        <v>0.65539521860865824</v>
      </c>
      <c r="U944" s="115">
        <f t="shared" si="293"/>
        <v>151.75649030561945</v>
      </c>
      <c r="V944" s="115">
        <f t="shared" si="304"/>
        <v>998.57377587906672</v>
      </c>
      <c r="W944">
        <f t="shared" si="294"/>
        <v>0</v>
      </c>
      <c r="X944">
        <f t="shared" si="295"/>
        <v>1</v>
      </c>
      <c r="Y944">
        <v>0</v>
      </c>
      <c r="Z944">
        <f t="shared" si="311"/>
        <v>8.58</v>
      </c>
      <c r="AA944" s="122">
        <f t="shared" si="312"/>
        <v>49.064999999999991</v>
      </c>
      <c r="AB944" s="123">
        <f t="shared" si="305"/>
        <v>8.1774999999999984</v>
      </c>
      <c r="AC944" s="123">
        <f t="shared" si="306"/>
        <v>8</v>
      </c>
    </row>
    <row r="945" spans="1:29" x14ac:dyDescent="0.25">
      <c r="A945" s="7" t="s">
        <v>513</v>
      </c>
      <c r="B945" s="7" t="s">
        <v>514</v>
      </c>
      <c r="C945" s="7">
        <v>4</v>
      </c>
      <c r="D945" s="7">
        <v>5.2</v>
      </c>
      <c r="E945" s="7">
        <v>7.1</v>
      </c>
      <c r="F945" s="7">
        <v>24.44</v>
      </c>
      <c r="G945" s="116">
        <f t="shared" si="296"/>
        <v>12.440000000000001</v>
      </c>
      <c r="H945" s="7">
        <v>28</v>
      </c>
      <c r="I945" s="7" t="s">
        <v>260</v>
      </c>
      <c r="J945" s="130" t="s">
        <v>270</v>
      </c>
      <c r="K945" s="130"/>
      <c r="L945" s="115">
        <v>0</v>
      </c>
      <c r="M945" s="114">
        <f t="shared" si="307"/>
        <v>24.44</v>
      </c>
      <c r="N945" s="114">
        <f t="shared" si="297"/>
        <v>14.812121212121214</v>
      </c>
      <c r="O945" s="116">
        <f t="shared" si="298"/>
        <v>7.5393939393939409</v>
      </c>
      <c r="P945" s="115">
        <f t="shared" si="299"/>
        <v>3.3944444444444444</v>
      </c>
      <c r="Q945" s="115">
        <f t="shared" si="300"/>
        <v>2.3944444444444444</v>
      </c>
      <c r="R945" s="121">
        <f t="shared" si="301"/>
        <v>13.187878787878786</v>
      </c>
      <c r="S945" s="116">
        <f t="shared" si="302"/>
        <v>25.605555555555554</v>
      </c>
      <c r="T945" s="116">
        <f t="shared" si="303"/>
        <v>0.34138309549945123</v>
      </c>
      <c r="U945" s="115">
        <f t="shared" si="293"/>
        <v>383.32797427652724</v>
      </c>
      <c r="V945" s="115">
        <f t="shared" si="304"/>
        <v>2009.0675241157551</v>
      </c>
      <c r="W945">
        <f t="shared" si="294"/>
        <v>0</v>
      </c>
      <c r="X945">
        <f t="shared" si="295"/>
        <v>1</v>
      </c>
      <c r="Y945">
        <v>0</v>
      </c>
      <c r="Z945">
        <f t="shared" si="311"/>
        <v>11.714999999999998</v>
      </c>
      <c r="AA945" s="122">
        <f t="shared" si="312"/>
        <v>12.725000000000003</v>
      </c>
      <c r="AB945" s="123">
        <f t="shared" si="305"/>
        <v>2.120833333333334</v>
      </c>
      <c r="AC945" s="123">
        <f t="shared" si="306"/>
        <v>2</v>
      </c>
    </row>
    <row r="946" spans="1:29" x14ac:dyDescent="0.25">
      <c r="A946" s="7" t="s">
        <v>513</v>
      </c>
      <c r="B946" s="7" t="s">
        <v>514</v>
      </c>
      <c r="C946" s="7">
        <v>5</v>
      </c>
      <c r="D946" s="7">
        <v>6</v>
      </c>
      <c r="E946" s="7">
        <v>8.5</v>
      </c>
      <c r="F946" s="7">
        <v>51</v>
      </c>
      <c r="G946" s="116">
        <f t="shared" si="296"/>
        <v>39</v>
      </c>
      <c r="H946" s="7">
        <v>43</v>
      </c>
      <c r="I946" s="7" t="s">
        <v>260</v>
      </c>
      <c r="J946" s="130">
        <v>202</v>
      </c>
      <c r="K946" s="130"/>
      <c r="L946" s="115">
        <v>0</v>
      </c>
      <c r="M946" s="114">
        <f t="shared" si="307"/>
        <v>51</v>
      </c>
      <c r="N946" s="114">
        <f t="shared" si="297"/>
        <v>30.90909090909091</v>
      </c>
      <c r="O946" s="116">
        <f t="shared" si="298"/>
        <v>23.636363636363637</v>
      </c>
      <c r="P946" s="115">
        <f t="shared" si="299"/>
        <v>7.083333333333333</v>
      </c>
      <c r="Q946" s="115">
        <f t="shared" si="300"/>
        <v>6.083333333333333</v>
      </c>
      <c r="R946" s="121">
        <f t="shared" si="301"/>
        <v>12.09090909090909</v>
      </c>
      <c r="S946" s="116">
        <f t="shared" si="302"/>
        <v>36.916666666666664</v>
      </c>
      <c r="T946" s="116">
        <f t="shared" si="303"/>
        <v>0.61904761904761907</v>
      </c>
      <c r="U946" s="115">
        <f t="shared" si="293"/>
        <v>166.53846153846155</v>
      </c>
      <c r="V946" s="115">
        <f t="shared" si="304"/>
        <v>1063.0769230769231</v>
      </c>
      <c r="W946">
        <f t="shared" si="294"/>
        <v>0</v>
      </c>
      <c r="X946">
        <f t="shared" si="295"/>
        <v>1</v>
      </c>
      <c r="Y946">
        <v>0</v>
      </c>
      <c r="Z946">
        <f t="shared" si="311"/>
        <v>14.024999999999999</v>
      </c>
      <c r="AA946" s="122">
        <f t="shared" si="312"/>
        <v>36.975000000000001</v>
      </c>
      <c r="AB946" s="123">
        <f t="shared" si="305"/>
        <v>6.1625000000000005</v>
      </c>
      <c r="AC946" s="123">
        <f t="shared" si="306"/>
        <v>6</v>
      </c>
    </row>
    <row r="947" spans="1:29" x14ac:dyDescent="0.25">
      <c r="A947" s="7" t="s">
        <v>513</v>
      </c>
      <c r="B947" s="7" t="s">
        <v>514</v>
      </c>
      <c r="C947" s="7">
        <v>6</v>
      </c>
      <c r="D947" s="7">
        <v>6</v>
      </c>
      <c r="E947" s="7">
        <v>8.6</v>
      </c>
      <c r="F947" s="7">
        <v>51.599999999999994</v>
      </c>
      <c r="G947" s="116">
        <f t="shared" si="296"/>
        <v>39.599999999999994</v>
      </c>
      <c r="H947" s="7">
        <v>32</v>
      </c>
      <c r="I947" s="7" t="s">
        <v>260</v>
      </c>
      <c r="J947" s="130">
        <v>301</v>
      </c>
      <c r="K947" s="130"/>
      <c r="L947" s="115">
        <v>0</v>
      </c>
      <c r="M947" s="114">
        <f t="shared" si="307"/>
        <v>51.599999999999994</v>
      </c>
      <c r="N947" s="114">
        <f t="shared" si="297"/>
        <v>31.27272727272727</v>
      </c>
      <c r="O947" s="116">
        <f t="shared" si="298"/>
        <v>23.999999999999996</v>
      </c>
      <c r="P947" s="115">
        <f t="shared" si="299"/>
        <v>7.1666666666666661</v>
      </c>
      <c r="Q947" s="115">
        <f t="shared" si="300"/>
        <v>6.1666666666666661</v>
      </c>
      <c r="R947" s="121">
        <f t="shared" si="301"/>
        <v>0.72727272727273018</v>
      </c>
      <c r="S947" s="116">
        <f t="shared" si="302"/>
        <v>25.833333333333336</v>
      </c>
      <c r="T947" s="116">
        <f t="shared" si="303"/>
        <v>0.62264150943396224</v>
      </c>
      <c r="U947" s="115">
        <f t="shared" si="293"/>
        <v>165</v>
      </c>
      <c r="V947" s="115">
        <f t="shared" si="304"/>
        <v>1056.3636363636365</v>
      </c>
      <c r="W947">
        <f t="shared" si="294"/>
        <v>0</v>
      </c>
      <c r="X947">
        <f t="shared" si="295"/>
        <v>1</v>
      </c>
      <c r="Y947">
        <v>0</v>
      </c>
      <c r="Z947">
        <f t="shared" si="311"/>
        <v>14.19</v>
      </c>
      <c r="AA947" s="122">
        <f t="shared" si="312"/>
        <v>37.409999999999997</v>
      </c>
      <c r="AB947" s="123">
        <f t="shared" si="305"/>
        <v>6.2349999999999994</v>
      </c>
      <c r="AC947" s="123">
        <f t="shared" si="306"/>
        <v>6</v>
      </c>
    </row>
    <row r="948" spans="1:29" x14ac:dyDescent="0.25">
      <c r="A948" s="7" t="s">
        <v>513</v>
      </c>
      <c r="B948" s="7" t="s">
        <v>514</v>
      </c>
      <c r="C948" s="7">
        <v>7</v>
      </c>
      <c r="D948" s="7">
        <v>4.3499999999999996</v>
      </c>
      <c r="E948" s="7">
        <v>9</v>
      </c>
      <c r="F948" s="7">
        <v>39.15</v>
      </c>
      <c r="G948" s="116">
        <f t="shared" si="296"/>
        <v>27.15</v>
      </c>
      <c r="H948" s="7">
        <v>37</v>
      </c>
      <c r="I948" s="7" t="s">
        <v>260</v>
      </c>
      <c r="J948" s="130">
        <v>203</v>
      </c>
      <c r="K948" s="130"/>
      <c r="L948" s="115">
        <v>0</v>
      </c>
      <c r="M948" s="114">
        <f t="shared" si="307"/>
        <v>39.15</v>
      </c>
      <c r="N948" s="114">
        <f t="shared" si="297"/>
        <v>23.727272727272727</v>
      </c>
      <c r="O948" s="116">
        <f t="shared" si="298"/>
        <v>16.454545454545453</v>
      </c>
      <c r="P948" s="115">
        <f t="shared" si="299"/>
        <v>5.4375</v>
      </c>
      <c r="Q948" s="115">
        <f t="shared" si="300"/>
        <v>4.4375</v>
      </c>
      <c r="R948" s="121">
        <f t="shared" si="301"/>
        <v>13.272727272727273</v>
      </c>
      <c r="S948" s="116">
        <f t="shared" si="302"/>
        <v>32.5625</v>
      </c>
      <c r="T948" s="116">
        <f t="shared" si="303"/>
        <v>0.53079178885630496</v>
      </c>
      <c r="U948" s="115">
        <f t="shared" si="293"/>
        <v>210.85635359116026</v>
      </c>
      <c r="V948" s="115">
        <f t="shared" si="304"/>
        <v>1256.4640883977902</v>
      </c>
      <c r="W948">
        <f t="shared" si="294"/>
        <v>0</v>
      </c>
      <c r="X948">
        <f t="shared" si="295"/>
        <v>1</v>
      </c>
      <c r="Y948">
        <v>0</v>
      </c>
      <c r="Z948">
        <f t="shared" si="311"/>
        <v>14.85</v>
      </c>
      <c r="AA948" s="122">
        <f t="shared" si="312"/>
        <v>24.299999999999997</v>
      </c>
      <c r="AB948" s="123">
        <f t="shared" si="305"/>
        <v>4.05</v>
      </c>
      <c r="AC948" s="123">
        <f t="shared" si="306"/>
        <v>4</v>
      </c>
    </row>
    <row r="949" spans="1:29" x14ac:dyDescent="0.25">
      <c r="A949" s="7" t="s">
        <v>513</v>
      </c>
      <c r="B949" s="7" t="s">
        <v>514</v>
      </c>
      <c r="C949" s="7">
        <v>8</v>
      </c>
      <c r="D949" s="7">
        <v>4.3</v>
      </c>
      <c r="E949" s="7">
        <v>9.4</v>
      </c>
      <c r="F949" s="7">
        <v>40.42</v>
      </c>
      <c r="G949" s="116">
        <f t="shared" si="296"/>
        <v>28.42</v>
      </c>
      <c r="H949" s="129">
        <f>+G949/1.2</f>
        <v>23.683333333333337</v>
      </c>
      <c r="I949" s="207" t="s">
        <v>591</v>
      </c>
      <c r="J949" s="130"/>
      <c r="K949" s="130" t="s">
        <v>520</v>
      </c>
      <c r="L949" s="115">
        <v>0</v>
      </c>
      <c r="M949" s="114">
        <f t="shared" si="307"/>
        <v>40.42</v>
      </c>
      <c r="N949" s="114">
        <f t="shared" si="297"/>
        <v>24.4969696969697</v>
      </c>
      <c r="O949" s="116">
        <f t="shared" si="298"/>
        <v>17.224242424242426</v>
      </c>
      <c r="P949" s="115">
        <f t="shared" si="299"/>
        <v>5.6138888888888889</v>
      </c>
      <c r="Q949" s="115">
        <f t="shared" si="300"/>
        <v>4.6138888888888889</v>
      </c>
      <c r="R949" s="121">
        <f t="shared" si="301"/>
        <v>-0.8136363636363626</v>
      </c>
      <c r="S949" s="116">
        <f t="shared" si="302"/>
        <v>19.06944444444445</v>
      </c>
      <c r="T949" s="116">
        <f t="shared" si="303"/>
        <v>0.54215948111407863</v>
      </c>
      <c r="U949" s="115">
        <f t="shared" si="293"/>
        <v>204.33849401829696</v>
      </c>
      <c r="V949" s="115">
        <f t="shared" si="304"/>
        <v>1228.0225193525685</v>
      </c>
      <c r="W949">
        <f t="shared" si="294"/>
        <v>0</v>
      </c>
      <c r="X949">
        <f t="shared" si="295"/>
        <v>1</v>
      </c>
      <c r="Y949">
        <v>0</v>
      </c>
      <c r="Z949">
        <f t="shared" si="311"/>
        <v>15.51</v>
      </c>
      <c r="AA949" s="122">
        <f t="shared" si="312"/>
        <v>24.910000000000004</v>
      </c>
      <c r="AB949" s="123">
        <f t="shared" si="305"/>
        <v>4.1516666666666673</v>
      </c>
      <c r="AC949" s="123">
        <f t="shared" si="306"/>
        <v>4</v>
      </c>
    </row>
    <row r="950" spans="1:29" x14ac:dyDescent="0.25">
      <c r="A950" s="7" t="s">
        <v>513</v>
      </c>
      <c r="B950" s="7" t="s">
        <v>514</v>
      </c>
      <c r="C950" s="7">
        <v>1</v>
      </c>
      <c r="D950" s="7">
        <v>6</v>
      </c>
      <c r="E950" s="7">
        <v>6</v>
      </c>
      <c r="F950" s="7">
        <v>36</v>
      </c>
      <c r="G950" s="116">
        <f t="shared" si="296"/>
        <v>24</v>
      </c>
      <c r="H950" s="7">
        <v>31</v>
      </c>
      <c r="I950" s="7" t="s">
        <v>261</v>
      </c>
      <c r="J950" s="130">
        <v>401</v>
      </c>
      <c r="K950" s="130"/>
      <c r="L950" s="115">
        <v>0</v>
      </c>
      <c r="M950" s="114">
        <f t="shared" si="307"/>
        <v>36</v>
      </c>
      <c r="N950" s="114">
        <f t="shared" si="297"/>
        <v>21.81818181818182</v>
      </c>
      <c r="O950" s="116">
        <f t="shared" si="298"/>
        <v>14.545454545454547</v>
      </c>
      <c r="P950" s="115">
        <f t="shared" si="299"/>
        <v>5</v>
      </c>
      <c r="Q950" s="115">
        <f t="shared" si="300"/>
        <v>4</v>
      </c>
      <c r="R950" s="121">
        <f t="shared" si="301"/>
        <v>9.1818181818181799</v>
      </c>
      <c r="S950" s="116">
        <f t="shared" si="302"/>
        <v>27</v>
      </c>
      <c r="T950" s="116">
        <f t="shared" si="303"/>
        <v>0.5</v>
      </c>
      <c r="U950" s="115">
        <f t="shared" si="293"/>
        <v>230</v>
      </c>
      <c r="V950" s="115">
        <f t="shared" si="304"/>
        <v>1340</v>
      </c>
      <c r="W950">
        <f t="shared" si="294"/>
        <v>0</v>
      </c>
      <c r="X950">
        <f t="shared" si="295"/>
        <v>0</v>
      </c>
      <c r="Y950">
        <v>0</v>
      </c>
      <c r="AA950" s="122">
        <f t="shared" ref="AA950:AA988" si="313">+F950-Y950</f>
        <v>36</v>
      </c>
      <c r="AB950" s="123">
        <f t="shared" si="305"/>
        <v>6</v>
      </c>
      <c r="AC950" s="123">
        <f t="shared" si="306"/>
        <v>6</v>
      </c>
    </row>
    <row r="951" spans="1:29" x14ac:dyDescent="0.25">
      <c r="A951" s="7" t="s">
        <v>513</v>
      </c>
      <c r="B951" s="7" t="s">
        <v>514</v>
      </c>
      <c r="C951" s="7">
        <v>2</v>
      </c>
      <c r="D951" s="7">
        <v>6</v>
      </c>
      <c r="E951" s="7">
        <v>6</v>
      </c>
      <c r="F951" s="7">
        <v>36</v>
      </c>
      <c r="G951" s="116">
        <f t="shared" si="296"/>
        <v>24</v>
      </c>
      <c r="H951" s="7">
        <v>29</v>
      </c>
      <c r="I951" s="7" t="s">
        <v>261</v>
      </c>
      <c r="J951" s="130">
        <v>402</v>
      </c>
      <c r="K951" s="130"/>
      <c r="L951" s="115">
        <v>0</v>
      </c>
      <c r="M951" s="114">
        <f t="shared" si="307"/>
        <v>36</v>
      </c>
      <c r="N951" s="114">
        <f t="shared" si="297"/>
        <v>21.81818181818182</v>
      </c>
      <c r="O951" s="116">
        <f t="shared" si="298"/>
        <v>14.545454545454547</v>
      </c>
      <c r="P951" s="115">
        <f t="shared" si="299"/>
        <v>5</v>
      </c>
      <c r="Q951" s="115">
        <f t="shared" si="300"/>
        <v>4</v>
      </c>
      <c r="R951" s="121">
        <f t="shared" si="301"/>
        <v>7.1818181818181799</v>
      </c>
      <c r="S951" s="116">
        <f t="shared" si="302"/>
        <v>25</v>
      </c>
      <c r="T951" s="116">
        <f t="shared" si="303"/>
        <v>0.5</v>
      </c>
      <c r="U951" s="115">
        <f t="shared" si="293"/>
        <v>230</v>
      </c>
      <c r="V951" s="115">
        <f t="shared" si="304"/>
        <v>1340</v>
      </c>
      <c r="W951">
        <f t="shared" si="294"/>
        <v>0</v>
      </c>
      <c r="X951">
        <f t="shared" si="295"/>
        <v>0</v>
      </c>
      <c r="Y951">
        <v>0</v>
      </c>
      <c r="AA951" s="122">
        <f t="shared" si="313"/>
        <v>36</v>
      </c>
      <c r="AB951" s="123">
        <f t="shared" si="305"/>
        <v>6</v>
      </c>
      <c r="AC951" s="123">
        <f t="shared" si="306"/>
        <v>6</v>
      </c>
    </row>
    <row r="952" spans="1:29" x14ac:dyDescent="0.25">
      <c r="A952" s="7" t="s">
        <v>513</v>
      </c>
      <c r="B952" s="7" t="s">
        <v>514</v>
      </c>
      <c r="C952" s="7">
        <v>3</v>
      </c>
      <c r="D952" s="7">
        <v>6</v>
      </c>
      <c r="E952" s="7">
        <v>6</v>
      </c>
      <c r="F952" s="7">
        <v>36</v>
      </c>
      <c r="G952" s="116">
        <f t="shared" si="296"/>
        <v>24</v>
      </c>
      <c r="H952" s="7">
        <v>31</v>
      </c>
      <c r="I952" s="7" t="s">
        <v>261</v>
      </c>
      <c r="J952" s="130">
        <v>403</v>
      </c>
      <c r="K952" s="130"/>
      <c r="L952" s="115">
        <v>0</v>
      </c>
      <c r="M952" s="114">
        <f t="shared" si="307"/>
        <v>36</v>
      </c>
      <c r="N952" s="114">
        <f t="shared" si="297"/>
        <v>21.81818181818182</v>
      </c>
      <c r="O952" s="116">
        <f t="shared" si="298"/>
        <v>14.545454545454547</v>
      </c>
      <c r="P952" s="115">
        <f t="shared" si="299"/>
        <v>5</v>
      </c>
      <c r="Q952" s="115">
        <f t="shared" si="300"/>
        <v>4</v>
      </c>
      <c r="R952" s="121">
        <f t="shared" si="301"/>
        <v>9.1818181818181799</v>
      </c>
      <c r="S952" s="116">
        <f t="shared" si="302"/>
        <v>27</v>
      </c>
      <c r="T952" s="116">
        <f t="shared" si="303"/>
        <v>0.5</v>
      </c>
      <c r="U952" s="115">
        <f t="shared" si="293"/>
        <v>230</v>
      </c>
      <c r="V952" s="115">
        <f t="shared" si="304"/>
        <v>1340</v>
      </c>
      <c r="W952">
        <f t="shared" si="294"/>
        <v>0</v>
      </c>
      <c r="X952">
        <f t="shared" si="295"/>
        <v>0</v>
      </c>
      <c r="Y952">
        <v>0</v>
      </c>
      <c r="AA952" s="122">
        <f t="shared" si="313"/>
        <v>36</v>
      </c>
      <c r="AB952" s="123">
        <f t="shared" si="305"/>
        <v>6</v>
      </c>
      <c r="AC952" s="123">
        <f t="shared" si="306"/>
        <v>6</v>
      </c>
    </row>
    <row r="953" spans="1:29" x14ac:dyDescent="0.25">
      <c r="A953" s="7" t="s">
        <v>513</v>
      </c>
      <c r="B953" s="7" t="s">
        <v>514</v>
      </c>
      <c r="C953" s="7">
        <v>4</v>
      </c>
      <c r="D953" s="7">
        <v>6</v>
      </c>
      <c r="E953" s="7">
        <v>6</v>
      </c>
      <c r="F953" s="7">
        <v>36</v>
      </c>
      <c r="G953" s="116">
        <f t="shared" si="296"/>
        <v>24</v>
      </c>
      <c r="H953" s="7">
        <v>31</v>
      </c>
      <c r="I953" s="7" t="s">
        <v>261</v>
      </c>
      <c r="J953" s="130">
        <v>404</v>
      </c>
      <c r="K953" s="130"/>
      <c r="L953" s="115">
        <v>0</v>
      </c>
      <c r="M953" s="114">
        <f t="shared" si="307"/>
        <v>36</v>
      </c>
      <c r="N953" s="114">
        <f t="shared" si="297"/>
        <v>21.81818181818182</v>
      </c>
      <c r="O953" s="116">
        <f t="shared" si="298"/>
        <v>14.545454545454547</v>
      </c>
      <c r="P953" s="115">
        <f t="shared" si="299"/>
        <v>5</v>
      </c>
      <c r="Q953" s="115">
        <f t="shared" si="300"/>
        <v>4</v>
      </c>
      <c r="R953" s="121">
        <f t="shared" si="301"/>
        <v>9.1818181818181799</v>
      </c>
      <c r="S953" s="116">
        <f t="shared" si="302"/>
        <v>27</v>
      </c>
      <c r="T953" s="116">
        <f t="shared" si="303"/>
        <v>0.5</v>
      </c>
      <c r="U953" s="115">
        <f t="shared" si="293"/>
        <v>230</v>
      </c>
      <c r="V953" s="115">
        <f t="shared" si="304"/>
        <v>1340</v>
      </c>
      <c r="W953">
        <f t="shared" si="294"/>
        <v>0</v>
      </c>
      <c r="X953">
        <f t="shared" si="295"/>
        <v>0</v>
      </c>
      <c r="Y953">
        <v>0</v>
      </c>
      <c r="AA953" s="122">
        <f t="shared" si="313"/>
        <v>36</v>
      </c>
      <c r="AB953" s="123">
        <f t="shared" si="305"/>
        <v>6</v>
      </c>
      <c r="AC953" s="123">
        <f t="shared" si="306"/>
        <v>6</v>
      </c>
    </row>
    <row r="954" spans="1:29" x14ac:dyDescent="0.25">
      <c r="A954" s="7" t="s">
        <v>513</v>
      </c>
      <c r="B954" s="7" t="s">
        <v>514</v>
      </c>
      <c r="C954" s="7">
        <v>5</v>
      </c>
      <c r="D954" s="7">
        <v>6</v>
      </c>
      <c r="E954" s="7">
        <v>6</v>
      </c>
      <c r="F954" s="7">
        <v>36</v>
      </c>
      <c r="G954" s="116">
        <f t="shared" si="296"/>
        <v>24</v>
      </c>
      <c r="H954" s="7">
        <v>28</v>
      </c>
      <c r="I954" s="7" t="s">
        <v>261</v>
      </c>
      <c r="J954" s="130">
        <v>501</v>
      </c>
      <c r="K954" s="130"/>
      <c r="L954" s="115">
        <v>0</v>
      </c>
      <c r="M954" s="114">
        <f t="shared" si="307"/>
        <v>36</v>
      </c>
      <c r="N954" s="114">
        <f t="shared" si="297"/>
        <v>21.81818181818182</v>
      </c>
      <c r="O954" s="116">
        <f t="shared" si="298"/>
        <v>14.545454545454547</v>
      </c>
      <c r="P954" s="115">
        <f t="shared" si="299"/>
        <v>5</v>
      </c>
      <c r="Q954" s="115">
        <f t="shared" si="300"/>
        <v>4</v>
      </c>
      <c r="R954" s="121">
        <f t="shared" si="301"/>
        <v>6.1818181818181799</v>
      </c>
      <c r="S954" s="116">
        <f t="shared" si="302"/>
        <v>24</v>
      </c>
      <c r="T954" s="116">
        <f t="shared" si="303"/>
        <v>0.5</v>
      </c>
      <c r="U954" s="115">
        <f t="shared" si="293"/>
        <v>230</v>
      </c>
      <c r="V954" s="115">
        <f t="shared" si="304"/>
        <v>1340</v>
      </c>
      <c r="W954">
        <f t="shared" si="294"/>
        <v>0</v>
      </c>
      <c r="X954">
        <f t="shared" si="295"/>
        <v>0</v>
      </c>
      <c r="Y954">
        <v>0</v>
      </c>
      <c r="AA954" s="122">
        <f t="shared" si="313"/>
        <v>36</v>
      </c>
      <c r="AB954" s="123">
        <f t="shared" si="305"/>
        <v>6</v>
      </c>
      <c r="AC954" s="123">
        <f t="shared" si="306"/>
        <v>6</v>
      </c>
    </row>
    <row r="955" spans="1:29" x14ac:dyDescent="0.25">
      <c r="A955" s="7" t="s">
        <v>513</v>
      </c>
      <c r="B955" s="7" t="s">
        <v>514</v>
      </c>
      <c r="C955" s="7">
        <v>6</v>
      </c>
      <c r="D955" s="7">
        <v>6</v>
      </c>
      <c r="E955" s="7">
        <v>6</v>
      </c>
      <c r="F955" s="7">
        <v>36</v>
      </c>
      <c r="G955" s="116">
        <f t="shared" si="296"/>
        <v>24</v>
      </c>
      <c r="H955" s="7">
        <v>29</v>
      </c>
      <c r="I955" s="7" t="s">
        <v>261</v>
      </c>
      <c r="J955" s="130">
        <v>502</v>
      </c>
      <c r="K955" s="130"/>
      <c r="L955" s="115">
        <v>0</v>
      </c>
      <c r="M955" s="114">
        <f t="shared" si="307"/>
        <v>36</v>
      </c>
      <c r="N955" s="114">
        <f t="shared" si="297"/>
        <v>21.81818181818182</v>
      </c>
      <c r="O955" s="116">
        <f t="shared" si="298"/>
        <v>14.545454545454547</v>
      </c>
      <c r="P955" s="115">
        <f t="shared" si="299"/>
        <v>5</v>
      </c>
      <c r="Q955" s="115">
        <f t="shared" si="300"/>
        <v>4</v>
      </c>
      <c r="R955" s="121">
        <f t="shared" si="301"/>
        <v>7.1818181818181799</v>
      </c>
      <c r="S955" s="116">
        <f t="shared" si="302"/>
        <v>25</v>
      </c>
      <c r="T955" s="116">
        <f t="shared" si="303"/>
        <v>0.5</v>
      </c>
      <c r="U955" s="115">
        <f t="shared" si="293"/>
        <v>230</v>
      </c>
      <c r="V955" s="115">
        <f t="shared" si="304"/>
        <v>1340</v>
      </c>
      <c r="W955">
        <f t="shared" si="294"/>
        <v>0</v>
      </c>
      <c r="X955">
        <f t="shared" si="295"/>
        <v>0</v>
      </c>
      <c r="Y955">
        <v>0</v>
      </c>
      <c r="AA955" s="122">
        <f t="shared" si="313"/>
        <v>36</v>
      </c>
      <c r="AB955" s="123">
        <f t="shared" si="305"/>
        <v>6</v>
      </c>
      <c r="AC955" s="123">
        <f t="shared" si="306"/>
        <v>6</v>
      </c>
    </row>
    <row r="956" spans="1:29" x14ac:dyDescent="0.25">
      <c r="A956" s="7" t="s">
        <v>513</v>
      </c>
      <c r="B956" s="7" t="s">
        <v>514</v>
      </c>
      <c r="C956" s="7">
        <v>7</v>
      </c>
      <c r="D956" s="7">
        <v>6</v>
      </c>
      <c r="E956" s="7">
        <v>6</v>
      </c>
      <c r="F956" s="7">
        <v>36</v>
      </c>
      <c r="G956" s="116">
        <f t="shared" si="296"/>
        <v>24</v>
      </c>
      <c r="H956" s="7">
        <v>27</v>
      </c>
      <c r="I956" s="7" t="s">
        <v>261</v>
      </c>
      <c r="J956" s="130">
        <v>503</v>
      </c>
      <c r="K956" s="130"/>
      <c r="L956" s="115">
        <v>0</v>
      </c>
      <c r="M956" s="114">
        <f t="shared" si="307"/>
        <v>36</v>
      </c>
      <c r="N956" s="114">
        <f t="shared" si="297"/>
        <v>21.81818181818182</v>
      </c>
      <c r="O956" s="116">
        <f t="shared" si="298"/>
        <v>14.545454545454547</v>
      </c>
      <c r="P956" s="115">
        <f t="shared" si="299"/>
        <v>5</v>
      </c>
      <c r="Q956" s="115">
        <f t="shared" si="300"/>
        <v>4</v>
      </c>
      <c r="R956" s="121">
        <f t="shared" si="301"/>
        <v>5.1818181818181799</v>
      </c>
      <c r="S956" s="116">
        <f t="shared" si="302"/>
        <v>23</v>
      </c>
      <c r="T956" s="116">
        <f t="shared" si="303"/>
        <v>0.5</v>
      </c>
      <c r="U956" s="115">
        <f t="shared" si="293"/>
        <v>230</v>
      </c>
      <c r="V956" s="115">
        <f t="shared" si="304"/>
        <v>1340</v>
      </c>
      <c r="W956">
        <f t="shared" si="294"/>
        <v>0</v>
      </c>
      <c r="X956">
        <f t="shared" si="295"/>
        <v>0</v>
      </c>
      <c r="Y956">
        <v>0</v>
      </c>
      <c r="AA956" s="122">
        <f t="shared" si="313"/>
        <v>36</v>
      </c>
      <c r="AB956" s="123">
        <f t="shared" si="305"/>
        <v>6</v>
      </c>
      <c r="AC956" s="123">
        <f t="shared" si="306"/>
        <v>6</v>
      </c>
    </row>
    <row r="957" spans="1:29" x14ac:dyDescent="0.25">
      <c r="A957" s="7" t="s">
        <v>513</v>
      </c>
      <c r="B957" s="7" t="s">
        <v>514</v>
      </c>
      <c r="C957" s="7">
        <v>8</v>
      </c>
      <c r="D957" s="7">
        <v>6</v>
      </c>
      <c r="E957" s="7">
        <v>6</v>
      </c>
      <c r="F957" s="7">
        <v>36</v>
      </c>
      <c r="G957" s="116">
        <f t="shared" si="296"/>
        <v>24</v>
      </c>
      <c r="H957" s="7">
        <v>28</v>
      </c>
      <c r="I957" s="7" t="s">
        <v>261</v>
      </c>
      <c r="J957" s="130">
        <v>504</v>
      </c>
      <c r="K957" s="130"/>
      <c r="L957" s="115">
        <v>0</v>
      </c>
      <c r="M957" s="114">
        <f t="shared" si="307"/>
        <v>36</v>
      </c>
      <c r="N957" s="114">
        <f t="shared" si="297"/>
        <v>21.81818181818182</v>
      </c>
      <c r="O957" s="116">
        <f t="shared" si="298"/>
        <v>14.545454545454547</v>
      </c>
      <c r="P957" s="115">
        <f t="shared" si="299"/>
        <v>5</v>
      </c>
      <c r="Q957" s="115">
        <f t="shared" si="300"/>
        <v>4</v>
      </c>
      <c r="R957" s="121">
        <f t="shared" si="301"/>
        <v>6.1818181818181799</v>
      </c>
      <c r="S957" s="116">
        <f t="shared" si="302"/>
        <v>24</v>
      </c>
      <c r="T957" s="116">
        <f t="shared" si="303"/>
        <v>0.5</v>
      </c>
      <c r="U957" s="115">
        <f t="shared" si="293"/>
        <v>230</v>
      </c>
      <c r="V957" s="115">
        <f t="shared" si="304"/>
        <v>1340</v>
      </c>
      <c r="W957">
        <f t="shared" si="294"/>
        <v>0</v>
      </c>
      <c r="X957">
        <f t="shared" si="295"/>
        <v>0</v>
      </c>
      <c r="Y957">
        <v>0</v>
      </c>
      <c r="AA957" s="122">
        <f t="shared" si="313"/>
        <v>36</v>
      </c>
      <c r="AB957" s="123">
        <f t="shared" si="305"/>
        <v>6</v>
      </c>
      <c r="AC957" s="123">
        <f t="shared" si="306"/>
        <v>6</v>
      </c>
    </row>
    <row r="958" spans="1:29" x14ac:dyDescent="0.25">
      <c r="A958" s="7" t="s">
        <v>513</v>
      </c>
      <c r="B958" s="7" t="s">
        <v>514</v>
      </c>
      <c r="C958" s="7">
        <v>9</v>
      </c>
      <c r="D958" s="7">
        <v>6</v>
      </c>
      <c r="E958" s="7">
        <v>6</v>
      </c>
      <c r="F958" s="7">
        <v>36</v>
      </c>
      <c r="G958" s="116">
        <f t="shared" si="296"/>
        <v>24</v>
      </c>
      <c r="H958" s="7">
        <v>29</v>
      </c>
      <c r="I958" s="7" t="s">
        <v>261</v>
      </c>
      <c r="J958" s="130">
        <v>601</v>
      </c>
      <c r="K958" s="130"/>
      <c r="L958" s="115">
        <v>0</v>
      </c>
      <c r="M958" s="114">
        <f t="shared" si="307"/>
        <v>36</v>
      </c>
      <c r="N958" s="114">
        <f t="shared" si="297"/>
        <v>21.81818181818182</v>
      </c>
      <c r="O958" s="116">
        <f t="shared" si="298"/>
        <v>14.545454545454547</v>
      </c>
      <c r="P958" s="115">
        <f t="shared" si="299"/>
        <v>5</v>
      </c>
      <c r="Q958" s="115">
        <f t="shared" si="300"/>
        <v>4</v>
      </c>
      <c r="R958" s="121">
        <f t="shared" si="301"/>
        <v>7.1818181818181799</v>
      </c>
      <c r="S958" s="116">
        <f t="shared" si="302"/>
        <v>25</v>
      </c>
      <c r="T958" s="116">
        <f t="shared" si="303"/>
        <v>0.5</v>
      </c>
      <c r="U958" s="115">
        <f t="shared" si="293"/>
        <v>230</v>
      </c>
      <c r="V958" s="115">
        <f t="shared" si="304"/>
        <v>1340</v>
      </c>
      <c r="W958">
        <f t="shared" si="294"/>
        <v>0</v>
      </c>
      <c r="X958">
        <f t="shared" si="295"/>
        <v>0</v>
      </c>
      <c r="Y958">
        <v>0</v>
      </c>
      <c r="AA958" s="122">
        <f t="shared" si="313"/>
        <v>36</v>
      </c>
      <c r="AB958" s="123">
        <f t="shared" si="305"/>
        <v>6</v>
      </c>
      <c r="AC958" s="123">
        <f t="shared" si="306"/>
        <v>6</v>
      </c>
    </row>
    <row r="959" spans="1:29" x14ac:dyDescent="0.25">
      <c r="A959" s="7" t="s">
        <v>513</v>
      </c>
      <c r="B959" s="7" t="s">
        <v>514</v>
      </c>
      <c r="C959" s="7">
        <v>10</v>
      </c>
      <c r="D959" s="7">
        <v>6</v>
      </c>
      <c r="E959" s="7">
        <v>6</v>
      </c>
      <c r="F959" s="7">
        <v>36</v>
      </c>
      <c r="G959" s="116">
        <f t="shared" si="296"/>
        <v>24</v>
      </c>
      <c r="H959" s="7">
        <v>29</v>
      </c>
      <c r="I959" s="7" t="s">
        <v>261</v>
      </c>
      <c r="J959" s="130">
        <v>602</v>
      </c>
      <c r="K959" s="130"/>
      <c r="L959" s="115">
        <v>0</v>
      </c>
      <c r="M959" s="114">
        <f t="shared" si="307"/>
        <v>36</v>
      </c>
      <c r="N959" s="114">
        <f t="shared" si="297"/>
        <v>21.81818181818182</v>
      </c>
      <c r="O959" s="116">
        <f t="shared" si="298"/>
        <v>14.545454545454547</v>
      </c>
      <c r="P959" s="115">
        <f t="shared" si="299"/>
        <v>5</v>
      </c>
      <c r="Q959" s="115">
        <f t="shared" si="300"/>
        <v>4</v>
      </c>
      <c r="R959" s="121">
        <f t="shared" si="301"/>
        <v>7.1818181818181799</v>
      </c>
      <c r="S959" s="116">
        <f t="shared" si="302"/>
        <v>25</v>
      </c>
      <c r="T959" s="116">
        <f t="shared" si="303"/>
        <v>0.5</v>
      </c>
      <c r="U959" s="115">
        <f t="shared" si="293"/>
        <v>230</v>
      </c>
      <c r="V959" s="115">
        <f t="shared" si="304"/>
        <v>1340</v>
      </c>
      <c r="W959">
        <f t="shared" si="294"/>
        <v>0</v>
      </c>
      <c r="X959">
        <f t="shared" si="295"/>
        <v>0</v>
      </c>
      <c r="Y959">
        <v>0</v>
      </c>
      <c r="AA959" s="122">
        <f t="shared" si="313"/>
        <v>36</v>
      </c>
      <c r="AB959" s="123">
        <f t="shared" si="305"/>
        <v>6</v>
      </c>
      <c r="AC959" s="123">
        <f t="shared" si="306"/>
        <v>6</v>
      </c>
    </row>
    <row r="960" spans="1:29" x14ac:dyDescent="0.25">
      <c r="A960" s="7" t="s">
        <v>513</v>
      </c>
      <c r="B960" s="7" t="s">
        <v>514</v>
      </c>
      <c r="C960" s="7">
        <v>11</v>
      </c>
      <c r="D960" s="7">
        <v>6</v>
      </c>
      <c r="E960" s="7">
        <v>6</v>
      </c>
      <c r="F960" s="7">
        <v>36</v>
      </c>
      <c r="G960" s="116">
        <f t="shared" si="296"/>
        <v>24</v>
      </c>
      <c r="H960" s="7">
        <v>27</v>
      </c>
      <c r="I960" s="7" t="s">
        <v>261</v>
      </c>
      <c r="J960" s="130">
        <v>603</v>
      </c>
      <c r="K960" s="130"/>
      <c r="L960" s="115">
        <v>0</v>
      </c>
      <c r="M960" s="114">
        <f t="shared" si="307"/>
        <v>36</v>
      </c>
      <c r="N960" s="114">
        <f t="shared" si="297"/>
        <v>21.81818181818182</v>
      </c>
      <c r="O960" s="116">
        <f t="shared" si="298"/>
        <v>14.545454545454547</v>
      </c>
      <c r="P960" s="115">
        <f t="shared" si="299"/>
        <v>5</v>
      </c>
      <c r="Q960" s="115">
        <f t="shared" si="300"/>
        <v>4</v>
      </c>
      <c r="R960" s="121">
        <f t="shared" si="301"/>
        <v>5.1818181818181799</v>
      </c>
      <c r="S960" s="116">
        <f t="shared" si="302"/>
        <v>23</v>
      </c>
      <c r="T960" s="116">
        <f t="shared" si="303"/>
        <v>0.5</v>
      </c>
      <c r="U960" s="115">
        <f t="shared" si="293"/>
        <v>230</v>
      </c>
      <c r="V960" s="115">
        <f t="shared" si="304"/>
        <v>1340</v>
      </c>
      <c r="W960">
        <f t="shared" si="294"/>
        <v>0</v>
      </c>
      <c r="X960">
        <f t="shared" si="295"/>
        <v>0</v>
      </c>
      <c r="Y960">
        <v>0</v>
      </c>
      <c r="AA960" s="122">
        <f t="shared" si="313"/>
        <v>36</v>
      </c>
      <c r="AB960" s="123">
        <f t="shared" si="305"/>
        <v>6</v>
      </c>
      <c r="AC960" s="123">
        <f t="shared" si="306"/>
        <v>6</v>
      </c>
    </row>
    <row r="961" spans="1:29" x14ac:dyDescent="0.25">
      <c r="A961" s="7" t="s">
        <v>513</v>
      </c>
      <c r="B961" s="7" t="s">
        <v>514</v>
      </c>
      <c r="C961" s="7">
        <v>12</v>
      </c>
      <c r="D961" s="7">
        <v>6</v>
      </c>
      <c r="E961" s="7">
        <v>6</v>
      </c>
      <c r="F961" s="7">
        <v>36</v>
      </c>
      <c r="G961" s="116">
        <f t="shared" si="296"/>
        <v>24</v>
      </c>
      <c r="H961" s="7">
        <v>29</v>
      </c>
      <c r="I961" s="7" t="s">
        <v>261</v>
      </c>
      <c r="J961" s="130">
        <v>604</v>
      </c>
      <c r="K961" s="130"/>
      <c r="L961" s="115">
        <v>0</v>
      </c>
      <c r="M961" s="114">
        <f t="shared" si="307"/>
        <v>36</v>
      </c>
      <c r="N961" s="114">
        <f t="shared" si="297"/>
        <v>21.81818181818182</v>
      </c>
      <c r="O961" s="116">
        <f t="shared" si="298"/>
        <v>14.545454545454547</v>
      </c>
      <c r="P961" s="115">
        <f t="shared" si="299"/>
        <v>5</v>
      </c>
      <c r="Q961" s="115">
        <f t="shared" si="300"/>
        <v>4</v>
      </c>
      <c r="R961" s="121">
        <f t="shared" si="301"/>
        <v>7.1818181818181799</v>
      </c>
      <c r="S961" s="116">
        <f t="shared" si="302"/>
        <v>25</v>
      </c>
      <c r="T961" s="116">
        <f t="shared" si="303"/>
        <v>0.5</v>
      </c>
      <c r="U961" s="115">
        <f t="shared" si="293"/>
        <v>230</v>
      </c>
      <c r="V961" s="115">
        <f t="shared" si="304"/>
        <v>1340</v>
      </c>
      <c r="W961">
        <f t="shared" si="294"/>
        <v>0</v>
      </c>
      <c r="X961">
        <f t="shared" si="295"/>
        <v>0</v>
      </c>
      <c r="Y961">
        <v>0</v>
      </c>
      <c r="AA961" s="122">
        <f t="shared" si="313"/>
        <v>36</v>
      </c>
      <c r="AB961" s="123">
        <f t="shared" si="305"/>
        <v>6</v>
      </c>
      <c r="AC961" s="123">
        <f t="shared" si="306"/>
        <v>6</v>
      </c>
    </row>
    <row r="962" spans="1:29" x14ac:dyDescent="0.25">
      <c r="A962" s="7" t="s">
        <v>513</v>
      </c>
      <c r="B962" s="7" t="s">
        <v>514</v>
      </c>
      <c r="C962" s="7">
        <v>13</v>
      </c>
      <c r="D962" s="7">
        <v>6</v>
      </c>
      <c r="E962" s="7">
        <v>6</v>
      </c>
      <c r="F962" s="7">
        <v>36</v>
      </c>
      <c r="G962" s="116">
        <f t="shared" si="296"/>
        <v>24</v>
      </c>
      <c r="H962" s="7">
        <v>27</v>
      </c>
      <c r="I962" s="7" t="s">
        <v>261</v>
      </c>
      <c r="J962" s="130">
        <v>605</v>
      </c>
      <c r="K962" s="130"/>
      <c r="L962" s="115">
        <v>0</v>
      </c>
      <c r="M962" s="114">
        <f t="shared" si="307"/>
        <v>36</v>
      </c>
      <c r="N962" s="114">
        <f t="shared" si="297"/>
        <v>21.81818181818182</v>
      </c>
      <c r="O962" s="116">
        <f t="shared" si="298"/>
        <v>14.545454545454547</v>
      </c>
      <c r="P962" s="115">
        <f t="shared" si="299"/>
        <v>5</v>
      </c>
      <c r="Q962" s="115">
        <f t="shared" si="300"/>
        <v>4</v>
      </c>
      <c r="R962" s="121">
        <f t="shared" si="301"/>
        <v>5.1818181818181799</v>
      </c>
      <c r="S962" s="116">
        <f t="shared" si="302"/>
        <v>23</v>
      </c>
      <c r="T962" s="116">
        <f t="shared" si="303"/>
        <v>0.5</v>
      </c>
      <c r="U962" s="115">
        <f t="shared" si="293"/>
        <v>230</v>
      </c>
      <c r="V962" s="115">
        <f t="shared" si="304"/>
        <v>1340</v>
      </c>
      <c r="W962">
        <f t="shared" si="294"/>
        <v>0</v>
      </c>
      <c r="X962">
        <f t="shared" si="295"/>
        <v>0</v>
      </c>
      <c r="Y962">
        <v>0</v>
      </c>
      <c r="AA962" s="122">
        <f t="shared" si="313"/>
        <v>36</v>
      </c>
      <c r="AB962" s="123">
        <f t="shared" si="305"/>
        <v>6</v>
      </c>
      <c r="AC962" s="123">
        <f t="shared" si="306"/>
        <v>6</v>
      </c>
    </row>
    <row r="963" spans="1:29" x14ac:dyDescent="0.25">
      <c r="A963" s="7" t="s">
        <v>513</v>
      </c>
      <c r="B963" s="7" t="s">
        <v>514</v>
      </c>
      <c r="C963" s="7">
        <v>14</v>
      </c>
      <c r="D963" s="7">
        <v>6</v>
      </c>
      <c r="E963" s="7">
        <v>6</v>
      </c>
      <c r="F963" s="7">
        <v>36</v>
      </c>
      <c r="G963" s="116">
        <f t="shared" si="296"/>
        <v>24</v>
      </c>
      <c r="H963" s="7">
        <v>32</v>
      </c>
      <c r="I963" s="7" t="s">
        <v>261</v>
      </c>
      <c r="J963" s="130">
        <v>701</v>
      </c>
      <c r="K963" s="130"/>
      <c r="L963" s="115">
        <v>0</v>
      </c>
      <c r="M963" s="114">
        <f t="shared" si="307"/>
        <v>36</v>
      </c>
      <c r="N963" s="114">
        <f t="shared" si="297"/>
        <v>21.81818181818182</v>
      </c>
      <c r="O963" s="116">
        <f t="shared" si="298"/>
        <v>14.545454545454547</v>
      </c>
      <c r="P963" s="115">
        <f t="shared" si="299"/>
        <v>5</v>
      </c>
      <c r="Q963" s="115">
        <f t="shared" si="300"/>
        <v>4</v>
      </c>
      <c r="R963" s="121">
        <f t="shared" si="301"/>
        <v>10.18181818181818</v>
      </c>
      <c r="S963" s="116">
        <f t="shared" si="302"/>
        <v>28</v>
      </c>
      <c r="T963" s="116">
        <f t="shared" si="303"/>
        <v>0.5</v>
      </c>
      <c r="U963" s="115">
        <f t="shared" si="293"/>
        <v>230</v>
      </c>
      <c r="V963" s="115">
        <f t="shared" si="304"/>
        <v>1340</v>
      </c>
      <c r="W963">
        <f t="shared" si="294"/>
        <v>0</v>
      </c>
      <c r="X963">
        <f t="shared" si="295"/>
        <v>0</v>
      </c>
      <c r="Y963">
        <v>0</v>
      </c>
      <c r="AA963" s="122">
        <f t="shared" si="313"/>
        <v>36</v>
      </c>
      <c r="AB963" s="123">
        <f t="shared" si="305"/>
        <v>6</v>
      </c>
      <c r="AC963" s="123">
        <f t="shared" si="306"/>
        <v>6</v>
      </c>
    </row>
    <row r="964" spans="1:29" x14ac:dyDescent="0.25">
      <c r="A964" s="7" t="s">
        <v>513</v>
      </c>
      <c r="B964" s="7" t="s">
        <v>514</v>
      </c>
      <c r="C964" s="7">
        <v>15</v>
      </c>
      <c r="D964" s="7">
        <v>6</v>
      </c>
      <c r="E964" s="7">
        <v>6</v>
      </c>
      <c r="F964" s="7">
        <v>36</v>
      </c>
      <c r="G964" s="116">
        <f t="shared" si="296"/>
        <v>24</v>
      </c>
      <c r="H964" s="7">
        <v>30</v>
      </c>
      <c r="I964" s="7" t="s">
        <v>261</v>
      </c>
      <c r="J964" s="130">
        <v>702</v>
      </c>
      <c r="K964" s="130"/>
      <c r="L964" s="115">
        <v>0</v>
      </c>
      <c r="M964" s="114">
        <f t="shared" si="307"/>
        <v>36</v>
      </c>
      <c r="N964" s="114">
        <f t="shared" si="297"/>
        <v>21.81818181818182</v>
      </c>
      <c r="O964" s="116">
        <f t="shared" si="298"/>
        <v>14.545454545454547</v>
      </c>
      <c r="P964" s="115">
        <f t="shared" si="299"/>
        <v>5</v>
      </c>
      <c r="Q964" s="115">
        <f t="shared" si="300"/>
        <v>4</v>
      </c>
      <c r="R964" s="121">
        <f t="shared" si="301"/>
        <v>8.1818181818181799</v>
      </c>
      <c r="S964" s="116">
        <f t="shared" si="302"/>
        <v>26</v>
      </c>
      <c r="T964" s="116">
        <f t="shared" si="303"/>
        <v>0.5</v>
      </c>
      <c r="U964" s="115">
        <f t="shared" si="293"/>
        <v>230</v>
      </c>
      <c r="V964" s="115">
        <f t="shared" si="304"/>
        <v>1340</v>
      </c>
      <c r="W964">
        <f t="shared" si="294"/>
        <v>0</v>
      </c>
      <c r="X964">
        <f t="shared" si="295"/>
        <v>0</v>
      </c>
      <c r="Y964">
        <v>0</v>
      </c>
      <c r="AA964" s="122">
        <f t="shared" si="313"/>
        <v>36</v>
      </c>
      <c r="AB964" s="123">
        <f t="shared" si="305"/>
        <v>6</v>
      </c>
      <c r="AC964" s="123">
        <f t="shared" si="306"/>
        <v>6</v>
      </c>
    </row>
    <row r="965" spans="1:29" x14ac:dyDescent="0.25">
      <c r="A965" s="7" t="s">
        <v>513</v>
      </c>
      <c r="B965" s="7" t="s">
        <v>514</v>
      </c>
      <c r="C965" s="7">
        <v>16</v>
      </c>
      <c r="D965" s="7">
        <v>6</v>
      </c>
      <c r="E965" s="7">
        <v>6</v>
      </c>
      <c r="F965" s="7">
        <v>36</v>
      </c>
      <c r="G965" s="116">
        <f t="shared" si="296"/>
        <v>24</v>
      </c>
      <c r="H965" s="7">
        <v>36</v>
      </c>
      <c r="I965" s="7" t="s">
        <v>261</v>
      </c>
      <c r="J965" s="130">
        <v>703</v>
      </c>
      <c r="K965" s="130"/>
      <c r="L965" s="115">
        <v>0</v>
      </c>
      <c r="M965" s="114">
        <f t="shared" si="307"/>
        <v>36</v>
      </c>
      <c r="N965" s="114">
        <f t="shared" si="297"/>
        <v>21.81818181818182</v>
      </c>
      <c r="O965" s="116">
        <f t="shared" si="298"/>
        <v>14.545454545454547</v>
      </c>
      <c r="P965" s="115">
        <f t="shared" si="299"/>
        <v>5</v>
      </c>
      <c r="Q965" s="115">
        <f t="shared" si="300"/>
        <v>4</v>
      </c>
      <c r="R965" s="121">
        <f t="shared" si="301"/>
        <v>14.18181818181818</v>
      </c>
      <c r="S965" s="116">
        <f t="shared" si="302"/>
        <v>32</v>
      </c>
      <c r="T965" s="116">
        <f t="shared" si="303"/>
        <v>0.5</v>
      </c>
      <c r="U965" s="115">
        <f t="shared" si="293"/>
        <v>230</v>
      </c>
      <c r="V965" s="115">
        <f t="shared" si="304"/>
        <v>1340</v>
      </c>
      <c r="W965">
        <f t="shared" si="294"/>
        <v>0</v>
      </c>
      <c r="X965">
        <f t="shared" si="295"/>
        <v>0</v>
      </c>
      <c r="Y965">
        <v>0</v>
      </c>
      <c r="AA965" s="122">
        <f t="shared" si="313"/>
        <v>36</v>
      </c>
      <c r="AB965" s="123">
        <f t="shared" si="305"/>
        <v>6</v>
      </c>
      <c r="AC965" s="123">
        <f t="shared" si="306"/>
        <v>6</v>
      </c>
    </row>
    <row r="966" spans="1:29" x14ac:dyDescent="0.25">
      <c r="A966" s="7" t="s">
        <v>513</v>
      </c>
      <c r="B966" s="7" t="s">
        <v>514</v>
      </c>
      <c r="C966" s="7">
        <v>17</v>
      </c>
      <c r="D966" s="7">
        <v>6</v>
      </c>
      <c r="E966" s="7">
        <v>6</v>
      </c>
      <c r="F966" s="7">
        <v>36</v>
      </c>
      <c r="G966" s="116">
        <f t="shared" si="296"/>
        <v>24</v>
      </c>
      <c r="H966" s="7">
        <v>33</v>
      </c>
      <c r="I966" s="7" t="s">
        <v>261</v>
      </c>
      <c r="J966" s="130">
        <v>704</v>
      </c>
      <c r="K966" s="130"/>
      <c r="L966" s="115">
        <v>0</v>
      </c>
      <c r="M966" s="114">
        <f t="shared" si="307"/>
        <v>36</v>
      </c>
      <c r="N966" s="114">
        <f t="shared" si="297"/>
        <v>21.81818181818182</v>
      </c>
      <c r="O966" s="116">
        <f t="shared" si="298"/>
        <v>14.545454545454547</v>
      </c>
      <c r="P966" s="115">
        <f t="shared" si="299"/>
        <v>5</v>
      </c>
      <c r="Q966" s="115">
        <f t="shared" si="300"/>
        <v>4</v>
      </c>
      <c r="R966" s="121">
        <f t="shared" si="301"/>
        <v>11.18181818181818</v>
      </c>
      <c r="S966" s="116">
        <f t="shared" si="302"/>
        <v>29</v>
      </c>
      <c r="T966" s="116">
        <f t="shared" si="303"/>
        <v>0.5</v>
      </c>
      <c r="U966" s="115">
        <f t="shared" ref="U966:U1002" si="314">($X$4*100/T966)-(100)</f>
        <v>230</v>
      </c>
      <c r="V966" s="115">
        <f t="shared" si="304"/>
        <v>1340</v>
      </c>
      <c r="W966">
        <f t="shared" ref="W966:W1002" si="315">+IF(D966&gt;E966,1,0)</f>
        <v>0</v>
      </c>
      <c r="X966">
        <f t="shared" ref="X966:X1002" si="316">+IF(E966&gt;D966,1,0)</f>
        <v>0</v>
      </c>
      <c r="Y966">
        <v>0</v>
      </c>
      <c r="AA966" s="122">
        <f t="shared" si="313"/>
        <v>36</v>
      </c>
      <c r="AB966" s="123">
        <f t="shared" si="305"/>
        <v>6</v>
      </c>
      <c r="AC966" s="123">
        <f t="shared" si="306"/>
        <v>6</v>
      </c>
    </row>
    <row r="967" spans="1:29" x14ac:dyDescent="0.25">
      <c r="A967" s="7" t="s">
        <v>513</v>
      </c>
      <c r="B967" s="7" t="s">
        <v>514</v>
      </c>
      <c r="C967" s="7">
        <v>18</v>
      </c>
      <c r="D967" s="7">
        <v>6</v>
      </c>
      <c r="E967" s="7">
        <v>6</v>
      </c>
      <c r="F967" s="7">
        <v>36</v>
      </c>
      <c r="G967" s="116">
        <f t="shared" ref="G967:G1002" si="317">F967-12</f>
        <v>24</v>
      </c>
      <c r="H967" s="7">
        <v>30</v>
      </c>
      <c r="I967" s="7" t="s">
        <v>261</v>
      </c>
      <c r="J967" s="130">
        <v>705</v>
      </c>
      <c r="K967" s="130"/>
      <c r="L967" s="115">
        <v>0</v>
      </c>
      <c r="M967" s="114">
        <f t="shared" si="307"/>
        <v>36</v>
      </c>
      <c r="N967" s="114">
        <f t="shared" ref="N967:N1002" si="318">(F967-L967)/1.65</f>
        <v>21.81818181818182</v>
      </c>
      <c r="O967" s="116">
        <f t="shared" ref="O967:O1001" si="319">(G967-L967)/1.65</f>
        <v>14.545454545454547</v>
      </c>
      <c r="P967" s="115">
        <f t="shared" ref="P967:P1002" si="320">M967/7.2</f>
        <v>5</v>
      </c>
      <c r="Q967" s="115">
        <f t="shared" ref="Q967:Q1002" si="321">P967-1</f>
        <v>4</v>
      </c>
      <c r="R967" s="121">
        <f t="shared" ref="R967:R1002" si="322">H967-N967</f>
        <v>8.1818181818181799</v>
      </c>
      <c r="S967" s="116">
        <f t="shared" ref="S967:S1002" si="323">H967-P967+1</f>
        <v>26</v>
      </c>
      <c r="T967" s="116">
        <f t="shared" ref="T967:T1002" si="324">G967/(M967+12)</f>
        <v>0.5</v>
      </c>
      <c r="U967" s="115">
        <f t="shared" si="314"/>
        <v>230</v>
      </c>
      <c r="V967" s="115">
        <f t="shared" ref="V967:V1002" si="325">($Y$4*100/T967)-(100)</f>
        <v>1340</v>
      </c>
      <c r="W967">
        <f t="shared" si="315"/>
        <v>0</v>
      </c>
      <c r="X967">
        <f t="shared" si="316"/>
        <v>0</v>
      </c>
      <c r="Y967">
        <v>0</v>
      </c>
      <c r="AA967" s="122">
        <f t="shared" si="313"/>
        <v>36</v>
      </c>
      <c r="AB967" s="123">
        <f t="shared" ref="AB967:AB1002" si="326">+AA967/6</f>
        <v>6</v>
      </c>
      <c r="AC967" s="123">
        <f t="shared" ref="AC967:AC1002" si="327">+ROUNDDOWN(AB967,0)</f>
        <v>6</v>
      </c>
    </row>
    <row r="968" spans="1:29" x14ac:dyDescent="0.25">
      <c r="A968" s="7" t="s">
        <v>513</v>
      </c>
      <c r="B968" s="7" t="s">
        <v>514</v>
      </c>
      <c r="C968" s="7">
        <v>19</v>
      </c>
      <c r="D968" s="7">
        <v>6</v>
      </c>
      <c r="E968" s="7">
        <v>6</v>
      </c>
      <c r="F968" s="7">
        <v>36</v>
      </c>
      <c r="G968" s="116">
        <f t="shared" si="317"/>
        <v>24</v>
      </c>
      <c r="H968" s="7">
        <v>30</v>
      </c>
      <c r="I968" s="7" t="s">
        <v>261</v>
      </c>
      <c r="J968" s="130">
        <v>801</v>
      </c>
      <c r="K968" s="130"/>
      <c r="L968" s="115">
        <v>0</v>
      </c>
      <c r="M968" s="114">
        <f t="shared" ref="M968:M1002" si="328">F968-L968</f>
        <v>36</v>
      </c>
      <c r="N968" s="114">
        <f t="shared" si="318"/>
        <v>21.81818181818182</v>
      </c>
      <c r="O968" s="116">
        <f t="shared" si="319"/>
        <v>14.545454545454547</v>
      </c>
      <c r="P968" s="115">
        <f t="shared" si="320"/>
        <v>5</v>
      </c>
      <c r="Q968" s="115">
        <f t="shared" si="321"/>
        <v>4</v>
      </c>
      <c r="R968" s="121">
        <f t="shared" si="322"/>
        <v>8.1818181818181799</v>
      </c>
      <c r="S968" s="116">
        <f t="shared" si="323"/>
        <v>26</v>
      </c>
      <c r="T968" s="116">
        <f t="shared" si="324"/>
        <v>0.5</v>
      </c>
      <c r="U968" s="115">
        <f t="shared" si="314"/>
        <v>230</v>
      </c>
      <c r="V968" s="115">
        <f t="shared" si="325"/>
        <v>1340</v>
      </c>
      <c r="W968">
        <f t="shared" si="315"/>
        <v>0</v>
      </c>
      <c r="X968">
        <f t="shared" si="316"/>
        <v>0</v>
      </c>
      <c r="Y968">
        <v>0</v>
      </c>
      <c r="AA968" s="122">
        <f t="shared" si="313"/>
        <v>36</v>
      </c>
      <c r="AB968" s="123">
        <f t="shared" si="326"/>
        <v>6</v>
      </c>
      <c r="AC968" s="123">
        <f t="shared" si="327"/>
        <v>6</v>
      </c>
    </row>
    <row r="969" spans="1:29" x14ac:dyDescent="0.25">
      <c r="A969" s="7" t="s">
        <v>513</v>
      </c>
      <c r="B969" s="7" t="s">
        <v>514</v>
      </c>
      <c r="C969" s="7">
        <v>20</v>
      </c>
      <c r="D969" s="7">
        <v>6</v>
      </c>
      <c r="E969" s="7">
        <v>6</v>
      </c>
      <c r="F969" s="7">
        <v>36</v>
      </c>
      <c r="G969" s="116">
        <f t="shared" si="317"/>
        <v>24</v>
      </c>
      <c r="H969" s="7">
        <v>32</v>
      </c>
      <c r="I969" s="7" t="s">
        <v>261</v>
      </c>
      <c r="J969" s="130">
        <v>802</v>
      </c>
      <c r="K969" s="130"/>
      <c r="L969" s="115">
        <v>0</v>
      </c>
      <c r="M969" s="114">
        <f t="shared" si="328"/>
        <v>36</v>
      </c>
      <c r="N969" s="114">
        <f t="shared" si="318"/>
        <v>21.81818181818182</v>
      </c>
      <c r="O969" s="116">
        <f t="shared" si="319"/>
        <v>14.545454545454547</v>
      </c>
      <c r="P969" s="115">
        <f t="shared" si="320"/>
        <v>5</v>
      </c>
      <c r="Q969" s="115">
        <f t="shared" si="321"/>
        <v>4</v>
      </c>
      <c r="R969" s="121">
        <f t="shared" si="322"/>
        <v>10.18181818181818</v>
      </c>
      <c r="S969" s="116">
        <f t="shared" si="323"/>
        <v>28</v>
      </c>
      <c r="T969" s="116">
        <f t="shared" si="324"/>
        <v>0.5</v>
      </c>
      <c r="U969" s="115">
        <f t="shared" si="314"/>
        <v>230</v>
      </c>
      <c r="V969" s="115">
        <f t="shared" si="325"/>
        <v>1340</v>
      </c>
      <c r="W969">
        <f t="shared" si="315"/>
        <v>0</v>
      </c>
      <c r="X969">
        <f t="shared" si="316"/>
        <v>0</v>
      </c>
      <c r="Y969">
        <v>0</v>
      </c>
      <c r="AA969" s="122">
        <f t="shared" si="313"/>
        <v>36</v>
      </c>
      <c r="AB969" s="123">
        <f t="shared" si="326"/>
        <v>6</v>
      </c>
      <c r="AC969" s="123">
        <f t="shared" si="327"/>
        <v>6</v>
      </c>
    </row>
    <row r="970" spans="1:29" x14ac:dyDescent="0.25">
      <c r="A970" s="7" t="s">
        <v>513</v>
      </c>
      <c r="B970" s="7" t="s">
        <v>514</v>
      </c>
      <c r="C970" s="7">
        <v>21</v>
      </c>
      <c r="D970" s="7">
        <v>6</v>
      </c>
      <c r="E970" s="7">
        <v>6</v>
      </c>
      <c r="F970" s="7">
        <v>36</v>
      </c>
      <c r="G970" s="116">
        <f t="shared" si="317"/>
        <v>24</v>
      </c>
      <c r="H970" s="7">
        <v>28</v>
      </c>
      <c r="I970" s="7" t="s">
        <v>261</v>
      </c>
      <c r="J970" s="130">
        <v>803</v>
      </c>
      <c r="K970" s="130"/>
      <c r="L970" s="115">
        <v>0</v>
      </c>
      <c r="M970" s="114">
        <f t="shared" si="328"/>
        <v>36</v>
      </c>
      <c r="N970" s="114">
        <f t="shared" si="318"/>
        <v>21.81818181818182</v>
      </c>
      <c r="O970" s="116">
        <f t="shared" si="319"/>
        <v>14.545454545454547</v>
      </c>
      <c r="P970" s="115">
        <f t="shared" si="320"/>
        <v>5</v>
      </c>
      <c r="Q970" s="115">
        <f t="shared" si="321"/>
        <v>4</v>
      </c>
      <c r="R970" s="121">
        <f t="shared" si="322"/>
        <v>6.1818181818181799</v>
      </c>
      <c r="S970" s="116">
        <f t="shared" si="323"/>
        <v>24</v>
      </c>
      <c r="T970" s="116">
        <f t="shared" si="324"/>
        <v>0.5</v>
      </c>
      <c r="U970" s="115">
        <f t="shared" si="314"/>
        <v>230</v>
      </c>
      <c r="V970" s="115">
        <f t="shared" si="325"/>
        <v>1340</v>
      </c>
      <c r="W970">
        <f t="shared" si="315"/>
        <v>0</v>
      </c>
      <c r="X970">
        <f t="shared" si="316"/>
        <v>0</v>
      </c>
      <c r="Y970">
        <v>0</v>
      </c>
      <c r="AA970" s="122">
        <f t="shared" si="313"/>
        <v>36</v>
      </c>
      <c r="AB970" s="123">
        <f t="shared" si="326"/>
        <v>6</v>
      </c>
      <c r="AC970" s="123">
        <f t="shared" si="327"/>
        <v>6</v>
      </c>
    </row>
    <row r="971" spans="1:29" x14ac:dyDescent="0.25">
      <c r="A971" s="7" t="s">
        <v>513</v>
      </c>
      <c r="B971" s="7" t="s">
        <v>514</v>
      </c>
      <c r="C971" s="7">
        <v>22</v>
      </c>
      <c r="D971" s="7">
        <v>6</v>
      </c>
      <c r="E971" s="7">
        <v>6</v>
      </c>
      <c r="F971" s="7">
        <v>36</v>
      </c>
      <c r="G971" s="116">
        <f t="shared" si="317"/>
        <v>24</v>
      </c>
      <c r="H971" s="7">
        <v>30</v>
      </c>
      <c r="I971" s="7" t="s">
        <v>261</v>
      </c>
      <c r="J971" s="130">
        <v>804</v>
      </c>
      <c r="K971" s="130"/>
      <c r="L971" s="115">
        <v>0</v>
      </c>
      <c r="M971" s="114">
        <f t="shared" si="328"/>
        <v>36</v>
      </c>
      <c r="N971" s="114">
        <f t="shared" si="318"/>
        <v>21.81818181818182</v>
      </c>
      <c r="O971" s="116">
        <f t="shared" si="319"/>
        <v>14.545454545454547</v>
      </c>
      <c r="P971" s="115">
        <f t="shared" si="320"/>
        <v>5</v>
      </c>
      <c r="Q971" s="115">
        <f t="shared" si="321"/>
        <v>4</v>
      </c>
      <c r="R971" s="121">
        <f t="shared" si="322"/>
        <v>8.1818181818181799</v>
      </c>
      <c r="S971" s="116">
        <f t="shared" si="323"/>
        <v>26</v>
      </c>
      <c r="T971" s="116">
        <f t="shared" si="324"/>
        <v>0.5</v>
      </c>
      <c r="U971" s="115">
        <f t="shared" si="314"/>
        <v>230</v>
      </c>
      <c r="V971" s="115">
        <f t="shared" si="325"/>
        <v>1340</v>
      </c>
      <c r="W971">
        <f t="shared" si="315"/>
        <v>0</v>
      </c>
      <c r="X971">
        <f t="shared" si="316"/>
        <v>0</v>
      </c>
      <c r="Y971">
        <v>0</v>
      </c>
      <c r="AA971" s="122">
        <f t="shared" si="313"/>
        <v>36</v>
      </c>
      <c r="AB971" s="123">
        <f t="shared" si="326"/>
        <v>6</v>
      </c>
      <c r="AC971" s="123">
        <f t="shared" si="327"/>
        <v>6</v>
      </c>
    </row>
    <row r="972" spans="1:29" x14ac:dyDescent="0.25">
      <c r="A972" s="7" t="s">
        <v>513</v>
      </c>
      <c r="B972" s="7" t="s">
        <v>514</v>
      </c>
      <c r="C972" s="7">
        <v>23</v>
      </c>
      <c r="D972" s="7">
        <v>6</v>
      </c>
      <c r="E972" s="7">
        <v>6</v>
      </c>
      <c r="F972" s="7">
        <v>36</v>
      </c>
      <c r="G972" s="116">
        <f t="shared" si="317"/>
        <v>24</v>
      </c>
      <c r="H972" s="7">
        <v>29</v>
      </c>
      <c r="I972" s="7" t="s">
        <v>261</v>
      </c>
      <c r="J972" s="130">
        <v>805</v>
      </c>
      <c r="K972" s="130"/>
      <c r="L972" s="115">
        <v>0</v>
      </c>
      <c r="M972" s="114">
        <f t="shared" si="328"/>
        <v>36</v>
      </c>
      <c r="N972" s="114">
        <f t="shared" si="318"/>
        <v>21.81818181818182</v>
      </c>
      <c r="O972" s="116">
        <f t="shared" si="319"/>
        <v>14.545454545454547</v>
      </c>
      <c r="P972" s="115">
        <f t="shared" si="320"/>
        <v>5</v>
      </c>
      <c r="Q972" s="115">
        <f t="shared" si="321"/>
        <v>4</v>
      </c>
      <c r="R972" s="121">
        <f t="shared" si="322"/>
        <v>7.1818181818181799</v>
      </c>
      <c r="S972" s="116">
        <f t="shared" si="323"/>
        <v>25</v>
      </c>
      <c r="T972" s="116">
        <f t="shared" si="324"/>
        <v>0.5</v>
      </c>
      <c r="U972" s="115">
        <f t="shared" si="314"/>
        <v>230</v>
      </c>
      <c r="V972" s="115">
        <f t="shared" si="325"/>
        <v>1340</v>
      </c>
      <c r="W972">
        <f t="shared" si="315"/>
        <v>0</v>
      </c>
      <c r="X972">
        <f t="shared" si="316"/>
        <v>0</v>
      </c>
      <c r="Y972">
        <v>0</v>
      </c>
      <c r="AA972" s="122">
        <f t="shared" si="313"/>
        <v>36</v>
      </c>
      <c r="AB972" s="123">
        <f t="shared" si="326"/>
        <v>6</v>
      </c>
      <c r="AC972" s="123">
        <f t="shared" si="327"/>
        <v>6</v>
      </c>
    </row>
    <row r="973" spans="1:29" x14ac:dyDescent="0.25">
      <c r="A973" s="7" t="s">
        <v>513</v>
      </c>
      <c r="B973" s="7" t="s">
        <v>514</v>
      </c>
      <c r="C973" s="7">
        <v>24</v>
      </c>
      <c r="D973" s="7">
        <v>6</v>
      </c>
      <c r="E973" s="7">
        <v>6</v>
      </c>
      <c r="F973" s="7">
        <v>36</v>
      </c>
      <c r="G973" s="116">
        <f t="shared" si="317"/>
        <v>24</v>
      </c>
      <c r="H973" s="7">
        <v>26</v>
      </c>
      <c r="I973" s="7" t="s">
        <v>261</v>
      </c>
      <c r="J973" s="130">
        <v>901</v>
      </c>
      <c r="K973" s="130"/>
      <c r="L973" s="115">
        <v>0</v>
      </c>
      <c r="M973" s="114">
        <f t="shared" si="328"/>
        <v>36</v>
      </c>
      <c r="N973" s="114">
        <f t="shared" si="318"/>
        <v>21.81818181818182</v>
      </c>
      <c r="O973" s="116">
        <f t="shared" si="319"/>
        <v>14.545454545454547</v>
      </c>
      <c r="P973" s="115">
        <f t="shared" si="320"/>
        <v>5</v>
      </c>
      <c r="Q973" s="115">
        <f t="shared" si="321"/>
        <v>4</v>
      </c>
      <c r="R973" s="121">
        <f t="shared" si="322"/>
        <v>4.1818181818181799</v>
      </c>
      <c r="S973" s="116">
        <f t="shared" si="323"/>
        <v>22</v>
      </c>
      <c r="T973" s="116">
        <f t="shared" si="324"/>
        <v>0.5</v>
      </c>
      <c r="U973" s="115">
        <f t="shared" si="314"/>
        <v>230</v>
      </c>
      <c r="V973" s="115">
        <f t="shared" si="325"/>
        <v>1340</v>
      </c>
      <c r="W973">
        <f t="shared" si="315"/>
        <v>0</v>
      </c>
      <c r="X973">
        <f t="shared" si="316"/>
        <v>0</v>
      </c>
      <c r="Y973">
        <v>0</v>
      </c>
      <c r="AA973" s="122">
        <f t="shared" si="313"/>
        <v>36</v>
      </c>
      <c r="AB973" s="123">
        <f t="shared" si="326"/>
        <v>6</v>
      </c>
      <c r="AC973" s="123">
        <f t="shared" si="327"/>
        <v>6</v>
      </c>
    </row>
    <row r="974" spans="1:29" x14ac:dyDescent="0.25">
      <c r="A974" s="7" t="s">
        <v>513</v>
      </c>
      <c r="B974" s="7" t="s">
        <v>514</v>
      </c>
      <c r="C974" s="7">
        <v>25</v>
      </c>
      <c r="D974" s="7">
        <v>6</v>
      </c>
      <c r="E974" s="7">
        <v>6</v>
      </c>
      <c r="F974" s="7">
        <v>36</v>
      </c>
      <c r="G974" s="116">
        <f t="shared" si="317"/>
        <v>24</v>
      </c>
      <c r="H974" s="7">
        <v>27</v>
      </c>
      <c r="I974" s="7" t="s">
        <v>261</v>
      </c>
      <c r="J974" s="130">
        <v>902</v>
      </c>
      <c r="K974" s="130"/>
      <c r="L974" s="115">
        <v>0</v>
      </c>
      <c r="M974" s="114">
        <f t="shared" si="328"/>
        <v>36</v>
      </c>
      <c r="N974" s="114">
        <f t="shared" si="318"/>
        <v>21.81818181818182</v>
      </c>
      <c r="O974" s="116">
        <f t="shared" si="319"/>
        <v>14.545454545454547</v>
      </c>
      <c r="P974" s="115">
        <f t="shared" si="320"/>
        <v>5</v>
      </c>
      <c r="Q974" s="115">
        <f t="shared" si="321"/>
        <v>4</v>
      </c>
      <c r="R974" s="121">
        <f t="shared" si="322"/>
        <v>5.1818181818181799</v>
      </c>
      <c r="S974" s="116">
        <f t="shared" si="323"/>
        <v>23</v>
      </c>
      <c r="T974" s="116">
        <f t="shared" si="324"/>
        <v>0.5</v>
      </c>
      <c r="U974" s="115">
        <f t="shared" si="314"/>
        <v>230</v>
      </c>
      <c r="V974" s="115">
        <f t="shared" si="325"/>
        <v>1340</v>
      </c>
      <c r="W974">
        <f t="shared" si="315"/>
        <v>0</v>
      </c>
      <c r="X974">
        <f t="shared" si="316"/>
        <v>0</v>
      </c>
      <c r="Y974">
        <v>0</v>
      </c>
      <c r="AA974" s="122">
        <f t="shared" si="313"/>
        <v>36</v>
      </c>
      <c r="AB974" s="123">
        <f t="shared" si="326"/>
        <v>6</v>
      </c>
      <c r="AC974" s="123">
        <f t="shared" si="327"/>
        <v>6</v>
      </c>
    </row>
    <row r="975" spans="1:29" x14ac:dyDescent="0.25">
      <c r="A975" s="7" t="s">
        <v>513</v>
      </c>
      <c r="B975" s="7" t="s">
        <v>514</v>
      </c>
      <c r="C975" s="7">
        <v>26</v>
      </c>
      <c r="D975" s="7">
        <v>6</v>
      </c>
      <c r="E975" s="7">
        <v>6</v>
      </c>
      <c r="F975" s="7">
        <v>36</v>
      </c>
      <c r="G975" s="116">
        <f t="shared" si="317"/>
        <v>24</v>
      </c>
      <c r="H975" s="7">
        <v>25</v>
      </c>
      <c r="I975" s="7" t="s">
        <v>261</v>
      </c>
      <c r="J975" s="130">
        <v>903</v>
      </c>
      <c r="K975" s="130"/>
      <c r="L975" s="115">
        <v>0</v>
      </c>
      <c r="M975" s="114">
        <f t="shared" si="328"/>
        <v>36</v>
      </c>
      <c r="N975" s="114">
        <f t="shared" si="318"/>
        <v>21.81818181818182</v>
      </c>
      <c r="O975" s="116">
        <f t="shared" si="319"/>
        <v>14.545454545454547</v>
      </c>
      <c r="P975" s="115">
        <f t="shared" si="320"/>
        <v>5</v>
      </c>
      <c r="Q975" s="115">
        <f t="shared" si="321"/>
        <v>4</v>
      </c>
      <c r="R975" s="121">
        <f t="shared" si="322"/>
        <v>3.1818181818181799</v>
      </c>
      <c r="S975" s="116">
        <f t="shared" si="323"/>
        <v>21</v>
      </c>
      <c r="T975" s="116">
        <f t="shared" si="324"/>
        <v>0.5</v>
      </c>
      <c r="U975" s="115">
        <f t="shared" si="314"/>
        <v>230</v>
      </c>
      <c r="V975" s="115">
        <f t="shared" si="325"/>
        <v>1340</v>
      </c>
      <c r="W975">
        <f t="shared" si="315"/>
        <v>0</v>
      </c>
      <c r="X975">
        <f t="shared" si="316"/>
        <v>0</v>
      </c>
      <c r="Y975">
        <v>0</v>
      </c>
      <c r="AA975" s="122">
        <f t="shared" si="313"/>
        <v>36</v>
      </c>
      <c r="AB975" s="123">
        <f t="shared" si="326"/>
        <v>6</v>
      </c>
      <c r="AC975" s="123">
        <f t="shared" si="327"/>
        <v>6</v>
      </c>
    </row>
    <row r="976" spans="1:29" x14ac:dyDescent="0.25">
      <c r="A976" s="7" t="s">
        <v>513</v>
      </c>
      <c r="B976" s="7" t="s">
        <v>514</v>
      </c>
      <c r="C976" s="7">
        <v>27</v>
      </c>
      <c r="D976" s="7">
        <v>6</v>
      </c>
      <c r="E976" s="7">
        <v>6</v>
      </c>
      <c r="F976" s="7">
        <v>36</v>
      </c>
      <c r="G976" s="116">
        <f t="shared" si="317"/>
        <v>24</v>
      </c>
      <c r="H976" s="7">
        <v>27</v>
      </c>
      <c r="I976" s="7" t="s">
        <v>261</v>
      </c>
      <c r="J976" s="130">
        <v>904</v>
      </c>
      <c r="K976" s="130"/>
      <c r="L976" s="115">
        <v>0</v>
      </c>
      <c r="M976" s="114">
        <f t="shared" si="328"/>
        <v>36</v>
      </c>
      <c r="N976" s="114">
        <f t="shared" si="318"/>
        <v>21.81818181818182</v>
      </c>
      <c r="O976" s="116">
        <f t="shared" si="319"/>
        <v>14.545454545454547</v>
      </c>
      <c r="P976" s="115">
        <f t="shared" si="320"/>
        <v>5</v>
      </c>
      <c r="Q976" s="115">
        <f t="shared" si="321"/>
        <v>4</v>
      </c>
      <c r="R976" s="121">
        <f t="shared" si="322"/>
        <v>5.1818181818181799</v>
      </c>
      <c r="S976" s="116">
        <f t="shared" si="323"/>
        <v>23</v>
      </c>
      <c r="T976" s="116">
        <f t="shared" si="324"/>
        <v>0.5</v>
      </c>
      <c r="U976" s="115">
        <f t="shared" si="314"/>
        <v>230</v>
      </c>
      <c r="V976" s="115">
        <f t="shared" si="325"/>
        <v>1340</v>
      </c>
      <c r="W976">
        <f t="shared" si="315"/>
        <v>0</v>
      </c>
      <c r="X976">
        <f t="shared" si="316"/>
        <v>0</v>
      </c>
      <c r="Y976">
        <v>0</v>
      </c>
      <c r="AA976" s="122">
        <f t="shared" si="313"/>
        <v>36</v>
      </c>
      <c r="AB976" s="123">
        <f t="shared" si="326"/>
        <v>6</v>
      </c>
      <c r="AC976" s="123">
        <f t="shared" si="327"/>
        <v>6</v>
      </c>
    </row>
    <row r="977" spans="1:29" x14ac:dyDescent="0.25">
      <c r="A977" s="7" t="s">
        <v>513</v>
      </c>
      <c r="B977" s="7" t="s">
        <v>514</v>
      </c>
      <c r="C977" s="7">
        <v>28</v>
      </c>
      <c r="D977" s="7">
        <v>6</v>
      </c>
      <c r="E977" s="7">
        <v>6</v>
      </c>
      <c r="F977" s="7">
        <v>36</v>
      </c>
      <c r="G977" s="116">
        <f t="shared" si="317"/>
        <v>24</v>
      </c>
      <c r="H977" s="7">
        <v>26</v>
      </c>
      <c r="I977" s="7" t="s">
        <v>261</v>
      </c>
      <c r="J977" s="130">
        <v>905</v>
      </c>
      <c r="K977" s="130"/>
      <c r="L977" s="115">
        <v>0</v>
      </c>
      <c r="M977" s="114">
        <f t="shared" si="328"/>
        <v>36</v>
      </c>
      <c r="N977" s="114">
        <f t="shared" si="318"/>
        <v>21.81818181818182</v>
      </c>
      <c r="O977" s="116">
        <f t="shared" si="319"/>
        <v>14.545454545454547</v>
      </c>
      <c r="P977" s="115">
        <f t="shared" si="320"/>
        <v>5</v>
      </c>
      <c r="Q977" s="115">
        <f t="shared" si="321"/>
        <v>4</v>
      </c>
      <c r="R977" s="121">
        <f t="shared" si="322"/>
        <v>4.1818181818181799</v>
      </c>
      <c r="S977" s="116">
        <f t="shared" si="323"/>
        <v>22</v>
      </c>
      <c r="T977" s="116">
        <f t="shared" si="324"/>
        <v>0.5</v>
      </c>
      <c r="U977" s="115">
        <f t="shared" si="314"/>
        <v>230</v>
      </c>
      <c r="V977" s="115">
        <f t="shared" si="325"/>
        <v>1340</v>
      </c>
      <c r="W977">
        <f t="shared" si="315"/>
        <v>0</v>
      </c>
      <c r="X977">
        <f t="shared" si="316"/>
        <v>0</v>
      </c>
      <c r="Y977">
        <v>0</v>
      </c>
      <c r="AA977" s="122">
        <f t="shared" si="313"/>
        <v>36</v>
      </c>
      <c r="AB977" s="123">
        <f t="shared" si="326"/>
        <v>6</v>
      </c>
      <c r="AC977" s="123">
        <f t="shared" si="327"/>
        <v>6</v>
      </c>
    </row>
    <row r="978" spans="1:29" x14ac:dyDescent="0.25">
      <c r="A978" s="7" t="s">
        <v>521</v>
      </c>
      <c r="B978" s="7"/>
      <c r="C978" s="7">
        <v>1</v>
      </c>
      <c r="D978" s="7">
        <v>7</v>
      </c>
      <c r="E978" s="7">
        <v>5.75</v>
      </c>
      <c r="F978" s="7">
        <v>40.25</v>
      </c>
      <c r="G978" s="116">
        <f t="shared" si="317"/>
        <v>28.25</v>
      </c>
      <c r="H978" s="7">
        <v>39</v>
      </c>
      <c r="I978" s="7" t="s">
        <v>260</v>
      </c>
      <c r="J978" s="130" t="s">
        <v>522</v>
      </c>
      <c r="K978" s="130"/>
      <c r="L978" s="115">
        <v>0</v>
      </c>
      <c r="M978" s="114">
        <f t="shared" si="328"/>
        <v>40.25</v>
      </c>
      <c r="N978" s="114">
        <f t="shared" si="318"/>
        <v>24.393939393939394</v>
      </c>
      <c r="O978" s="116">
        <f t="shared" si="319"/>
        <v>17.121212121212121</v>
      </c>
      <c r="P978" s="115">
        <f t="shared" si="320"/>
        <v>5.5902777777777777</v>
      </c>
      <c r="Q978" s="115">
        <f t="shared" si="321"/>
        <v>4.5902777777777777</v>
      </c>
      <c r="R978" s="121">
        <f t="shared" si="322"/>
        <v>14.606060606060606</v>
      </c>
      <c r="S978" s="116">
        <f t="shared" si="323"/>
        <v>34.409722222222221</v>
      </c>
      <c r="T978" s="116">
        <f t="shared" si="324"/>
        <v>0.54066985645933019</v>
      </c>
      <c r="U978" s="115">
        <f t="shared" si="314"/>
        <v>205.17699115044246</v>
      </c>
      <c r="V978" s="115">
        <f t="shared" si="325"/>
        <v>1231.6814159292035</v>
      </c>
      <c r="W978">
        <f t="shared" si="315"/>
        <v>1</v>
      </c>
      <c r="X978">
        <f t="shared" si="316"/>
        <v>0</v>
      </c>
      <c r="Y978">
        <f t="shared" ref="Y978:Y988" si="329">+D978*1.65</f>
        <v>11.549999999999999</v>
      </c>
      <c r="AA978" s="122">
        <f t="shared" si="313"/>
        <v>28.700000000000003</v>
      </c>
      <c r="AB978" s="123">
        <f t="shared" si="326"/>
        <v>4.7833333333333341</v>
      </c>
      <c r="AC978" s="123">
        <f t="shared" si="327"/>
        <v>4</v>
      </c>
    </row>
    <row r="979" spans="1:29" x14ac:dyDescent="0.25">
      <c r="A979" s="7" t="s">
        <v>521</v>
      </c>
      <c r="B979" s="7"/>
      <c r="C979" s="7">
        <v>2</v>
      </c>
      <c r="D979" s="7">
        <v>8.1999999999999993</v>
      </c>
      <c r="E979" s="7">
        <v>6.05</v>
      </c>
      <c r="F979" s="7">
        <v>49.609999999999992</v>
      </c>
      <c r="G979" s="116">
        <f t="shared" si="317"/>
        <v>37.609999999999992</v>
      </c>
      <c r="H979" s="7">
        <v>48</v>
      </c>
      <c r="I979" s="7" t="s">
        <v>260</v>
      </c>
      <c r="J979" s="130" t="s">
        <v>523</v>
      </c>
      <c r="K979" s="130"/>
      <c r="L979" s="115">
        <v>0</v>
      </c>
      <c r="M979" s="114">
        <f t="shared" si="328"/>
        <v>49.609999999999992</v>
      </c>
      <c r="N979" s="114">
        <f t="shared" si="318"/>
        <v>30.066666666666663</v>
      </c>
      <c r="O979" s="116">
        <f t="shared" si="319"/>
        <v>22.79393939393939</v>
      </c>
      <c r="P979" s="115">
        <f t="shared" si="320"/>
        <v>6.8902777777777766</v>
      </c>
      <c r="Q979" s="115">
        <f t="shared" si="321"/>
        <v>5.8902777777777766</v>
      </c>
      <c r="R979" s="121">
        <f t="shared" si="322"/>
        <v>17.933333333333337</v>
      </c>
      <c r="S979" s="116">
        <f t="shared" si="323"/>
        <v>42.109722222222224</v>
      </c>
      <c r="T979" s="116">
        <f t="shared" si="324"/>
        <v>0.61045284856354487</v>
      </c>
      <c r="U979" s="115">
        <f t="shared" si="314"/>
        <v>170.29114597181604</v>
      </c>
      <c r="V979" s="115">
        <f t="shared" si="325"/>
        <v>1079.4522733315607</v>
      </c>
      <c r="W979">
        <f t="shared" si="315"/>
        <v>1</v>
      </c>
      <c r="X979">
        <f t="shared" si="316"/>
        <v>0</v>
      </c>
      <c r="Y979">
        <f t="shared" si="329"/>
        <v>13.529999999999998</v>
      </c>
      <c r="AA979" s="122">
        <f t="shared" si="313"/>
        <v>36.08</v>
      </c>
      <c r="AB979" s="123">
        <f t="shared" si="326"/>
        <v>6.0133333333333328</v>
      </c>
      <c r="AC979" s="123">
        <f t="shared" si="327"/>
        <v>6</v>
      </c>
    </row>
    <row r="980" spans="1:29" x14ac:dyDescent="0.25">
      <c r="A980" s="7" t="s">
        <v>521</v>
      </c>
      <c r="B980" s="7"/>
      <c r="C980" s="7">
        <v>3</v>
      </c>
      <c r="D980" s="7">
        <v>7.75</v>
      </c>
      <c r="E980" s="7">
        <v>6.05</v>
      </c>
      <c r="F980" s="7">
        <v>46.887499999999996</v>
      </c>
      <c r="G980" s="116">
        <f t="shared" si="317"/>
        <v>34.887499999999996</v>
      </c>
      <c r="H980" s="7">
        <v>46</v>
      </c>
      <c r="I980" s="7" t="s">
        <v>260</v>
      </c>
      <c r="J980" s="130" t="s">
        <v>524</v>
      </c>
      <c r="K980" s="130"/>
      <c r="L980" s="115">
        <v>0</v>
      </c>
      <c r="M980" s="114">
        <f t="shared" si="328"/>
        <v>46.887499999999996</v>
      </c>
      <c r="N980" s="114">
        <f t="shared" si="318"/>
        <v>28.416666666666664</v>
      </c>
      <c r="O980" s="116">
        <f t="shared" si="319"/>
        <v>21.143939393939391</v>
      </c>
      <c r="P980" s="115">
        <f t="shared" si="320"/>
        <v>6.5121527777777768</v>
      </c>
      <c r="Q980" s="115">
        <f t="shared" si="321"/>
        <v>5.5121527777777768</v>
      </c>
      <c r="R980" s="121">
        <f t="shared" si="322"/>
        <v>17.583333333333336</v>
      </c>
      <c r="S980" s="116">
        <f t="shared" si="323"/>
        <v>40.487847222222221</v>
      </c>
      <c r="T980" s="116">
        <f t="shared" si="324"/>
        <v>0.59244321800042454</v>
      </c>
      <c r="U980" s="115">
        <f t="shared" si="314"/>
        <v>178.50770333213904</v>
      </c>
      <c r="V980" s="115">
        <f t="shared" si="325"/>
        <v>1115.3063418129702</v>
      </c>
      <c r="W980">
        <f t="shared" si="315"/>
        <v>1</v>
      </c>
      <c r="X980">
        <f t="shared" si="316"/>
        <v>0</v>
      </c>
      <c r="Y980">
        <f t="shared" si="329"/>
        <v>12.7875</v>
      </c>
      <c r="AA980" s="122">
        <f t="shared" si="313"/>
        <v>34.099999999999994</v>
      </c>
      <c r="AB980" s="123">
        <f t="shared" si="326"/>
        <v>5.6833333333333327</v>
      </c>
      <c r="AC980" s="123">
        <f t="shared" si="327"/>
        <v>5</v>
      </c>
    </row>
    <row r="981" spans="1:29" x14ac:dyDescent="0.25">
      <c r="A981" s="7" t="s">
        <v>521</v>
      </c>
      <c r="B981" s="7"/>
      <c r="C981" s="7">
        <v>4</v>
      </c>
      <c r="D981" s="7">
        <v>7.75</v>
      </c>
      <c r="E981" s="7">
        <v>6.05</v>
      </c>
      <c r="F981" s="7">
        <v>46.887499999999996</v>
      </c>
      <c r="G981" s="116">
        <f t="shared" si="317"/>
        <v>34.887499999999996</v>
      </c>
      <c r="H981" s="7">
        <v>47</v>
      </c>
      <c r="I981" s="7" t="s">
        <v>260</v>
      </c>
      <c r="J981" s="130" t="s">
        <v>525</v>
      </c>
      <c r="K981" s="130"/>
      <c r="L981" s="115">
        <v>0</v>
      </c>
      <c r="M981" s="114">
        <f t="shared" si="328"/>
        <v>46.887499999999996</v>
      </c>
      <c r="N981" s="114">
        <f t="shared" si="318"/>
        <v>28.416666666666664</v>
      </c>
      <c r="O981" s="116">
        <f t="shared" si="319"/>
        <v>21.143939393939391</v>
      </c>
      <c r="P981" s="115">
        <f t="shared" si="320"/>
        <v>6.5121527777777768</v>
      </c>
      <c r="Q981" s="115">
        <f t="shared" si="321"/>
        <v>5.5121527777777768</v>
      </c>
      <c r="R981" s="121">
        <f t="shared" si="322"/>
        <v>18.583333333333336</v>
      </c>
      <c r="S981" s="116">
        <f t="shared" si="323"/>
        <v>41.487847222222221</v>
      </c>
      <c r="T981" s="116">
        <f t="shared" si="324"/>
        <v>0.59244321800042454</v>
      </c>
      <c r="U981" s="115">
        <f t="shared" si="314"/>
        <v>178.50770333213904</v>
      </c>
      <c r="V981" s="115">
        <f t="shared" si="325"/>
        <v>1115.3063418129702</v>
      </c>
      <c r="W981">
        <f t="shared" si="315"/>
        <v>1</v>
      </c>
      <c r="X981">
        <f t="shared" si="316"/>
        <v>0</v>
      </c>
      <c r="Y981">
        <f t="shared" si="329"/>
        <v>12.7875</v>
      </c>
      <c r="AA981" s="122">
        <f t="shared" si="313"/>
        <v>34.099999999999994</v>
      </c>
      <c r="AB981" s="123">
        <f t="shared" si="326"/>
        <v>5.6833333333333327</v>
      </c>
      <c r="AC981" s="123">
        <f t="shared" si="327"/>
        <v>5</v>
      </c>
    </row>
    <row r="982" spans="1:29" x14ac:dyDescent="0.25">
      <c r="A982" s="7" t="s">
        <v>521</v>
      </c>
      <c r="B982" s="7"/>
      <c r="C982" s="7">
        <v>5</v>
      </c>
      <c r="D982" s="7">
        <v>7.85</v>
      </c>
      <c r="E982" s="7">
        <v>7.5</v>
      </c>
      <c r="F982" s="7">
        <v>58.875</v>
      </c>
      <c r="G982" s="116">
        <f t="shared" si="317"/>
        <v>46.875</v>
      </c>
      <c r="H982" s="7">
        <v>27</v>
      </c>
      <c r="I982" s="7" t="s">
        <v>260</v>
      </c>
      <c r="J982" s="130" t="s">
        <v>526</v>
      </c>
      <c r="K982" s="130"/>
      <c r="L982" s="115">
        <v>0</v>
      </c>
      <c r="M982" s="114">
        <f t="shared" si="328"/>
        <v>58.875</v>
      </c>
      <c r="N982" s="114">
        <f t="shared" si="318"/>
        <v>35.681818181818187</v>
      </c>
      <c r="O982" s="116">
        <f t="shared" si="319"/>
        <v>28.40909090909091</v>
      </c>
      <c r="P982" s="115">
        <f t="shared" si="320"/>
        <v>8.1770833333333339</v>
      </c>
      <c r="Q982" s="115">
        <f t="shared" si="321"/>
        <v>7.1770833333333339</v>
      </c>
      <c r="R982" s="121">
        <f t="shared" si="322"/>
        <v>-8.681818181818187</v>
      </c>
      <c r="S982" s="116">
        <f t="shared" si="323"/>
        <v>19.822916666666664</v>
      </c>
      <c r="T982" s="116">
        <f t="shared" si="324"/>
        <v>0.66137566137566139</v>
      </c>
      <c r="U982" s="115">
        <f t="shared" si="314"/>
        <v>149.47999999999999</v>
      </c>
      <c r="V982" s="115">
        <f t="shared" si="325"/>
        <v>988.63999999999987</v>
      </c>
      <c r="W982">
        <f t="shared" si="315"/>
        <v>1</v>
      </c>
      <c r="X982">
        <f t="shared" si="316"/>
        <v>0</v>
      </c>
      <c r="Y982">
        <f t="shared" si="329"/>
        <v>12.952499999999999</v>
      </c>
      <c r="AA982" s="122">
        <f t="shared" si="313"/>
        <v>45.922499999999999</v>
      </c>
      <c r="AB982" s="123">
        <f t="shared" si="326"/>
        <v>7.6537499999999996</v>
      </c>
      <c r="AC982" s="123">
        <f t="shared" si="327"/>
        <v>7</v>
      </c>
    </row>
    <row r="983" spans="1:29" x14ac:dyDescent="0.25">
      <c r="A983" s="7" t="s">
        <v>521</v>
      </c>
      <c r="B983" s="7"/>
      <c r="C983" s="7">
        <v>6</v>
      </c>
      <c r="D983" s="7">
        <v>7.87</v>
      </c>
      <c r="E983" s="7">
        <v>7.5</v>
      </c>
      <c r="F983" s="7">
        <v>59.024999999999999</v>
      </c>
      <c r="G983" s="116">
        <f t="shared" si="317"/>
        <v>47.024999999999999</v>
      </c>
      <c r="H983" s="7">
        <v>27</v>
      </c>
      <c r="I983" s="7" t="s">
        <v>260</v>
      </c>
      <c r="J983" s="130" t="s">
        <v>527</v>
      </c>
      <c r="K983" s="130"/>
      <c r="L983" s="115">
        <v>0</v>
      </c>
      <c r="M983" s="114">
        <f t="shared" si="328"/>
        <v>59.024999999999999</v>
      </c>
      <c r="N983" s="114">
        <f t="shared" si="318"/>
        <v>35.772727272727273</v>
      </c>
      <c r="O983" s="116">
        <f t="shared" si="319"/>
        <v>28.5</v>
      </c>
      <c r="P983" s="115">
        <f t="shared" si="320"/>
        <v>8.1979166666666661</v>
      </c>
      <c r="Q983" s="115">
        <f t="shared" si="321"/>
        <v>7.1979166666666661</v>
      </c>
      <c r="R983" s="121">
        <f t="shared" si="322"/>
        <v>-8.7727272727272734</v>
      </c>
      <c r="S983" s="116">
        <f t="shared" si="323"/>
        <v>19.802083333333336</v>
      </c>
      <c r="T983" s="116">
        <f t="shared" si="324"/>
        <v>0.66209081309398088</v>
      </c>
      <c r="U983" s="115">
        <f t="shared" si="314"/>
        <v>149.21052631578951</v>
      </c>
      <c r="V983" s="115">
        <f t="shared" si="325"/>
        <v>987.4641148325361</v>
      </c>
      <c r="W983">
        <f t="shared" si="315"/>
        <v>1</v>
      </c>
      <c r="X983">
        <f t="shared" si="316"/>
        <v>0</v>
      </c>
      <c r="Y983">
        <f t="shared" si="329"/>
        <v>12.9855</v>
      </c>
      <c r="AA983" s="122">
        <f t="shared" si="313"/>
        <v>46.039499999999997</v>
      </c>
      <c r="AB983" s="123">
        <f t="shared" si="326"/>
        <v>7.6732499999999995</v>
      </c>
      <c r="AC983" s="123">
        <f t="shared" si="327"/>
        <v>7</v>
      </c>
    </row>
    <row r="984" spans="1:29" x14ac:dyDescent="0.25">
      <c r="A984" s="7" t="s">
        <v>521</v>
      </c>
      <c r="B984" s="7"/>
      <c r="C984" s="7">
        <v>7</v>
      </c>
      <c r="D984" s="7">
        <v>7.87</v>
      </c>
      <c r="E984" s="7">
        <v>6.25</v>
      </c>
      <c r="F984" s="7">
        <v>49.1875</v>
      </c>
      <c r="G984" s="116">
        <f t="shared" si="317"/>
        <v>37.1875</v>
      </c>
      <c r="H984" s="7">
        <v>36</v>
      </c>
      <c r="I984" s="7" t="s">
        <v>260</v>
      </c>
      <c r="J984" s="130" t="s">
        <v>528</v>
      </c>
      <c r="K984" s="130"/>
      <c r="L984" s="115">
        <v>0</v>
      </c>
      <c r="M984" s="114">
        <f t="shared" si="328"/>
        <v>49.1875</v>
      </c>
      <c r="N984" s="114">
        <f t="shared" si="318"/>
        <v>29.810606060606062</v>
      </c>
      <c r="O984" s="116">
        <f t="shared" si="319"/>
        <v>22.537878787878789</v>
      </c>
      <c r="P984" s="115">
        <f t="shared" si="320"/>
        <v>6.8315972222222223</v>
      </c>
      <c r="Q984" s="115">
        <f t="shared" si="321"/>
        <v>5.8315972222222223</v>
      </c>
      <c r="R984" s="121">
        <f t="shared" si="322"/>
        <v>6.1893939393939377</v>
      </c>
      <c r="S984" s="116">
        <f t="shared" si="323"/>
        <v>30.168402777777779</v>
      </c>
      <c r="T984" s="116">
        <f t="shared" si="324"/>
        <v>0.60776302349336053</v>
      </c>
      <c r="U984" s="115">
        <f t="shared" si="314"/>
        <v>171.48739495798321</v>
      </c>
      <c r="V984" s="115">
        <f t="shared" si="325"/>
        <v>1084.6722689075632</v>
      </c>
      <c r="W984">
        <f t="shared" si="315"/>
        <v>1</v>
      </c>
      <c r="X984">
        <f t="shared" si="316"/>
        <v>0</v>
      </c>
      <c r="Y984">
        <f t="shared" si="329"/>
        <v>12.9855</v>
      </c>
      <c r="AA984" s="122">
        <f t="shared" si="313"/>
        <v>36.201999999999998</v>
      </c>
      <c r="AB984" s="123">
        <f t="shared" si="326"/>
        <v>6.0336666666666661</v>
      </c>
      <c r="AC984" s="123">
        <f t="shared" si="327"/>
        <v>6</v>
      </c>
    </row>
    <row r="985" spans="1:29" x14ac:dyDescent="0.25">
      <c r="A985" s="7" t="s">
        <v>521</v>
      </c>
      <c r="B985" s="7"/>
      <c r="C985" s="7">
        <v>8</v>
      </c>
      <c r="D985" s="7">
        <v>7.1</v>
      </c>
      <c r="E985" s="7">
        <v>5.75</v>
      </c>
      <c r="F985" s="7">
        <v>40.824999999999996</v>
      </c>
      <c r="G985" s="116">
        <f t="shared" si="317"/>
        <v>28.824999999999996</v>
      </c>
      <c r="H985" s="7">
        <v>31</v>
      </c>
      <c r="I985" s="7" t="s">
        <v>260</v>
      </c>
      <c r="J985" s="130" t="s">
        <v>529</v>
      </c>
      <c r="K985" s="130"/>
      <c r="L985" s="115">
        <v>0</v>
      </c>
      <c r="M985" s="114">
        <f t="shared" si="328"/>
        <v>40.824999999999996</v>
      </c>
      <c r="N985" s="114">
        <f t="shared" si="318"/>
        <v>24.742424242424242</v>
      </c>
      <c r="O985" s="116">
        <f t="shared" si="319"/>
        <v>17.469696969696969</v>
      </c>
      <c r="P985" s="115">
        <f t="shared" si="320"/>
        <v>5.6701388888888884</v>
      </c>
      <c r="Q985" s="115">
        <f t="shared" si="321"/>
        <v>4.6701388888888884</v>
      </c>
      <c r="R985" s="121">
        <f t="shared" si="322"/>
        <v>6.2575757575757578</v>
      </c>
      <c r="S985" s="116">
        <f t="shared" si="323"/>
        <v>26.329861111111111</v>
      </c>
      <c r="T985" s="116">
        <f t="shared" si="324"/>
        <v>0.54566966398485561</v>
      </c>
      <c r="U985" s="115">
        <f t="shared" si="314"/>
        <v>202.38074588031225</v>
      </c>
      <c r="V985" s="115">
        <f t="shared" si="325"/>
        <v>1219.479618386817</v>
      </c>
      <c r="W985">
        <f t="shared" si="315"/>
        <v>1</v>
      </c>
      <c r="X985">
        <f t="shared" si="316"/>
        <v>0</v>
      </c>
      <c r="Y985">
        <f t="shared" si="329"/>
        <v>11.714999999999998</v>
      </c>
      <c r="AA985" s="122">
        <f t="shared" si="313"/>
        <v>29.11</v>
      </c>
      <c r="AB985" s="123">
        <f t="shared" si="326"/>
        <v>4.8516666666666666</v>
      </c>
      <c r="AC985" s="123">
        <f t="shared" si="327"/>
        <v>4</v>
      </c>
    </row>
    <row r="986" spans="1:29" x14ac:dyDescent="0.25">
      <c r="A986" s="7" t="s">
        <v>521</v>
      </c>
      <c r="B986" s="7"/>
      <c r="C986" s="7">
        <v>9</v>
      </c>
      <c r="D986" s="7">
        <v>8.4</v>
      </c>
      <c r="E986" s="7">
        <v>6.05</v>
      </c>
      <c r="F986" s="7">
        <v>50.82</v>
      </c>
      <c r="G986" s="116">
        <f t="shared" si="317"/>
        <v>38.82</v>
      </c>
      <c r="H986" s="7">
        <v>44</v>
      </c>
      <c r="I986" s="7" t="s">
        <v>260</v>
      </c>
      <c r="J986" s="130" t="s">
        <v>530</v>
      </c>
      <c r="K986" s="130"/>
      <c r="L986" s="115">
        <v>0</v>
      </c>
      <c r="M986" s="114">
        <f t="shared" si="328"/>
        <v>50.82</v>
      </c>
      <c r="N986" s="114">
        <f t="shared" si="318"/>
        <v>30.8</v>
      </c>
      <c r="O986" s="116">
        <f t="shared" si="319"/>
        <v>23.527272727272727</v>
      </c>
      <c r="P986" s="115">
        <f t="shared" si="320"/>
        <v>7.0583333333333336</v>
      </c>
      <c r="Q986" s="115">
        <f t="shared" si="321"/>
        <v>6.0583333333333336</v>
      </c>
      <c r="R986" s="121">
        <f t="shared" si="322"/>
        <v>13.2</v>
      </c>
      <c r="S986" s="116">
        <f t="shared" si="323"/>
        <v>37.941666666666663</v>
      </c>
      <c r="T986" s="116">
        <f t="shared" si="324"/>
        <v>0.61795606494746891</v>
      </c>
      <c r="U986" s="115">
        <f t="shared" si="314"/>
        <v>167.00927357032458</v>
      </c>
      <c r="V986" s="115">
        <f t="shared" si="325"/>
        <v>1065.1313755795982</v>
      </c>
      <c r="W986">
        <f t="shared" si="315"/>
        <v>1</v>
      </c>
      <c r="X986">
        <f t="shared" si="316"/>
        <v>0</v>
      </c>
      <c r="Y986">
        <f t="shared" si="329"/>
        <v>13.86</v>
      </c>
      <c r="AA986" s="122">
        <f t="shared" si="313"/>
        <v>36.96</v>
      </c>
      <c r="AB986" s="123">
        <f t="shared" si="326"/>
        <v>6.16</v>
      </c>
      <c r="AC986" s="123">
        <f t="shared" si="327"/>
        <v>6</v>
      </c>
    </row>
    <row r="987" spans="1:29" x14ac:dyDescent="0.25">
      <c r="A987" s="7" t="s">
        <v>521</v>
      </c>
      <c r="B987" s="7"/>
      <c r="C987" s="7">
        <v>10</v>
      </c>
      <c r="D987" s="7">
        <v>7.75</v>
      </c>
      <c r="E987" s="7">
        <v>6.05</v>
      </c>
      <c r="F987" s="7">
        <v>46.887499999999996</v>
      </c>
      <c r="G987" s="116">
        <f t="shared" si="317"/>
        <v>34.887499999999996</v>
      </c>
      <c r="H987" s="7">
        <v>48</v>
      </c>
      <c r="I987" s="7" t="s">
        <v>260</v>
      </c>
      <c r="J987" s="130" t="s">
        <v>531</v>
      </c>
      <c r="K987" s="130"/>
      <c r="L987" s="115">
        <v>0</v>
      </c>
      <c r="M987" s="114">
        <f t="shared" si="328"/>
        <v>46.887499999999996</v>
      </c>
      <c r="N987" s="114">
        <f t="shared" si="318"/>
        <v>28.416666666666664</v>
      </c>
      <c r="O987" s="116">
        <f t="shared" si="319"/>
        <v>21.143939393939391</v>
      </c>
      <c r="P987" s="115">
        <f t="shared" si="320"/>
        <v>6.5121527777777768</v>
      </c>
      <c r="Q987" s="115">
        <f t="shared" si="321"/>
        <v>5.5121527777777768</v>
      </c>
      <c r="R987" s="121">
        <f t="shared" si="322"/>
        <v>19.583333333333336</v>
      </c>
      <c r="S987" s="116">
        <f t="shared" si="323"/>
        <v>42.487847222222221</v>
      </c>
      <c r="T987" s="116">
        <f t="shared" si="324"/>
        <v>0.59244321800042454</v>
      </c>
      <c r="U987" s="115">
        <f t="shared" si="314"/>
        <v>178.50770333213904</v>
      </c>
      <c r="V987" s="115">
        <f t="shared" si="325"/>
        <v>1115.3063418129702</v>
      </c>
      <c r="W987">
        <f t="shared" si="315"/>
        <v>1</v>
      </c>
      <c r="X987">
        <f t="shared" si="316"/>
        <v>0</v>
      </c>
      <c r="Y987">
        <f t="shared" si="329"/>
        <v>12.7875</v>
      </c>
      <c r="AA987" s="122">
        <f t="shared" si="313"/>
        <v>34.099999999999994</v>
      </c>
      <c r="AB987" s="123">
        <f t="shared" si="326"/>
        <v>5.6833333333333327</v>
      </c>
      <c r="AC987" s="123">
        <f t="shared" si="327"/>
        <v>5</v>
      </c>
    </row>
    <row r="988" spans="1:29" x14ac:dyDescent="0.25">
      <c r="A988" s="7" t="s">
        <v>521</v>
      </c>
      <c r="B988" s="7"/>
      <c r="C988" s="7">
        <v>11</v>
      </c>
      <c r="D988" s="7">
        <v>6.86</v>
      </c>
      <c r="E988" s="7">
        <v>6.05</v>
      </c>
      <c r="F988" s="7">
        <v>41.503</v>
      </c>
      <c r="G988" s="116">
        <f t="shared" si="317"/>
        <v>29.503</v>
      </c>
      <c r="H988" s="7">
        <v>40</v>
      </c>
      <c r="I988" s="7" t="s">
        <v>260</v>
      </c>
      <c r="J988" s="130" t="s">
        <v>532</v>
      </c>
      <c r="K988" s="130"/>
      <c r="L988" s="115">
        <v>0</v>
      </c>
      <c r="M988" s="114">
        <f t="shared" si="328"/>
        <v>41.503</v>
      </c>
      <c r="N988" s="114">
        <f t="shared" si="318"/>
        <v>25.153333333333336</v>
      </c>
      <c r="O988" s="116">
        <f t="shared" si="319"/>
        <v>17.880606060606063</v>
      </c>
      <c r="P988" s="115">
        <f t="shared" si="320"/>
        <v>5.7643055555555556</v>
      </c>
      <c r="Q988" s="115">
        <f t="shared" si="321"/>
        <v>4.7643055555555556</v>
      </c>
      <c r="R988" s="121">
        <f t="shared" si="322"/>
        <v>14.846666666666664</v>
      </c>
      <c r="S988" s="116">
        <f t="shared" si="323"/>
        <v>35.235694444444448</v>
      </c>
      <c r="T988" s="116">
        <f t="shared" si="324"/>
        <v>0.55142702278376909</v>
      </c>
      <c r="U988" s="115">
        <f t="shared" si="314"/>
        <v>199.22363827407383</v>
      </c>
      <c r="V988" s="115">
        <f t="shared" si="325"/>
        <v>1205.7031488323223</v>
      </c>
      <c r="W988">
        <f t="shared" si="315"/>
        <v>1</v>
      </c>
      <c r="X988">
        <f t="shared" si="316"/>
        <v>0</v>
      </c>
      <c r="Y988">
        <f t="shared" si="329"/>
        <v>11.318999999999999</v>
      </c>
      <c r="AA988" s="122">
        <f t="shared" si="313"/>
        <v>30.184000000000001</v>
      </c>
      <c r="AB988" s="123">
        <f t="shared" si="326"/>
        <v>5.0306666666666668</v>
      </c>
      <c r="AC988" s="123">
        <f t="shared" si="327"/>
        <v>5</v>
      </c>
    </row>
    <row r="989" spans="1:29" x14ac:dyDescent="0.25">
      <c r="A989" s="7" t="s">
        <v>521</v>
      </c>
      <c r="B989" s="7"/>
      <c r="C989" s="7">
        <v>12</v>
      </c>
      <c r="D989" s="7">
        <v>6.4</v>
      </c>
      <c r="E989" s="7">
        <v>6.7</v>
      </c>
      <c r="F989" s="7">
        <v>42.88</v>
      </c>
      <c r="G989" s="116">
        <f t="shared" si="317"/>
        <v>30.880000000000003</v>
      </c>
      <c r="H989" s="7">
        <v>41</v>
      </c>
      <c r="I989" s="7" t="s">
        <v>260</v>
      </c>
      <c r="J989" s="130" t="s">
        <v>533</v>
      </c>
      <c r="K989" s="130"/>
      <c r="L989" s="115">
        <v>0</v>
      </c>
      <c r="M989" s="114">
        <f t="shared" si="328"/>
        <v>42.88</v>
      </c>
      <c r="N989" s="114">
        <f t="shared" si="318"/>
        <v>25.987878787878792</v>
      </c>
      <c r="O989" s="116">
        <f t="shared" si="319"/>
        <v>18.715151515151518</v>
      </c>
      <c r="P989" s="115">
        <f t="shared" si="320"/>
        <v>5.9555555555555557</v>
      </c>
      <c r="Q989" s="115">
        <f t="shared" si="321"/>
        <v>4.9555555555555557</v>
      </c>
      <c r="R989" s="121">
        <f t="shared" si="322"/>
        <v>15.012121212121208</v>
      </c>
      <c r="S989" s="116">
        <f t="shared" si="323"/>
        <v>36.044444444444444</v>
      </c>
      <c r="T989" s="116">
        <f t="shared" si="324"/>
        <v>0.56268221574344024</v>
      </c>
      <c r="U989" s="115">
        <f t="shared" si="314"/>
        <v>193.23834196891193</v>
      </c>
      <c r="V989" s="115">
        <f t="shared" si="325"/>
        <v>1179.5854922279793</v>
      </c>
      <c r="W989">
        <f t="shared" si="315"/>
        <v>0</v>
      </c>
      <c r="X989">
        <f t="shared" si="316"/>
        <v>1</v>
      </c>
      <c r="Y989">
        <v>0</v>
      </c>
      <c r="Z989">
        <f t="shared" ref="Z989:Z998" si="330">+E989*1.65</f>
        <v>11.055</v>
      </c>
      <c r="AA989" s="122">
        <f t="shared" ref="AA989:AA998" si="331">+F989-Z989</f>
        <v>31.825000000000003</v>
      </c>
      <c r="AB989" s="123">
        <f t="shared" si="326"/>
        <v>5.3041666666666671</v>
      </c>
      <c r="AC989" s="123">
        <f t="shared" si="327"/>
        <v>5</v>
      </c>
    </row>
    <row r="990" spans="1:29" x14ac:dyDescent="0.25">
      <c r="A990" s="7" t="s">
        <v>521</v>
      </c>
      <c r="B990" s="7"/>
      <c r="C990" s="7">
        <v>13</v>
      </c>
      <c r="D990" s="7">
        <v>6.5</v>
      </c>
      <c r="E990" s="7">
        <v>6.7</v>
      </c>
      <c r="F990" s="7">
        <v>43.550000000000004</v>
      </c>
      <c r="G990" s="116">
        <f t="shared" si="317"/>
        <v>31.550000000000004</v>
      </c>
      <c r="H990" s="7">
        <v>36</v>
      </c>
      <c r="I990" s="7" t="s">
        <v>260</v>
      </c>
      <c r="J990" s="130" t="s">
        <v>534</v>
      </c>
      <c r="K990" s="130"/>
      <c r="L990" s="115">
        <v>0</v>
      </c>
      <c r="M990" s="114">
        <f t="shared" si="328"/>
        <v>43.550000000000004</v>
      </c>
      <c r="N990" s="114">
        <f t="shared" si="318"/>
        <v>26.393939393939398</v>
      </c>
      <c r="O990" s="116">
        <f t="shared" si="319"/>
        <v>19.121212121212125</v>
      </c>
      <c r="P990" s="115">
        <f t="shared" si="320"/>
        <v>6.0486111111111116</v>
      </c>
      <c r="Q990" s="115">
        <f t="shared" si="321"/>
        <v>5.0486111111111116</v>
      </c>
      <c r="R990" s="121">
        <f t="shared" si="322"/>
        <v>9.606060606060602</v>
      </c>
      <c r="S990" s="116">
        <f t="shared" si="323"/>
        <v>30.951388888888889</v>
      </c>
      <c r="T990" s="116">
        <f t="shared" si="324"/>
        <v>0.56795679567956803</v>
      </c>
      <c r="U990" s="115">
        <f t="shared" si="314"/>
        <v>190.51505546751184</v>
      </c>
      <c r="V990" s="115">
        <f t="shared" si="325"/>
        <v>1167.7020602218699</v>
      </c>
      <c r="W990">
        <f t="shared" si="315"/>
        <v>0</v>
      </c>
      <c r="X990">
        <f t="shared" si="316"/>
        <v>1</v>
      </c>
      <c r="Y990">
        <v>0</v>
      </c>
      <c r="Z990">
        <f t="shared" si="330"/>
        <v>11.055</v>
      </c>
      <c r="AA990" s="122">
        <f t="shared" si="331"/>
        <v>32.495000000000005</v>
      </c>
      <c r="AB990" s="123">
        <f t="shared" si="326"/>
        <v>5.4158333333333344</v>
      </c>
      <c r="AC990" s="123">
        <f t="shared" si="327"/>
        <v>5</v>
      </c>
    </row>
    <row r="991" spans="1:29" x14ac:dyDescent="0.25">
      <c r="A991" s="7" t="s">
        <v>521</v>
      </c>
      <c r="B991" s="7"/>
      <c r="C991" s="7">
        <v>14</v>
      </c>
      <c r="D991" s="7">
        <v>6.5</v>
      </c>
      <c r="E991" s="7">
        <v>6.7</v>
      </c>
      <c r="F991" s="7">
        <v>43.550000000000004</v>
      </c>
      <c r="G991" s="116">
        <f t="shared" si="317"/>
        <v>31.550000000000004</v>
      </c>
      <c r="H991" s="7">
        <v>38</v>
      </c>
      <c r="I991" s="7" t="s">
        <v>260</v>
      </c>
      <c r="J991" s="130" t="s">
        <v>535</v>
      </c>
      <c r="K991" s="130"/>
      <c r="L991" s="115">
        <v>0</v>
      </c>
      <c r="M991" s="114">
        <f t="shared" si="328"/>
        <v>43.550000000000004</v>
      </c>
      <c r="N991" s="114">
        <f t="shared" si="318"/>
        <v>26.393939393939398</v>
      </c>
      <c r="O991" s="116">
        <f t="shared" si="319"/>
        <v>19.121212121212125</v>
      </c>
      <c r="P991" s="115">
        <f t="shared" si="320"/>
        <v>6.0486111111111116</v>
      </c>
      <c r="Q991" s="115">
        <f t="shared" si="321"/>
        <v>5.0486111111111116</v>
      </c>
      <c r="R991" s="121">
        <f t="shared" si="322"/>
        <v>11.606060606060602</v>
      </c>
      <c r="S991" s="116">
        <f t="shared" si="323"/>
        <v>32.951388888888886</v>
      </c>
      <c r="T991" s="116">
        <f t="shared" si="324"/>
        <v>0.56795679567956803</v>
      </c>
      <c r="U991" s="115">
        <f t="shared" si="314"/>
        <v>190.51505546751184</v>
      </c>
      <c r="V991" s="115">
        <f t="shared" si="325"/>
        <v>1167.7020602218699</v>
      </c>
      <c r="W991">
        <f t="shared" si="315"/>
        <v>0</v>
      </c>
      <c r="X991">
        <f t="shared" si="316"/>
        <v>1</v>
      </c>
      <c r="Y991">
        <v>0</v>
      </c>
      <c r="Z991">
        <f t="shared" si="330"/>
        <v>11.055</v>
      </c>
      <c r="AA991" s="122">
        <f t="shared" si="331"/>
        <v>32.495000000000005</v>
      </c>
      <c r="AB991" s="123">
        <f t="shared" si="326"/>
        <v>5.4158333333333344</v>
      </c>
      <c r="AC991" s="123">
        <f t="shared" si="327"/>
        <v>5</v>
      </c>
    </row>
    <row r="992" spans="1:29" x14ac:dyDescent="0.25">
      <c r="A992" s="7" t="s">
        <v>521</v>
      </c>
      <c r="B992" s="7"/>
      <c r="C992" s="7">
        <v>15</v>
      </c>
      <c r="D992" s="7">
        <v>6.55</v>
      </c>
      <c r="E992" s="7">
        <v>6.7</v>
      </c>
      <c r="F992" s="7">
        <v>43.884999999999998</v>
      </c>
      <c r="G992" s="116">
        <f t="shared" si="317"/>
        <v>31.884999999999998</v>
      </c>
      <c r="H992" s="7">
        <v>40</v>
      </c>
      <c r="I992" s="7" t="s">
        <v>260</v>
      </c>
      <c r="J992" s="130" t="s">
        <v>536</v>
      </c>
      <c r="K992" s="130"/>
      <c r="L992" s="115">
        <v>0</v>
      </c>
      <c r="M992" s="114">
        <f t="shared" si="328"/>
        <v>43.884999999999998</v>
      </c>
      <c r="N992" s="114">
        <f t="shared" si="318"/>
        <v>26.596969696969698</v>
      </c>
      <c r="O992" s="116">
        <f t="shared" si="319"/>
        <v>19.324242424242424</v>
      </c>
      <c r="P992" s="115">
        <f t="shared" si="320"/>
        <v>6.0951388888888882</v>
      </c>
      <c r="Q992" s="115">
        <f t="shared" si="321"/>
        <v>5.0951388888888882</v>
      </c>
      <c r="R992" s="121">
        <f t="shared" si="322"/>
        <v>13.403030303030302</v>
      </c>
      <c r="S992" s="116">
        <f t="shared" si="323"/>
        <v>34.90486111111111</v>
      </c>
      <c r="T992" s="116">
        <f t="shared" si="324"/>
        <v>0.57054665831618501</v>
      </c>
      <c r="U992" s="115">
        <f t="shared" si="314"/>
        <v>189.19633056296067</v>
      </c>
      <c r="V992" s="115">
        <f t="shared" si="325"/>
        <v>1161.9476242747373</v>
      </c>
      <c r="W992">
        <f t="shared" si="315"/>
        <v>0</v>
      </c>
      <c r="X992">
        <f t="shared" si="316"/>
        <v>1</v>
      </c>
      <c r="Y992">
        <v>0</v>
      </c>
      <c r="Z992">
        <f t="shared" si="330"/>
        <v>11.055</v>
      </c>
      <c r="AA992" s="122">
        <f t="shared" si="331"/>
        <v>32.83</v>
      </c>
      <c r="AB992" s="123">
        <f t="shared" si="326"/>
        <v>5.4716666666666667</v>
      </c>
      <c r="AC992" s="123">
        <f t="shared" si="327"/>
        <v>5</v>
      </c>
    </row>
    <row r="993" spans="1:29" x14ac:dyDescent="0.25">
      <c r="A993" s="7" t="s">
        <v>521</v>
      </c>
      <c r="B993" s="7"/>
      <c r="C993" s="7">
        <v>16</v>
      </c>
      <c r="D993" s="7">
        <v>7.45</v>
      </c>
      <c r="E993" s="7">
        <v>7.96</v>
      </c>
      <c r="F993" s="7">
        <v>59.302</v>
      </c>
      <c r="G993" s="116">
        <f t="shared" si="317"/>
        <v>47.302</v>
      </c>
      <c r="H993" s="7">
        <v>37</v>
      </c>
      <c r="I993" s="7" t="s">
        <v>260</v>
      </c>
      <c r="J993" s="130" t="s">
        <v>537</v>
      </c>
      <c r="K993" s="130"/>
      <c r="L993" s="115">
        <v>0</v>
      </c>
      <c r="M993" s="114">
        <f t="shared" si="328"/>
        <v>59.302</v>
      </c>
      <c r="N993" s="114">
        <f t="shared" si="318"/>
        <v>35.940606060606065</v>
      </c>
      <c r="O993" s="116">
        <f t="shared" si="319"/>
        <v>28.667878787878788</v>
      </c>
      <c r="P993" s="115">
        <f t="shared" si="320"/>
        <v>8.2363888888888894</v>
      </c>
      <c r="Q993" s="115">
        <f t="shared" si="321"/>
        <v>7.2363888888888894</v>
      </c>
      <c r="R993" s="121">
        <f t="shared" si="322"/>
        <v>1.0593939393939351</v>
      </c>
      <c r="S993" s="116">
        <f t="shared" si="323"/>
        <v>29.763611111111111</v>
      </c>
      <c r="T993" s="116">
        <f t="shared" si="324"/>
        <v>0.66340355109253601</v>
      </c>
      <c r="U993" s="115">
        <f t="shared" si="314"/>
        <v>148.71739038518453</v>
      </c>
      <c r="V993" s="115">
        <f t="shared" si="325"/>
        <v>985.31224895353262</v>
      </c>
      <c r="W993">
        <f t="shared" si="315"/>
        <v>0</v>
      </c>
      <c r="X993">
        <f t="shared" si="316"/>
        <v>1</v>
      </c>
      <c r="Y993">
        <v>0</v>
      </c>
      <c r="Z993">
        <f t="shared" si="330"/>
        <v>13.133999999999999</v>
      </c>
      <c r="AA993" s="122">
        <f t="shared" si="331"/>
        <v>46.167999999999999</v>
      </c>
      <c r="AB993" s="123">
        <f t="shared" si="326"/>
        <v>7.6946666666666665</v>
      </c>
      <c r="AC993" s="123">
        <f t="shared" si="327"/>
        <v>7</v>
      </c>
    </row>
    <row r="994" spans="1:29" x14ac:dyDescent="0.25">
      <c r="A994" s="7" t="s">
        <v>521</v>
      </c>
      <c r="B994" s="7"/>
      <c r="C994" s="7">
        <v>17</v>
      </c>
      <c r="D994" s="7">
        <v>7.5</v>
      </c>
      <c r="E994" s="7">
        <v>7.96</v>
      </c>
      <c r="F994" s="7">
        <v>59.7</v>
      </c>
      <c r="G994" s="116">
        <f t="shared" si="317"/>
        <v>47.7</v>
      </c>
      <c r="H994" s="7">
        <v>44</v>
      </c>
      <c r="I994" s="7" t="s">
        <v>260</v>
      </c>
      <c r="J994" s="130" t="s">
        <v>538</v>
      </c>
      <c r="K994" s="130"/>
      <c r="L994" s="115">
        <v>0</v>
      </c>
      <c r="M994" s="114">
        <f t="shared" si="328"/>
        <v>59.7</v>
      </c>
      <c r="N994" s="114">
        <f t="shared" si="318"/>
        <v>36.181818181818187</v>
      </c>
      <c r="O994" s="116">
        <f t="shared" si="319"/>
        <v>28.909090909090914</v>
      </c>
      <c r="P994" s="115">
        <f t="shared" si="320"/>
        <v>8.2916666666666661</v>
      </c>
      <c r="Q994" s="115">
        <f t="shared" si="321"/>
        <v>7.2916666666666661</v>
      </c>
      <c r="R994" s="121">
        <f t="shared" si="322"/>
        <v>7.818181818181813</v>
      </c>
      <c r="S994" s="116">
        <f t="shared" si="323"/>
        <v>36.708333333333336</v>
      </c>
      <c r="T994" s="116">
        <f t="shared" si="324"/>
        <v>0.66527196652719667</v>
      </c>
      <c r="U994" s="115">
        <f t="shared" si="314"/>
        <v>148.01886792452831</v>
      </c>
      <c r="V994" s="115">
        <f t="shared" si="325"/>
        <v>982.26415094339609</v>
      </c>
      <c r="W994">
        <f t="shared" si="315"/>
        <v>0</v>
      </c>
      <c r="X994">
        <f t="shared" si="316"/>
        <v>1</v>
      </c>
      <c r="Y994">
        <v>0</v>
      </c>
      <c r="Z994">
        <f t="shared" si="330"/>
        <v>13.133999999999999</v>
      </c>
      <c r="AA994" s="122">
        <f t="shared" si="331"/>
        <v>46.566000000000003</v>
      </c>
      <c r="AB994" s="123">
        <f t="shared" si="326"/>
        <v>7.7610000000000001</v>
      </c>
      <c r="AC994" s="123">
        <f t="shared" si="327"/>
        <v>7</v>
      </c>
    </row>
    <row r="995" spans="1:29" x14ac:dyDescent="0.25">
      <c r="A995" s="7" t="s">
        <v>521</v>
      </c>
      <c r="B995" s="7"/>
      <c r="C995" s="7">
        <v>18</v>
      </c>
      <c r="D995" s="7">
        <v>7.5</v>
      </c>
      <c r="E995" s="7">
        <v>7.92</v>
      </c>
      <c r="F995" s="7">
        <v>59.4</v>
      </c>
      <c r="G995" s="116">
        <f t="shared" si="317"/>
        <v>47.4</v>
      </c>
      <c r="H995" s="7">
        <v>45</v>
      </c>
      <c r="I995" s="7" t="s">
        <v>260</v>
      </c>
      <c r="J995" s="130" t="s">
        <v>539</v>
      </c>
      <c r="K995" s="130"/>
      <c r="L995" s="115">
        <v>0</v>
      </c>
      <c r="M995" s="114">
        <f t="shared" si="328"/>
        <v>59.4</v>
      </c>
      <c r="N995" s="114">
        <f t="shared" si="318"/>
        <v>36</v>
      </c>
      <c r="O995" s="116">
        <f t="shared" si="319"/>
        <v>28.727272727272727</v>
      </c>
      <c r="P995" s="115">
        <f t="shared" si="320"/>
        <v>8.25</v>
      </c>
      <c r="Q995" s="115">
        <f t="shared" si="321"/>
        <v>7.25</v>
      </c>
      <c r="R995" s="121">
        <f t="shared" si="322"/>
        <v>9</v>
      </c>
      <c r="S995" s="116">
        <f t="shared" si="323"/>
        <v>37.75</v>
      </c>
      <c r="T995" s="116">
        <f t="shared" si="324"/>
        <v>0.66386554621848737</v>
      </c>
      <c r="U995" s="115">
        <f t="shared" si="314"/>
        <v>148.54430379746836</v>
      </c>
      <c r="V995" s="115">
        <f t="shared" si="325"/>
        <v>984.55696202531658</v>
      </c>
      <c r="W995">
        <f t="shared" si="315"/>
        <v>0</v>
      </c>
      <c r="X995">
        <f t="shared" si="316"/>
        <v>1</v>
      </c>
      <c r="Y995">
        <v>0</v>
      </c>
      <c r="Z995">
        <f t="shared" si="330"/>
        <v>13.068</v>
      </c>
      <c r="AA995" s="122">
        <f t="shared" si="331"/>
        <v>46.332000000000001</v>
      </c>
      <c r="AB995" s="123">
        <f t="shared" si="326"/>
        <v>7.7220000000000004</v>
      </c>
      <c r="AC995" s="123">
        <f t="shared" si="327"/>
        <v>7</v>
      </c>
    </row>
    <row r="996" spans="1:29" x14ac:dyDescent="0.25">
      <c r="A996" s="7" t="s">
        <v>521</v>
      </c>
      <c r="B996" s="7"/>
      <c r="C996" s="7">
        <v>19</v>
      </c>
      <c r="D996" s="7">
        <v>7.5</v>
      </c>
      <c r="E996" s="7">
        <v>7.92</v>
      </c>
      <c r="F996" s="7">
        <v>59.4</v>
      </c>
      <c r="G996" s="116">
        <f t="shared" si="317"/>
        <v>47.4</v>
      </c>
      <c r="H996" s="7">
        <v>41</v>
      </c>
      <c r="I996" s="7" t="s">
        <v>260</v>
      </c>
      <c r="J996" s="130" t="s">
        <v>540</v>
      </c>
      <c r="K996" s="130"/>
      <c r="L996" s="115">
        <v>0</v>
      </c>
      <c r="M996" s="114">
        <f t="shared" si="328"/>
        <v>59.4</v>
      </c>
      <c r="N996" s="114">
        <f t="shared" si="318"/>
        <v>36</v>
      </c>
      <c r="O996" s="116">
        <f t="shared" si="319"/>
        <v>28.727272727272727</v>
      </c>
      <c r="P996" s="115">
        <f t="shared" si="320"/>
        <v>8.25</v>
      </c>
      <c r="Q996" s="115">
        <f t="shared" si="321"/>
        <v>7.25</v>
      </c>
      <c r="R996" s="121">
        <f t="shared" si="322"/>
        <v>5</v>
      </c>
      <c r="S996" s="116">
        <f t="shared" si="323"/>
        <v>33.75</v>
      </c>
      <c r="T996" s="116">
        <f t="shared" si="324"/>
        <v>0.66386554621848737</v>
      </c>
      <c r="U996" s="115">
        <f t="shared" si="314"/>
        <v>148.54430379746836</v>
      </c>
      <c r="V996" s="115">
        <f t="shared" si="325"/>
        <v>984.55696202531658</v>
      </c>
      <c r="W996">
        <f t="shared" si="315"/>
        <v>0</v>
      </c>
      <c r="X996">
        <f t="shared" si="316"/>
        <v>1</v>
      </c>
      <c r="Y996">
        <v>0</v>
      </c>
      <c r="Z996">
        <f t="shared" si="330"/>
        <v>13.068</v>
      </c>
      <c r="AA996" s="122">
        <f t="shared" si="331"/>
        <v>46.332000000000001</v>
      </c>
      <c r="AB996" s="123">
        <f t="shared" si="326"/>
        <v>7.7220000000000004</v>
      </c>
      <c r="AC996" s="123">
        <f t="shared" si="327"/>
        <v>7</v>
      </c>
    </row>
    <row r="997" spans="1:29" x14ac:dyDescent="0.25">
      <c r="A997" s="7" t="s">
        <v>521</v>
      </c>
      <c r="B997" s="7"/>
      <c r="C997" s="7">
        <v>20</v>
      </c>
      <c r="D997" s="7">
        <v>7.5</v>
      </c>
      <c r="E997" s="7">
        <v>7.92</v>
      </c>
      <c r="F997" s="7">
        <v>59.4</v>
      </c>
      <c r="G997" s="116">
        <f t="shared" si="317"/>
        <v>47.4</v>
      </c>
      <c r="H997" s="7">
        <v>42</v>
      </c>
      <c r="I997" s="7" t="s">
        <v>260</v>
      </c>
      <c r="J997" s="130" t="s">
        <v>541</v>
      </c>
      <c r="K997" s="130"/>
      <c r="L997" s="115">
        <v>0</v>
      </c>
      <c r="M997" s="114">
        <f t="shared" si="328"/>
        <v>59.4</v>
      </c>
      <c r="N997" s="114">
        <f t="shared" si="318"/>
        <v>36</v>
      </c>
      <c r="O997" s="116">
        <f t="shared" si="319"/>
        <v>28.727272727272727</v>
      </c>
      <c r="P997" s="115">
        <f t="shared" si="320"/>
        <v>8.25</v>
      </c>
      <c r="Q997" s="115">
        <f t="shared" si="321"/>
        <v>7.25</v>
      </c>
      <c r="R997" s="121">
        <f t="shared" si="322"/>
        <v>6</v>
      </c>
      <c r="S997" s="116">
        <f t="shared" si="323"/>
        <v>34.75</v>
      </c>
      <c r="T997" s="116">
        <f t="shared" si="324"/>
        <v>0.66386554621848737</v>
      </c>
      <c r="U997" s="115">
        <f t="shared" si="314"/>
        <v>148.54430379746836</v>
      </c>
      <c r="V997" s="115">
        <f t="shared" si="325"/>
        <v>984.55696202531658</v>
      </c>
      <c r="W997">
        <f t="shared" si="315"/>
        <v>0</v>
      </c>
      <c r="X997">
        <f t="shared" si="316"/>
        <v>1</v>
      </c>
      <c r="Y997">
        <v>0</v>
      </c>
      <c r="Z997">
        <f t="shared" si="330"/>
        <v>13.068</v>
      </c>
      <c r="AA997" s="122">
        <f t="shared" si="331"/>
        <v>46.332000000000001</v>
      </c>
      <c r="AB997" s="123">
        <f t="shared" si="326"/>
        <v>7.7220000000000004</v>
      </c>
      <c r="AC997" s="123">
        <f t="shared" si="327"/>
        <v>7</v>
      </c>
    </row>
    <row r="998" spans="1:29" x14ac:dyDescent="0.25">
      <c r="A998" s="7" t="s">
        <v>521</v>
      </c>
      <c r="B998" s="7"/>
      <c r="C998" s="7">
        <v>21</v>
      </c>
      <c r="D998" s="7">
        <v>6.2</v>
      </c>
      <c r="E998" s="7">
        <v>7.85</v>
      </c>
      <c r="F998" s="7">
        <v>48.67</v>
      </c>
      <c r="G998" s="116">
        <f t="shared" si="317"/>
        <v>36.67</v>
      </c>
      <c r="H998" s="7">
        <v>39</v>
      </c>
      <c r="I998" s="7" t="s">
        <v>260</v>
      </c>
      <c r="J998" s="130" t="s">
        <v>542</v>
      </c>
      <c r="K998" s="130"/>
      <c r="L998" s="115">
        <v>0</v>
      </c>
      <c r="M998" s="114">
        <f t="shared" si="328"/>
        <v>48.67</v>
      </c>
      <c r="N998" s="114">
        <f t="shared" si="318"/>
        <v>29.4969696969697</v>
      </c>
      <c r="O998" s="116">
        <f t="shared" si="319"/>
        <v>22.224242424242426</v>
      </c>
      <c r="P998" s="115">
        <f t="shared" si="320"/>
        <v>6.759722222222222</v>
      </c>
      <c r="Q998" s="115">
        <f t="shared" si="321"/>
        <v>5.759722222222222</v>
      </c>
      <c r="R998" s="121">
        <f t="shared" si="322"/>
        <v>9.5030303030303003</v>
      </c>
      <c r="S998" s="116">
        <f t="shared" si="323"/>
        <v>33.240277777777777</v>
      </c>
      <c r="T998" s="116">
        <f t="shared" si="324"/>
        <v>0.60441733970660949</v>
      </c>
      <c r="U998" s="115">
        <f t="shared" si="314"/>
        <v>172.99018271066268</v>
      </c>
      <c r="V998" s="115">
        <f t="shared" si="325"/>
        <v>1091.2298881919826</v>
      </c>
      <c r="W998">
        <f t="shared" si="315"/>
        <v>0</v>
      </c>
      <c r="X998">
        <f t="shared" si="316"/>
        <v>1</v>
      </c>
      <c r="Y998">
        <v>0</v>
      </c>
      <c r="Z998">
        <f t="shared" si="330"/>
        <v>12.952499999999999</v>
      </c>
      <c r="AA998" s="122">
        <f t="shared" si="331"/>
        <v>35.717500000000001</v>
      </c>
      <c r="AB998" s="123">
        <f t="shared" si="326"/>
        <v>5.9529166666666669</v>
      </c>
      <c r="AC998" s="123">
        <f t="shared" si="327"/>
        <v>5</v>
      </c>
    </row>
    <row r="999" spans="1:29" x14ac:dyDescent="0.25">
      <c r="A999" s="7" t="s">
        <v>521</v>
      </c>
      <c r="B999" s="7"/>
      <c r="C999" s="7">
        <v>22</v>
      </c>
      <c r="D999" s="7">
        <v>7.1</v>
      </c>
      <c r="E999" s="7">
        <v>5.75</v>
      </c>
      <c r="F999" s="7">
        <v>40.824999999999996</v>
      </c>
      <c r="G999" s="116">
        <f t="shared" si="317"/>
        <v>28.824999999999996</v>
      </c>
      <c r="H999" s="7">
        <v>40</v>
      </c>
      <c r="I999" s="7" t="s">
        <v>260</v>
      </c>
      <c r="J999" s="130" t="s">
        <v>543</v>
      </c>
      <c r="K999" s="130"/>
      <c r="L999" s="115">
        <v>0</v>
      </c>
      <c r="M999" s="114">
        <f t="shared" si="328"/>
        <v>40.824999999999996</v>
      </c>
      <c r="N999" s="114">
        <f t="shared" si="318"/>
        <v>24.742424242424242</v>
      </c>
      <c r="O999" s="116">
        <f t="shared" si="319"/>
        <v>17.469696969696969</v>
      </c>
      <c r="P999" s="115">
        <f t="shared" si="320"/>
        <v>5.6701388888888884</v>
      </c>
      <c r="Q999" s="115">
        <f t="shared" si="321"/>
        <v>4.6701388888888884</v>
      </c>
      <c r="R999" s="121">
        <f t="shared" si="322"/>
        <v>15.257575757575758</v>
      </c>
      <c r="S999" s="116">
        <f t="shared" si="323"/>
        <v>35.329861111111114</v>
      </c>
      <c r="T999" s="116">
        <f t="shared" si="324"/>
        <v>0.54566966398485561</v>
      </c>
      <c r="U999" s="115">
        <f t="shared" si="314"/>
        <v>202.38074588031225</v>
      </c>
      <c r="V999" s="115">
        <f t="shared" si="325"/>
        <v>1219.479618386817</v>
      </c>
      <c r="W999">
        <f t="shared" si="315"/>
        <v>1</v>
      </c>
      <c r="X999">
        <f t="shared" si="316"/>
        <v>0</v>
      </c>
      <c r="Y999">
        <f>+D999*1.65</f>
        <v>11.714999999999998</v>
      </c>
      <c r="AA999" s="122">
        <f>+F999-Y999</f>
        <v>29.11</v>
      </c>
      <c r="AB999" s="123">
        <f t="shared" si="326"/>
        <v>4.8516666666666666</v>
      </c>
      <c r="AC999" s="123">
        <f t="shared" si="327"/>
        <v>4</v>
      </c>
    </row>
    <row r="1000" spans="1:29" x14ac:dyDescent="0.25">
      <c r="A1000" s="7" t="s">
        <v>521</v>
      </c>
      <c r="B1000" s="7"/>
      <c r="C1000" s="7">
        <v>23</v>
      </c>
      <c r="D1000" s="7">
        <v>6.9</v>
      </c>
      <c r="E1000" s="7">
        <v>6.05</v>
      </c>
      <c r="F1000" s="7">
        <v>41.744999999999997</v>
      </c>
      <c r="G1000" s="116">
        <f t="shared" si="317"/>
        <v>29.744999999999997</v>
      </c>
      <c r="H1000" s="129">
        <f t="shared" ref="H1000:H1001" si="332">+G1000/1.2</f>
        <v>24.787499999999998</v>
      </c>
      <c r="I1000" s="7" t="s">
        <v>260</v>
      </c>
      <c r="J1000" s="130"/>
      <c r="K1000" s="130" t="s">
        <v>544</v>
      </c>
      <c r="L1000" s="115">
        <v>0</v>
      </c>
      <c r="M1000" s="114">
        <f t="shared" si="328"/>
        <v>41.744999999999997</v>
      </c>
      <c r="N1000" s="114">
        <f t="shared" si="318"/>
        <v>25.3</v>
      </c>
      <c r="O1000" s="116">
        <f t="shared" si="319"/>
        <v>18.027272727272727</v>
      </c>
      <c r="P1000" s="115">
        <f t="shared" si="320"/>
        <v>5.7979166666666666</v>
      </c>
      <c r="Q1000" s="115">
        <f t="shared" si="321"/>
        <v>4.7979166666666666</v>
      </c>
      <c r="R1000" s="121">
        <f t="shared" si="322"/>
        <v>-0.51250000000000284</v>
      </c>
      <c r="S1000" s="116">
        <f t="shared" si="323"/>
        <v>19.989583333333332</v>
      </c>
      <c r="T1000" s="116">
        <f t="shared" si="324"/>
        <v>0.55344683226346636</v>
      </c>
      <c r="U1000" s="115">
        <f t="shared" si="314"/>
        <v>198.13161875945536</v>
      </c>
      <c r="V1000" s="115">
        <f t="shared" si="325"/>
        <v>1200.9379727685325</v>
      </c>
      <c r="W1000">
        <f t="shared" si="315"/>
        <v>1</v>
      </c>
      <c r="X1000">
        <f t="shared" si="316"/>
        <v>0</v>
      </c>
      <c r="Y1000">
        <f>+D1000*1.65</f>
        <v>11.385</v>
      </c>
      <c r="AA1000" s="122">
        <f>+F1000-Y1000</f>
        <v>30.36</v>
      </c>
      <c r="AB1000" s="123">
        <f t="shared" si="326"/>
        <v>5.0599999999999996</v>
      </c>
      <c r="AC1000" s="123">
        <f t="shared" si="327"/>
        <v>5</v>
      </c>
    </row>
    <row r="1001" spans="1:29" x14ac:dyDescent="0.25">
      <c r="A1001" s="7" t="s">
        <v>521</v>
      </c>
      <c r="B1001" s="7"/>
      <c r="C1001" s="7">
        <v>24</v>
      </c>
      <c r="D1001" s="7">
        <v>6.05</v>
      </c>
      <c r="E1001" s="7">
        <v>6.8</v>
      </c>
      <c r="F1001" s="7">
        <v>41.14</v>
      </c>
      <c r="G1001" s="116">
        <f t="shared" si="317"/>
        <v>29.14</v>
      </c>
      <c r="H1001" s="129">
        <f t="shared" si="332"/>
        <v>24.283333333333335</v>
      </c>
      <c r="I1001" s="7" t="s">
        <v>260</v>
      </c>
      <c r="J1001" s="130"/>
      <c r="K1001" s="130" t="s">
        <v>545</v>
      </c>
      <c r="L1001" s="115">
        <v>0</v>
      </c>
      <c r="M1001" s="114">
        <f t="shared" si="328"/>
        <v>41.14</v>
      </c>
      <c r="N1001" s="114">
        <f t="shared" si="318"/>
        <v>24.933333333333334</v>
      </c>
      <c r="O1001" s="116">
        <f t="shared" si="319"/>
        <v>17.66060606060606</v>
      </c>
      <c r="P1001" s="115">
        <f t="shared" si="320"/>
        <v>5.7138888888888886</v>
      </c>
      <c r="Q1001" s="115">
        <f t="shared" si="321"/>
        <v>4.7138888888888886</v>
      </c>
      <c r="R1001" s="121">
        <f t="shared" si="322"/>
        <v>-0.64999999999999858</v>
      </c>
      <c r="S1001" s="116">
        <f t="shared" si="323"/>
        <v>19.569444444444446</v>
      </c>
      <c r="T1001" s="116">
        <f t="shared" si="324"/>
        <v>0.54836281520511854</v>
      </c>
      <c r="U1001" s="115">
        <f t="shared" si="314"/>
        <v>200.89567604667127</v>
      </c>
      <c r="V1001" s="115">
        <f t="shared" si="325"/>
        <v>1212.9993136582018</v>
      </c>
      <c r="W1001">
        <f t="shared" si="315"/>
        <v>0</v>
      </c>
      <c r="X1001">
        <f t="shared" si="316"/>
        <v>1</v>
      </c>
      <c r="Y1001">
        <v>0</v>
      </c>
      <c r="Z1001">
        <f>+E1001*1.65</f>
        <v>11.219999999999999</v>
      </c>
      <c r="AA1001" s="122">
        <f>+F1001-Z1001</f>
        <v>29.92</v>
      </c>
      <c r="AB1001" s="123">
        <f t="shared" si="326"/>
        <v>4.9866666666666672</v>
      </c>
      <c r="AC1001" s="123">
        <f t="shared" si="327"/>
        <v>4</v>
      </c>
    </row>
    <row r="1002" spans="1:29" x14ac:dyDescent="0.25">
      <c r="A1002" s="7" t="s">
        <v>521</v>
      </c>
      <c r="B1002" s="7"/>
      <c r="C1002" s="7">
        <v>25</v>
      </c>
      <c r="D1002" s="7">
        <v>7.52</v>
      </c>
      <c r="E1002" s="7">
        <v>5.53</v>
      </c>
      <c r="F1002" s="7">
        <v>41.585599999999999</v>
      </c>
      <c r="G1002" s="116">
        <f t="shared" si="317"/>
        <v>29.585599999999999</v>
      </c>
      <c r="H1002" s="129">
        <f>+G1002/1.2</f>
        <v>24.654666666666667</v>
      </c>
      <c r="I1002" s="7" t="s">
        <v>260</v>
      </c>
      <c r="J1002" s="130"/>
      <c r="K1002" s="130" t="s">
        <v>546</v>
      </c>
      <c r="L1002" s="115">
        <v>0</v>
      </c>
      <c r="M1002" s="114">
        <f t="shared" si="328"/>
        <v>41.585599999999999</v>
      </c>
      <c r="N1002" s="114">
        <f t="shared" si="318"/>
        <v>25.203393939393941</v>
      </c>
      <c r="O1002" s="130"/>
      <c r="P1002" s="115">
        <f t="shared" si="320"/>
        <v>5.7757777777777779</v>
      </c>
      <c r="Q1002" s="134">
        <f t="shared" si="321"/>
        <v>4.7757777777777779</v>
      </c>
      <c r="R1002" s="121">
        <f t="shared" si="322"/>
        <v>-0.54872727272727317</v>
      </c>
      <c r="S1002" s="116">
        <f t="shared" si="323"/>
        <v>19.878888888888888</v>
      </c>
      <c r="T1002" s="116">
        <f t="shared" si="324"/>
        <v>0.55211847959153204</v>
      </c>
      <c r="U1002" s="115">
        <f t="shared" si="314"/>
        <v>198.84889946460441</v>
      </c>
      <c r="V1002" s="115">
        <f t="shared" si="325"/>
        <v>1204.0679249364557</v>
      </c>
      <c r="W1002">
        <f t="shared" si="315"/>
        <v>1</v>
      </c>
      <c r="X1002">
        <f t="shared" si="316"/>
        <v>0</v>
      </c>
      <c r="Y1002">
        <f>+D1002*1.65</f>
        <v>12.407999999999999</v>
      </c>
      <c r="AA1002" s="122">
        <f>+F1002-Y1002</f>
        <v>29.177599999999998</v>
      </c>
      <c r="AB1002" s="123">
        <f t="shared" si="326"/>
        <v>4.8629333333333333</v>
      </c>
      <c r="AC1002" s="123">
        <f t="shared" si="327"/>
        <v>4</v>
      </c>
    </row>
  </sheetData>
  <autoFilter ref="A5:AH1002">
    <filterColumn colId="32" showButton="0"/>
  </autoFilter>
  <mergeCells count="8">
    <mergeCell ref="N4:O4"/>
    <mergeCell ref="AF5:AF6"/>
    <mergeCell ref="AG5:AH6"/>
    <mergeCell ref="C1:I1"/>
    <mergeCell ref="D2:K2"/>
    <mergeCell ref="D3:K3"/>
    <mergeCell ref="K4:K5"/>
    <mergeCell ref="D4:G4"/>
  </mergeCells>
  <dataValidations count="4">
    <dataValidation type="whole" allowBlank="1" showInputMessage="1" showErrorMessage="1" sqref="C149:C150 C163 C794:C806">
      <formula1>1</formula1>
      <formula2>1000</formula2>
    </dataValidation>
    <dataValidation type="decimal" allowBlank="1" showInputMessage="1" showErrorMessage="1" errorTitle="Error" error="Se debe ingresar el valor en Metros utilizando para las fracciones un decimal. Por ejemplo un salon de 8 metros y 40 centimetros de ancho o largo se ingresa 8,40._x000a_" sqref="D6:E22 D66:E163 D807:E819">
      <formula1>1</formula1>
      <formula2>15</formula2>
    </dataValidation>
    <dataValidation type="whole" allowBlank="1" showInputMessage="1" showErrorMessage="1" sqref="C6:C22 C66:C148 C151:C162 C702 C706 C724:C725 C734 C807:C819">
      <formula1>1</formula1>
      <formula2>100</formula2>
    </dataValidation>
    <dataValidation type="whole" allowBlank="1" showInputMessage="1" showErrorMessage="1" sqref="H949 H794:H819 H6:H163 H175 H281 H299 H302 H346:H348 H360 H389:H390 H392 H401 H529 H703:H705 H743 H761 H767 H775 H784 H891 H894:H895 H899 H910 H912:H914 H922:H923 H928:H929 H931 H936 H941 H1000:H1002">
      <formula1>1</formula1>
      <formula2>70</formula2>
    </dataValidation>
  </dataValidations>
  <hyperlinks>
    <hyperlink ref="AG5" r:id="rId2"/>
  </hyperlinks>
  <pageMargins left="0.7" right="0.7" top="0.75" bottom="0.75" header="0.3" footer="0.3"/>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8"/>
  <sheetViews>
    <sheetView topLeftCell="A13" workbookViewId="0">
      <selection activeCell="C34" sqref="C34"/>
    </sheetView>
  </sheetViews>
  <sheetFormatPr baseColWidth="10" defaultRowHeight="15" x14ac:dyDescent="0.25"/>
  <cols>
    <col min="1" max="1" width="12.140625" customWidth="1"/>
    <col min="2" max="2" width="18.85546875" style="166" customWidth="1"/>
    <col min="6" max="6" width="12.5703125" customWidth="1"/>
    <col min="7" max="7" width="15.5703125" customWidth="1"/>
    <col min="8" max="8" width="13.85546875" customWidth="1"/>
    <col min="12" max="12" width="16.42578125" customWidth="1"/>
    <col min="13" max="13" width="19.5703125" hidden="1" customWidth="1"/>
    <col min="14" max="16" width="0" hidden="1" customWidth="1"/>
    <col min="17" max="17" width="12.85546875" hidden="1" customWidth="1"/>
    <col min="18" max="18" width="13.5703125" bestFit="1" customWidth="1"/>
    <col min="19" max="19" width="28" customWidth="1"/>
    <col min="21" max="21" width="15.42578125" customWidth="1"/>
    <col min="23" max="23" width="15.7109375" customWidth="1"/>
    <col min="24" max="24" width="5.140625" customWidth="1"/>
    <col min="25" max="25" width="25.140625" customWidth="1"/>
    <col min="29" max="29" width="16.42578125" customWidth="1"/>
    <col min="31" max="31" width="12.28515625" customWidth="1"/>
  </cols>
  <sheetData>
    <row r="1" spans="1:28" x14ac:dyDescent="0.25">
      <c r="A1" s="205" t="s">
        <v>586</v>
      </c>
      <c r="B1" s="386" t="s">
        <v>74</v>
      </c>
      <c r="C1" s="542"/>
      <c r="D1" s="542"/>
      <c r="E1" s="542"/>
      <c r="F1" s="387"/>
      <c r="G1" s="67">
        <v>2020</v>
      </c>
      <c r="H1" s="67">
        <v>2021</v>
      </c>
      <c r="I1" s="67">
        <v>2022</v>
      </c>
      <c r="J1" s="67">
        <v>2023</v>
      </c>
      <c r="K1" s="201"/>
      <c r="R1" s="205" t="s">
        <v>594</v>
      </c>
      <c r="S1" s="386" t="s">
        <v>74</v>
      </c>
      <c r="T1" s="542"/>
      <c r="U1" s="542"/>
      <c r="V1" s="542"/>
      <c r="W1" s="387"/>
      <c r="X1" s="67">
        <v>2020</v>
      </c>
      <c r="Y1" s="67">
        <v>2021</v>
      </c>
      <c r="Z1" s="67">
        <v>2022</v>
      </c>
      <c r="AA1" s="67">
        <v>2023</v>
      </c>
      <c r="AB1" s="201"/>
    </row>
    <row r="2" spans="1:28" ht="15" customHeight="1" x14ac:dyDescent="0.25">
      <c r="B2" s="386" t="s">
        <v>75</v>
      </c>
      <c r="C2" s="542"/>
      <c r="D2" s="542"/>
      <c r="E2" s="542"/>
      <c r="F2" s="387"/>
      <c r="G2" s="202">
        <v>25</v>
      </c>
      <c r="H2" s="202">
        <v>25</v>
      </c>
      <c r="I2" s="202">
        <v>25</v>
      </c>
      <c r="J2" s="202">
        <v>25</v>
      </c>
      <c r="K2" s="201"/>
      <c r="S2" s="386" t="s">
        <v>75</v>
      </c>
      <c r="T2" s="542"/>
      <c r="U2" s="542"/>
      <c r="V2" s="542"/>
      <c r="W2" s="387"/>
      <c r="X2" s="202">
        <v>25</v>
      </c>
      <c r="Y2" s="202">
        <v>25</v>
      </c>
      <c r="Z2" s="202">
        <v>25</v>
      </c>
      <c r="AA2" s="202">
        <v>25</v>
      </c>
      <c r="AB2" s="201"/>
    </row>
    <row r="3" spans="1:28" ht="11.25" customHeight="1" x14ac:dyDescent="0.25">
      <c r="B3" s="536" t="s">
        <v>79</v>
      </c>
      <c r="C3" s="537"/>
      <c r="D3" s="537"/>
      <c r="E3" s="537"/>
      <c r="F3" s="538"/>
      <c r="G3" s="67">
        <v>0</v>
      </c>
      <c r="H3" s="67">
        <v>1</v>
      </c>
      <c r="I3" s="67">
        <v>2</v>
      </c>
      <c r="J3" s="67">
        <v>3</v>
      </c>
      <c r="K3" s="67">
        <v>4</v>
      </c>
      <c r="S3" s="536" t="s">
        <v>79</v>
      </c>
      <c r="T3" s="537"/>
      <c r="U3" s="537"/>
      <c r="V3" s="537"/>
      <c r="W3" s="538"/>
      <c r="X3" s="67">
        <v>0</v>
      </c>
      <c r="Y3" s="67">
        <v>1</v>
      </c>
      <c r="Z3" s="67">
        <v>2</v>
      </c>
      <c r="AA3" s="67">
        <v>3</v>
      </c>
      <c r="AB3" s="67">
        <v>4</v>
      </c>
    </row>
    <row r="4" spans="1:28" ht="14.25" customHeight="1" x14ac:dyDescent="0.25">
      <c r="B4" s="539"/>
      <c r="C4" s="540"/>
      <c r="D4" s="540"/>
      <c r="E4" s="540"/>
      <c r="F4" s="541"/>
      <c r="G4" s="534">
        <v>2020</v>
      </c>
      <c r="H4" s="534">
        <v>2021</v>
      </c>
      <c r="I4" s="534">
        <v>2022</v>
      </c>
      <c r="J4" s="534">
        <v>2023</v>
      </c>
      <c r="K4" s="534">
        <v>2024</v>
      </c>
      <c r="S4" s="539"/>
      <c r="T4" s="540"/>
      <c r="U4" s="540"/>
      <c r="V4" s="540"/>
      <c r="W4" s="541"/>
      <c r="X4" s="534">
        <v>2020</v>
      </c>
      <c r="Y4" s="534">
        <v>2021</v>
      </c>
      <c r="Z4" s="534">
        <v>2022</v>
      </c>
      <c r="AA4" s="534">
        <v>2023</v>
      </c>
      <c r="AB4" s="534">
        <v>2024</v>
      </c>
    </row>
    <row r="5" spans="1:28" ht="24.75" customHeight="1" x14ac:dyDescent="0.25">
      <c r="A5" s="205" t="s">
        <v>596</v>
      </c>
      <c r="B5" s="203" t="s">
        <v>575</v>
      </c>
      <c r="C5" s="161" t="s">
        <v>104</v>
      </c>
      <c r="D5" s="161" t="s">
        <v>576</v>
      </c>
      <c r="E5" s="161" t="s">
        <v>577</v>
      </c>
      <c r="F5" s="161" t="s">
        <v>91</v>
      </c>
      <c r="G5" s="535"/>
      <c r="H5" s="535"/>
      <c r="I5" s="535"/>
      <c r="J5" s="535"/>
      <c r="K5" s="535"/>
      <c r="S5" s="203" t="s">
        <v>575</v>
      </c>
      <c r="T5" s="161" t="s">
        <v>104</v>
      </c>
      <c r="U5" s="161" t="s">
        <v>576</v>
      </c>
      <c r="V5" s="161" t="s">
        <v>577</v>
      </c>
      <c r="W5" s="161" t="s">
        <v>91</v>
      </c>
      <c r="X5" s="535"/>
      <c r="Y5" s="535"/>
      <c r="Z5" s="535"/>
      <c r="AA5" s="535"/>
      <c r="AB5" s="535"/>
    </row>
    <row r="6" spans="1:28" x14ac:dyDescent="0.25">
      <c r="B6" s="204" t="s">
        <v>80</v>
      </c>
      <c r="C6" s="162">
        <v>10</v>
      </c>
      <c r="D6" s="163">
        <v>5000000</v>
      </c>
      <c r="E6" s="163">
        <v>1</v>
      </c>
      <c r="F6" s="164">
        <f>+E6*D6*C6</f>
        <v>50000000</v>
      </c>
      <c r="G6" s="206">
        <f>+F6</f>
        <v>50000000</v>
      </c>
      <c r="H6" s="7"/>
      <c r="I6" s="7"/>
      <c r="J6" s="7"/>
      <c r="K6" s="7"/>
      <c r="S6" s="204" t="s">
        <v>80</v>
      </c>
      <c r="T6" s="162"/>
      <c r="U6" s="163"/>
      <c r="V6" s="163"/>
      <c r="W6" s="164"/>
    </row>
    <row r="7" spans="1:28" x14ac:dyDescent="0.25">
      <c r="B7" s="204" t="s">
        <v>81</v>
      </c>
      <c r="C7" s="177"/>
      <c r="D7" s="163"/>
      <c r="E7" s="163"/>
      <c r="F7" s="164">
        <f t="shared" ref="F7:F9" si="0">+E7*D7*C7</f>
        <v>0</v>
      </c>
      <c r="G7" s="7"/>
      <c r="H7" s="7"/>
      <c r="I7" s="7"/>
      <c r="J7" s="7"/>
      <c r="K7" s="7"/>
      <c r="S7" s="204" t="s">
        <v>81</v>
      </c>
      <c r="T7" s="177"/>
      <c r="U7" s="163"/>
      <c r="V7" s="163"/>
      <c r="W7" s="164"/>
    </row>
    <row r="8" spans="1:28" x14ac:dyDescent="0.25">
      <c r="B8" s="204" t="s">
        <v>82</v>
      </c>
      <c r="C8" s="7"/>
      <c r="D8" s="7"/>
      <c r="E8" s="7"/>
      <c r="F8" s="164">
        <f t="shared" si="0"/>
        <v>0</v>
      </c>
      <c r="G8" s="7"/>
      <c r="H8" s="7"/>
      <c r="I8" s="7"/>
      <c r="J8" s="7"/>
      <c r="K8" s="7"/>
      <c r="S8" s="204" t="s">
        <v>82</v>
      </c>
      <c r="T8" s="7"/>
      <c r="U8" s="7"/>
      <c r="V8" s="7"/>
      <c r="W8" s="164"/>
    </row>
    <row r="9" spans="1:28" x14ac:dyDescent="0.25">
      <c r="B9" s="204" t="s">
        <v>83</v>
      </c>
      <c r="C9" s="171">
        <v>35037</v>
      </c>
      <c r="D9" s="163">
        <v>1000</v>
      </c>
      <c r="E9" s="7">
        <v>1</v>
      </c>
      <c r="F9" s="164">
        <f t="shared" si="0"/>
        <v>35037000</v>
      </c>
      <c r="G9" s="206">
        <f>+F9</f>
        <v>35037000</v>
      </c>
      <c r="H9" s="7"/>
      <c r="I9" s="7"/>
      <c r="J9" s="7"/>
      <c r="K9" s="7"/>
      <c r="R9" s="223"/>
      <c r="S9" s="204" t="s">
        <v>83</v>
      </c>
      <c r="T9" s="7"/>
      <c r="U9" s="7"/>
      <c r="V9" s="7"/>
      <c r="W9" s="164"/>
    </row>
    <row r="10" spans="1:28" x14ac:dyDescent="0.25">
      <c r="B10" s="204" t="s">
        <v>84</v>
      </c>
      <c r="C10" s="7"/>
      <c r="D10" s="7"/>
      <c r="E10" s="7"/>
      <c r="F10" s="164"/>
      <c r="G10" s="7"/>
      <c r="H10" s="7"/>
      <c r="I10" s="7"/>
      <c r="J10" s="7"/>
      <c r="K10" s="7"/>
      <c r="S10" s="204" t="s">
        <v>84</v>
      </c>
      <c r="T10" s="7"/>
      <c r="U10" s="7"/>
      <c r="V10" s="7"/>
      <c r="W10" s="164"/>
    </row>
    <row r="11" spans="1:28" x14ac:dyDescent="0.25">
      <c r="B11" s="204" t="s">
        <v>85</v>
      </c>
      <c r="C11" s="7"/>
      <c r="D11" s="7"/>
      <c r="E11" s="7"/>
      <c r="F11" s="164"/>
      <c r="G11" s="7"/>
      <c r="H11" s="7"/>
      <c r="I11" s="7"/>
      <c r="J11" s="7"/>
      <c r="K11" s="7"/>
      <c r="S11" s="204" t="s">
        <v>85</v>
      </c>
      <c r="T11" s="7"/>
      <c r="U11" s="7"/>
      <c r="V11" s="7"/>
      <c r="W11" s="164"/>
    </row>
    <row r="12" spans="1:28" x14ac:dyDescent="0.25">
      <c r="B12" s="204" t="s">
        <v>86</v>
      </c>
      <c r="C12" s="7"/>
      <c r="D12" s="7"/>
      <c r="E12" s="7"/>
      <c r="F12" s="164"/>
      <c r="G12" s="7"/>
      <c r="H12" s="7"/>
      <c r="I12" s="7"/>
      <c r="J12" s="7"/>
      <c r="K12" s="7"/>
      <c r="S12" s="204" t="s">
        <v>86</v>
      </c>
      <c r="T12" s="7"/>
      <c r="U12" s="7"/>
      <c r="V12" s="7"/>
      <c r="W12" s="164"/>
    </row>
    <row r="13" spans="1:28" x14ac:dyDescent="0.25">
      <c r="B13" s="204" t="s">
        <v>87</v>
      </c>
      <c r="C13" s="7"/>
      <c r="D13" s="7"/>
      <c r="E13" s="7"/>
      <c r="F13" s="164"/>
      <c r="G13" s="7"/>
      <c r="H13" s="7"/>
      <c r="I13" s="7"/>
      <c r="J13" s="7"/>
      <c r="K13" s="7"/>
      <c r="S13" s="204" t="s">
        <v>87</v>
      </c>
      <c r="T13" s="7"/>
      <c r="U13" s="7"/>
      <c r="V13" s="7"/>
      <c r="W13" s="164"/>
    </row>
    <row r="14" spans="1:28" x14ac:dyDescent="0.25">
      <c r="B14" s="204" t="s">
        <v>88</v>
      </c>
      <c r="C14" s="7"/>
      <c r="D14" s="7"/>
      <c r="E14" s="7"/>
      <c r="F14" s="164"/>
      <c r="G14" s="7"/>
      <c r="H14" s="7"/>
      <c r="I14" s="7"/>
      <c r="J14" s="7"/>
      <c r="K14" s="7"/>
      <c r="S14" s="204" t="s">
        <v>88</v>
      </c>
      <c r="T14" s="7"/>
      <c r="U14" s="7"/>
      <c r="V14" s="7"/>
      <c r="W14" s="164"/>
    </row>
    <row r="15" spans="1:28" x14ac:dyDescent="0.25">
      <c r="B15" s="204" t="s">
        <v>89</v>
      </c>
      <c r="C15" s="7"/>
      <c r="D15" s="7"/>
      <c r="E15" s="7"/>
      <c r="F15" s="164"/>
      <c r="G15" s="7"/>
      <c r="H15" s="7"/>
      <c r="I15" s="7"/>
      <c r="J15" s="7"/>
      <c r="K15" s="7"/>
      <c r="S15" s="204" t="s">
        <v>89</v>
      </c>
      <c r="T15" s="7"/>
      <c r="U15" s="7"/>
      <c r="V15" s="7"/>
      <c r="W15" s="164"/>
    </row>
    <row r="16" spans="1:28" x14ac:dyDescent="0.25">
      <c r="B16" s="204" t="s">
        <v>90</v>
      </c>
      <c r="C16" s="7"/>
      <c r="D16" s="7"/>
      <c r="E16" s="7"/>
      <c r="F16" s="164"/>
      <c r="G16" s="7"/>
      <c r="H16" s="7"/>
      <c r="I16" s="7"/>
      <c r="J16" s="7"/>
      <c r="K16" s="7"/>
      <c r="S16" s="204" t="s">
        <v>90</v>
      </c>
      <c r="T16" s="7"/>
      <c r="U16" s="7"/>
      <c r="V16" s="7"/>
      <c r="W16" s="164"/>
    </row>
    <row r="17" spans="1:31" x14ac:dyDescent="0.25">
      <c r="S17" s="244">
        <v>2020</v>
      </c>
      <c r="Y17" s="243">
        <v>2021</v>
      </c>
    </row>
    <row r="18" spans="1:31" x14ac:dyDescent="0.25">
      <c r="B18" s="536" t="s">
        <v>79</v>
      </c>
      <c r="C18" s="537"/>
      <c r="D18" s="537"/>
      <c r="E18" s="537"/>
      <c r="F18" s="538"/>
      <c r="G18" s="67">
        <v>0</v>
      </c>
      <c r="H18" s="67">
        <v>1</v>
      </c>
      <c r="I18" s="67">
        <v>2</v>
      </c>
      <c r="J18" s="67">
        <v>3</v>
      </c>
      <c r="K18" s="67">
        <v>4</v>
      </c>
      <c r="S18" s="197" t="s">
        <v>575</v>
      </c>
      <c r="T18" s="197" t="s">
        <v>104</v>
      </c>
      <c r="U18" s="197" t="s">
        <v>576</v>
      </c>
      <c r="V18" s="197" t="s">
        <v>577</v>
      </c>
      <c r="W18" s="197" t="s">
        <v>91</v>
      </c>
      <c r="Y18" s="197" t="s">
        <v>575</v>
      </c>
      <c r="Z18" s="197" t="s">
        <v>104</v>
      </c>
      <c r="AA18" s="197" t="s">
        <v>576</v>
      </c>
      <c r="AB18" s="197" t="s">
        <v>577</v>
      </c>
      <c r="AC18" s="197" t="s">
        <v>91</v>
      </c>
    </row>
    <row r="19" spans="1:31" x14ac:dyDescent="0.25">
      <c r="B19" s="539"/>
      <c r="C19" s="540"/>
      <c r="D19" s="540"/>
      <c r="E19" s="540"/>
      <c r="F19" s="541"/>
      <c r="G19" s="534">
        <v>2020</v>
      </c>
      <c r="H19" s="534">
        <v>2021</v>
      </c>
      <c r="I19" s="534">
        <v>2022</v>
      </c>
      <c r="J19" s="534">
        <v>2023</v>
      </c>
      <c r="K19" s="534">
        <v>2024</v>
      </c>
      <c r="S19" s="169" t="s">
        <v>578</v>
      </c>
      <c r="T19" s="170">
        <v>33000</v>
      </c>
      <c r="U19" s="232">
        <v>10000</v>
      </c>
      <c r="V19" s="227">
        <v>4</v>
      </c>
      <c r="W19" s="227">
        <f>+V19*U19*T19</f>
        <v>1320000000</v>
      </c>
      <c r="Y19" s="198" t="s">
        <v>578</v>
      </c>
      <c r="Z19" s="170">
        <f>6000+873</f>
        <v>6873</v>
      </c>
      <c r="AA19" s="232">
        <v>10400</v>
      </c>
      <c r="AB19" s="227">
        <v>10</v>
      </c>
      <c r="AC19" s="227">
        <f>+AB19*AA19*Z19</f>
        <v>714792000</v>
      </c>
    </row>
    <row r="20" spans="1:31" ht="30" x14ac:dyDescent="0.25">
      <c r="A20" s="205" t="s">
        <v>597</v>
      </c>
      <c r="B20" s="203" t="s">
        <v>575</v>
      </c>
      <c r="C20" s="161" t="s">
        <v>104</v>
      </c>
      <c r="D20" s="161" t="s">
        <v>576</v>
      </c>
      <c r="E20" s="161" t="s">
        <v>577</v>
      </c>
      <c r="F20" s="161" t="s">
        <v>91</v>
      </c>
      <c r="G20" s="535"/>
      <c r="H20" s="535"/>
      <c r="I20" s="535"/>
      <c r="J20" s="535"/>
      <c r="K20" s="535"/>
      <c r="S20" s="169" t="s">
        <v>579</v>
      </c>
      <c r="T20" s="170">
        <v>619</v>
      </c>
      <c r="U20" s="232">
        <v>10500</v>
      </c>
      <c r="V20" s="227">
        <v>16</v>
      </c>
      <c r="W20" s="227">
        <f>+V20*U20*T20</f>
        <v>103992000</v>
      </c>
      <c r="Y20" s="198" t="s">
        <v>579</v>
      </c>
      <c r="Z20" s="170">
        <v>619</v>
      </c>
      <c r="AA20" s="232">
        <v>10920</v>
      </c>
      <c r="AB20" s="227">
        <v>40</v>
      </c>
      <c r="AC20" s="227">
        <f>+AB20*AA20*Z20</f>
        <v>270379200</v>
      </c>
      <c r="AE20" s="173"/>
    </row>
    <row r="21" spans="1:31" x14ac:dyDescent="0.25">
      <c r="B21" s="225" t="s">
        <v>80</v>
      </c>
      <c r="C21" s="162">
        <v>10</v>
      </c>
      <c r="D21" s="163">
        <v>6000000</v>
      </c>
      <c r="E21" s="163">
        <v>4</v>
      </c>
      <c r="F21" s="164">
        <f>+E21*D21*C21</f>
        <v>240000000</v>
      </c>
      <c r="G21" s="226">
        <f>+F21</f>
        <v>240000000</v>
      </c>
      <c r="H21" s="7"/>
      <c r="I21" s="7"/>
      <c r="J21" s="7"/>
      <c r="K21" s="7"/>
      <c r="L21" t="s">
        <v>621</v>
      </c>
      <c r="S21" s="169" t="s">
        <v>580</v>
      </c>
      <c r="T21" s="170">
        <v>619</v>
      </c>
      <c r="U21" s="232">
        <v>140000</v>
      </c>
      <c r="V21" s="228">
        <v>1</v>
      </c>
      <c r="W21" s="228">
        <f t="shared" ref="W21:W25" si="1">+V21*U21*T21</f>
        <v>86660000</v>
      </c>
      <c r="Y21" s="198" t="s">
        <v>580</v>
      </c>
      <c r="Z21" s="170">
        <v>619</v>
      </c>
      <c r="AA21" s="232">
        <v>140000</v>
      </c>
      <c r="AB21" s="228">
        <v>0</v>
      </c>
      <c r="AC21" s="228">
        <f t="shared" ref="AC21:AC25" si="2">+AB21*AA21*Z21</f>
        <v>0</v>
      </c>
      <c r="AE21" s="173"/>
    </row>
    <row r="22" spans="1:31" ht="21.75" customHeight="1" x14ac:dyDescent="0.25">
      <c r="B22" s="204" t="s">
        <v>81</v>
      </c>
      <c r="C22" s="177"/>
      <c r="D22" s="163"/>
      <c r="E22" s="163"/>
      <c r="F22" s="164"/>
      <c r="G22" s="7"/>
      <c r="H22" s="7"/>
      <c r="I22" s="7"/>
      <c r="J22" s="7"/>
      <c r="K22" s="7"/>
      <c r="S22" s="172" t="s">
        <v>581</v>
      </c>
      <c r="T22" s="231">
        <v>350</v>
      </c>
      <c r="U22" s="233">
        <v>140000</v>
      </c>
      <c r="V22" s="229">
        <v>1</v>
      </c>
      <c r="W22" s="229">
        <f t="shared" ref="W22" si="3">+V22*U22*T22</f>
        <v>49000000</v>
      </c>
      <c r="Y22" s="200" t="s">
        <v>581</v>
      </c>
      <c r="Z22" s="231">
        <v>350</v>
      </c>
      <c r="AA22" s="233">
        <v>140000</v>
      </c>
      <c r="AB22" s="229">
        <v>0</v>
      </c>
      <c r="AC22" s="229">
        <f t="shared" si="2"/>
        <v>0</v>
      </c>
      <c r="AE22" s="173"/>
    </row>
    <row r="23" spans="1:31" x14ac:dyDescent="0.25">
      <c r="B23" s="204" t="s">
        <v>82</v>
      </c>
      <c r="C23" s="7"/>
      <c r="D23" s="7"/>
      <c r="E23" s="7"/>
      <c r="F23" s="164"/>
      <c r="G23" s="7"/>
      <c r="H23" s="7"/>
      <c r="I23" s="7"/>
      <c r="J23" s="7"/>
      <c r="K23" s="7"/>
      <c r="S23" s="169" t="s">
        <v>582</v>
      </c>
      <c r="T23" s="199">
        <f>35*5</f>
        <v>175</v>
      </c>
      <c r="U23" s="232">
        <v>118000</v>
      </c>
      <c r="V23" s="228">
        <v>1</v>
      </c>
      <c r="W23" s="228">
        <f t="shared" si="1"/>
        <v>20650000</v>
      </c>
      <c r="Y23" s="198" t="s">
        <v>582</v>
      </c>
      <c r="Z23" s="199">
        <f>35*5</f>
        <v>175</v>
      </c>
      <c r="AA23" s="232">
        <v>118000</v>
      </c>
      <c r="AB23" s="228">
        <v>0</v>
      </c>
      <c r="AC23" s="228">
        <f t="shared" si="2"/>
        <v>0</v>
      </c>
      <c r="AE23" s="173"/>
    </row>
    <row r="24" spans="1:31" x14ac:dyDescent="0.25">
      <c r="B24" s="225" t="s">
        <v>83</v>
      </c>
      <c r="C24" s="7">
        <v>1</v>
      </c>
      <c r="D24" s="7"/>
      <c r="E24" s="7"/>
      <c r="F24" s="164"/>
      <c r="G24" s="206">
        <f>+W32</f>
        <v>2496077000</v>
      </c>
      <c r="H24" s="206">
        <f>+AC32</f>
        <v>4479057200</v>
      </c>
      <c r="I24" s="7"/>
      <c r="J24" s="7"/>
      <c r="K24" s="7"/>
      <c r="S24" s="169" t="s">
        <v>618</v>
      </c>
      <c r="T24" s="199">
        <f>3*35</f>
        <v>105</v>
      </c>
      <c r="U24" s="232">
        <v>95000</v>
      </c>
      <c r="V24" s="228">
        <v>1</v>
      </c>
      <c r="W24" s="228">
        <f t="shared" si="1"/>
        <v>9975000</v>
      </c>
      <c r="Y24" s="198" t="s">
        <v>618</v>
      </c>
      <c r="Z24" s="199">
        <f>3*35</f>
        <v>105</v>
      </c>
      <c r="AA24" s="232">
        <v>98800</v>
      </c>
      <c r="AB24" s="228">
        <v>1</v>
      </c>
      <c r="AC24" s="228">
        <f t="shared" si="2"/>
        <v>10374000</v>
      </c>
      <c r="AE24" s="173"/>
    </row>
    <row r="25" spans="1:31" ht="15.75" customHeight="1" x14ac:dyDescent="0.25">
      <c r="B25" s="204" t="s">
        <v>84</v>
      </c>
      <c r="C25" s="7"/>
      <c r="D25" s="7"/>
      <c r="E25" s="7"/>
      <c r="F25" s="164"/>
      <c r="G25" s="7"/>
      <c r="H25" s="7"/>
      <c r="I25" s="7"/>
      <c r="J25" s="7"/>
      <c r="K25" s="7"/>
      <c r="S25" s="230" t="s">
        <v>619</v>
      </c>
      <c r="T25" s="198">
        <v>35</v>
      </c>
      <c r="U25" s="232">
        <v>15000</v>
      </c>
      <c r="V25" s="232">
        <v>16</v>
      </c>
      <c r="W25" s="232">
        <f t="shared" si="1"/>
        <v>8400000</v>
      </c>
      <c r="Y25" s="238" t="s">
        <v>619</v>
      </c>
      <c r="Z25" s="198">
        <v>35</v>
      </c>
      <c r="AA25" s="232">
        <v>15600</v>
      </c>
      <c r="AB25" s="232">
        <v>40</v>
      </c>
      <c r="AC25" s="232">
        <f t="shared" si="2"/>
        <v>21840000</v>
      </c>
      <c r="AE25" s="173"/>
    </row>
    <row r="26" spans="1:31" x14ac:dyDescent="0.25">
      <c r="B26" s="204" t="s">
        <v>85</v>
      </c>
      <c r="C26" s="7"/>
      <c r="D26" s="7"/>
      <c r="E26" s="7"/>
      <c r="F26" s="164"/>
      <c r="G26" s="7"/>
      <c r="H26" s="7"/>
      <c r="I26" s="7"/>
      <c r="J26" s="7"/>
      <c r="K26" s="7"/>
      <c r="S26" s="169" t="s">
        <v>583</v>
      </c>
      <c r="T26" s="199">
        <f>35*4</f>
        <v>140</v>
      </c>
      <c r="U26" s="232">
        <v>380000</v>
      </c>
      <c r="V26" s="228">
        <v>1</v>
      </c>
      <c r="W26" s="228">
        <f t="shared" ref="W26:W31" si="4">+V26*U26*T26</f>
        <v>53200000</v>
      </c>
      <c r="Y26" s="198" t="s">
        <v>583</v>
      </c>
      <c r="Z26" s="199">
        <v>10</v>
      </c>
      <c r="AA26" s="232">
        <v>395200</v>
      </c>
      <c r="AB26" s="228">
        <v>1</v>
      </c>
      <c r="AC26" s="228">
        <f t="shared" ref="AC26:AC31" si="5">+AB26*AA26*Z26</f>
        <v>3952000</v>
      </c>
      <c r="AE26" s="173"/>
    </row>
    <row r="27" spans="1:31" x14ac:dyDescent="0.25">
      <c r="B27" s="204" t="s">
        <v>86</v>
      </c>
      <c r="C27" s="7"/>
      <c r="D27" s="7"/>
      <c r="E27" s="7"/>
      <c r="F27" s="164"/>
      <c r="G27" s="7"/>
      <c r="H27" s="7"/>
      <c r="I27" s="7"/>
      <c r="J27" s="7"/>
      <c r="K27" s="7"/>
      <c r="S27" s="172" t="s">
        <v>584</v>
      </c>
      <c r="T27" s="198">
        <v>350</v>
      </c>
      <c r="U27" s="232">
        <v>900000</v>
      </c>
      <c r="V27" s="198">
        <v>1</v>
      </c>
      <c r="W27" s="199">
        <f t="shared" si="4"/>
        <v>315000000</v>
      </c>
      <c r="Y27" s="200" t="s">
        <v>584</v>
      </c>
      <c r="Z27" s="198">
        <v>350</v>
      </c>
      <c r="AA27" s="232">
        <v>900000</v>
      </c>
      <c r="AB27" s="198">
        <v>0</v>
      </c>
      <c r="AC27" s="199">
        <f t="shared" si="5"/>
        <v>0</v>
      </c>
      <c r="AE27" s="173"/>
    </row>
    <row r="28" spans="1:31" x14ac:dyDescent="0.25">
      <c r="B28" s="204" t="s">
        <v>87</v>
      </c>
      <c r="C28" s="7"/>
      <c r="D28" s="7"/>
      <c r="E28" s="7"/>
      <c r="F28" s="164"/>
      <c r="G28" s="7"/>
      <c r="H28" s="7"/>
      <c r="I28" s="7"/>
      <c r="J28" s="7"/>
      <c r="K28" s="7"/>
      <c r="S28" s="234" t="s">
        <v>620</v>
      </c>
      <c r="T28" s="7">
        <f>+T27</f>
        <v>350</v>
      </c>
      <c r="U28" s="232">
        <v>6000</v>
      </c>
      <c r="V28" s="7">
        <v>32</v>
      </c>
      <c r="W28" s="199">
        <f t="shared" si="4"/>
        <v>67200000</v>
      </c>
      <c r="Y28" s="239" t="s">
        <v>620</v>
      </c>
      <c r="Z28" s="198">
        <f>+Z27</f>
        <v>350</v>
      </c>
      <c r="AA28" s="232">
        <v>6240</v>
      </c>
      <c r="AB28" s="198">
        <v>80</v>
      </c>
      <c r="AC28" s="199">
        <f t="shared" si="5"/>
        <v>174720000</v>
      </c>
      <c r="AE28" s="173"/>
    </row>
    <row r="29" spans="1:31" x14ac:dyDescent="0.25">
      <c r="B29" s="204" t="s">
        <v>88</v>
      </c>
      <c r="C29" s="7"/>
      <c r="D29" s="7"/>
      <c r="E29" s="7"/>
      <c r="F29" s="164"/>
      <c r="G29" s="7"/>
      <c r="H29" s="7"/>
      <c r="I29" s="7"/>
      <c r="J29" s="7"/>
      <c r="K29" s="7"/>
      <c r="S29" s="169" t="s">
        <v>601</v>
      </c>
      <c r="T29" s="198">
        <v>350</v>
      </c>
      <c r="U29" s="232">
        <v>10000</v>
      </c>
      <c r="V29" s="198">
        <v>16</v>
      </c>
      <c r="W29" s="199">
        <f t="shared" si="4"/>
        <v>56000000</v>
      </c>
      <c r="Y29" s="198" t="s">
        <v>601</v>
      </c>
      <c r="Z29" s="198">
        <v>350</v>
      </c>
      <c r="AA29" s="232">
        <v>104000</v>
      </c>
      <c r="AB29" s="198">
        <v>40</v>
      </c>
      <c r="AC29" s="199">
        <f t="shared" si="5"/>
        <v>1456000000</v>
      </c>
      <c r="AE29" s="173"/>
    </row>
    <row r="30" spans="1:31" x14ac:dyDescent="0.25">
      <c r="B30" s="204"/>
      <c r="C30" s="7"/>
      <c r="D30" s="7"/>
      <c r="E30" s="7"/>
      <c r="F30" s="164"/>
      <c r="G30" s="7"/>
      <c r="H30" s="7"/>
      <c r="I30" s="7"/>
      <c r="J30" s="7"/>
      <c r="K30" s="7"/>
      <c r="S30" s="169" t="s">
        <v>669</v>
      </c>
      <c r="T30" s="198">
        <v>35</v>
      </c>
      <c r="U30" s="232">
        <v>600000</v>
      </c>
      <c r="V30" s="198">
        <v>16</v>
      </c>
      <c r="W30" s="199">
        <f t="shared" si="4"/>
        <v>336000000</v>
      </c>
      <c r="Y30" s="169" t="s">
        <v>669</v>
      </c>
      <c r="Z30" s="198">
        <v>35</v>
      </c>
      <c r="AA30" s="232">
        <v>650000</v>
      </c>
      <c r="AB30" s="198">
        <v>80</v>
      </c>
      <c r="AC30" s="199">
        <f t="shared" si="5"/>
        <v>1820000000</v>
      </c>
      <c r="AE30" s="173"/>
    </row>
    <row r="31" spans="1:31" x14ac:dyDescent="0.25">
      <c r="B31" s="204" t="s">
        <v>89</v>
      </c>
      <c r="C31" s="7"/>
      <c r="D31" s="7"/>
      <c r="E31" s="7"/>
      <c r="F31" s="164"/>
      <c r="G31" s="7"/>
      <c r="H31" s="7"/>
      <c r="I31" s="7"/>
      <c r="J31" s="7"/>
      <c r="K31" s="7"/>
      <c r="S31" s="172" t="s">
        <v>585</v>
      </c>
      <c r="T31" s="198">
        <v>35</v>
      </c>
      <c r="U31" s="232">
        <v>2000000</v>
      </c>
      <c r="V31" s="198">
        <v>1</v>
      </c>
      <c r="W31" s="199">
        <f t="shared" si="4"/>
        <v>70000000</v>
      </c>
      <c r="Y31" s="200" t="s">
        <v>585</v>
      </c>
      <c r="Z31" s="198">
        <v>35</v>
      </c>
      <c r="AA31" s="232">
        <v>200000</v>
      </c>
      <c r="AB31" s="198">
        <v>1</v>
      </c>
      <c r="AC31" s="199">
        <f t="shared" si="5"/>
        <v>7000000</v>
      </c>
      <c r="AE31" s="173"/>
    </row>
    <row r="32" spans="1:31" x14ac:dyDescent="0.25">
      <c r="B32" s="204" t="s">
        <v>90</v>
      </c>
      <c r="C32" s="7"/>
      <c r="D32" s="7"/>
      <c r="E32" s="7"/>
      <c r="F32" s="164"/>
      <c r="G32" s="7"/>
      <c r="H32" s="7"/>
      <c r="I32" s="7"/>
      <c r="J32" s="7"/>
      <c r="K32" s="7"/>
      <c r="S32" s="235" t="s">
        <v>91</v>
      </c>
      <c r="T32" s="91"/>
      <c r="U32" s="91"/>
      <c r="V32" s="91"/>
      <c r="W32" s="236">
        <f>SUM(W19:W31)</f>
        <v>2496077000</v>
      </c>
      <c r="Y32" s="240" t="s">
        <v>91</v>
      </c>
      <c r="Z32" s="241"/>
      <c r="AA32" s="241"/>
      <c r="AB32" s="241"/>
      <c r="AC32" s="242">
        <f>SUM(AC19:AC31)</f>
        <v>4479057200</v>
      </c>
    </row>
    <row r="33" spans="1:23" x14ac:dyDescent="0.25">
      <c r="W33" s="237"/>
    </row>
    <row r="34" spans="1:23" x14ac:dyDescent="0.25">
      <c r="W34" s="173">
        <f>+W32+AC32</f>
        <v>6975134200</v>
      </c>
    </row>
    <row r="35" spans="1:23" x14ac:dyDescent="0.25">
      <c r="B35" s="536" t="s">
        <v>79</v>
      </c>
      <c r="C35" s="537"/>
      <c r="D35" s="537"/>
      <c r="E35" s="537"/>
      <c r="F35" s="538"/>
      <c r="G35" s="67">
        <v>0</v>
      </c>
      <c r="H35" s="67">
        <v>1</v>
      </c>
      <c r="I35" s="67">
        <v>2</v>
      </c>
      <c r="J35" s="67">
        <v>3</v>
      </c>
      <c r="K35" s="67">
        <v>4</v>
      </c>
    </row>
    <row r="36" spans="1:23" x14ac:dyDescent="0.25">
      <c r="B36" s="539"/>
      <c r="C36" s="540"/>
      <c r="D36" s="540"/>
      <c r="E36" s="540"/>
      <c r="F36" s="541"/>
      <c r="G36" s="534">
        <v>2020</v>
      </c>
      <c r="H36" s="534">
        <v>2021</v>
      </c>
      <c r="I36" s="534">
        <v>2022</v>
      </c>
      <c r="J36" s="534">
        <v>2023</v>
      </c>
      <c r="K36" s="534">
        <v>2024</v>
      </c>
    </row>
    <row r="37" spans="1:23" ht="30" x14ac:dyDescent="0.25">
      <c r="A37" s="205" t="s">
        <v>622</v>
      </c>
      <c r="B37" s="203" t="s">
        <v>575</v>
      </c>
      <c r="C37" s="161" t="s">
        <v>104</v>
      </c>
      <c r="D37" s="161" t="s">
        <v>576</v>
      </c>
      <c r="E37" s="161" t="s">
        <v>577</v>
      </c>
      <c r="F37" s="161" t="s">
        <v>91</v>
      </c>
      <c r="G37" s="535"/>
      <c r="H37" s="535"/>
      <c r="I37" s="535"/>
      <c r="J37" s="535"/>
      <c r="K37" s="535"/>
      <c r="S37" s="289">
        <f>2000*300</f>
        <v>600000</v>
      </c>
    </row>
    <row r="38" spans="1:23" x14ac:dyDescent="0.25">
      <c r="B38" s="225" t="s">
        <v>80</v>
      </c>
      <c r="C38" s="162">
        <v>8</v>
      </c>
      <c r="D38" s="163">
        <v>30000000</v>
      </c>
      <c r="E38" s="163">
        <v>1</v>
      </c>
      <c r="F38" s="164">
        <f>+E38*D38*C38</f>
        <v>240000000</v>
      </c>
      <c r="G38" s="226">
        <f>+F38</f>
        <v>240000000</v>
      </c>
      <c r="H38" s="226">
        <v>90000000</v>
      </c>
      <c r="I38" s="7"/>
      <c r="J38" s="7"/>
      <c r="K38" s="7"/>
    </row>
    <row r="39" spans="1:23" x14ac:dyDescent="0.25">
      <c r="B39" s="204" t="s">
        <v>81</v>
      </c>
      <c r="C39" s="177"/>
      <c r="D39" s="163"/>
      <c r="E39" s="163"/>
      <c r="F39" s="164"/>
      <c r="G39" s="7"/>
      <c r="H39" s="7"/>
      <c r="I39" s="7"/>
      <c r="J39" s="7"/>
      <c r="K39" s="7"/>
    </row>
    <row r="40" spans="1:23" x14ac:dyDescent="0.25">
      <c r="B40" s="204" t="s">
        <v>82</v>
      </c>
      <c r="C40" s="7"/>
      <c r="D40" s="7"/>
      <c r="E40" s="7"/>
      <c r="F40" s="164"/>
      <c r="G40" s="7"/>
      <c r="H40" s="7"/>
      <c r="I40" s="7"/>
      <c r="J40" s="7"/>
      <c r="K40" s="7"/>
    </row>
    <row r="41" spans="1:23" x14ac:dyDescent="0.25">
      <c r="B41" s="204" t="s">
        <v>83</v>
      </c>
      <c r="C41" s="7"/>
      <c r="D41" s="7"/>
      <c r="E41" s="7"/>
      <c r="F41" s="164"/>
      <c r="G41" s="206">
        <f>+W48</f>
        <v>0</v>
      </c>
      <c r="H41" s="206">
        <f>+AC48</f>
        <v>0</v>
      </c>
      <c r="I41" s="7"/>
      <c r="J41" s="7"/>
      <c r="K41" s="7"/>
    </row>
    <row r="42" spans="1:23" x14ac:dyDescent="0.25">
      <c r="B42" s="204" t="s">
        <v>84</v>
      </c>
      <c r="C42" s="7"/>
      <c r="D42" s="7"/>
      <c r="E42" s="7"/>
      <c r="F42" s="164"/>
      <c r="G42" s="7"/>
      <c r="H42" s="7"/>
      <c r="I42" s="7"/>
      <c r="J42" s="7"/>
      <c r="K42" s="7"/>
      <c r="L42" s="226"/>
      <c r="R42" s="223"/>
    </row>
    <row r="43" spans="1:23" x14ac:dyDescent="0.25">
      <c r="B43" s="225" t="s">
        <v>85</v>
      </c>
      <c r="C43" s="177">
        <v>1</v>
      </c>
      <c r="D43" s="7"/>
      <c r="E43" s="7"/>
      <c r="F43" s="164"/>
      <c r="G43" s="226">
        <v>350315789.47368419</v>
      </c>
      <c r="H43" s="226">
        <v>1164800000</v>
      </c>
      <c r="I43" s="7"/>
      <c r="J43" s="7"/>
      <c r="K43" s="7"/>
      <c r="L43" s="223"/>
    </row>
    <row r="44" spans="1:23" x14ac:dyDescent="0.25">
      <c r="B44" s="204" t="s">
        <v>86</v>
      </c>
      <c r="C44" s="7"/>
      <c r="D44" s="7"/>
      <c r="E44" s="7"/>
      <c r="F44" s="164"/>
      <c r="G44" s="7"/>
      <c r="H44" s="7"/>
      <c r="I44" s="7"/>
      <c r="J44" s="7"/>
      <c r="K44" s="7"/>
      <c r="L44" s="223"/>
    </row>
    <row r="45" spans="1:23" x14ac:dyDescent="0.25">
      <c r="B45" s="204" t="s">
        <v>87</v>
      </c>
      <c r="C45" s="7"/>
      <c r="D45" s="7"/>
      <c r="E45" s="7"/>
      <c r="F45" s="164"/>
      <c r="G45" s="7"/>
      <c r="H45" s="7"/>
      <c r="I45" s="7"/>
      <c r="J45" s="7"/>
      <c r="K45" s="7"/>
    </row>
    <row r="46" spans="1:23" x14ac:dyDescent="0.25">
      <c r="B46" s="204" t="s">
        <v>88</v>
      </c>
      <c r="C46" s="7"/>
      <c r="D46" s="7"/>
      <c r="E46" s="7"/>
      <c r="F46" s="164"/>
      <c r="G46" s="7"/>
      <c r="H46" s="7"/>
      <c r="I46" s="7"/>
      <c r="J46" s="7"/>
      <c r="K46" s="7"/>
    </row>
    <row r="47" spans="1:23" x14ac:dyDescent="0.25">
      <c r="B47" s="245" t="s">
        <v>89</v>
      </c>
      <c r="C47" s="162">
        <v>1</v>
      </c>
      <c r="D47" s="7"/>
      <c r="E47" s="7"/>
      <c r="F47" s="164"/>
      <c r="G47" s="226"/>
      <c r="H47" s="226"/>
      <c r="I47" s="7"/>
      <c r="J47" s="7"/>
      <c r="K47" s="7"/>
    </row>
    <row r="48" spans="1:23" x14ac:dyDescent="0.25">
      <c r="B48" s="204" t="s">
        <v>90</v>
      </c>
      <c r="C48" s="7"/>
      <c r="D48" s="7"/>
      <c r="E48" s="7"/>
      <c r="F48" s="164"/>
      <c r="G48" s="7"/>
      <c r="H48" s="7"/>
      <c r="I48" s="7"/>
      <c r="J48" s="7"/>
      <c r="K48" s="7"/>
    </row>
  </sheetData>
  <mergeCells count="28">
    <mergeCell ref="B1:F1"/>
    <mergeCell ref="B2:F2"/>
    <mergeCell ref="B3:F4"/>
    <mergeCell ref="G4:G5"/>
    <mergeCell ref="H4:H5"/>
    <mergeCell ref="S1:W1"/>
    <mergeCell ref="S2:W2"/>
    <mergeCell ref="S3:W4"/>
    <mergeCell ref="X4:X5"/>
    <mergeCell ref="Y4:Y5"/>
    <mergeCell ref="Z4:Z5"/>
    <mergeCell ref="AA4:AA5"/>
    <mergeCell ref="AB4:AB5"/>
    <mergeCell ref="B18:F19"/>
    <mergeCell ref="G19:G20"/>
    <mergeCell ref="H19:H20"/>
    <mergeCell ref="I19:I20"/>
    <mergeCell ref="J19:J20"/>
    <mergeCell ref="K19:K20"/>
    <mergeCell ref="I4:I5"/>
    <mergeCell ref="J4:J5"/>
    <mergeCell ref="K4:K5"/>
    <mergeCell ref="K36:K37"/>
    <mergeCell ref="B35:F36"/>
    <mergeCell ref="G36:G37"/>
    <mergeCell ref="H36:H37"/>
    <mergeCell ref="I36:I37"/>
    <mergeCell ref="J36:J37"/>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A246"/>
  <sheetViews>
    <sheetView tabSelected="1" topLeftCell="A226" workbookViewId="0">
      <selection activeCell="A223" sqref="A223:A226"/>
    </sheetView>
  </sheetViews>
  <sheetFormatPr baseColWidth="10" defaultColWidth="11.42578125" defaultRowHeight="12.75" x14ac:dyDescent="0.2"/>
  <cols>
    <col min="1" max="1" width="23.42578125" style="48" customWidth="1"/>
    <col min="2" max="2" width="17" style="13" customWidth="1"/>
    <col min="3" max="3" width="16.85546875" style="13" customWidth="1"/>
    <col min="4" max="4" width="28.42578125" style="13" customWidth="1"/>
    <col min="5" max="5" width="22.140625" style="13" customWidth="1"/>
    <col min="6" max="6" width="15.140625" style="48" customWidth="1"/>
    <col min="7" max="7" width="13.42578125" style="48" customWidth="1"/>
    <col min="8" max="8" width="12.42578125" style="48" customWidth="1"/>
    <col min="9" max="9" width="17.5703125" style="48" customWidth="1"/>
    <col min="10" max="10" width="12.42578125" style="48" bestFit="1" customWidth="1"/>
    <col min="11" max="16384" width="11.42578125" style="48"/>
  </cols>
  <sheetData>
    <row r="1" spans="1:253" x14ac:dyDescent="0.2">
      <c r="A1" s="323" t="s">
        <v>0</v>
      </c>
      <c r="B1" s="325"/>
      <c r="C1" s="323" t="s">
        <v>1</v>
      </c>
      <c r="D1" s="324"/>
      <c r="E1" s="324"/>
      <c r="F1" s="324"/>
      <c r="G1" s="324"/>
      <c r="H1" s="324"/>
      <c r="I1" s="325"/>
    </row>
    <row r="2" spans="1:253" x14ac:dyDescent="0.2">
      <c r="A2" s="332" t="s">
        <v>2</v>
      </c>
      <c r="B2" s="333"/>
      <c r="C2" s="333"/>
      <c r="D2" s="333"/>
      <c r="E2" s="333"/>
      <c r="F2" s="333"/>
      <c r="G2" s="333"/>
      <c r="H2" s="333"/>
      <c r="I2" s="334"/>
    </row>
    <row r="3" spans="1:253" x14ac:dyDescent="0.2">
      <c r="A3" s="313"/>
      <c r="B3" s="313"/>
      <c r="C3" s="313"/>
      <c r="D3" s="313"/>
      <c r="E3" s="313"/>
      <c r="F3" s="313"/>
      <c r="G3" s="313"/>
      <c r="H3" s="313"/>
      <c r="I3" s="313"/>
      <c r="P3" s="48" t="s">
        <v>3</v>
      </c>
    </row>
    <row r="4" spans="1:253" x14ac:dyDescent="0.2">
      <c r="A4" s="335" t="s">
        <v>4</v>
      </c>
      <c r="B4" s="336"/>
      <c r="C4" s="335" t="s">
        <v>151</v>
      </c>
      <c r="D4" s="337"/>
      <c r="E4" s="337"/>
      <c r="F4" s="337"/>
      <c r="G4" s="337"/>
      <c r="H4" s="337"/>
      <c r="I4" s="336"/>
    </row>
    <row r="5" spans="1:253" x14ac:dyDescent="0.2">
      <c r="A5" s="313"/>
      <c r="B5" s="313"/>
      <c r="C5" s="313"/>
      <c r="D5" s="313"/>
      <c r="E5" s="313"/>
      <c r="F5" s="313"/>
      <c r="G5" s="313"/>
      <c r="H5" s="313"/>
      <c r="I5" s="313"/>
    </row>
    <row r="6" spans="1:253" x14ac:dyDescent="0.2">
      <c r="A6" s="49" t="s">
        <v>5</v>
      </c>
      <c r="B6" s="1" t="s">
        <v>6</v>
      </c>
      <c r="C6" s="2" t="s">
        <v>152</v>
      </c>
      <c r="D6" s="180" t="s">
        <v>7</v>
      </c>
      <c r="E6" s="181" t="s">
        <v>153</v>
      </c>
      <c r="F6" s="1" t="s">
        <v>8</v>
      </c>
      <c r="G6" s="314" t="s">
        <v>154</v>
      </c>
      <c r="H6" s="314"/>
      <c r="I6" s="315"/>
    </row>
    <row r="7" spans="1:253" ht="13.5" thickBot="1" x14ac:dyDescent="0.25">
      <c r="A7" s="316" t="s">
        <v>9</v>
      </c>
      <c r="B7" s="317"/>
      <c r="C7" s="181"/>
      <c r="D7" s="318" t="s">
        <v>10</v>
      </c>
      <c r="E7" s="318"/>
      <c r="F7" s="181"/>
      <c r="G7" s="180" t="s">
        <v>11</v>
      </c>
      <c r="H7" s="319" t="s">
        <v>155</v>
      </c>
      <c r="I7" s="319"/>
    </row>
    <row r="8" spans="1:253" s="51" customFormat="1" x14ac:dyDescent="0.2">
      <c r="A8" s="320" t="s">
        <v>12</v>
      </c>
      <c r="B8" s="321"/>
      <c r="C8" s="321"/>
      <c r="D8" s="321"/>
      <c r="E8" s="321"/>
      <c r="F8" s="321"/>
      <c r="G8" s="321"/>
      <c r="H8" s="321"/>
      <c r="I8" s="322"/>
      <c r="J8" s="50"/>
      <c r="K8" s="50"/>
      <c r="L8" s="50"/>
      <c r="M8" s="50"/>
      <c r="N8" s="50"/>
      <c r="O8" s="50"/>
      <c r="P8" s="50"/>
      <c r="Q8" s="50"/>
      <c r="R8" s="338"/>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c r="AY8" s="338"/>
      <c r="AZ8" s="338"/>
      <c r="BA8" s="338"/>
      <c r="BB8" s="338"/>
      <c r="BC8" s="338"/>
      <c r="BD8" s="338"/>
      <c r="BE8" s="338"/>
      <c r="BF8" s="338"/>
      <c r="BG8" s="338"/>
      <c r="BH8" s="338"/>
      <c r="BI8" s="338"/>
      <c r="BJ8" s="338"/>
      <c r="BK8" s="338"/>
      <c r="BL8" s="338"/>
      <c r="BM8" s="338"/>
      <c r="BN8" s="338"/>
      <c r="BO8" s="338"/>
      <c r="BP8" s="338"/>
      <c r="BQ8" s="338"/>
      <c r="BR8" s="338"/>
      <c r="BS8" s="338"/>
      <c r="BT8" s="338"/>
      <c r="BU8" s="338"/>
      <c r="BV8" s="338"/>
      <c r="BW8" s="338"/>
      <c r="BX8" s="338"/>
      <c r="BY8" s="338"/>
      <c r="BZ8" s="338"/>
      <c r="CA8" s="338"/>
      <c r="CB8" s="338"/>
      <c r="CC8" s="338"/>
      <c r="CD8" s="338"/>
      <c r="CE8" s="338"/>
      <c r="CF8" s="338"/>
      <c r="CG8" s="338"/>
      <c r="CH8" s="338"/>
      <c r="CI8" s="338"/>
      <c r="CJ8" s="338"/>
      <c r="CK8" s="338"/>
      <c r="CL8" s="338"/>
      <c r="CM8" s="338"/>
      <c r="CN8" s="338"/>
      <c r="CO8" s="338"/>
      <c r="CP8" s="338"/>
      <c r="CQ8" s="338"/>
      <c r="CR8" s="338"/>
      <c r="CS8" s="338"/>
      <c r="CT8" s="338"/>
      <c r="CU8" s="338"/>
      <c r="CV8" s="338"/>
      <c r="CW8" s="338"/>
      <c r="CX8" s="338"/>
      <c r="CY8" s="338"/>
      <c r="CZ8" s="338"/>
      <c r="DA8" s="338"/>
      <c r="DB8" s="338"/>
      <c r="DC8" s="338"/>
      <c r="DD8" s="338"/>
      <c r="DE8" s="338"/>
      <c r="DF8" s="338"/>
      <c r="DG8" s="338"/>
      <c r="DH8" s="338"/>
      <c r="DI8" s="338"/>
      <c r="DJ8" s="338"/>
      <c r="DK8" s="338"/>
      <c r="DL8" s="338"/>
      <c r="DM8" s="338"/>
      <c r="DN8" s="338"/>
      <c r="DO8" s="338"/>
      <c r="DP8" s="338"/>
      <c r="DQ8" s="338"/>
      <c r="DR8" s="338"/>
      <c r="DS8" s="338"/>
      <c r="DT8" s="338"/>
      <c r="DU8" s="338"/>
      <c r="DV8" s="338"/>
      <c r="DW8" s="338"/>
      <c r="DX8" s="338"/>
      <c r="DY8" s="338"/>
      <c r="DZ8" s="338"/>
      <c r="EA8" s="338"/>
      <c r="EB8" s="338"/>
      <c r="EC8" s="338"/>
      <c r="ED8" s="338"/>
      <c r="EE8" s="338"/>
      <c r="EF8" s="338"/>
      <c r="EG8" s="338"/>
      <c r="EH8" s="338"/>
      <c r="EI8" s="338"/>
      <c r="EJ8" s="338"/>
      <c r="EK8" s="338"/>
      <c r="EL8" s="338"/>
      <c r="EM8" s="338"/>
      <c r="EN8" s="338"/>
      <c r="EO8" s="338"/>
      <c r="EP8" s="338"/>
      <c r="EQ8" s="338"/>
      <c r="ER8" s="338"/>
      <c r="ES8" s="338"/>
      <c r="ET8" s="338"/>
      <c r="EU8" s="338"/>
      <c r="EV8" s="338"/>
      <c r="EW8" s="338"/>
      <c r="EX8" s="338"/>
      <c r="EY8" s="338"/>
      <c r="EZ8" s="338"/>
      <c r="FA8" s="338"/>
      <c r="FB8" s="338"/>
      <c r="FC8" s="338"/>
      <c r="FD8" s="338"/>
      <c r="FE8" s="338"/>
      <c r="FF8" s="338"/>
      <c r="FG8" s="338"/>
      <c r="FH8" s="338"/>
      <c r="FI8" s="338"/>
      <c r="FJ8" s="338"/>
      <c r="FK8" s="338"/>
      <c r="FL8" s="338"/>
      <c r="FM8" s="338"/>
      <c r="FN8" s="338"/>
      <c r="FO8" s="338"/>
      <c r="FP8" s="338"/>
      <c r="FQ8" s="338"/>
      <c r="FR8" s="338"/>
      <c r="FS8" s="338"/>
      <c r="FT8" s="338"/>
      <c r="FU8" s="338"/>
      <c r="FV8" s="338"/>
      <c r="FW8" s="338"/>
      <c r="FX8" s="338"/>
      <c r="FY8" s="338"/>
      <c r="FZ8" s="338"/>
      <c r="GA8" s="338"/>
      <c r="GB8" s="338"/>
      <c r="GC8" s="338"/>
      <c r="GD8" s="338"/>
      <c r="GE8" s="338"/>
      <c r="GF8" s="338"/>
      <c r="GG8" s="338"/>
      <c r="GH8" s="338"/>
      <c r="GI8" s="338"/>
      <c r="GJ8" s="338"/>
      <c r="GK8" s="338"/>
      <c r="GL8" s="338"/>
      <c r="GM8" s="338"/>
      <c r="GN8" s="338"/>
      <c r="GO8" s="338"/>
      <c r="GP8" s="338"/>
      <c r="GQ8" s="338"/>
      <c r="GR8" s="338"/>
      <c r="GS8" s="338"/>
      <c r="GT8" s="338"/>
      <c r="GU8" s="338"/>
      <c r="GV8" s="338"/>
      <c r="GW8" s="338"/>
      <c r="GX8" s="338"/>
      <c r="GY8" s="338"/>
      <c r="GZ8" s="338"/>
      <c r="HA8" s="338"/>
      <c r="HB8" s="338"/>
      <c r="HC8" s="338"/>
      <c r="HD8" s="338"/>
      <c r="HE8" s="338"/>
      <c r="HF8" s="338"/>
      <c r="HG8" s="338"/>
      <c r="HH8" s="338"/>
      <c r="HI8" s="338"/>
      <c r="HJ8" s="338"/>
      <c r="HK8" s="338"/>
      <c r="HL8" s="338"/>
      <c r="HM8" s="338"/>
      <c r="HN8" s="338"/>
      <c r="HO8" s="338"/>
      <c r="HP8" s="338"/>
      <c r="HQ8" s="338"/>
      <c r="HR8" s="338"/>
      <c r="HS8" s="338"/>
      <c r="HT8" s="338"/>
      <c r="HU8" s="338"/>
      <c r="HV8" s="338"/>
      <c r="HW8" s="338"/>
      <c r="HX8" s="338"/>
      <c r="HY8" s="338"/>
      <c r="HZ8" s="338"/>
      <c r="IA8" s="338"/>
      <c r="IB8" s="338"/>
      <c r="IC8" s="338"/>
      <c r="ID8" s="338"/>
      <c r="IE8" s="338"/>
      <c r="IF8" s="338"/>
      <c r="IG8" s="338"/>
      <c r="IH8" s="338"/>
      <c r="II8" s="338"/>
      <c r="IJ8" s="338"/>
      <c r="IK8" s="338"/>
      <c r="IL8" s="338"/>
      <c r="IM8" s="338"/>
      <c r="IN8" s="338"/>
      <c r="IO8" s="338"/>
      <c r="IP8" s="338"/>
      <c r="IQ8" s="338"/>
      <c r="IR8" s="338"/>
      <c r="IS8" s="338"/>
    </row>
    <row r="9" spans="1:253" s="51" customFormat="1" x14ac:dyDescent="0.2">
      <c r="A9" s="323" t="s">
        <v>13</v>
      </c>
      <c r="B9" s="324"/>
      <c r="C9" s="324"/>
      <c r="D9" s="324"/>
      <c r="E9" s="324"/>
      <c r="F9" s="324"/>
      <c r="G9" s="324"/>
      <c r="H9" s="324"/>
      <c r="I9" s="325"/>
      <c r="J9" s="50"/>
      <c r="K9" s="50"/>
      <c r="L9" s="50"/>
      <c r="M9" s="50"/>
      <c r="N9" s="50"/>
      <c r="O9" s="50"/>
      <c r="P9" s="50"/>
      <c r="Q9" s="50"/>
      <c r="R9" s="338"/>
      <c r="S9" s="338"/>
      <c r="T9" s="338"/>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c r="AT9" s="338"/>
      <c r="AU9" s="338"/>
      <c r="AV9" s="338"/>
      <c r="AW9" s="338"/>
      <c r="AX9" s="338"/>
      <c r="AY9" s="338"/>
      <c r="AZ9" s="338"/>
      <c r="BA9" s="338"/>
      <c r="BB9" s="338"/>
      <c r="BC9" s="338"/>
      <c r="BD9" s="338"/>
      <c r="BE9" s="338"/>
      <c r="BF9" s="338"/>
      <c r="BG9" s="338"/>
      <c r="BH9" s="338"/>
      <c r="BI9" s="338"/>
      <c r="BJ9" s="338"/>
      <c r="BK9" s="338"/>
      <c r="BL9" s="338"/>
      <c r="BM9" s="338"/>
      <c r="BN9" s="338"/>
      <c r="BO9" s="338"/>
      <c r="BP9" s="338"/>
      <c r="BQ9" s="338"/>
      <c r="BR9" s="338"/>
      <c r="BS9" s="338"/>
      <c r="BT9" s="338"/>
      <c r="BU9" s="338"/>
      <c r="BV9" s="338"/>
      <c r="BW9" s="338"/>
      <c r="BX9" s="338"/>
      <c r="BY9" s="338"/>
      <c r="BZ9" s="338"/>
      <c r="CA9" s="338"/>
      <c r="CB9" s="338"/>
      <c r="CC9" s="338"/>
      <c r="CD9" s="338"/>
      <c r="CE9" s="338"/>
      <c r="CF9" s="338"/>
      <c r="CG9" s="338"/>
      <c r="CH9" s="338"/>
      <c r="CI9" s="338"/>
      <c r="CJ9" s="338"/>
      <c r="CK9" s="338"/>
      <c r="CL9" s="338"/>
      <c r="CM9" s="338"/>
      <c r="CN9" s="338"/>
      <c r="CO9" s="338"/>
      <c r="CP9" s="338"/>
      <c r="CQ9" s="338"/>
      <c r="CR9" s="338"/>
      <c r="CS9" s="338"/>
      <c r="CT9" s="338"/>
      <c r="CU9" s="338"/>
      <c r="CV9" s="338"/>
      <c r="CW9" s="338"/>
      <c r="CX9" s="338"/>
      <c r="CY9" s="338"/>
      <c r="CZ9" s="338"/>
      <c r="DA9" s="338"/>
      <c r="DB9" s="338"/>
      <c r="DC9" s="338"/>
      <c r="DD9" s="338"/>
      <c r="DE9" s="338"/>
      <c r="DF9" s="338"/>
      <c r="DG9" s="338"/>
      <c r="DH9" s="338"/>
      <c r="DI9" s="338"/>
      <c r="DJ9" s="338"/>
      <c r="DK9" s="338"/>
      <c r="DL9" s="338"/>
      <c r="DM9" s="338"/>
      <c r="DN9" s="338"/>
      <c r="DO9" s="338"/>
      <c r="DP9" s="338"/>
      <c r="DQ9" s="338"/>
      <c r="DR9" s="338"/>
      <c r="DS9" s="338"/>
      <c r="DT9" s="338"/>
      <c r="DU9" s="338"/>
      <c r="DV9" s="338"/>
      <c r="DW9" s="338"/>
      <c r="DX9" s="338"/>
      <c r="DY9" s="338"/>
      <c r="DZ9" s="338"/>
      <c r="EA9" s="338"/>
      <c r="EB9" s="338"/>
      <c r="EC9" s="338"/>
      <c r="ED9" s="338"/>
      <c r="EE9" s="338"/>
      <c r="EF9" s="338"/>
      <c r="EG9" s="338"/>
      <c r="EH9" s="338"/>
      <c r="EI9" s="338"/>
      <c r="EJ9" s="338"/>
      <c r="EK9" s="338"/>
      <c r="EL9" s="338"/>
      <c r="EM9" s="338"/>
      <c r="EN9" s="338"/>
      <c r="EO9" s="338"/>
      <c r="EP9" s="338"/>
      <c r="EQ9" s="338"/>
      <c r="ER9" s="338"/>
      <c r="ES9" s="338"/>
      <c r="ET9" s="338"/>
      <c r="EU9" s="338"/>
      <c r="EV9" s="338"/>
      <c r="EW9" s="338"/>
      <c r="EX9" s="338"/>
      <c r="EY9" s="338"/>
      <c r="EZ9" s="338"/>
      <c r="FA9" s="338"/>
      <c r="FB9" s="338"/>
      <c r="FC9" s="338"/>
      <c r="FD9" s="338"/>
      <c r="FE9" s="338"/>
      <c r="FF9" s="338"/>
      <c r="FG9" s="338"/>
      <c r="FH9" s="338"/>
      <c r="FI9" s="338"/>
      <c r="FJ9" s="338"/>
      <c r="FK9" s="338"/>
      <c r="FL9" s="338"/>
      <c r="FM9" s="338"/>
      <c r="FN9" s="338"/>
      <c r="FO9" s="338"/>
      <c r="FP9" s="338"/>
      <c r="FQ9" s="338"/>
      <c r="FR9" s="338"/>
      <c r="FS9" s="338"/>
      <c r="FT9" s="338"/>
      <c r="FU9" s="338"/>
      <c r="FV9" s="338"/>
      <c r="FW9" s="338"/>
      <c r="FX9" s="338"/>
      <c r="FY9" s="338"/>
      <c r="FZ9" s="338"/>
      <c r="GA9" s="338"/>
      <c r="GB9" s="338"/>
      <c r="GC9" s="338"/>
      <c r="GD9" s="338"/>
      <c r="GE9" s="338"/>
      <c r="GF9" s="338"/>
      <c r="GG9" s="338"/>
      <c r="GH9" s="338"/>
      <c r="GI9" s="338"/>
      <c r="GJ9" s="338"/>
      <c r="GK9" s="338"/>
      <c r="GL9" s="338"/>
      <c r="GM9" s="338"/>
      <c r="GN9" s="338"/>
      <c r="GO9" s="338"/>
      <c r="GP9" s="338"/>
      <c r="GQ9" s="338"/>
      <c r="GR9" s="338"/>
      <c r="GS9" s="338"/>
      <c r="GT9" s="338"/>
      <c r="GU9" s="338"/>
      <c r="GV9" s="338"/>
      <c r="GW9" s="338"/>
      <c r="GX9" s="338"/>
      <c r="GY9" s="338"/>
      <c r="GZ9" s="338"/>
      <c r="HA9" s="338"/>
      <c r="HB9" s="338"/>
      <c r="HC9" s="338"/>
      <c r="HD9" s="338"/>
      <c r="HE9" s="338"/>
      <c r="HF9" s="338"/>
      <c r="HG9" s="338"/>
      <c r="HH9" s="338"/>
      <c r="HI9" s="338"/>
      <c r="HJ9" s="338"/>
      <c r="HK9" s="338"/>
      <c r="HL9" s="338"/>
      <c r="HM9" s="338"/>
      <c r="HN9" s="338"/>
      <c r="HO9" s="338"/>
      <c r="HP9" s="338"/>
      <c r="HQ9" s="338"/>
      <c r="HR9" s="338"/>
      <c r="HS9" s="338"/>
      <c r="HT9" s="338"/>
      <c r="HU9" s="338"/>
      <c r="HV9" s="338"/>
      <c r="HW9" s="338"/>
      <c r="HX9" s="338"/>
      <c r="HY9" s="338"/>
      <c r="HZ9" s="338"/>
      <c r="IA9" s="338"/>
      <c r="IB9" s="338"/>
      <c r="IC9" s="338"/>
      <c r="ID9" s="338"/>
      <c r="IE9" s="338"/>
      <c r="IF9" s="338"/>
      <c r="IG9" s="338"/>
      <c r="IH9" s="338"/>
      <c r="II9" s="338"/>
      <c r="IJ9" s="338"/>
      <c r="IK9" s="338"/>
      <c r="IL9" s="338"/>
      <c r="IM9" s="338"/>
      <c r="IN9" s="338"/>
      <c r="IO9" s="338"/>
      <c r="IP9" s="338"/>
      <c r="IQ9" s="338"/>
      <c r="IR9" s="338"/>
      <c r="IS9" s="338"/>
    </row>
    <row r="10" spans="1:253" ht="42.75" customHeight="1" x14ac:dyDescent="0.2">
      <c r="A10" s="339" t="s">
        <v>14</v>
      </c>
      <c r="B10" s="340"/>
      <c r="C10" s="579" t="s">
        <v>174</v>
      </c>
      <c r="D10" s="580"/>
      <c r="E10" s="580"/>
      <c r="F10" s="580"/>
      <c r="G10" s="580"/>
      <c r="H10" s="580"/>
      <c r="I10" s="581"/>
    </row>
    <row r="11" spans="1:253" ht="42.75" customHeight="1" x14ac:dyDescent="0.2">
      <c r="A11" s="341" t="s">
        <v>15</v>
      </c>
      <c r="B11" s="341"/>
      <c r="C11" s="579" t="s">
        <v>175</v>
      </c>
      <c r="D11" s="580"/>
      <c r="E11" s="580"/>
      <c r="F11" s="580"/>
      <c r="G11" s="580"/>
      <c r="H11" s="580"/>
      <c r="I11" s="581"/>
    </row>
    <row r="12" spans="1:253" ht="42.75" customHeight="1" x14ac:dyDescent="0.2">
      <c r="A12" s="341" t="s">
        <v>16</v>
      </c>
      <c r="B12" s="341"/>
      <c r="C12" s="579" t="s">
        <v>176</v>
      </c>
      <c r="D12" s="580"/>
      <c r="E12" s="580"/>
      <c r="F12" s="580"/>
      <c r="G12" s="580"/>
      <c r="H12" s="580"/>
      <c r="I12" s="581"/>
    </row>
    <row r="13" spans="1:253" x14ac:dyDescent="0.2">
      <c r="A13" s="323" t="s">
        <v>17</v>
      </c>
      <c r="B13" s="324"/>
      <c r="C13" s="324"/>
      <c r="D13" s="324"/>
      <c r="E13" s="324"/>
      <c r="F13" s="324"/>
      <c r="G13" s="324"/>
      <c r="H13" s="324"/>
      <c r="I13" s="325"/>
    </row>
    <row r="14" spans="1:253" ht="38.25" x14ac:dyDescent="0.2">
      <c r="A14" s="180" t="s">
        <v>18</v>
      </c>
      <c r="B14" s="579" t="s">
        <v>604</v>
      </c>
      <c r="C14" s="580"/>
      <c r="D14" s="580"/>
      <c r="E14" s="580"/>
      <c r="F14" s="580"/>
      <c r="G14" s="580"/>
      <c r="H14" s="580"/>
      <c r="I14" s="581"/>
    </row>
    <row r="15" spans="1:253" ht="25.15" customHeight="1" x14ac:dyDescent="0.2">
      <c r="A15" s="326" t="s">
        <v>19</v>
      </c>
      <c r="B15" s="306" t="s">
        <v>20</v>
      </c>
      <c r="C15" s="579" t="str">
        <f>+'ARBOL DEL PROBLEMA (2)'!I13</f>
        <v>Aumento de contagios por COVID- 19, entre la comunidad educativa y sus familias.</v>
      </c>
      <c r="D15" s="580"/>
      <c r="E15" s="581"/>
      <c r="F15" s="306" t="s">
        <v>21</v>
      </c>
      <c r="G15" s="579" t="str">
        <f>+'ARBOL DEL PROBLEMA (2)'!K13</f>
        <v>Aumento de la tasa desempleo en el Municipio</v>
      </c>
      <c r="H15" s="580"/>
      <c r="I15" s="581"/>
    </row>
    <row r="16" spans="1:253" ht="25.15" customHeight="1" x14ac:dyDescent="0.2">
      <c r="A16" s="327"/>
      <c r="B16" s="307"/>
      <c r="C16" s="579" t="str">
        <f>+'ARBOL DEL PROBLEMA (2)'!I15</f>
        <v>Baja pertinencia y calidad de la educacion y desescolarización de los estudiantes</v>
      </c>
      <c r="D16" s="580"/>
      <c r="E16" s="581"/>
      <c r="F16" s="307"/>
      <c r="G16" s="579" t="str">
        <f>+'ARBOL DEL PROBLEMA (2)'!K15</f>
        <v>Aumento de la deserción escolar</v>
      </c>
      <c r="H16" s="580"/>
      <c r="I16" s="581"/>
    </row>
    <row r="17" spans="1:16381" ht="25.15" customHeight="1" x14ac:dyDescent="0.2">
      <c r="A17" s="182" t="s">
        <v>22</v>
      </c>
      <c r="B17" s="179" t="s">
        <v>23</v>
      </c>
      <c r="C17" s="579" t="str">
        <f>+'ARBOL DEL PROBLEMA (2)'!D13</f>
        <v>Entornos educativos que no garantizan condiciones de bioseguridad ni aprendizajes adecuados.</v>
      </c>
      <c r="D17" s="580"/>
      <c r="E17" s="581"/>
      <c r="F17" s="179" t="s">
        <v>24</v>
      </c>
      <c r="G17" s="579" t="str">
        <f>+'ARBOL DEL PROBLEMA (2)'!B13</f>
        <v>Nueva legislación para el desarrollo de medidas de Bioseguridad y modelos de aprendizaje.</v>
      </c>
      <c r="H17" s="580"/>
      <c r="I17" s="581"/>
    </row>
    <row r="18" spans="1:16381" ht="101.25" customHeight="1" x14ac:dyDescent="0.2">
      <c r="A18" s="318" t="s">
        <v>200</v>
      </c>
      <c r="B18" s="318"/>
      <c r="C18" s="579" t="s">
        <v>606</v>
      </c>
      <c r="D18" s="580"/>
      <c r="E18" s="580"/>
      <c r="F18" s="580"/>
      <c r="G18" s="580"/>
      <c r="H18" s="580"/>
      <c r="I18" s="581"/>
      <c r="J18" s="269"/>
    </row>
    <row r="19" spans="1:16381" ht="45.6" customHeight="1" x14ac:dyDescent="0.2">
      <c r="A19" s="318" t="s">
        <v>201</v>
      </c>
      <c r="B19" s="318"/>
      <c r="C19" s="585" t="s">
        <v>607</v>
      </c>
      <c r="D19" s="586"/>
      <c r="E19" s="586"/>
      <c r="F19" s="586"/>
      <c r="G19" s="586"/>
      <c r="H19" s="586"/>
      <c r="I19" s="587"/>
    </row>
    <row r="20" spans="1:16381" x14ac:dyDescent="0.2">
      <c r="A20" s="323" t="s">
        <v>25</v>
      </c>
      <c r="B20" s="324"/>
      <c r="C20" s="324"/>
      <c r="D20" s="324"/>
      <c r="E20" s="324"/>
      <c r="F20" s="324"/>
      <c r="G20" s="324"/>
      <c r="H20" s="324"/>
      <c r="I20" s="325"/>
    </row>
    <row r="21" spans="1:16381" ht="31.5" customHeight="1" x14ac:dyDescent="0.2">
      <c r="A21" s="318" t="s">
        <v>26</v>
      </c>
      <c r="B21" s="216" t="s">
        <v>202</v>
      </c>
      <c r="C21" s="221" t="s">
        <v>163</v>
      </c>
      <c r="D21" s="221" t="s">
        <v>187</v>
      </c>
      <c r="E21" s="588" t="s">
        <v>188</v>
      </c>
      <c r="F21" s="354"/>
      <c r="G21" s="354"/>
      <c r="H21" s="354" t="s">
        <v>192</v>
      </c>
      <c r="I21" s="354"/>
    </row>
    <row r="22" spans="1:16381" ht="42.75" customHeight="1" x14ac:dyDescent="0.2">
      <c r="A22" s="318"/>
      <c r="B22" s="216" t="s">
        <v>203</v>
      </c>
      <c r="C22" s="222" t="s">
        <v>190</v>
      </c>
      <c r="D22" s="221" t="s">
        <v>191</v>
      </c>
      <c r="E22" s="588" t="s">
        <v>189</v>
      </c>
      <c r="F22" s="354"/>
      <c r="G22" s="354"/>
      <c r="H22" s="354" t="s">
        <v>193</v>
      </c>
      <c r="I22" s="354"/>
    </row>
    <row r="23" spans="1:16381" ht="30.75" customHeight="1" x14ac:dyDescent="0.2">
      <c r="A23" s="180" t="s">
        <v>27</v>
      </c>
      <c r="B23" s="575" t="s">
        <v>204</v>
      </c>
      <c r="C23" s="575"/>
      <c r="D23" s="575"/>
      <c r="E23" s="575"/>
      <c r="F23" s="575"/>
      <c r="G23" s="575"/>
      <c r="H23" s="575"/>
      <c r="I23" s="575"/>
    </row>
    <row r="24" spans="1:16381" s="53" customFormat="1" x14ac:dyDescent="0.2">
      <c r="A24" s="329" t="s">
        <v>28</v>
      </c>
      <c r="B24" s="330"/>
      <c r="C24" s="330"/>
      <c r="D24" s="330"/>
      <c r="E24" s="330"/>
      <c r="F24" s="330"/>
      <c r="G24" s="330"/>
      <c r="H24" s="330"/>
      <c r="I24" s="331"/>
      <c r="J24" s="342"/>
      <c r="K24" s="342"/>
      <c r="L24" s="342"/>
      <c r="M24" s="342"/>
      <c r="N24" s="342"/>
      <c r="O24" s="342"/>
      <c r="P24" s="342"/>
      <c r="Q24" s="342"/>
      <c r="R24" s="342"/>
      <c r="S24" s="342"/>
      <c r="T24" s="342"/>
      <c r="U24" s="342"/>
      <c r="V24" s="343"/>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c r="AT24" s="343"/>
      <c r="AU24" s="343"/>
      <c r="AV24" s="343"/>
      <c r="AW24" s="343"/>
      <c r="AX24" s="343"/>
      <c r="AY24" s="343"/>
      <c r="AZ24" s="343"/>
      <c r="BA24" s="343"/>
      <c r="BB24" s="343"/>
      <c r="BC24" s="343"/>
      <c r="BD24" s="343"/>
      <c r="BE24" s="343"/>
      <c r="BF24" s="343"/>
      <c r="BG24" s="343"/>
      <c r="BH24" s="343"/>
      <c r="BI24" s="343"/>
      <c r="BJ24" s="343"/>
      <c r="BK24" s="343"/>
      <c r="BL24" s="343"/>
      <c r="BM24" s="343"/>
      <c r="BN24" s="343"/>
      <c r="BO24" s="343"/>
      <c r="BP24" s="343"/>
      <c r="BQ24" s="343"/>
      <c r="BR24" s="343"/>
      <c r="BS24" s="343"/>
      <c r="BT24" s="343"/>
      <c r="BU24" s="343"/>
      <c r="BV24" s="343"/>
      <c r="BW24" s="343"/>
      <c r="BX24" s="343"/>
      <c r="BY24" s="343"/>
      <c r="BZ24" s="343"/>
      <c r="CA24" s="343"/>
      <c r="CB24" s="343"/>
      <c r="CC24" s="343"/>
      <c r="CD24" s="343"/>
      <c r="CE24" s="343"/>
      <c r="CF24" s="343"/>
      <c r="CG24" s="343"/>
      <c r="CH24" s="343"/>
      <c r="CI24" s="343"/>
      <c r="CJ24" s="343"/>
      <c r="CK24" s="343"/>
      <c r="CL24" s="343"/>
      <c r="CM24" s="343"/>
      <c r="CN24" s="343"/>
      <c r="CO24" s="343"/>
      <c r="CP24" s="343"/>
      <c r="CQ24" s="343"/>
      <c r="CR24" s="343"/>
      <c r="CS24" s="343"/>
      <c r="CT24" s="343"/>
      <c r="CU24" s="343"/>
      <c r="CV24" s="343"/>
      <c r="CW24" s="343"/>
      <c r="CX24" s="343"/>
      <c r="CY24" s="343"/>
      <c r="CZ24" s="343"/>
      <c r="DA24" s="343"/>
      <c r="DB24" s="343"/>
      <c r="DC24" s="343"/>
      <c r="DD24" s="343"/>
      <c r="DE24" s="343"/>
      <c r="DF24" s="343"/>
      <c r="DG24" s="343"/>
      <c r="DH24" s="343"/>
      <c r="DI24" s="343"/>
      <c r="DJ24" s="343"/>
      <c r="DK24" s="343"/>
      <c r="DL24" s="343"/>
      <c r="DM24" s="343"/>
      <c r="DN24" s="343"/>
      <c r="DO24" s="343"/>
      <c r="DP24" s="343"/>
      <c r="DQ24" s="343"/>
      <c r="DR24" s="343"/>
      <c r="DS24" s="343"/>
      <c r="DT24" s="343"/>
      <c r="DU24" s="343"/>
      <c r="DV24" s="343"/>
      <c r="DW24" s="343"/>
      <c r="DX24" s="343"/>
      <c r="DY24" s="343"/>
      <c r="DZ24" s="343"/>
      <c r="EA24" s="343"/>
      <c r="EB24" s="343"/>
      <c r="EC24" s="343"/>
      <c r="ED24" s="343"/>
      <c r="EE24" s="343"/>
      <c r="EF24" s="343"/>
      <c r="EG24" s="343"/>
      <c r="EH24" s="343"/>
      <c r="EI24" s="343"/>
      <c r="EJ24" s="343"/>
      <c r="EK24" s="343"/>
      <c r="EL24" s="343"/>
      <c r="EM24" s="343"/>
      <c r="EN24" s="343"/>
      <c r="EO24" s="343"/>
      <c r="EP24" s="343"/>
      <c r="EQ24" s="343"/>
      <c r="ER24" s="343"/>
      <c r="ES24" s="343"/>
      <c r="ET24" s="343"/>
      <c r="EU24" s="343"/>
      <c r="EV24" s="343"/>
      <c r="EW24" s="343"/>
      <c r="EX24" s="343"/>
      <c r="EY24" s="343"/>
      <c r="EZ24" s="343"/>
      <c r="FA24" s="343"/>
      <c r="FB24" s="343"/>
      <c r="FC24" s="343"/>
      <c r="FD24" s="343"/>
      <c r="FE24" s="343"/>
      <c r="FF24" s="343"/>
      <c r="FG24" s="343"/>
      <c r="FH24" s="343"/>
      <c r="FI24" s="343"/>
      <c r="FJ24" s="343"/>
      <c r="FK24" s="343"/>
      <c r="FL24" s="343"/>
      <c r="FM24" s="343"/>
      <c r="FN24" s="343"/>
      <c r="FO24" s="343"/>
      <c r="FP24" s="343"/>
      <c r="FQ24" s="343"/>
      <c r="FR24" s="343"/>
      <c r="FS24" s="343"/>
      <c r="FT24" s="343"/>
      <c r="FU24" s="343"/>
      <c r="FV24" s="343"/>
      <c r="FW24" s="343"/>
      <c r="FX24" s="343"/>
      <c r="FY24" s="343"/>
      <c r="FZ24" s="343"/>
      <c r="GA24" s="343"/>
      <c r="GB24" s="343"/>
      <c r="GC24" s="343"/>
      <c r="GD24" s="343"/>
      <c r="GE24" s="343"/>
      <c r="GF24" s="343"/>
      <c r="GG24" s="343"/>
      <c r="GH24" s="343"/>
      <c r="GI24" s="343"/>
      <c r="GJ24" s="343"/>
      <c r="GK24" s="343"/>
      <c r="GL24" s="343"/>
      <c r="GM24" s="343"/>
      <c r="GN24" s="343"/>
      <c r="GO24" s="343"/>
      <c r="GP24" s="343"/>
      <c r="GQ24" s="343"/>
      <c r="GR24" s="343"/>
      <c r="GS24" s="343"/>
      <c r="GT24" s="343"/>
      <c r="GU24" s="343"/>
      <c r="GV24" s="343"/>
      <c r="GW24" s="343"/>
      <c r="GX24" s="343"/>
      <c r="GY24" s="343"/>
      <c r="GZ24" s="343"/>
      <c r="HA24" s="343"/>
      <c r="HB24" s="343"/>
      <c r="HC24" s="343"/>
      <c r="HD24" s="343"/>
      <c r="HE24" s="343"/>
      <c r="HF24" s="343"/>
      <c r="HG24" s="343"/>
      <c r="HH24" s="343"/>
      <c r="HI24" s="343"/>
      <c r="HJ24" s="343"/>
      <c r="HK24" s="343"/>
      <c r="HL24" s="343"/>
      <c r="HM24" s="343"/>
      <c r="HN24" s="343"/>
      <c r="HO24" s="343"/>
      <c r="HP24" s="343"/>
      <c r="HQ24" s="343"/>
      <c r="HR24" s="343"/>
      <c r="HS24" s="343"/>
      <c r="HT24" s="343"/>
      <c r="HU24" s="343"/>
      <c r="HV24" s="343"/>
      <c r="HW24" s="343"/>
      <c r="HX24" s="343"/>
      <c r="HY24" s="343"/>
      <c r="HZ24" s="343"/>
      <c r="IA24" s="343"/>
      <c r="IB24" s="343"/>
      <c r="IC24" s="343"/>
      <c r="ID24" s="343"/>
      <c r="IE24" s="343"/>
      <c r="IF24" s="343"/>
      <c r="IG24" s="343"/>
      <c r="IH24" s="343"/>
      <c r="II24" s="343"/>
      <c r="IJ24" s="343"/>
      <c r="IK24" s="343"/>
      <c r="IL24" s="343"/>
      <c r="IM24" s="343"/>
      <c r="IN24" s="343"/>
      <c r="IO24" s="343"/>
      <c r="IP24" s="343"/>
      <c r="IQ24" s="343"/>
      <c r="IR24" s="343"/>
      <c r="IS24" s="343"/>
      <c r="IT24" s="343"/>
      <c r="IU24" s="343"/>
      <c r="IV24" s="343"/>
      <c r="IW24" s="343"/>
      <c r="IX24" s="343"/>
      <c r="IY24" s="343"/>
      <c r="IZ24" s="343"/>
      <c r="JA24" s="343"/>
      <c r="JB24" s="343"/>
      <c r="JC24" s="343"/>
      <c r="JD24" s="343"/>
      <c r="JE24" s="343"/>
      <c r="JF24" s="343"/>
      <c r="JG24" s="343"/>
      <c r="JH24" s="343"/>
      <c r="JI24" s="343"/>
      <c r="JJ24" s="343"/>
      <c r="JK24" s="343"/>
      <c r="JL24" s="343"/>
      <c r="JM24" s="343"/>
      <c r="JN24" s="343"/>
      <c r="JO24" s="343"/>
      <c r="JP24" s="343"/>
      <c r="JQ24" s="343"/>
      <c r="JR24" s="343"/>
      <c r="JS24" s="343"/>
      <c r="JT24" s="343"/>
      <c r="JU24" s="343"/>
      <c r="JV24" s="343"/>
      <c r="JW24" s="343"/>
      <c r="JX24" s="343"/>
      <c r="JY24" s="343"/>
      <c r="JZ24" s="343"/>
      <c r="KA24" s="343"/>
      <c r="KB24" s="343"/>
      <c r="KC24" s="343"/>
      <c r="KD24" s="343"/>
      <c r="KE24" s="343"/>
      <c r="KF24" s="343"/>
      <c r="KG24" s="343"/>
      <c r="KH24" s="343"/>
      <c r="KI24" s="343"/>
      <c r="KJ24" s="343"/>
      <c r="KK24" s="343"/>
      <c r="KL24" s="343"/>
      <c r="KM24" s="343"/>
      <c r="KN24" s="343"/>
      <c r="KO24" s="343"/>
      <c r="KP24" s="343"/>
      <c r="KQ24" s="343"/>
      <c r="KR24" s="343"/>
      <c r="KS24" s="343"/>
      <c r="KT24" s="343"/>
      <c r="KU24" s="343"/>
      <c r="KV24" s="343"/>
      <c r="KW24" s="343"/>
      <c r="KX24" s="343"/>
      <c r="KY24" s="343"/>
      <c r="KZ24" s="343"/>
      <c r="LA24" s="343"/>
      <c r="LB24" s="343"/>
      <c r="LC24" s="343"/>
      <c r="LD24" s="343"/>
      <c r="LE24" s="343"/>
      <c r="LF24" s="343"/>
      <c r="LG24" s="343"/>
      <c r="LH24" s="343"/>
      <c r="LI24" s="343"/>
      <c r="LJ24" s="343"/>
      <c r="LK24" s="343"/>
      <c r="LL24" s="343"/>
      <c r="LM24" s="343"/>
      <c r="LN24" s="343"/>
      <c r="LO24" s="343"/>
      <c r="LP24" s="343"/>
      <c r="LQ24" s="343"/>
      <c r="LR24" s="343"/>
      <c r="LS24" s="343"/>
      <c r="LT24" s="343"/>
      <c r="LU24" s="343"/>
      <c r="LV24" s="343"/>
      <c r="LW24" s="343"/>
      <c r="LX24" s="343"/>
      <c r="LY24" s="343"/>
      <c r="LZ24" s="343"/>
      <c r="MA24" s="343"/>
      <c r="MB24" s="343"/>
      <c r="MC24" s="343"/>
      <c r="MD24" s="343"/>
      <c r="ME24" s="343"/>
      <c r="MF24" s="343"/>
      <c r="MG24" s="343"/>
      <c r="MH24" s="343"/>
      <c r="MI24" s="343"/>
      <c r="MJ24" s="343"/>
      <c r="MK24" s="343"/>
      <c r="ML24" s="343"/>
      <c r="MM24" s="343"/>
      <c r="MN24" s="343"/>
      <c r="MO24" s="343"/>
      <c r="MP24" s="343"/>
      <c r="MQ24" s="343"/>
      <c r="MR24" s="343"/>
      <c r="MS24" s="343"/>
      <c r="MT24" s="343"/>
      <c r="MU24" s="343"/>
      <c r="MV24" s="343"/>
      <c r="MW24" s="343"/>
      <c r="MX24" s="343"/>
      <c r="MY24" s="343"/>
      <c r="MZ24" s="343"/>
      <c r="NA24" s="343"/>
      <c r="NB24" s="343"/>
      <c r="NC24" s="343"/>
      <c r="ND24" s="343"/>
      <c r="NE24" s="343"/>
      <c r="NF24" s="343"/>
      <c r="NG24" s="343"/>
      <c r="NH24" s="343"/>
      <c r="NI24" s="343"/>
      <c r="NJ24" s="343"/>
      <c r="NK24" s="343"/>
      <c r="NL24" s="343"/>
      <c r="NM24" s="343"/>
      <c r="NN24" s="343"/>
      <c r="NO24" s="343"/>
      <c r="NP24" s="343"/>
      <c r="NQ24" s="343"/>
      <c r="NR24" s="343"/>
      <c r="NS24" s="343"/>
      <c r="NT24" s="343"/>
      <c r="NU24" s="343"/>
      <c r="NV24" s="343"/>
      <c r="NW24" s="343"/>
      <c r="NX24" s="343"/>
      <c r="NY24" s="343"/>
      <c r="NZ24" s="343"/>
      <c r="OA24" s="343"/>
      <c r="OB24" s="343"/>
      <c r="OC24" s="343"/>
      <c r="OD24" s="343"/>
      <c r="OE24" s="343"/>
      <c r="OF24" s="343"/>
      <c r="OG24" s="343"/>
      <c r="OH24" s="343"/>
      <c r="OI24" s="343"/>
      <c r="OJ24" s="343"/>
      <c r="OK24" s="343"/>
      <c r="OL24" s="343"/>
      <c r="OM24" s="343"/>
      <c r="ON24" s="343"/>
      <c r="OO24" s="343"/>
      <c r="OP24" s="343"/>
      <c r="OQ24" s="343"/>
      <c r="OR24" s="343"/>
      <c r="OS24" s="343"/>
      <c r="OT24" s="343"/>
      <c r="OU24" s="343"/>
      <c r="OV24" s="343"/>
      <c r="OW24" s="343"/>
      <c r="OX24" s="343"/>
      <c r="OY24" s="343"/>
      <c r="OZ24" s="343"/>
      <c r="PA24" s="343"/>
      <c r="PB24" s="343"/>
      <c r="PC24" s="343"/>
      <c r="PD24" s="343"/>
      <c r="PE24" s="343"/>
      <c r="PF24" s="343"/>
      <c r="PG24" s="343"/>
      <c r="PH24" s="343"/>
      <c r="PI24" s="343"/>
      <c r="PJ24" s="343"/>
      <c r="PK24" s="343"/>
      <c r="PL24" s="343"/>
      <c r="PM24" s="343"/>
      <c r="PN24" s="343"/>
      <c r="PO24" s="343"/>
      <c r="PP24" s="343"/>
      <c r="PQ24" s="343"/>
      <c r="PR24" s="343"/>
      <c r="PS24" s="343"/>
      <c r="PT24" s="343"/>
      <c r="PU24" s="343"/>
      <c r="PV24" s="343"/>
      <c r="PW24" s="343"/>
      <c r="PX24" s="343"/>
      <c r="PY24" s="343"/>
      <c r="PZ24" s="343"/>
      <c r="QA24" s="343"/>
      <c r="QB24" s="343"/>
      <c r="QC24" s="343"/>
      <c r="QD24" s="343"/>
      <c r="QE24" s="343"/>
      <c r="QF24" s="343"/>
      <c r="QG24" s="343"/>
      <c r="QH24" s="343"/>
      <c r="QI24" s="343"/>
      <c r="QJ24" s="343"/>
      <c r="QK24" s="343"/>
      <c r="QL24" s="343"/>
      <c r="QM24" s="343"/>
      <c r="QN24" s="343"/>
      <c r="QO24" s="343"/>
      <c r="QP24" s="343"/>
      <c r="QQ24" s="343"/>
      <c r="QR24" s="343"/>
      <c r="QS24" s="343"/>
      <c r="QT24" s="343"/>
      <c r="QU24" s="343"/>
      <c r="QV24" s="343"/>
      <c r="QW24" s="343"/>
      <c r="QX24" s="343"/>
      <c r="QY24" s="343"/>
      <c r="QZ24" s="343"/>
      <c r="RA24" s="343"/>
      <c r="RB24" s="343"/>
      <c r="RC24" s="343"/>
      <c r="RD24" s="343"/>
      <c r="RE24" s="343"/>
      <c r="RF24" s="343"/>
      <c r="RG24" s="343"/>
      <c r="RH24" s="343"/>
      <c r="RI24" s="343"/>
      <c r="RJ24" s="343"/>
      <c r="RK24" s="343"/>
      <c r="RL24" s="343"/>
      <c r="RM24" s="343"/>
      <c r="RN24" s="343"/>
      <c r="RO24" s="343"/>
      <c r="RP24" s="343"/>
      <c r="RQ24" s="343"/>
      <c r="RR24" s="343"/>
      <c r="RS24" s="343"/>
      <c r="RT24" s="343"/>
      <c r="RU24" s="343"/>
      <c r="RV24" s="343"/>
      <c r="RW24" s="343"/>
      <c r="RX24" s="343"/>
      <c r="RY24" s="343"/>
      <c r="RZ24" s="343"/>
      <c r="SA24" s="343"/>
      <c r="SB24" s="343"/>
      <c r="SC24" s="343"/>
      <c r="SD24" s="343"/>
      <c r="SE24" s="343"/>
      <c r="SF24" s="343"/>
      <c r="SG24" s="343"/>
      <c r="SH24" s="343"/>
      <c r="SI24" s="343"/>
      <c r="SJ24" s="343"/>
      <c r="SK24" s="343"/>
      <c r="SL24" s="343"/>
      <c r="SM24" s="343"/>
      <c r="SN24" s="343"/>
      <c r="SO24" s="343"/>
      <c r="SP24" s="343"/>
      <c r="SQ24" s="343"/>
      <c r="SR24" s="343"/>
      <c r="SS24" s="343"/>
      <c r="ST24" s="343"/>
      <c r="SU24" s="343"/>
      <c r="SV24" s="343"/>
      <c r="SW24" s="343"/>
      <c r="SX24" s="343"/>
      <c r="SY24" s="343"/>
      <c r="SZ24" s="343"/>
      <c r="TA24" s="343"/>
      <c r="TB24" s="343"/>
      <c r="TC24" s="343"/>
      <c r="TD24" s="343"/>
      <c r="TE24" s="343"/>
      <c r="TF24" s="343"/>
      <c r="TG24" s="343"/>
      <c r="TH24" s="343"/>
      <c r="TI24" s="343"/>
      <c r="TJ24" s="343"/>
      <c r="TK24" s="343"/>
      <c r="TL24" s="343"/>
      <c r="TM24" s="343"/>
      <c r="TN24" s="343"/>
      <c r="TO24" s="343"/>
      <c r="TP24" s="343"/>
      <c r="TQ24" s="343"/>
      <c r="TR24" s="343"/>
      <c r="TS24" s="343"/>
      <c r="TT24" s="343"/>
      <c r="TU24" s="343"/>
      <c r="TV24" s="343"/>
      <c r="TW24" s="343"/>
      <c r="TX24" s="343"/>
      <c r="TY24" s="343"/>
      <c r="TZ24" s="343"/>
      <c r="UA24" s="343"/>
      <c r="UB24" s="343"/>
      <c r="UC24" s="343"/>
      <c r="UD24" s="343"/>
      <c r="UE24" s="343"/>
      <c r="UF24" s="343"/>
      <c r="UG24" s="343"/>
      <c r="UH24" s="343"/>
      <c r="UI24" s="343"/>
      <c r="UJ24" s="343"/>
      <c r="UK24" s="343"/>
      <c r="UL24" s="343"/>
      <c r="UM24" s="343"/>
      <c r="UN24" s="343"/>
      <c r="UO24" s="343"/>
      <c r="UP24" s="343"/>
      <c r="UQ24" s="343"/>
      <c r="UR24" s="343"/>
      <c r="US24" s="343"/>
      <c r="UT24" s="343"/>
      <c r="UU24" s="343"/>
      <c r="UV24" s="343"/>
      <c r="UW24" s="343"/>
      <c r="UX24" s="343"/>
      <c r="UY24" s="343"/>
      <c r="UZ24" s="343"/>
      <c r="VA24" s="343"/>
      <c r="VB24" s="343"/>
      <c r="VC24" s="343"/>
      <c r="VD24" s="343"/>
      <c r="VE24" s="343"/>
      <c r="VF24" s="343"/>
      <c r="VG24" s="343"/>
      <c r="VH24" s="343"/>
      <c r="VI24" s="343"/>
      <c r="VJ24" s="343"/>
      <c r="VK24" s="343"/>
      <c r="VL24" s="343"/>
      <c r="VM24" s="343"/>
      <c r="VN24" s="343"/>
      <c r="VO24" s="343"/>
      <c r="VP24" s="343"/>
      <c r="VQ24" s="343"/>
      <c r="VR24" s="343"/>
      <c r="VS24" s="343"/>
      <c r="VT24" s="343"/>
      <c r="VU24" s="343"/>
      <c r="VV24" s="343"/>
      <c r="VW24" s="343"/>
      <c r="VX24" s="343"/>
      <c r="VY24" s="343"/>
      <c r="VZ24" s="343"/>
      <c r="WA24" s="343"/>
      <c r="WB24" s="343"/>
      <c r="WC24" s="343"/>
      <c r="WD24" s="343"/>
      <c r="WE24" s="343"/>
      <c r="WF24" s="343"/>
      <c r="WG24" s="343"/>
      <c r="WH24" s="343"/>
      <c r="WI24" s="343"/>
      <c r="WJ24" s="343"/>
      <c r="WK24" s="343"/>
      <c r="WL24" s="343"/>
      <c r="WM24" s="343"/>
      <c r="WN24" s="343"/>
      <c r="WO24" s="343"/>
      <c r="WP24" s="343"/>
      <c r="WQ24" s="343"/>
      <c r="WR24" s="343"/>
      <c r="WS24" s="343"/>
      <c r="WT24" s="343"/>
      <c r="WU24" s="343"/>
      <c r="WV24" s="343"/>
      <c r="WW24" s="343"/>
      <c r="WX24" s="343"/>
      <c r="WY24" s="343"/>
      <c r="WZ24" s="343"/>
      <c r="XA24" s="343"/>
      <c r="XB24" s="343"/>
      <c r="XC24" s="343"/>
      <c r="XD24" s="343"/>
      <c r="XE24" s="343"/>
      <c r="XF24" s="343"/>
      <c r="XG24" s="343"/>
      <c r="XH24" s="343"/>
      <c r="XI24" s="343"/>
      <c r="XJ24" s="343"/>
      <c r="XK24" s="343"/>
      <c r="XL24" s="343"/>
      <c r="XM24" s="343"/>
      <c r="XN24" s="343"/>
      <c r="XO24" s="343"/>
      <c r="XP24" s="343"/>
      <c r="XQ24" s="343"/>
      <c r="XR24" s="343"/>
      <c r="XS24" s="343"/>
      <c r="XT24" s="343"/>
      <c r="XU24" s="343"/>
      <c r="XV24" s="343"/>
      <c r="XW24" s="343"/>
      <c r="XX24" s="343"/>
      <c r="XY24" s="343"/>
      <c r="XZ24" s="343"/>
      <c r="YA24" s="343"/>
      <c r="YB24" s="343"/>
      <c r="YC24" s="343"/>
      <c r="YD24" s="343"/>
      <c r="YE24" s="343"/>
      <c r="YF24" s="343"/>
      <c r="YG24" s="343"/>
      <c r="YH24" s="343"/>
      <c r="YI24" s="343"/>
      <c r="YJ24" s="343"/>
      <c r="YK24" s="343"/>
      <c r="YL24" s="343"/>
      <c r="YM24" s="343"/>
      <c r="YN24" s="343"/>
      <c r="YO24" s="343"/>
      <c r="YP24" s="343"/>
      <c r="YQ24" s="343"/>
      <c r="YR24" s="343"/>
      <c r="YS24" s="343"/>
      <c r="YT24" s="343"/>
      <c r="YU24" s="343"/>
      <c r="YV24" s="343"/>
      <c r="YW24" s="343"/>
      <c r="YX24" s="343"/>
      <c r="YY24" s="343"/>
      <c r="YZ24" s="343"/>
      <c r="ZA24" s="343"/>
      <c r="ZB24" s="343"/>
      <c r="ZC24" s="343"/>
      <c r="ZD24" s="343"/>
      <c r="ZE24" s="343"/>
      <c r="ZF24" s="343"/>
      <c r="ZG24" s="343"/>
      <c r="ZH24" s="343"/>
      <c r="ZI24" s="343"/>
      <c r="ZJ24" s="343"/>
      <c r="ZK24" s="343"/>
      <c r="ZL24" s="343"/>
      <c r="ZM24" s="343"/>
      <c r="ZN24" s="343"/>
      <c r="ZO24" s="343"/>
      <c r="ZP24" s="343"/>
      <c r="ZQ24" s="343"/>
      <c r="ZR24" s="343"/>
      <c r="ZS24" s="343"/>
      <c r="ZT24" s="343"/>
      <c r="ZU24" s="343"/>
      <c r="ZV24" s="343"/>
      <c r="ZW24" s="343"/>
      <c r="ZX24" s="343"/>
      <c r="ZY24" s="343"/>
      <c r="ZZ24" s="343"/>
      <c r="AAA24" s="343"/>
      <c r="AAB24" s="343"/>
      <c r="AAC24" s="343"/>
      <c r="AAD24" s="343"/>
      <c r="AAE24" s="343"/>
      <c r="AAF24" s="343"/>
      <c r="AAG24" s="343"/>
      <c r="AAH24" s="343"/>
      <c r="AAI24" s="343"/>
      <c r="AAJ24" s="343"/>
      <c r="AAK24" s="343"/>
      <c r="AAL24" s="343"/>
      <c r="AAM24" s="343"/>
      <c r="AAN24" s="343"/>
      <c r="AAO24" s="343"/>
      <c r="AAP24" s="343"/>
      <c r="AAQ24" s="343"/>
      <c r="AAR24" s="343"/>
      <c r="AAS24" s="343"/>
      <c r="AAT24" s="343"/>
      <c r="AAU24" s="343"/>
      <c r="AAV24" s="343"/>
      <c r="AAW24" s="343"/>
      <c r="AAX24" s="343"/>
      <c r="AAY24" s="343"/>
      <c r="AAZ24" s="343"/>
      <c r="ABA24" s="343"/>
      <c r="ABB24" s="343"/>
      <c r="ABC24" s="343"/>
      <c r="ABD24" s="343"/>
      <c r="ABE24" s="343"/>
      <c r="ABF24" s="343"/>
      <c r="ABG24" s="343"/>
      <c r="ABH24" s="343"/>
      <c r="ABI24" s="343"/>
      <c r="ABJ24" s="343"/>
      <c r="ABK24" s="343"/>
      <c r="ABL24" s="343"/>
      <c r="ABM24" s="343"/>
      <c r="ABN24" s="343"/>
      <c r="ABO24" s="343"/>
      <c r="ABP24" s="343"/>
      <c r="ABQ24" s="343"/>
      <c r="ABR24" s="343"/>
      <c r="ABS24" s="343"/>
      <c r="ABT24" s="343"/>
      <c r="ABU24" s="343"/>
      <c r="ABV24" s="343"/>
      <c r="ABW24" s="343"/>
      <c r="ABX24" s="343"/>
      <c r="ABY24" s="343"/>
      <c r="ABZ24" s="343"/>
      <c r="ACA24" s="343"/>
      <c r="ACB24" s="343"/>
      <c r="ACC24" s="343"/>
      <c r="ACD24" s="343"/>
      <c r="ACE24" s="343"/>
      <c r="ACF24" s="343"/>
      <c r="ACG24" s="343"/>
      <c r="ACH24" s="343"/>
      <c r="ACI24" s="343"/>
      <c r="ACJ24" s="343"/>
      <c r="ACK24" s="343"/>
      <c r="ACL24" s="343"/>
      <c r="ACM24" s="343"/>
      <c r="ACN24" s="343"/>
      <c r="ACO24" s="343"/>
      <c r="ACP24" s="343"/>
      <c r="ACQ24" s="343"/>
      <c r="ACR24" s="343"/>
      <c r="ACS24" s="343"/>
      <c r="ACT24" s="343"/>
      <c r="ACU24" s="343"/>
      <c r="ACV24" s="343"/>
      <c r="ACW24" s="343"/>
      <c r="ACX24" s="343"/>
      <c r="ACY24" s="343"/>
      <c r="ACZ24" s="343"/>
      <c r="ADA24" s="343"/>
      <c r="ADB24" s="343"/>
      <c r="ADC24" s="343"/>
      <c r="ADD24" s="343"/>
      <c r="ADE24" s="343"/>
      <c r="ADF24" s="343"/>
      <c r="ADG24" s="343"/>
      <c r="ADH24" s="343"/>
      <c r="ADI24" s="343"/>
      <c r="ADJ24" s="343"/>
      <c r="ADK24" s="343"/>
      <c r="ADL24" s="343"/>
      <c r="ADM24" s="343"/>
      <c r="ADN24" s="343"/>
      <c r="ADO24" s="343"/>
      <c r="ADP24" s="343"/>
      <c r="ADQ24" s="343"/>
      <c r="ADR24" s="343"/>
      <c r="ADS24" s="343"/>
      <c r="ADT24" s="343"/>
      <c r="ADU24" s="343"/>
      <c r="ADV24" s="343"/>
      <c r="ADW24" s="343"/>
      <c r="ADX24" s="343"/>
      <c r="ADY24" s="343"/>
      <c r="ADZ24" s="343"/>
      <c r="AEA24" s="343"/>
      <c r="AEB24" s="343"/>
      <c r="AEC24" s="343"/>
      <c r="AED24" s="343"/>
      <c r="AEE24" s="343"/>
      <c r="AEF24" s="343"/>
      <c r="AEG24" s="343"/>
      <c r="AEH24" s="343"/>
      <c r="AEI24" s="343"/>
      <c r="AEJ24" s="343"/>
      <c r="AEK24" s="343"/>
      <c r="AEL24" s="343"/>
      <c r="AEM24" s="343"/>
      <c r="AEN24" s="343"/>
      <c r="AEO24" s="343"/>
      <c r="AEP24" s="343"/>
      <c r="AEQ24" s="343"/>
      <c r="AER24" s="343"/>
      <c r="AES24" s="343"/>
      <c r="AET24" s="343"/>
      <c r="AEU24" s="343"/>
      <c r="AEV24" s="343"/>
      <c r="AEW24" s="343"/>
      <c r="AEX24" s="343"/>
      <c r="AEY24" s="343"/>
      <c r="AEZ24" s="343"/>
      <c r="AFA24" s="343"/>
      <c r="AFB24" s="343"/>
      <c r="AFC24" s="343"/>
      <c r="AFD24" s="343"/>
      <c r="AFE24" s="343"/>
      <c r="AFF24" s="343"/>
      <c r="AFG24" s="343"/>
      <c r="AFH24" s="343"/>
      <c r="AFI24" s="343"/>
      <c r="AFJ24" s="343"/>
      <c r="AFK24" s="343"/>
      <c r="AFL24" s="343"/>
      <c r="AFM24" s="343"/>
      <c r="AFN24" s="343"/>
      <c r="AFO24" s="343"/>
      <c r="AFP24" s="343"/>
      <c r="AFQ24" s="343"/>
      <c r="AFR24" s="343"/>
      <c r="AFS24" s="343"/>
      <c r="AFT24" s="343"/>
      <c r="AFU24" s="343"/>
      <c r="AFV24" s="343"/>
      <c r="AFW24" s="343"/>
      <c r="AFX24" s="343"/>
      <c r="AFY24" s="343"/>
      <c r="AFZ24" s="343"/>
      <c r="AGA24" s="343"/>
      <c r="AGB24" s="343"/>
      <c r="AGC24" s="343"/>
      <c r="AGD24" s="343"/>
      <c r="AGE24" s="343"/>
      <c r="AGF24" s="343"/>
      <c r="AGG24" s="343"/>
      <c r="AGH24" s="343"/>
      <c r="AGI24" s="343"/>
      <c r="AGJ24" s="343"/>
      <c r="AGK24" s="343"/>
      <c r="AGL24" s="343"/>
      <c r="AGM24" s="343"/>
      <c r="AGN24" s="343"/>
      <c r="AGO24" s="343"/>
      <c r="AGP24" s="343"/>
      <c r="AGQ24" s="343"/>
      <c r="AGR24" s="343"/>
      <c r="AGS24" s="343"/>
      <c r="AGT24" s="343"/>
      <c r="AGU24" s="343"/>
      <c r="AGV24" s="343"/>
      <c r="AGW24" s="343"/>
      <c r="AGX24" s="343"/>
      <c r="AGY24" s="343"/>
      <c r="AGZ24" s="343"/>
      <c r="AHA24" s="343"/>
      <c r="AHB24" s="343"/>
      <c r="AHC24" s="343"/>
      <c r="AHD24" s="343"/>
      <c r="AHE24" s="343"/>
      <c r="AHF24" s="343"/>
      <c r="AHG24" s="343"/>
      <c r="AHH24" s="343"/>
      <c r="AHI24" s="343"/>
      <c r="AHJ24" s="343"/>
      <c r="AHK24" s="343"/>
      <c r="AHL24" s="343"/>
      <c r="AHM24" s="343"/>
      <c r="AHN24" s="343"/>
      <c r="AHO24" s="343"/>
      <c r="AHP24" s="343"/>
      <c r="AHQ24" s="343"/>
      <c r="AHR24" s="343"/>
      <c r="AHS24" s="343"/>
      <c r="AHT24" s="343"/>
      <c r="AHU24" s="343"/>
      <c r="AHV24" s="343"/>
      <c r="AHW24" s="343"/>
      <c r="AHX24" s="343"/>
      <c r="AHY24" s="343"/>
      <c r="AHZ24" s="343"/>
      <c r="AIA24" s="343"/>
      <c r="AIB24" s="343"/>
      <c r="AIC24" s="343"/>
      <c r="AID24" s="343"/>
      <c r="AIE24" s="343"/>
      <c r="AIF24" s="343"/>
      <c r="AIG24" s="343"/>
      <c r="AIH24" s="343"/>
      <c r="AII24" s="343"/>
      <c r="AIJ24" s="343"/>
      <c r="AIK24" s="343"/>
      <c r="AIL24" s="343"/>
      <c r="AIM24" s="343"/>
      <c r="AIN24" s="343"/>
      <c r="AIO24" s="343"/>
      <c r="AIP24" s="343"/>
      <c r="AIQ24" s="343"/>
      <c r="AIR24" s="343"/>
      <c r="AIS24" s="343"/>
      <c r="AIT24" s="343"/>
      <c r="AIU24" s="343"/>
      <c r="AIV24" s="343"/>
      <c r="AIW24" s="343"/>
      <c r="AIX24" s="343"/>
      <c r="AIY24" s="343"/>
      <c r="AIZ24" s="343"/>
      <c r="AJA24" s="343"/>
      <c r="AJB24" s="343"/>
      <c r="AJC24" s="343"/>
      <c r="AJD24" s="343"/>
      <c r="AJE24" s="343"/>
      <c r="AJF24" s="343"/>
      <c r="AJG24" s="343"/>
      <c r="AJH24" s="343"/>
      <c r="AJI24" s="343"/>
      <c r="AJJ24" s="343"/>
      <c r="AJK24" s="343"/>
      <c r="AJL24" s="343"/>
      <c r="AJM24" s="343"/>
      <c r="AJN24" s="343"/>
      <c r="AJO24" s="343"/>
      <c r="AJP24" s="343"/>
      <c r="AJQ24" s="343"/>
      <c r="AJR24" s="343"/>
      <c r="AJS24" s="343"/>
      <c r="AJT24" s="343"/>
      <c r="AJU24" s="343"/>
      <c r="AJV24" s="343"/>
      <c r="AJW24" s="343"/>
      <c r="AJX24" s="343"/>
      <c r="AJY24" s="343"/>
      <c r="AJZ24" s="343"/>
      <c r="AKA24" s="343"/>
      <c r="AKB24" s="343"/>
      <c r="AKC24" s="343"/>
      <c r="AKD24" s="343"/>
      <c r="AKE24" s="343"/>
      <c r="AKF24" s="343"/>
      <c r="AKG24" s="343"/>
      <c r="AKH24" s="343"/>
      <c r="AKI24" s="343"/>
      <c r="AKJ24" s="343"/>
      <c r="AKK24" s="343"/>
      <c r="AKL24" s="343"/>
      <c r="AKM24" s="343"/>
      <c r="AKN24" s="343"/>
      <c r="AKO24" s="343"/>
      <c r="AKP24" s="343"/>
      <c r="AKQ24" s="343"/>
      <c r="AKR24" s="343"/>
      <c r="AKS24" s="343"/>
      <c r="AKT24" s="343"/>
      <c r="AKU24" s="343"/>
      <c r="AKV24" s="343"/>
      <c r="AKW24" s="343"/>
      <c r="AKX24" s="343"/>
      <c r="AKY24" s="343"/>
      <c r="AKZ24" s="343"/>
      <c r="ALA24" s="343"/>
      <c r="ALB24" s="343"/>
      <c r="ALC24" s="343"/>
      <c r="ALD24" s="343"/>
      <c r="ALE24" s="343"/>
      <c r="ALF24" s="343"/>
      <c r="ALG24" s="343"/>
      <c r="ALH24" s="343"/>
      <c r="ALI24" s="343"/>
      <c r="ALJ24" s="343"/>
      <c r="ALK24" s="343"/>
      <c r="ALL24" s="343"/>
      <c r="ALM24" s="343"/>
      <c r="ALN24" s="343"/>
      <c r="ALO24" s="343"/>
      <c r="ALP24" s="343"/>
      <c r="ALQ24" s="343"/>
      <c r="ALR24" s="343"/>
      <c r="ALS24" s="343"/>
      <c r="ALT24" s="343"/>
      <c r="ALU24" s="343"/>
      <c r="ALV24" s="343"/>
      <c r="ALW24" s="343"/>
      <c r="ALX24" s="343"/>
      <c r="ALY24" s="343"/>
      <c r="ALZ24" s="343"/>
      <c r="AMA24" s="343"/>
      <c r="AMB24" s="343"/>
      <c r="AMC24" s="343"/>
      <c r="AMD24" s="343"/>
      <c r="AME24" s="343"/>
      <c r="AMF24" s="343"/>
      <c r="AMG24" s="343"/>
      <c r="AMH24" s="343"/>
      <c r="AMI24" s="343"/>
      <c r="AMJ24" s="343"/>
      <c r="AMK24" s="343"/>
      <c r="AML24" s="343"/>
      <c r="AMM24" s="343"/>
      <c r="AMN24" s="343"/>
      <c r="AMO24" s="343"/>
      <c r="AMP24" s="343"/>
      <c r="AMQ24" s="343"/>
      <c r="AMR24" s="343"/>
      <c r="AMS24" s="343"/>
      <c r="AMT24" s="343"/>
      <c r="AMU24" s="343"/>
      <c r="AMV24" s="343"/>
      <c r="AMW24" s="343"/>
      <c r="AMX24" s="343"/>
      <c r="AMY24" s="343"/>
      <c r="AMZ24" s="343"/>
      <c r="ANA24" s="343"/>
      <c r="ANB24" s="343"/>
      <c r="ANC24" s="343"/>
      <c r="AND24" s="343"/>
      <c r="ANE24" s="343"/>
      <c r="ANF24" s="343"/>
      <c r="ANG24" s="343"/>
      <c r="ANH24" s="343"/>
      <c r="ANI24" s="343"/>
      <c r="ANJ24" s="343"/>
      <c r="ANK24" s="343"/>
      <c r="ANL24" s="343"/>
      <c r="ANM24" s="343"/>
      <c r="ANN24" s="343"/>
      <c r="ANO24" s="343"/>
      <c r="ANP24" s="343"/>
      <c r="ANQ24" s="343"/>
      <c r="ANR24" s="343"/>
      <c r="ANS24" s="343"/>
      <c r="ANT24" s="343"/>
      <c r="ANU24" s="343"/>
      <c r="ANV24" s="343"/>
      <c r="ANW24" s="343"/>
      <c r="ANX24" s="343"/>
      <c r="ANY24" s="343"/>
      <c r="ANZ24" s="343"/>
      <c r="AOA24" s="343"/>
      <c r="AOB24" s="343"/>
      <c r="AOC24" s="343"/>
      <c r="AOD24" s="343"/>
      <c r="AOE24" s="343"/>
      <c r="AOF24" s="343"/>
      <c r="AOG24" s="343"/>
      <c r="AOH24" s="343"/>
      <c r="AOI24" s="343"/>
      <c r="AOJ24" s="343"/>
      <c r="AOK24" s="343"/>
      <c r="AOL24" s="343"/>
      <c r="AOM24" s="343"/>
      <c r="AON24" s="343"/>
      <c r="AOO24" s="343"/>
      <c r="AOP24" s="343"/>
      <c r="AOQ24" s="343"/>
      <c r="AOR24" s="343"/>
      <c r="AOS24" s="343"/>
      <c r="AOT24" s="343"/>
      <c r="AOU24" s="343"/>
      <c r="AOV24" s="343"/>
      <c r="AOW24" s="343"/>
      <c r="AOX24" s="343"/>
      <c r="AOY24" s="343"/>
      <c r="AOZ24" s="343"/>
      <c r="APA24" s="343"/>
      <c r="APB24" s="343"/>
      <c r="APC24" s="343"/>
      <c r="APD24" s="343"/>
      <c r="APE24" s="343"/>
      <c r="APF24" s="343"/>
      <c r="APG24" s="343"/>
      <c r="APH24" s="343"/>
      <c r="API24" s="343"/>
      <c r="APJ24" s="343"/>
      <c r="APK24" s="343"/>
      <c r="APL24" s="343"/>
      <c r="APM24" s="343"/>
      <c r="APN24" s="343"/>
      <c r="APO24" s="343"/>
      <c r="APP24" s="343"/>
      <c r="APQ24" s="343"/>
      <c r="APR24" s="343"/>
      <c r="APS24" s="343"/>
      <c r="APT24" s="343"/>
      <c r="APU24" s="343"/>
      <c r="APV24" s="343"/>
      <c r="APW24" s="343"/>
      <c r="APX24" s="343"/>
      <c r="APY24" s="343"/>
      <c r="APZ24" s="343"/>
      <c r="AQA24" s="343"/>
      <c r="AQB24" s="343"/>
      <c r="AQC24" s="343"/>
      <c r="AQD24" s="343"/>
      <c r="AQE24" s="343"/>
      <c r="AQF24" s="343"/>
      <c r="AQG24" s="343"/>
      <c r="AQH24" s="343"/>
      <c r="AQI24" s="343"/>
      <c r="AQJ24" s="343"/>
      <c r="AQK24" s="343"/>
      <c r="AQL24" s="343"/>
      <c r="AQM24" s="343"/>
      <c r="AQN24" s="343"/>
      <c r="AQO24" s="343"/>
      <c r="AQP24" s="343"/>
      <c r="AQQ24" s="343"/>
      <c r="AQR24" s="343"/>
      <c r="AQS24" s="343"/>
      <c r="AQT24" s="343"/>
      <c r="AQU24" s="343"/>
      <c r="AQV24" s="343"/>
      <c r="AQW24" s="343"/>
      <c r="AQX24" s="343"/>
      <c r="AQY24" s="343"/>
      <c r="AQZ24" s="343"/>
      <c r="ARA24" s="343"/>
      <c r="ARB24" s="343"/>
      <c r="ARC24" s="343"/>
      <c r="ARD24" s="343"/>
      <c r="ARE24" s="343"/>
      <c r="ARF24" s="343"/>
      <c r="ARG24" s="343"/>
      <c r="ARH24" s="343"/>
      <c r="ARI24" s="343"/>
      <c r="ARJ24" s="343"/>
      <c r="ARK24" s="343"/>
      <c r="ARL24" s="343"/>
      <c r="ARM24" s="343"/>
      <c r="ARN24" s="343"/>
      <c r="ARO24" s="343"/>
      <c r="ARP24" s="343"/>
      <c r="ARQ24" s="343"/>
      <c r="ARR24" s="343"/>
      <c r="ARS24" s="343"/>
      <c r="ART24" s="343"/>
      <c r="ARU24" s="343"/>
      <c r="ARV24" s="343"/>
      <c r="ARW24" s="343"/>
      <c r="ARX24" s="343"/>
      <c r="ARY24" s="343"/>
      <c r="ARZ24" s="343"/>
      <c r="ASA24" s="343"/>
      <c r="ASB24" s="343"/>
      <c r="ASC24" s="343"/>
      <c r="ASD24" s="343"/>
      <c r="ASE24" s="343"/>
      <c r="ASF24" s="343"/>
      <c r="ASG24" s="343"/>
      <c r="ASH24" s="343"/>
      <c r="ASI24" s="343"/>
      <c r="ASJ24" s="343"/>
      <c r="ASK24" s="343"/>
      <c r="ASL24" s="343"/>
      <c r="ASM24" s="343"/>
      <c r="ASN24" s="343"/>
      <c r="ASO24" s="343"/>
      <c r="ASP24" s="343"/>
      <c r="ASQ24" s="343"/>
      <c r="ASR24" s="343"/>
      <c r="ASS24" s="343"/>
      <c r="AST24" s="343"/>
      <c r="ASU24" s="343"/>
      <c r="ASV24" s="343"/>
      <c r="ASW24" s="343"/>
      <c r="ASX24" s="343"/>
      <c r="ASY24" s="343"/>
      <c r="ASZ24" s="343"/>
      <c r="ATA24" s="343"/>
      <c r="ATB24" s="343"/>
      <c r="ATC24" s="343"/>
      <c r="ATD24" s="343"/>
      <c r="ATE24" s="343"/>
      <c r="ATF24" s="343"/>
      <c r="ATG24" s="343"/>
      <c r="ATH24" s="343"/>
      <c r="ATI24" s="343"/>
      <c r="ATJ24" s="343"/>
      <c r="ATK24" s="343"/>
      <c r="ATL24" s="343"/>
      <c r="ATM24" s="343"/>
      <c r="ATN24" s="343"/>
      <c r="ATO24" s="343"/>
      <c r="ATP24" s="343"/>
      <c r="ATQ24" s="343"/>
      <c r="ATR24" s="343"/>
      <c r="ATS24" s="343"/>
      <c r="ATT24" s="343"/>
      <c r="ATU24" s="343"/>
      <c r="ATV24" s="343"/>
      <c r="ATW24" s="343"/>
      <c r="ATX24" s="343"/>
      <c r="ATY24" s="343"/>
      <c r="ATZ24" s="343"/>
      <c r="AUA24" s="343"/>
      <c r="AUB24" s="343"/>
      <c r="AUC24" s="343"/>
      <c r="AUD24" s="343"/>
      <c r="AUE24" s="343"/>
      <c r="AUF24" s="343"/>
      <c r="AUG24" s="343"/>
      <c r="AUH24" s="343"/>
      <c r="AUI24" s="343"/>
      <c r="AUJ24" s="343"/>
      <c r="AUK24" s="343"/>
      <c r="AUL24" s="343"/>
      <c r="AUM24" s="343"/>
      <c r="AUN24" s="343"/>
      <c r="AUO24" s="343"/>
      <c r="AUP24" s="343"/>
      <c r="AUQ24" s="343"/>
      <c r="AUR24" s="343"/>
      <c r="AUS24" s="343"/>
      <c r="AUT24" s="343"/>
      <c r="AUU24" s="343"/>
      <c r="AUV24" s="343"/>
      <c r="AUW24" s="343"/>
      <c r="AUX24" s="343"/>
      <c r="AUY24" s="343"/>
      <c r="AUZ24" s="343"/>
      <c r="AVA24" s="343"/>
      <c r="AVB24" s="343"/>
      <c r="AVC24" s="343"/>
      <c r="AVD24" s="343"/>
      <c r="AVE24" s="343"/>
      <c r="AVF24" s="343"/>
      <c r="AVG24" s="343"/>
      <c r="AVH24" s="343"/>
      <c r="AVI24" s="343"/>
      <c r="AVJ24" s="343"/>
      <c r="AVK24" s="343"/>
      <c r="AVL24" s="343"/>
      <c r="AVM24" s="343"/>
      <c r="AVN24" s="343"/>
      <c r="AVO24" s="343"/>
      <c r="AVP24" s="343"/>
      <c r="AVQ24" s="343"/>
      <c r="AVR24" s="343"/>
      <c r="AVS24" s="343"/>
      <c r="AVT24" s="343"/>
      <c r="AVU24" s="343"/>
      <c r="AVV24" s="343"/>
      <c r="AVW24" s="343"/>
      <c r="AVX24" s="343"/>
      <c r="AVY24" s="343"/>
      <c r="AVZ24" s="343"/>
      <c r="AWA24" s="343"/>
      <c r="AWB24" s="343"/>
      <c r="AWC24" s="343"/>
      <c r="AWD24" s="343"/>
      <c r="AWE24" s="343"/>
      <c r="AWF24" s="343"/>
      <c r="AWG24" s="343"/>
      <c r="AWH24" s="343"/>
      <c r="AWI24" s="343"/>
      <c r="AWJ24" s="343"/>
      <c r="AWK24" s="343"/>
      <c r="AWL24" s="343"/>
      <c r="AWM24" s="343"/>
      <c r="AWN24" s="343"/>
      <c r="AWO24" s="343"/>
      <c r="AWP24" s="343"/>
      <c r="AWQ24" s="343"/>
      <c r="AWR24" s="343"/>
      <c r="AWS24" s="343"/>
      <c r="AWT24" s="343"/>
      <c r="AWU24" s="343"/>
      <c r="AWV24" s="343"/>
      <c r="AWW24" s="343"/>
      <c r="AWX24" s="343"/>
      <c r="AWY24" s="343"/>
      <c r="AWZ24" s="343"/>
      <c r="AXA24" s="343"/>
      <c r="AXB24" s="343"/>
      <c r="AXC24" s="343"/>
      <c r="AXD24" s="343"/>
      <c r="AXE24" s="343"/>
      <c r="AXF24" s="343"/>
      <c r="AXG24" s="343"/>
      <c r="AXH24" s="343"/>
      <c r="AXI24" s="343"/>
      <c r="AXJ24" s="343"/>
      <c r="AXK24" s="343"/>
      <c r="AXL24" s="343"/>
      <c r="AXM24" s="343"/>
      <c r="AXN24" s="343"/>
      <c r="AXO24" s="343"/>
      <c r="AXP24" s="343"/>
      <c r="AXQ24" s="343"/>
      <c r="AXR24" s="343"/>
      <c r="AXS24" s="343"/>
      <c r="AXT24" s="343"/>
      <c r="AXU24" s="343"/>
      <c r="AXV24" s="343"/>
      <c r="AXW24" s="343"/>
      <c r="AXX24" s="343"/>
      <c r="AXY24" s="343"/>
      <c r="AXZ24" s="343"/>
      <c r="AYA24" s="343"/>
      <c r="AYB24" s="343"/>
      <c r="AYC24" s="343"/>
      <c r="AYD24" s="343"/>
      <c r="AYE24" s="343"/>
      <c r="AYF24" s="343"/>
      <c r="AYG24" s="343"/>
      <c r="AYH24" s="343"/>
      <c r="AYI24" s="343"/>
      <c r="AYJ24" s="343"/>
      <c r="AYK24" s="343"/>
      <c r="AYL24" s="343"/>
      <c r="AYM24" s="343"/>
      <c r="AYN24" s="343"/>
      <c r="AYO24" s="343"/>
      <c r="AYP24" s="343"/>
      <c r="AYQ24" s="343"/>
      <c r="AYR24" s="343"/>
      <c r="AYS24" s="343"/>
      <c r="AYT24" s="343"/>
      <c r="AYU24" s="343"/>
      <c r="AYV24" s="343"/>
      <c r="AYW24" s="343"/>
      <c r="AYX24" s="343"/>
      <c r="AYY24" s="343"/>
      <c r="AYZ24" s="343"/>
      <c r="AZA24" s="343"/>
      <c r="AZB24" s="343"/>
      <c r="AZC24" s="343"/>
      <c r="AZD24" s="343"/>
      <c r="AZE24" s="343"/>
      <c r="AZF24" s="343"/>
      <c r="AZG24" s="343"/>
      <c r="AZH24" s="343"/>
      <c r="AZI24" s="343"/>
      <c r="AZJ24" s="343"/>
      <c r="AZK24" s="343"/>
      <c r="AZL24" s="343"/>
      <c r="AZM24" s="343"/>
      <c r="AZN24" s="343"/>
      <c r="AZO24" s="343"/>
      <c r="AZP24" s="343"/>
      <c r="AZQ24" s="343"/>
      <c r="AZR24" s="343"/>
      <c r="AZS24" s="343"/>
      <c r="AZT24" s="343"/>
      <c r="AZU24" s="343"/>
      <c r="AZV24" s="343"/>
      <c r="AZW24" s="343"/>
      <c r="AZX24" s="343"/>
      <c r="AZY24" s="343"/>
      <c r="AZZ24" s="343"/>
      <c r="BAA24" s="343"/>
      <c r="BAB24" s="343"/>
      <c r="BAC24" s="343"/>
      <c r="BAD24" s="343"/>
      <c r="BAE24" s="343"/>
      <c r="BAF24" s="343"/>
      <c r="BAG24" s="343"/>
      <c r="BAH24" s="343"/>
      <c r="BAI24" s="343"/>
      <c r="BAJ24" s="343"/>
      <c r="BAK24" s="343"/>
      <c r="BAL24" s="343"/>
      <c r="BAM24" s="343"/>
      <c r="BAN24" s="343"/>
      <c r="BAO24" s="343"/>
      <c r="BAP24" s="343"/>
      <c r="BAQ24" s="343"/>
      <c r="BAR24" s="343"/>
      <c r="BAS24" s="343"/>
      <c r="BAT24" s="343"/>
      <c r="BAU24" s="343"/>
      <c r="BAV24" s="343"/>
      <c r="BAW24" s="343"/>
      <c r="BAX24" s="343"/>
      <c r="BAY24" s="343"/>
      <c r="BAZ24" s="343"/>
      <c r="BBA24" s="343"/>
      <c r="BBB24" s="343"/>
      <c r="BBC24" s="343"/>
      <c r="BBD24" s="343"/>
      <c r="BBE24" s="343"/>
      <c r="BBF24" s="343"/>
      <c r="BBG24" s="343"/>
      <c r="BBH24" s="343"/>
      <c r="BBI24" s="343"/>
      <c r="BBJ24" s="343"/>
      <c r="BBK24" s="343"/>
      <c r="BBL24" s="343"/>
      <c r="BBM24" s="343"/>
      <c r="BBN24" s="343"/>
      <c r="BBO24" s="343"/>
      <c r="BBP24" s="343"/>
      <c r="BBQ24" s="343"/>
      <c r="BBR24" s="343"/>
      <c r="BBS24" s="343"/>
      <c r="BBT24" s="343"/>
      <c r="BBU24" s="343"/>
      <c r="BBV24" s="343"/>
      <c r="BBW24" s="343"/>
      <c r="BBX24" s="343"/>
      <c r="BBY24" s="343"/>
      <c r="BBZ24" s="343"/>
      <c r="BCA24" s="343"/>
      <c r="BCB24" s="343"/>
      <c r="BCC24" s="343"/>
      <c r="BCD24" s="343"/>
      <c r="BCE24" s="343"/>
      <c r="BCF24" s="343"/>
      <c r="BCG24" s="343"/>
      <c r="BCH24" s="343"/>
      <c r="BCI24" s="343"/>
      <c r="BCJ24" s="343"/>
      <c r="BCK24" s="343"/>
      <c r="BCL24" s="343"/>
      <c r="BCM24" s="343"/>
      <c r="BCN24" s="343"/>
      <c r="BCO24" s="343"/>
      <c r="BCP24" s="343"/>
      <c r="BCQ24" s="343"/>
      <c r="BCR24" s="343"/>
      <c r="BCS24" s="343"/>
      <c r="BCT24" s="343"/>
      <c r="BCU24" s="343"/>
      <c r="BCV24" s="343"/>
      <c r="BCW24" s="343"/>
      <c r="BCX24" s="343"/>
      <c r="BCY24" s="343"/>
      <c r="BCZ24" s="343"/>
      <c r="BDA24" s="343"/>
      <c r="BDB24" s="343"/>
      <c r="BDC24" s="343"/>
      <c r="BDD24" s="343"/>
      <c r="BDE24" s="343"/>
      <c r="BDF24" s="343"/>
      <c r="BDG24" s="343"/>
      <c r="BDH24" s="343"/>
      <c r="BDI24" s="343"/>
      <c r="BDJ24" s="343"/>
      <c r="BDK24" s="343"/>
      <c r="BDL24" s="343"/>
      <c r="BDM24" s="343"/>
      <c r="BDN24" s="343"/>
      <c r="BDO24" s="343"/>
      <c r="BDP24" s="343"/>
      <c r="BDQ24" s="343"/>
      <c r="BDR24" s="343"/>
      <c r="BDS24" s="343"/>
      <c r="BDT24" s="343"/>
      <c r="BDU24" s="343"/>
      <c r="BDV24" s="343"/>
      <c r="BDW24" s="343"/>
      <c r="BDX24" s="343"/>
      <c r="BDY24" s="343"/>
      <c r="BDZ24" s="343"/>
      <c r="BEA24" s="343"/>
      <c r="BEB24" s="343"/>
      <c r="BEC24" s="343"/>
      <c r="BED24" s="343"/>
      <c r="BEE24" s="343"/>
      <c r="BEF24" s="343"/>
      <c r="BEG24" s="343"/>
      <c r="BEH24" s="343"/>
      <c r="BEI24" s="343"/>
      <c r="BEJ24" s="343"/>
      <c r="BEK24" s="343"/>
      <c r="BEL24" s="343"/>
      <c r="BEM24" s="343"/>
      <c r="BEN24" s="343"/>
      <c r="BEO24" s="343"/>
      <c r="BEP24" s="343"/>
      <c r="BEQ24" s="343"/>
      <c r="BER24" s="343"/>
      <c r="BES24" s="343"/>
      <c r="BET24" s="343"/>
      <c r="BEU24" s="343"/>
      <c r="BEV24" s="343"/>
      <c r="BEW24" s="343"/>
      <c r="BEX24" s="343"/>
      <c r="BEY24" s="343"/>
      <c r="BEZ24" s="343"/>
      <c r="BFA24" s="343"/>
      <c r="BFB24" s="343"/>
      <c r="BFC24" s="343"/>
      <c r="BFD24" s="343"/>
      <c r="BFE24" s="343"/>
      <c r="BFF24" s="343"/>
      <c r="BFG24" s="343"/>
      <c r="BFH24" s="343"/>
      <c r="BFI24" s="343"/>
      <c r="BFJ24" s="343"/>
      <c r="BFK24" s="343"/>
      <c r="BFL24" s="343"/>
      <c r="BFM24" s="343"/>
      <c r="BFN24" s="343"/>
      <c r="BFO24" s="343"/>
      <c r="BFP24" s="343"/>
      <c r="BFQ24" s="343"/>
      <c r="BFR24" s="343"/>
      <c r="BFS24" s="343"/>
      <c r="BFT24" s="343"/>
      <c r="BFU24" s="343"/>
      <c r="BFV24" s="343"/>
      <c r="BFW24" s="343"/>
      <c r="BFX24" s="343"/>
      <c r="BFY24" s="343"/>
      <c r="BFZ24" s="343"/>
      <c r="BGA24" s="343"/>
      <c r="BGB24" s="343"/>
      <c r="BGC24" s="343"/>
      <c r="BGD24" s="343"/>
      <c r="BGE24" s="343"/>
      <c r="BGF24" s="343"/>
      <c r="BGG24" s="343"/>
      <c r="BGH24" s="343"/>
      <c r="BGI24" s="343"/>
      <c r="BGJ24" s="343"/>
      <c r="BGK24" s="343"/>
      <c r="BGL24" s="343"/>
      <c r="BGM24" s="343"/>
      <c r="BGN24" s="343"/>
      <c r="BGO24" s="343"/>
      <c r="BGP24" s="343"/>
      <c r="BGQ24" s="343"/>
      <c r="BGR24" s="343"/>
      <c r="BGS24" s="343"/>
      <c r="BGT24" s="343"/>
      <c r="BGU24" s="343"/>
      <c r="BGV24" s="343"/>
      <c r="BGW24" s="343"/>
      <c r="BGX24" s="343"/>
      <c r="BGY24" s="343"/>
      <c r="BGZ24" s="343"/>
      <c r="BHA24" s="343"/>
      <c r="BHB24" s="343"/>
      <c r="BHC24" s="343"/>
      <c r="BHD24" s="343"/>
      <c r="BHE24" s="343"/>
      <c r="BHF24" s="343"/>
      <c r="BHG24" s="343"/>
      <c r="BHH24" s="343"/>
      <c r="BHI24" s="343"/>
      <c r="BHJ24" s="343"/>
      <c r="BHK24" s="343"/>
      <c r="BHL24" s="343"/>
      <c r="BHM24" s="343"/>
      <c r="BHN24" s="343"/>
      <c r="BHO24" s="343"/>
      <c r="BHP24" s="343"/>
      <c r="BHQ24" s="343"/>
      <c r="BHR24" s="343"/>
      <c r="BHS24" s="343"/>
      <c r="BHT24" s="343"/>
      <c r="BHU24" s="343"/>
      <c r="BHV24" s="343"/>
      <c r="BHW24" s="343"/>
      <c r="BHX24" s="343"/>
      <c r="BHY24" s="343"/>
      <c r="BHZ24" s="343"/>
      <c r="BIA24" s="343"/>
      <c r="BIB24" s="343"/>
      <c r="BIC24" s="343"/>
      <c r="BID24" s="343"/>
      <c r="BIE24" s="343"/>
      <c r="BIF24" s="343"/>
      <c r="BIG24" s="343"/>
      <c r="BIH24" s="343"/>
      <c r="BII24" s="343"/>
      <c r="BIJ24" s="343"/>
      <c r="BIK24" s="343"/>
      <c r="BIL24" s="343"/>
      <c r="BIM24" s="343"/>
      <c r="BIN24" s="343"/>
      <c r="BIO24" s="343"/>
      <c r="BIP24" s="343"/>
      <c r="BIQ24" s="343"/>
      <c r="BIR24" s="343"/>
      <c r="BIS24" s="343"/>
      <c r="BIT24" s="343"/>
      <c r="BIU24" s="343"/>
      <c r="BIV24" s="343"/>
      <c r="BIW24" s="343"/>
      <c r="BIX24" s="343"/>
      <c r="BIY24" s="343"/>
      <c r="BIZ24" s="343"/>
      <c r="BJA24" s="343"/>
      <c r="BJB24" s="343"/>
      <c r="BJC24" s="343"/>
      <c r="BJD24" s="343"/>
      <c r="BJE24" s="343"/>
      <c r="BJF24" s="343"/>
      <c r="BJG24" s="343"/>
      <c r="BJH24" s="343"/>
      <c r="BJI24" s="343"/>
      <c r="BJJ24" s="343"/>
      <c r="BJK24" s="343"/>
      <c r="BJL24" s="343"/>
      <c r="BJM24" s="343"/>
      <c r="BJN24" s="343"/>
      <c r="BJO24" s="343"/>
      <c r="BJP24" s="343"/>
      <c r="BJQ24" s="343"/>
      <c r="BJR24" s="343"/>
      <c r="BJS24" s="343"/>
      <c r="BJT24" s="343"/>
      <c r="BJU24" s="343"/>
      <c r="BJV24" s="343"/>
      <c r="BJW24" s="343"/>
      <c r="BJX24" s="343"/>
      <c r="BJY24" s="343"/>
      <c r="BJZ24" s="343"/>
      <c r="BKA24" s="343"/>
      <c r="BKB24" s="343"/>
      <c r="BKC24" s="343"/>
      <c r="BKD24" s="343"/>
      <c r="BKE24" s="343"/>
      <c r="BKF24" s="343"/>
      <c r="BKG24" s="343"/>
      <c r="BKH24" s="343"/>
      <c r="BKI24" s="343"/>
      <c r="BKJ24" s="343"/>
      <c r="BKK24" s="343"/>
      <c r="BKL24" s="343"/>
      <c r="BKM24" s="343"/>
      <c r="BKN24" s="343"/>
      <c r="BKO24" s="343"/>
      <c r="BKP24" s="343"/>
      <c r="BKQ24" s="343"/>
      <c r="BKR24" s="343"/>
      <c r="BKS24" s="343"/>
      <c r="BKT24" s="343"/>
      <c r="BKU24" s="343"/>
      <c r="BKV24" s="343"/>
      <c r="BKW24" s="343"/>
      <c r="BKX24" s="343"/>
      <c r="BKY24" s="343"/>
      <c r="BKZ24" s="343"/>
      <c r="BLA24" s="343"/>
      <c r="BLB24" s="343"/>
      <c r="BLC24" s="343"/>
      <c r="BLD24" s="343"/>
      <c r="BLE24" s="343"/>
      <c r="BLF24" s="343"/>
      <c r="BLG24" s="343"/>
      <c r="BLH24" s="343"/>
      <c r="BLI24" s="343"/>
      <c r="BLJ24" s="343"/>
      <c r="BLK24" s="343"/>
      <c r="BLL24" s="343"/>
      <c r="BLM24" s="343"/>
      <c r="BLN24" s="343"/>
      <c r="BLO24" s="343"/>
      <c r="BLP24" s="343"/>
      <c r="BLQ24" s="343"/>
      <c r="BLR24" s="343"/>
      <c r="BLS24" s="343"/>
      <c r="BLT24" s="343"/>
      <c r="BLU24" s="343"/>
      <c r="BLV24" s="343"/>
      <c r="BLW24" s="343"/>
      <c r="BLX24" s="343"/>
      <c r="BLY24" s="343"/>
      <c r="BLZ24" s="343"/>
      <c r="BMA24" s="343"/>
      <c r="BMB24" s="343"/>
      <c r="BMC24" s="343"/>
      <c r="BMD24" s="343"/>
      <c r="BME24" s="343"/>
      <c r="BMF24" s="343"/>
      <c r="BMG24" s="343"/>
      <c r="BMH24" s="343"/>
      <c r="BMI24" s="343"/>
      <c r="BMJ24" s="343"/>
      <c r="BMK24" s="343"/>
      <c r="BML24" s="343"/>
      <c r="BMM24" s="343"/>
      <c r="BMN24" s="343"/>
      <c r="BMO24" s="343"/>
      <c r="BMP24" s="343"/>
      <c r="BMQ24" s="343"/>
      <c r="BMR24" s="343"/>
      <c r="BMS24" s="343"/>
      <c r="BMT24" s="343"/>
      <c r="BMU24" s="343"/>
      <c r="BMV24" s="343"/>
      <c r="BMW24" s="343"/>
      <c r="BMX24" s="343"/>
      <c r="BMY24" s="343"/>
      <c r="BMZ24" s="343"/>
      <c r="BNA24" s="343"/>
      <c r="BNB24" s="343"/>
      <c r="BNC24" s="343"/>
      <c r="BND24" s="343"/>
      <c r="BNE24" s="343"/>
      <c r="BNF24" s="343"/>
      <c r="BNG24" s="343"/>
      <c r="BNH24" s="343"/>
      <c r="BNI24" s="343"/>
      <c r="BNJ24" s="343"/>
      <c r="BNK24" s="343"/>
      <c r="BNL24" s="343"/>
      <c r="BNM24" s="343"/>
      <c r="BNN24" s="343"/>
      <c r="BNO24" s="343"/>
      <c r="BNP24" s="343"/>
      <c r="BNQ24" s="343"/>
      <c r="BNR24" s="343"/>
      <c r="BNS24" s="343"/>
      <c r="BNT24" s="343"/>
      <c r="BNU24" s="343"/>
      <c r="BNV24" s="343"/>
      <c r="BNW24" s="343"/>
      <c r="BNX24" s="343"/>
      <c r="BNY24" s="343"/>
      <c r="BNZ24" s="343"/>
      <c r="BOA24" s="343"/>
      <c r="BOB24" s="343"/>
      <c r="BOC24" s="343"/>
      <c r="BOD24" s="343"/>
      <c r="BOE24" s="343"/>
      <c r="BOF24" s="343"/>
      <c r="BOG24" s="343"/>
      <c r="BOH24" s="343"/>
      <c r="BOI24" s="343"/>
      <c r="BOJ24" s="343"/>
      <c r="BOK24" s="343"/>
      <c r="BOL24" s="343"/>
      <c r="BOM24" s="343"/>
      <c r="BON24" s="343"/>
      <c r="BOO24" s="343"/>
      <c r="BOP24" s="343"/>
      <c r="BOQ24" s="343"/>
      <c r="BOR24" s="343"/>
      <c r="BOS24" s="343"/>
      <c r="BOT24" s="343"/>
      <c r="BOU24" s="343"/>
      <c r="BOV24" s="343"/>
      <c r="BOW24" s="343"/>
      <c r="BOX24" s="343"/>
      <c r="BOY24" s="343"/>
      <c r="BOZ24" s="343"/>
      <c r="BPA24" s="343"/>
      <c r="BPB24" s="343"/>
      <c r="BPC24" s="343"/>
      <c r="BPD24" s="343"/>
      <c r="BPE24" s="343"/>
      <c r="BPF24" s="343"/>
      <c r="BPG24" s="343"/>
      <c r="BPH24" s="343"/>
      <c r="BPI24" s="343"/>
      <c r="BPJ24" s="343"/>
      <c r="BPK24" s="343"/>
      <c r="BPL24" s="343"/>
      <c r="BPM24" s="343"/>
      <c r="BPN24" s="343"/>
      <c r="BPO24" s="343"/>
      <c r="BPP24" s="343"/>
      <c r="BPQ24" s="343"/>
      <c r="BPR24" s="343"/>
      <c r="BPS24" s="343"/>
      <c r="BPT24" s="343"/>
      <c r="BPU24" s="343"/>
      <c r="BPV24" s="343"/>
      <c r="BPW24" s="343"/>
      <c r="BPX24" s="343"/>
      <c r="BPY24" s="343"/>
      <c r="BPZ24" s="343"/>
      <c r="BQA24" s="343"/>
      <c r="BQB24" s="343"/>
      <c r="BQC24" s="343"/>
      <c r="BQD24" s="343"/>
      <c r="BQE24" s="343"/>
      <c r="BQF24" s="343"/>
      <c r="BQG24" s="343"/>
      <c r="BQH24" s="343"/>
      <c r="BQI24" s="343"/>
      <c r="BQJ24" s="343"/>
      <c r="BQK24" s="343"/>
      <c r="BQL24" s="343"/>
      <c r="BQM24" s="343"/>
      <c r="BQN24" s="343"/>
      <c r="BQO24" s="343"/>
      <c r="BQP24" s="343"/>
      <c r="BQQ24" s="343"/>
      <c r="BQR24" s="343"/>
      <c r="BQS24" s="343"/>
      <c r="BQT24" s="343"/>
      <c r="BQU24" s="343"/>
      <c r="BQV24" s="343"/>
      <c r="BQW24" s="343"/>
      <c r="BQX24" s="343"/>
      <c r="BQY24" s="343"/>
      <c r="BQZ24" s="343"/>
      <c r="BRA24" s="343"/>
      <c r="BRB24" s="343"/>
      <c r="BRC24" s="343"/>
      <c r="BRD24" s="343"/>
      <c r="BRE24" s="343"/>
      <c r="BRF24" s="343"/>
      <c r="BRG24" s="343"/>
      <c r="BRH24" s="343"/>
      <c r="BRI24" s="343"/>
      <c r="BRJ24" s="343"/>
      <c r="BRK24" s="343"/>
      <c r="BRL24" s="343"/>
      <c r="BRM24" s="343"/>
      <c r="BRN24" s="343"/>
      <c r="BRO24" s="343"/>
      <c r="BRP24" s="343"/>
      <c r="BRQ24" s="343"/>
      <c r="BRR24" s="343"/>
      <c r="BRS24" s="343"/>
      <c r="BRT24" s="343"/>
      <c r="BRU24" s="343"/>
      <c r="BRV24" s="343"/>
      <c r="BRW24" s="343"/>
      <c r="BRX24" s="343"/>
      <c r="BRY24" s="343"/>
      <c r="BRZ24" s="343"/>
      <c r="BSA24" s="343"/>
      <c r="BSB24" s="343"/>
      <c r="BSC24" s="343"/>
      <c r="BSD24" s="343"/>
      <c r="BSE24" s="343"/>
      <c r="BSF24" s="343"/>
      <c r="BSG24" s="343"/>
      <c r="BSH24" s="343"/>
      <c r="BSI24" s="343"/>
      <c r="BSJ24" s="343"/>
      <c r="BSK24" s="343"/>
      <c r="BSL24" s="343"/>
      <c r="BSM24" s="343"/>
      <c r="BSN24" s="343"/>
      <c r="BSO24" s="343"/>
      <c r="BSP24" s="343"/>
      <c r="BSQ24" s="343"/>
      <c r="BSR24" s="343"/>
      <c r="BSS24" s="343"/>
      <c r="BST24" s="343"/>
      <c r="BSU24" s="343"/>
      <c r="BSV24" s="343"/>
      <c r="BSW24" s="343"/>
      <c r="BSX24" s="343"/>
      <c r="BSY24" s="343"/>
      <c r="BSZ24" s="343"/>
      <c r="BTA24" s="343"/>
      <c r="BTB24" s="343"/>
      <c r="BTC24" s="343"/>
      <c r="BTD24" s="343"/>
      <c r="BTE24" s="343"/>
      <c r="BTF24" s="343"/>
      <c r="BTG24" s="343"/>
      <c r="BTH24" s="343"/>
      <c r="BTI24" s="343"/>
      <c r="BTJ24" s="343"/>
      <c r="BTK24" s="343"/>
      <c r="BTL24" s="343"/>
      <c r="BTM24" s="343"/>
      <c r="BTN24" s="343"/>
      <c r="BTO24" s="343"/>
      <c r="BTP24" s="343"/>
      <c r="BTQ24" s="343"/>
      <c r="BTR24" s="343"/>
      <c r="BTS24" s="343"/>
      <c r="BTT24" s="343"/>
      <c r="BTU24" s="343"/>
      <c r="BTV24" s="343"/>
      <c r="BTW24" s="343"/>
      <c r="BTX24" s="343"/>
      <c r="BTY24" s="343"/>
      <c r="BTZ24" s="343"/>
      <c r="BUA24" s="343"/>
      <c r="BUB24" s="343"/>
      <c r="BUC24" s="343"/>
      <c r="BUD24" s="343"/>
      <c r="BUE24" s="343"/>
      <c r="BUF24" s="343"/>
      <c r="BUG24" s="343"/>
      <c r="BUH24" s="343"/>
      <c r="BUI24" s="343"/>
      <c r="BUJ24" s="343"/>
      <c r="BUK24" s="343"/>
      <c r="BUL24" s="343"/>
      <c r="BUM24" s="343"/>
      <c r="BUN24" s="343"/>
      <c r="BUO24" s="343"/>
      <c r="BUP24" s="343"/>
      <c r="BUQ24" s="343"/>
      <c r="BUR24" s="343"/>
      <c r="BUS24" s="343"/>
      <c r="BUT24" s="343"/>
      <c r="BUU24" s="343"/>
      <c r="BUV24" s="343"/>
      <c r="BUW24" s="343"/>
      <c r="BUX24" s="343"/>
      <c r="BUY24" s="343"/>
      <c r="BUZ24" s="343"/>
      <c r="BVA24" s="343"/>
      <c r="BVB24" s="343"/>
      <c r="BVC24" s="343"/>
      <c r="BVD24" s="343"/>
      <c r="BVE24" s="343"/>
      <c r="BVF24" s="343"/>
      <c r="BVG24" s="343"/>
      <c r="BVH24" s="343"/>
      <c r="BVI24" s="343"/>
      <c r="BVJ24" s="343"/>
      <c r="BVK24" s="343"/>
      <c r="BVL24" s="343"/>
      <c r="BVM24" s="343"/>
      <c r="BVN24" s="343"/>
      <c r="BVO24" s="343"/>
      <c r="BVP24" s="343"/>
      <c r="BVQ24" s="343"/>
      <c r="BVR24" s="343"/>
      <c r="BVS24" s="343"/>
      <c r="BVT24" s="343"/>
      <c r="BVU24" s="343"/>
      <c r="BVV24" s="343"/>
      <c r="BVW24" s="343"/>
      <c r="BVX24" s="343"/>
      <c r="BVY24" s="343"/>
      <c r="BVZ24" s="343"/>
      <c r="BWA24" s="343"/>
      <c r="BWB24" s="343"/>
      <c r="BWC24" s="343"/>
      <c r="BWD24" s="343"/>
      <c r="BWE24" s="343"/>
      <c r="BWF24" s="343"/>
      <c r="BWG24" s="343"/>
      <c r="BWH24" s="343"/>
      <c r="BWI24" s="343"/>
      <c r="BWJ24" s="343"/>
      <c r="BWK24" s="343"/>
      <c r="BWL24" s="343"/>
      <c r="BWM24" s="343"/>
      <c r="BWN24" s="343"/>
      <c r="BWO24" s="343"/>
      <c r="BWP24" s="343"/>
      <c r="BWQ24" s="343"/>
      <c r="BWR24" s="343"/>
      <c r="BWS24" s="343"/>
      <c r="BWT24" s="343"/>
      <c r="BWU24" s="343"/>
      <c r="BWV24" s="343"/>
      <c r="BWW24" s="343"/>
      <c r="BWX24" s="343"/>
      <c r="BWY24" s="343"/>
      <c r="BWZ24" s="343"/>
      <c r="BXA24" s="343"/>
      <c r="BXB24" s="343"/>
      <c r="BXC24" s="343"/>
      <c r="BXD24" s="343"/>
      <c r="BXE24" s="343"/>
      <c r="BXF24" s="343"/>
      <c r="BXG24" s="343"/>
      <c r="BXH24" s="343"/>
      <c r="BXI24" s="343"/>
      <c r="BXJ24" s="343"/>
      <c r="BXK24" s="343"/>
      <c r="BXL24" s="343"/>
      <c r="BXM24" s="343"/>
      <c r="BXN24" s="343"/>
      <c r="BXO24" s="343"/>
      <c r="BXP24" s="343"/>
      <c r="BXQ24" s="343"/>
      <c r="BXR24" s="343"/>
      <c r="BXS24" s="343"/>
      <c r="BXT24" s="343"/>
      <c r="BXU24" s="343"/>
      <c r="BXV24" s="343"/>
      <c r="BXW24" s="343"/>
      <c r="BXX24" s="343"/>
      <c r="BXY24" s="343"/>
      <c r="BXZ24" s="343"/>
      <c r="BYA24" s="343"/>
      <c r="BYB24" s="343"/>
      <c r="BYC24" s="343"/>
      <c r="BYD24" s="343"/>
      <c r="BYE24" s="343"/>
      <c r="BYF24" s="343"/>
      <c r="BYG24" s="343"/>
      <c r="BYH24" s="343"/>
      <c r="BYI24" s="343"/>
      <c r="BYJ24" s="343"/>
      <c r="BYK24" s="343"/>
      <c r="BYL24" s="343"/>
      <c r="BYM24" s="343"/>
      <c r="BYN24" s="343"/>
      <c r="BYO24" s="343"/>
      <c r="BYP24" s="343"/>
      <c r="BYQ24" s="343"/>
      <c r="BYR24" s="343"/>
      <c r="BYS24" s="343"/>
      <c r="BYT24" s="343"/>
      <c r="BYU24" s="343"/>
      <c r="BYV24" s="343"/>
      <c r="BYW24" s="343"/>
      <c r="BYX24" s="343"/>
      <c r="BYY24" s="343"/>
      <c r="BYZ24" s="343"/>
      <c r="BZA24" s="343"/>
      <c r="BZB24" s="343"/>
      <c r="BZC24" s="343"/>
      <c r="BZD24" s="343"/>
      <c r="BZE24" s="343"/>
      <c r="BZF24" s="343"/>
      <c r="BZG24" s="343"/>
      <c r="BZH24" s="343"/>
      <c r="BZI24" s="343"/>
      <c r="BZJ24" s="343"/>
      <c r="BZK24" s="343"/>
      <c r="BZL24" s="343"/>
      <c r="BZM24" s="343"/>
      <c r="BZN24" s="343"/>
      <c r="BZO24" s="343"/>
      <c r="BZP24" s="343"/>
      <c r="BZQ24" s="343"/>
      <c r="BZR24" s="343"/>
      <c r="BZS24" s="343"/>
      <c r="BZT24" s="343"/>
      <c r="BZU24" s="343"/>
      <c r="BZV24" s="343"/>
      <c r="BZW24" s="343"/>
      <c r="BZX24" s="343"/>
      <c r="BZY24" s="343"/>
      <c r="BZZ24" s="343"/>
      <c r="CAA24" s="343"/>
      <c r="CAB24" s="343"/>
      <c r="CAC24" s="343"/>
      <c r="CAD24" s="343"/>
      <c r="CAE24" s="343"/>
      <c r="CAF24" s="343"/>
      <c r="CAG24" s="343"/>
      <c r="CAH24" s="343"/>
      <c r="CAI24" s="343"/>
      <c r="CAJ24" s="343"/>
      <c r="CAK24" s="343"/>
      <c r="CAL24" s="343"/>
      <c r="CAM24" s="343"/>
      <c r="CAN24" s="343"/>
      <c r="CAO24" s="343"/>
      <c r="CAP24" s="343"/>
      <c r="CAQ24" s="343"/>
      <c r="CAR24" s="343"/>
      <c r="CAS24" s="343"/>
      <c r="CAT24" s="343"/>
      <c r="CAU24" s="343"/>
      <c r="CAV24" s="343"/>
      <c r="CAW24" s="343"/>
      <c r="CAX24" s="343"/>
      <c r="CAY24" s="343"/>
      <c r="CAZ24" s="343"/>
      <c r="CBA24" s="343"/>
      <c r="CBB24" s="343"/>
      <c r="CBC24" s="343"/>
      <c r="CBD24" s="343"/>
      <c r="CBE24" s="343"/>
      <c r="CBF24" s="343"/>
      <c r="CBG24" s="343"/>
      <c r="CBH24" s="343"/>
      <c r="CBI24" s="343"/>
      <c r="CBJ24" s="343"/>
      <c r="CBK24" s="343"/>
      <c r="CBL24" s="343"/>
      <c r="CBM24" s="343"/>
      <c r="CBN24" s="343"/>
      <c r="CBO24" s="343"/>
      <c r="CBP24" s="343"/>
      <c r="CBQ24" s="343"/>
      <c r="CBR24" s="343"/>
      <c r="CBS24" s="343"/>
      <c r="CBT24" s="343"/>
      <c r="CBU24" s="343"/>
      <c r="CBV24" s="343"/>
      <c r="CBW24" s="343"/>
      <c r="CBX24" s="343"/>
      <c r="CBY24" s="343"/>
      <c r="CBZ24" s="343"/>
      <c r="CCA24" s="343"/>
      <c r="CCB24" s="343"/>
      <c r="CCC24" s="343"/>
      <c r="CCD24" s="343"/>
      <c r="CCE24" s="343"/>
      <c r="CCF24" s="343"/>
      <c r="CCG24" s="343"/>
      <c r="CCH24" s="343"/>
      <c r="CCI24" s="343"/>
      <c r="CCJ24" s="343"/>
      <c r="CCK24" s="343"/>
      <c r="CCL24" s="343"/>
      <c r="CCM24" s="343"/>
      <c r="CCN24" s="343"/>
      <c r="CCO24" s="343"/>
      <c r="CCP24" s="343"/>
      <c r="CCQ24" s="343"/>
      <c r="CCR24" s="343"/>
      <c r="CCS24" s="343"/>
      <c r="CCT24" s="343"/>
      <c r="CCU24" s="343"/>
      <c r="CCV24" s="343"/>
      <c r="CCW24" s="343"/>
      <c r="CCX24" s="343"/>
      <c r="CCY24" s="343"/>
      <c r="CCZ24" s="343"/>
      <c r="CDA24" s="343"/>
      <c r="CDB24" s="343"/>
      <c r="CDC24" s="343"/>
      <c r="CDD24" s="343"/>
      <c r="CDE24" s="343"/>
      <c r="CDF24" s="343"/>
      <c r="CDG24" s="343"/>
      <c r="CDH24" s="343"/>
      <c r="CDI24" s="343"/>
      <c r="CDJ24" s="343"/>
      <c r="CDK24" s="343"/>
      <c r="CDL24" s="343"/>
      <c r="CDM24" s="343"/>
      <c r="CDN24" s="343"/>
      <c r="CDO24" s="343"/>
      <c r="CDP24" s="343"/>
      <c r="CDQ24" s="343"/>
      <c r="CDR24" s="343"/>
      <c r="CDS24" s="343"/>
      <c r="CDT24" s="343"/>
      <c r="CDU24" s="343"/>
      <c r="CDV24" s="343"/>
      <c r="CDW24" s="343"/>
      <c r="CDX24" s="343"/>
      <c r="CDY24" s="343"/>
      <c r="CDZ24" s="343"/>
      <c r="CEA24" s="343"/>
      <c r="CEB24" s="343"/>
      <c r="CEC24" s="343"/>
      <c r="CED24" s="343"/>
      <c r="CEE24" s="343"/>
      <c r="CEF24" s="343"/>
      <c r="CEG24" s="343"/>
      <c r="CEH24" s="343"/>
      <c r="CEI24" s="343"/>
      <c r="CEJ24" s="343"/>
      <c r="CEK24" s="343"/>
      <c r="CEL24" s="343"/>
      <c r="CEM24" s="343"/>
      <c r="CEN24" s="343"/>
      <c r="CEO24" s="343"/>
      <c r="CEP24" s="343"/>
      <c r="CEQ24" s="343"/>
      <c r="CER24" s="343"/>
      <c r="CES24" s="343"/>
      <c r="CET24" s="343"/>
      <c r="CEU24" s="343"/>
      <c r="CEV24" s="343"/>
      <c r="CEW24" s="343"/>
      <c r="CEX24" s="343"/>
      <c r="CEY24" s="343"/>
      <c r="CEZ24" s="343"/>
      <c r="CFA24" s="343"/>
      <c r="CFB24" s="343"/>
      <c r="CFC24" s="343"/>
      <c r="CFD24" s="343"/>
      <c r="CFE24" s="343"/>
      <c r="CFF24" s="343"/>
      <c r="CFG24" s="343"/>
      <c r="CFH24" s="343"/>
      <c r="CFI24" s="343"/>
      <c r="CFJ24" s="343"/>
      <c r="CFK24" s="343"/>
      <c r="CFL24" s="343"/>
      <c r="CFM24" s="343"/>
      <c r="CFN24" s="343"/>
      <c r="CFO24" s="343"/>
      <c r="CFP24" s="343"/>
      <c r="CFQ24" s="343"/>
      <c r="CFR24" s="343"/>
      <c r="CFS24" s="343"/>
      <c r="CFT24" s="343"/>
      <c r="CFU24" s="343"/>
      <c r="CFV24" s="343"/>
      <c r="CFW24" s="343"/>
      <c r="CFX24" s="343"/>
      <c r="CFY24" s="343"/>
      <c r="CFZ24" s="343"/>
      <c r="CGA24" s="343"/>
      <c r="CGB24" s="343"/>
      <c r="CGC24" s="343"/>
      <c r="CGD24" s="343"/>
      <c r="CGE24" s="343"/>
      <c r="CGF24" s="343"/>
      <c r="CGG24" s="343"/>
      <c r="CGH24" s="343"/>
      <c r="CGI24" s="343"/>
      <c r="CGJ24" s="343"/>
      <c r="CGK24" s="343"/>
      <c r="CGL24" s="343"/>
      <c r="CGM24" s="343"/>
      <c r="CGN24" s="343"/>
      <c r="CGO24" s="343"/>
      <c r="CGP24" s="343"/>
      <c r="CGQ24" s="343"/>
      <c r="CGR24" s="343"/>
      <c r="CGS24" s="343"/>
      <c r="CGT24" s="343"/>
      <c r="CGU24" s="343"/>
      <c r="CGV24" s="343"/>
      <c r="CGW24" s="343"/>
      <c r="CGX24" s="343"/>
      <c r="CGY24" s="343"/>
      <c r="CGZ24" s="343"/>
      <c r="CHA24" s="343"/>
      <c r="CHB24" s="343"/>
      <c r="CHC24" s="343"/>
      <c r="CHD24" s="343"/>
      <c r="CHE24" s="343"/>
      <c r="CHF24" s="343"/>
      <c r="CHG24" s="343"/>
      <c r="CHH24" s="343"/>
      <c r="CHI24" s="343"/>
      <c r="CHJ24" s="343"/>
      <c r="CHK24" s="343"/>
      <c r="CHL24" s="343"/>
      <c r="CHM24" s="343"/>
      <c r="CHN24" s="343"/>
      <c r="CHO24" s="343"/>
      <c r="CHP24" s="343"/>
      <c r="CHQ24" s="343"/>
      <c r="CHR24" s="343"/>
      <c r="CHS24" s="343"/>
      <c r="CHT24" s="343"/>
      <c r="CHU24" s="343"/>
      <c r="CHV24" s="343"/>
      <c r="CHW24" s="343"/>
      <c r="CHX24" s="343"/>
      <c r="CHY24" s="343"/>
      <c r="CHZ24" s="343"/>
      <c r="CIA24" s="343"/>
      <c r="CIB24" s="343"/>
      <c r="CIC24" s="343"/>
      <c r="CID24" s="343"/>
      <c r="CIE24" s="343"/>
      <c r="CIF24" s="343"/>
      <c r="CIG24" s="343"/>
      <c r="CIH24" s="343"/>
      <c r="CII24" s="343"/>
      <c r="CIJ24" s="343"/>
      <c r="CIK24" s="343"/>
      <c r="CIL24" s="343"/>
      <c r="CIM24" s="343"/>
      <c r="CIN24" s="343"/>
      <c r="CIO24" s="343"/>
      <c r="CIP24" s="343"/>
      <c r="CIQ24" s="343"/>
      <c r="CIR24" s="343"/>
      <c r="CIS24" s="343"/>
      <c r="CIT24" s="343"/>
      <c r="CIU24" s="343"/>
      <c r="CIV24" s="343"/>
      <c r="CIW24" s="343"/>
      <c r="CIX24" s="343"/>
      <c r="CIY24" s="343"/>
      <c r="CIZ24" s="343"/>
      <c r="CJA24" s="343"/>
      <c r="CJB24" s="343"/>
      <c r="CJC24" s="343"/>
      <c r="CJD24" s="343"/>
      <c r="CJE24" s="343"/>
      <c r="CJF24" s="343"/>
      <c r="CJG24" s="343"/>
      <c r="CJH24" s="343"/>
      <c r="CJI24" s="343"/>
      <c r="CJJ24" s="343"/>
      <c r="CJK24" s="343"/>
      <c r="CJL24" s="343"/>
      <c r="CJM24" s="343"/>
      <c r="CJN24" s="343"/>
      <c r="CJO24" s="343"/>
      <c r="CJP24" s="343"/>
      <c r="CJQ24" s="343"/>
      <c r="CJR24" s="343"/>
      <c r="CJS24" s="343"/>
      <c r="CJT24" s="343"/>
      <c r="CJU24" s="343"/>
      <c r="CJV24" s="343"/>
      <c r="CJW24" s="343"/>
      <c r="CJX24" s="343"/>
      <c r="CJY24" s="343"/>
      <c r="CJZ24" s="343"/>
      <c r="CKA24" s="343"/>
      <c r="CKB24" s="343"/>
      <c r="CKC24" s="343"/>
      <c r="CKD24" s="343"/>
      <c r="CKE24" s="343"/>
      <c r="CKF24" s="343"/>
      <c r="CKG24" s="343"/>
      <c r="CKH24" s="343"/>
      <c r="CKI24" s="343"/>
      <c r="CKJ24" s="343"/>
      <c r="CKK24" s="343"/>
      <c r="CKL24" s="343"/>
      <c r="CKM24" s="343"/>
      <c r="CKN24" s="343"/>
      <c r="CKO24" s="343"/>
      <c r="CKP24" s="343"/>
      <c r="CKQ24" s="343"/>
      <c r="CKR24" s="343"/>
      <c r="CKS24" s="343"/>
      <c r="CKT24" s="343"/>
      <c r="CKU24" s="343"/>
      <c r="CKV24" s="343"/>
      <c r="CKW24" s="343"/>
      <c r="CKX24" s="343"/>
      <c r="CKY24" s="343"/>
      <c r="CKZ24" s="343"/>
      <c r="CLA24" s="343"/>
      <c r="CLB24" s="343"/>
      <c r="CLC24" s="343"/>
      <c r="CLD24" s="343"/>
      <c r="CLE24" s="343"/>
      <c r="CLF24" s="343"/>
      <c r="CLG24" s="343"/>
      <c r="CLH24" s="343"/>
      <c r="CLI24" s="343"/>
      <c r="CLJ24" s="343"/>
      <c r="CLK24" s="343"/>
      <c r="CLL24" s="343"/>
      <c r="CLM24" s="343"/>
      <c r="CLN24" s="343"/>
      <c r="CLO24" s="343"/>
      <c r="CLP24" s="343"/>
      <c r="CLQ24" s="343"/>
      <c r="CLR24" s="343"/>
      <c r="CLS24" s="343"/>
      <c r="CLT24" s="343"/>
      <c r="CLU24" s="343"/>
      <c r="CLV24" s="343"/>
      <c r="CLW24" s="343"/>
      <c r="CLX24" s="343"/>
      <c r="CLY24" s="343"/>
      <c r="CLZ24" s="343"/>
      <c r="CMA24" s="343"/>
      <c r="CMB24" s="343"/>
      <c r="CMC24" s="343"/>
      <c r="CMD24" s="343"/>
      <c r="CME24" s="343"/>
      <c r="CMF24" s="343"/>
      <c r="CMG24" s="343"/>
      <c r="CMH24" s="343"/>
      <c r="CMI24" s="343"/>
      <c r="CMJ24" s="343"/>
      <c r="CMK24" s="343"/>
      <c r="CML24" s="343"/>
      <c r="CMM24" s="343"/>
      <c r="CMN24" s="343"/>
      <c r="CMO24" s="343"/>
      <c r="CMP24" s="343"/>
      <c r="CMQ24" s="343"/>
      <c r="CMR24" s="343"/>
      <c r="CMS24" s="343"/>
      <c r="CMT24" s="343"/>
      <c r="CMU24" s="343"/>
      <c r="CMV24" s="343"/>
      <c r="CMW24" s="343"/>
      <c r="CMX24" s="343"/>
      <c r="CMY24" s="343"/>
      <c r="CMZ24" s="343"/>
      <c r="CNA24" s="343"/>
      <c r="CNB24" s="343"/>
      <c r="CNC24" s="343"/>
      <c r="CND24" s="343"/>
      <c r="CNE24" s="343"/>
      <c r="CNF24" s="343"/>
      <c r="CNG24" s="343"/>
      <c r="CNH24" s="343"/>
      <c r="CNI24" s="343"/>
      <c r="CNJ24" s="343"/>
      <c r="CNK24" s="343"/>
      <c r="CNL24" s="343"/>
      <c r="CNM24" s="343"/>
      <c r="CNN24" s="343"/>
      <c r="CNO24" s="343"/>
      <c r="CNP24" s="343"/>
      <c r="CNQ24" s="343"/>
      <c r="CNR24" s="343"/>
      <c r="CNS24" s="343"/>
      <c r="CNT24" s="343"/>
      <c r="CNU24" s="343"/>
      <c r="CNV24" s="343"/>
      <c r="CNW24" s="343"/>
      <c r="CNX24" s="343"/>
      <c r="CNY24" s="343"/>
      <c r="CNZ24" s="343"/>
      <c r="COA24" s="343"/>
      <c r="COB24" s="343"/>
      <c r="COC24" s="343"/>
      <c r="COD24" s="343"/>
      <c r="COE24" s="343"/>
      <c r="COF24" s="343"/>
      <c r="COG24" s="343"/>
      <c r="COH24" s="343"/>
      <c r="COI24" s="343"/>
      <c r="COJ24" s="343"/>
      <c r="COK24" s="343"/>
      <c r="COL24" s="343"/>
      <c r="COM24" s="343"/>
      <c r="CON24" s="343"/>
      <c r="COO24" s="343"/>
      <c r="COP24" s="343"/>
      <c r="COQ24" s="343"/>
      <c r="COR24" s="343"/>
      <c r="COS24" s="343"/>
      <c r="COT24" s="343"/>
      <c r="COU24" s="343"/>
      <c r="COV24" s="343"/>
      <c r="COW24" s="343"/>
      <c r="COX24" s="343"/>
      <c r="COY24" s="343"/>
      <c r="COZ24" s="343"/>
      <c r="CPA24" s="343"/>
      <c r="CPB24" s="343"/>
      <c r="CPC24" s="343"/>
      <c r="CPD24" s="343"/>
      <c r="CPE24" s="343"/>
      <c r="CPF24" s="343"/>
      <c r="CPG24" s="343"/>
      <c r="CPH24" s="343"/>
      <c r="CPI24" s="343"/>
      <c r="CPJ24" s="343"/>
      <c r="CPK24" s="343"/>
      <c r="CPL24" s="343"/>
      <c r="CPM24" s="343"/>
      <c r="CPN24" s="343"/>
      <c r="CPO24" s="343"/>
      <c r="CPP24" s="343"/>
      <c r="CPQ24" s="343"/>
      <c r="CPR24" s="343"/>
      <c r="CPS24" s="343"/>
      <c r="CPT24" s="343"/>
      <c r="CPU24" s="343"/>
      <c r="CPV24" s="343"/>
      <c r="CPW24" s="343"/>
      <c r="CPX24" s="343"/>
      <c r="CPY24" s="343"/>
      <c r="CPZ24" s="343"/>
      <c r="CQA24" s="343"/>
      <c r="CQB24" s="343"/>
      <c r="CQC24" s="343"/>
      <c r="CQD24" s="343"/>
      <c r="CQE24" s="343"/>
      <c r="CQF24" s="343"/>
      <c r="CQG24" s="343"/>
      <c r="CQH24" s="343"/>
      <c r="CQI24" s="343"/>
      <c r="CQJ24" s="343"/>
      <c r="CQK24" s="343"/>
      <c r="CQL24" s="343"/>
      <c r="CQM24" s="343"/>
      <c r="CQN24" s="343"/>
      <c r="CQO24" s="343"/>
      <c r="CQP24" s="343"/>
      <c r="CQQ24" s="343"/>
      <c r="CQR24" s="343"/>
      <c r="CQS24" s="343"/>
      <c r="CQT24" s="343"/>
      <c r="CQU24" s="343"/>
      <c r="CQV24" s="343"/>
      <c r="CQW24" s="343"/>
      <c r="CQX24" s="343"/>
      <c r="CQY24" s="343"/>
      <c r="CQZ24" s="343"/>
      <c r="CRA24" s="343"/>
      <c r="CRB24" s="343"/>
      <c r="CRC24" s="343"/>
      <c r="CRD24" s="343"/>
      <c r="CRE24" s="343"/>
      <c r="CRF24" s="343"/>
      <c r="CRG24" s="343"/>
      <c r="CRH24" s="343"/>
      <c r="CRI24" s="343"/>
      <c r="CRJ24" s="343"/>
      <c r="CRK24" s="343"/>
      <c r="CRL24" s="343"/>
      <c r="CRM24" s="343"/>
      <c r="CRN24" s="343"/>
      <c r="CRO24" s="343"/>
      <c r="CRP24" s="343"/>
      <c r="CRQ24" s="343"/>
      <c r="CRR24" s="343"/>
      <c r="CRS24" s="343"/>
      <c r="CRT24" s="343"/>
      <c r="CRU24" s="343"/>
      <c r="CRV24" s="343"/>
      <c r="CRW24" s="343"/>
      <c r="CRX24" s="343"/>
      <c r="CRY24" s="343"/>
      <c r="CRZ24" s="343"/>
      <c r="CSA24" s="343"/>
      <c r="CSB24" s="343"/>
      <c r="CSC24" s="343"/>
      <c r="CSD24" s="343"/>
      <c r="CSE24" s="343"/>
      <c r="CSF24" s="343"/>
      <c r="CSG24" s="343"/>
      <c r="CSH24" s="343"/>
      <c r="CSI24" s="343"/>
      <c r="CSJ24" s="343"/>
      <c r="CSK24" s="343"/>
      <c r="CSL24" s="343"/>
      <c r="CSM24" s="343"/>
      <c r="CSN24" s="343"/>
      <c r="CSO24" s="343"/>
      <c r="CSP24" s="343"/>
      <c r="CSQ24" s="343"/>
      <c r="CSR24" s="343"/>
      <c r="CSS24" s="343"/>
      <c r="CST24" s="343"/>
      <c r="CSU24" s="343"/>
      <c r="CSV24" s="343"/>
      <c r="CSW24" s="343"/>
      <c r="CSX24" s="343"/>
      <c r="CSY24" s="343"/>
      <c r="CSZ24" s="343"/>
      <c r="CTA24" s="343"/>
      <c r="CTB24" s="343"/>
      <c r="CTC24" s="343"/>
      <c r="CTD24" s="343"/>
      <c r="CTE24" s="343"/>
      <c r="CTF24" s="343"/>
      <c r="CTG24" s="343"/>
      <c r="CTH24" s="343"/>
      <c r="CTI24" s="343"/>
      <c r="CTJ24" s="343"/>
      <c r="CTK24" s="343"/>
      <c r="CTL24" s="343"/>
      <c r="CTM24" s="343"/>
      <c r="CTN24" s="343"/>
      <c r="CTO24" s="343"/>
      <c r="CTP24" s="343"/>
      <c r="CTQ24" s="343"/>
      <c r="CTR24" s="343"/>
      <c r="CTS24" s="343"/>
      <c r="CTT24" s="343"/>
      <c r="CTU24" s="343"/>
      <c r="CTV24" s="343"/>
      <c r="CTW24" s="343"/>
      <c r="CTX24" s="343"/>
      <c r="CTY24" s="343"/>
      <c r="CTZ24" s="343"/>
      <c r="CUA24" s="343"/>
      <c r="CUB24" s="343"/>
      <c r="CUC24" s="343"/>
      <c r="CUD24" s="343"/>
      <c r="CUE24" s="343"/>
      <c r="CUF24" s="343"/>
      <c r="CUG24" s="343"/>
      <c r="CUH24" s="343"/>
      <c r="CUI24" s="343"/>
      <c r="CUJ24" s="343"/>
      <c r="CUK24" s="343"/>
      <c r="CUL24" s="343"/>
      <c r="CUM24" s="343"/>
      <c r="CUN24" s="343"/>
      <c r="CUO24" s="343"/>
      <c r="CUP24" s="343"/>
      <c r="CUQ24" s="343"/>
      <c r="CUR24" s="343"/>
      <c r="CUS24" s="343"/>
      <c r="CUT24" s="343"/>
      <c r="CUU24" s="343"/>
      <c r="CUV24" s="343"/>
      <c r="CUW24" s="343"/>
      <c r="CUX24" s="343"/>
      <c r="CUY24" s="343"/>
      <c r="CUZ24" s="343"/>
      <c r="CVA24" s="343"/>
      <c r="CVB24" s="343"/>
      <c r="CVC24" s="343"/>
      <c r="CVD24" s="343"/>
      <c r="CVE24" s="343"/>
      <c r="CVF24" s="343"/>
      <c r="CVG24" s="343"/>
      <c r="CVH24" s="343"/>
      <c r="CVI24" s="343"/>
      <c r="CVJ24" s="343"/>
      <c r="CVK24" s="343"/>
      <c r="CVL24" s="343"/>
      <c r="CVM24" s="343"/>
      <c r="CVN24" s="343"/>
      <c r="CVO24" s="343"/>
      <c r="CVP24" s="343"/>
      <c r="CVQ24" s="343"/>
      <c r="CVR24" s="343"/>
      <c r="CVS24" s="343"/>
      <c r="CVT24" s="343"/>
      <c r="CVU24" s="343"/>
      <c r="CVV24" s="343"/>
      <c r="CVW24" s="343"/>
      <c r="CVX24" s="343"/>
      <c r="CVY24" s="343"/>
      <c r="CVZ24" s="343"/>
      <c r="CWA24" s="343"/>
      <c r="CWB24" s="343"/>
      <c r="CWC24" s="343"/>
      <c r="CWD24" s="343"/>
      <c r="CWE24" s="343"/>
      <c r="CWF24" s="343"/>
      <c r="CWG24" s="343"/>
      <c r="CWH24" s="343"/>
      <c r="CWI24" s="343"/>
      <c r="CWJ24" s="343"/>
      <c r="CWK24" s="343"/>
      <c r="CWL24" s="343"/>
      <c r="CWM24" s="343"/>
      <c r="CWN24" s="343"/>
      <c r="CWO24" s="343"/>
      <c r="CWP24" s="343"/>
      <c r="CWQ24" s="343"/>
      <c r="CWR24" s="343"/>
      <c r="CWS24" s="343"/>
      <c r="CWT24" s="343"/>
      <c r="CWU24" s="343"/>
      <c r="CWV24" s="343"/>
      <c r="CWW24" s="343"/>
      <c r="CWX24" s="343"/>
      <c r="CWY24" s="343"/>
      <c r="CWZ24" s="343"/>
      <c r="CXA24" s="343"/>
      <c r="CXB24" s="343"/>
      <c r="CXC24" s="343"/>
      <c r="CXD24" s="343"/>
      <c r="CXE24" s="343"/>
      <c r="CXF24" s="343"/>
      <c r="CXG24" s="343"/>
      <c r="CXH24" s="343"/>
      <c r="CXI24" s="343"/>
      <c r="CXJ24" s="343"/>
      <c r="CXK24" s="343"/>
      <c r="CXL24" s="343"/>
      <c r="CXM24" s="343"/>
      <c r="CXN24" s="343"/>
      <c r="CXO24" s="343"/>
      <c r="CXP24" s="343"/>
      <c r="CXQ24" s="343"/>
      <c r="CXR24" s="343"/>
      <c r="CXS24" s="343"/>
      <c r="CXT24" s="343"/>
      <c r="CXU24" s="343"/>
      <c r="CXV24" s="343"/>
      <c r="CXW24" s="343"/>
      <c r="CXX24" s="343"/>
      <c r="CXY24" s="343"/>
      <c r="CXZ24" s="343"/>
      <c r="CYA24" s="343"/>
      <c r="CYB24" s="343"/>
      <c r="CYC24" s="343"/>
      <c r="CYD24" s="343"/>
      <c r="CYE24" s="343"/>
      <c r="CYF24" s="343"/>
      <c r="CYG24" s="343"/>
      <c r="CYH24" s="343"/>
      <c r="CYI24" s="343"/>
      <c r="CYJ24" s="343"/>
      <c r="CYK24" s="343"/>
      <c r="CYL24" s="343"/>
      <c r="CYM24" s="343"/>
      <c r="CYN24" s="343"/>
      <c r="CYO24" s="343"/>
      <c r="CYP24" s="343"/>
      <c r="CYQ24" s="343"/>
      <c r="CYR24" s="343"/>
      <c r="CYS24" s="343"/>
      <c r="CYT24" s="343"/>
      <c r="CYU24" s="343"/>
      <c r="CYV24" s="343"/>
      <c r="CYW24" s="343"/>
      <c r="CYX24" s="343"/>
      <c r="CYY24" s="343"/>
      <c r="CYZ24" s="343"/>
      <c r="CZA24" s="343"/>
      <c r="CZB24" s="343"/>
      <c r="CZC24" s="343"/>
      <c r="CZD24" s="343"/>
      <c r="CZE24" s="343"/>
      <c r="CZF24" s="343"/>
      <c r="CZG24" s="343"/>
      <c r="CZH24" s="343"/>
      <c r="CZI24" s="343"/>
      <c r="CZJ24" s="343"/>
      <c r="CZK24" s="343"/>
      <c r="CZL24" s="343"/>
      <c r="CZM24" s="343"/>
      <c r="CZN24" s="343"/>
      <c r="CZO24" s="343"/>
      <c r="CZP24" s="343"/>
      <c r="CZQ24" s="343"/>
      <c r="CZR24" s="343"/>
      <c r="CZS24" s="343"/>
      <c r="CZT24" s="343"/>
      <c r="CZU24" s="343"/>
      <c r="CZV24" s="343"/>
      <c r="CZW24" s="343"/>
      <c r="CZX24" s="343"/>
      <c r="CZY24" s="343"/>
      <c r="CZZ24" s="343"/>
      <c r="DAA24" s="343"/>
      <c r="DAB24" s="343"/>
      <c r="DAC24" s="343"/>
      <c r="DAD24" s="343"/>
      <c r="DAE24" s="343"/>
      <c r="DAF24" s="343"/>
      <c r="DAG24" s="343"/>
      <c r="DAH24" s="343"/>
      <c r="DAI24" s="343"/>
      <c r="DAJ24" s="343"/>
      <c r="DAK24" s="343"/>
      <c r="DAL24" s="343"/>
      <c r="DAM24" s="343"/>
      <c r="DAN24" s="343"/>
      <c r="DAO24" s="343"/>
      <c r="DAP24" s="343"/>
      <c r="DAQ24" s="343"/>
      <c r="DAR24" s="343"/>
      <c r="DAS24" s="343"/>
      <c r="DAT24" s="343"/>
      <c r="DAU24" s="343"/>
      <c r="DAV24" s="343"/>
      <c r="DAW24" s="343"/>
      <c r="DAX24" s="343"/>
      <c r="DAY24" s="343"/>
      <c r="DAZ24" s="343"/>
      <c r="DBA24" s="343"/>
      <c r="DBB24" s="343"/>
      <c r="DBC24" s="343"/>
      <c r="DBD24" s="343"/>
      <c r="DBE24" s="343"/>
      <c r="DBF24" s="343"/>
      <c r="DBG24" s="343"/>
      <c r="DBH24" s="343"/>
      <c r="DBI24" s="343"/>
      <c r="DBJ24" s="343"/>
      <c r="DBK24" s="343"/>
      <c r="DBL24" s="343"/>
      <c r="DBM24" s="343"/>
      <c r="DBN24" s="343"/>
      <c r="DBO24" s="343"/>
      <c r="DBP24" s="343"/>
      <c r="DBQ24" s="343"/>
      <c r="DBR24" s="343"/>
      <c r="DBS24" s="343"/>
      <c r="DBT24" s="343"/>
      <c r="DBU24" s="343"/>
      <c r="DBV24" s="343"/>
      <c r="DBW24" s="343"/>
      <c r="DBX24" s="343"/>
      <c r="DBY24" s="343"/>
      <c r="DBZ24" s="343"/>
      <c r="DCA24" s="343"/>
      <c r="DCB24" s="343"/>
      <c r="DCC24" s="343"/>
      <c r="DCD24" s="343"/>
      <c r="DCE24" s="343"/>
      <c r="DCF24" s="343"/>
      <c r="DCG24" s="343"/>
      <c r="DCH24" s="343"/>
      <c r="DCI24" s="343"/>
      <c r="DCJ24" s="343"/>
      <c r="DCK24" s="343"/>
      <c r="DCL24" s="343"/>
      <c r="DCM24" s="343"/>
      <c r="DCN24" s="343"/>
      <c r="DCO24" s="343"/>
      <c r="DCP24" s="343"/>
      <c r="DCQ24" s="343"/>
      <c r="DCR24" s="343"/>
      <c r="DCS24" s="343"/>
      <c r="DCT24" s="343"/>
      <c r="DCU24" s="343"/>
      <c r="DCV24" s="343"/>
      <c r="DCW24" s="343"/>
      <c r="DCX24" s="343"/>
      <c r="DCY24" s="343"/>
      <c r="DCZ24" s="343"/>
      <c r="DDA24" s="343"/>
      <c r="DDB24" s="343"/>
      <c r="DDC24" s="343"/>
      <c r="DDD24" s="343"/>
      <c r="DDE24" s="343"/>
      <c r="DDF24" s="343"/>
      <c r="DDG24" s="343"/>
      <c r="DDH24" s="343"/>
      <c r="DDI24" s="343"/>
      <c r="DDJ24" s="343"/>
      <c r="DDK24" s="343"/>
      <c r="DDL24" s="343"/>
      <c r="DDM24" s="343"/>
      <c r="DDN24" s="343"/>
      <c r="DDO24" s="343"/>
      <c r="DDP24" s="343"/>
      <c r="DDQ24" s="343"/>
      <c r="DDR24" s="343"/>
      <c r="DDS24" s="343"/>
      <c r="DDT24" s="343"/>
      <c r="DDU24" s="343"/>
      <c r="DDV24" s="343"/>
      <c r="DDW24" s="343"/>
      <c r="DDX24" s="343"/>
      <c r="DDY24" s="343"/>
      <c r="DDZ24" s="343"/>
      <c r="DEA24" s="343"/>
      <c r="DEB24" s="343"/>
      <c r="DEC24" s="343"/>
      <c r="DED24" s="343"/>
      <c r="DEE24" s="343"/>
      <c r="DEF24" s="343"/>
      <c r="DEG24" s="343"/>
      <c r="DEH24" s="343"/>
      <c r="DEI24" s="343"/>
      <c r="DEJ24" s="343"/>
      <c r="DEK24" s="343"/>
      <c r="DEL24" s="343"/>
      <c r="DEM24" s="343"/>
      <c r="DEN24" s="343"/>
      <c r="DEO24" s="343"/>
      <c r="DEP24" s="343"/>
      <c r="DEQ24" s="343"/>
      <c r="DER24" s="343"/>
      <c r="DES24" s="343"/>
      <c r="DET24" s="343"/>
      <c r="DEU24" s="343"/>
      <c r="DEV24" s="343"/>
      <c r="DEW24" s="343"/>
      <c r="DEX24" s="343"/>
      <c r="DEY24" s="343"/>
      <c r="DEZ24" s="343"/>
      <c r="DFA24" s="343"/>
      <c r="DFB24" s="343"/>
      <c r="DFC24" s="343"/>
      <c r="DFD24" s="343"/>
      <c r="DFE24" s="343"/>
      <c r="DFF24" s="343"/>
      <c r="DFG24" s="343"/>
      <c r="DFH24" s="343"/>
      <c r="DFI24" s="343"/>
      <c r="DFJ24" s="343"/>
      <c r="DFK24" s="343"/>
      <c r="DFL24" s="343"/>
      <c r="DFM24" s="343"/>
      <c r="DFN24" s="343"/>
      <c r="DFO24" s="343"/>
      <c r="DFP24" s="343"/>
      <c r="DFQ24" s="343"/>
      <c r="DFR24" s="343"/>
      <c r="DFS24" s="343"/>
      <c r="DFT24" s="343"/>
      <c r="DFU24" s="343"/>
      <c r="DFV24" s="343"/>
      <c r="DFW24" s="343"/>
      <c r="DFX24" s="343"/>
      <c r="DFY24" s="343"/>
      <c r="DFZ24" s="343"/>
      <c r="DGA24" s="343"/>
      <c r="DGB24" s="343"/>
      <c r="DGC24" s="343"/>
      <c r="DGD24" s="343"/>
      <c r="DGE24" s="343"/>
      <c r="DGF24" s="343"/>
      <c r="DGG24" s="343"/>
      <c r="DGH24" s="343"/>
      <c r="DGI24" s="343"/>
      <c r="DGJ24" s="343"/>
      <c r="DGK24" s="343"/>
      <c r="DGL24" s="343"/>
      <c r="DGM24" s="343"/>
      <c r="DGN24" s="343"/>
      <c r="DGO24" s="343"/>
      <c r="DGP24" s="343"/>
      <c r="DGQ24" s="343"/>
      <c r="DGR24" s="343"/>
      <c r="DGS24" s="343"/>
      <c r="DGT24" s="343"/>
      <c r="DGU24" s="343"/>
      <c r="DGV24" s="343"/>
      <c r="DGW24" s="343"/>
      <c r="DGX24" s="343"/>
      <c r="DGY24" s="343"/>
      <c r="DGZ24" s="343"/>
      <c r="DHA24" s="343"/>
      <c r="DHB24" s="343"/>
      <c r="DHC24" s="343"/>
      <c r="DHD24" s="343"/>
      <c r="DHE24" s="343"/>
      <c r="DHF24" s="343"/>
      <c r="DHG24" s="343"/>
      <c r="DHH24" s="343"/>
      <c r="DHI24" s="343"/>
      <c r="DHJ24" s="343"/>
      <c r="DHK24" s="343"/>
      <c r="DHL24" s="343"/>
      <c r="DHM24" s="343"/>
      <c r="DHN24" s="343"/>
      <c r="DHO24" s="343"/>
      <c r="DHP24" s="343"/>
      <c r="DHQ24" s="343"/>
      <c r="DHR24" s="343"/>
      <c r="DHS24" s="343"/>
      <c r="DHT24" s="343"/>
      <c r="DHU24" s="343"/>
      <c r="DHV24" s="343"/>
      <c r="DHW24" s="343"/>
      <c r="DHX24" s="343"/>
      <c r="DHY24" s="343"/>
      <c r="DHZ24" s="343"/>
      <c r="DIA24" s="343"/>
      <c r="DIB24" s="343"/>
      <c r="DIC24" s="343"/>
      <c r="DID24" s="343"/>
      <c r="DIE24" s="343"/>
      <c r="DIF24" s="343"/>
      <c r="DIG24" s="343"/>
      <c r="DIH24" s="343"/>
      <c r="DII24" s="343"/>
      <c r="DIJ24" s="343"/>
      <c r="DIK24" s="343"/>
      <c r="DIL24" s="343"/>
      <c r="DIM24" s="343"/>
      <c r="DIN24" s="343"/>
      <c r="DIO24" s="343"/>
      <c r="DIP24" s="343"/>
      <c r="DIQ24" s="343"/>
      <c r="DIR24" s="343"/>
      <c r="DIS24" s="343"/>
      <c r="DIT24" s="343"/>
      <c r="DIU24" s="343"/>
      <c r="DIV24" s="343"/>
      <c r="DIW24" s="343"/>
      <c r="DIX24" s="343"/>
      <c r="DIY24" s="343"/>
      <c r="DIZ24" s="343"/>
      <c r="DJA24" s="343"/>
      <c r="DJB24" s="343"/>
      <c r="DJC24" s="343"/>
      <c r="DJD24" s="343"/>
      <c r="DJE24" s="343"/>
      <c r="DJF24" s="343"/>
      <c r="DJG24" s="343"/>
      <c r="DJH24" s="343"/>
      <c r="DJI24" s="343"/>
      <c r="DJJ24" s="343"/>
      <c r="DJK24" s="343"/>
      <c r="DJL24" s="343"/>
      <c r="DJM24" s="343"/>
      <c r="DJN24" s="343"/>
      <c r="DJO24" s="343"/>
      <c r="DJP24" s="343"/>
      <c r="DJQ24" s="343"/>
      <c r="DJR24" s="343"/>
      <c r="DJS24" s="343"/>
      <c r="DJT24" s="343"/>
      <c r="DJU24" s="343"/>
      <c r="DJV24" s="343"/>
      <c r="DJW24" s="343"/>
      <c r="DJX24" s="343"/>
      <c r="DJY24" s="343"/>
      <c r="DJZ24" s="343"/>
      <c r="DKA24" s="343"/>
      <c r="DKB24" s="343"/>
      <c r="DKC24" s="343"/>
      <c r="DKD24" s="343"/>
      <c r="DKE24" s="343"/>
      <c r="DKF24" s="343"/>
      <c r="DKG24" s="343"/>
      <c r="DKH24" s="343"/>
      <c r="DKI24" s="343"/>
      <c r="DKJ24" s="343"/>
      <c r="DKK24" s="343"/>
      <c r="DKL24" s="343"/>
      <c r="DKM24" s="343"/>
      <c r="DKN24" s="343"/>
      <c r="DKO24" s="343"/>
      <c r="DKP24" s="343"/>
      <c r="DKQ24" s="343"/>
      <c r="DKR24" s="343"/>
      <c r="DKS24" s="343"/>
      <c r="DKT24" s="343"/>
      <c r="DKU24" s="343"/>
      <c r="DKV24" s="343"/>
      <c r="DKW24" s="343"/>
      <c r="DKX24" s="343"/>
      <c r="DKY24" s="343"/>
      <c r="DKZ24" s="343"/>
      <c r="DLA24" s="343"/>
      <c r="DLB24" s="343"/>
      <c r="DLC24" s="343"/>
      <c r="DLD24" s="343"/>
      <c r="DLE24" s="343"/>
      <c r="DLF24" s="343"/>
      <c r="DLG24" s="343"/>
      <c r="DLH24" s="343"/>
      <c r="DLI24" s="343"/>
      <c r="DLJ24" s="343"/>
      <c r="DLK24" s="343"/>
      <c r="DLL24" s="343"/>
      <c r="DLM24" s="343"/>
      <c r="DLN24" s="343"/>
      <c r="DLO24" s="343"/>
      <c r="DLP24" s="343"/>
      <c r="DLQ24" s="343"/>
      <c r="DLR24" s="343"/>
      <c r="DLS24" s="343"/>
      <c r="DLT24" s="343"/>
      <c r="DLU24" s="343"/>
      <c r="DLV24" s="343"/>
      <c r="DLW24" s="343"/>
      <c r="DLX24" s="343"/>
      <c r="DLY24" s="343"/>
      <c r="DLZ24" s="343"/>
      <c r="DMA24" s="343"/>
      <c r="DMB24" s="343"/>
      <c r="DMC24" s="343"/>
      <c r="DMD24" s="343"/>
      <c r="DME24" s="343"/>
      <c r="DMF24" s="343"/>
      <c r="DMG24" s="343"/>
      <c r="DMH24" s="343"/>
      <c r="DMI24" s="343"/>
      <c r="DMJ24" s="343"/>
      <c r="DMK24" s="343"/>
      <c r="DML24" s="343"/>
      <c r="DMM24" s="343"/>
      <c r="DMN24" s="343"/>
      <c r="DMO24" s="343"/>
      <c r="DMP24" s="343"/>
      <c r="DMQ24" s="343"/>
      <c r="DMR24" s="343"/>
      <c r="DMS24" s="343"/>
      <c r="DMT24" s="343"/>
      <c r="DMU24" s="343"/>
      <c r="DMV24" s="343"/>
      <c r="DMW24" s="343"/>
      <c r="DMX24" s="343"/>
      <c r="DMY24" s="343"/>
      <c r="DMZ24" s="343"/>
      <c r="DNA24" s="343"/>
      <c r="DNB24" s="343"/>
      <c r="DNC24" s="343"/>
      <c r="DND24" s="343"/>
      <c r="DNE24" s="343"/>
      <c r="DNF24" s="343"/>
      <c r="DNG24" s="343"/>
      <c r="DNH24" s="343"/>
      <c r="DNI24" s="343"/>
      <c r="DNJ24" s="343"/>
      <c r="DNK24" s="343"/>
      <c r="DNL24" s="343"/>
      <c r="DNM24" s="343"/>
      <c r="DNN24" s="343"/>
      <c r="DNO24" s="343"/>
      <c r="DNP24" s="343"/>
      <c r="DNQ24" s="343"/>
      <c r="DNR24" s="343"/>
      <c r="DNS24" s="343"/>
      <c r="DNT24" s="343"/>
      <c r="DNU24" s="343"/>
      <c r="DNV24" s="343"/>
      <c r="DNW24" s="343"/>
      <c r="DNX24" s="343"/>
      <c r="DNY24" s="343"/>
      <c r="DNZ24" s="343"/>
      <c r="DOA24" s="343"/>
      <c r="DOB24" s="343"/>
      <c r="DOC24" s="343"/>
      <c r="DOD24" s="343"/>
      <c r="DOE24" s="343"/>
      <c r="DOF24" s="343"/>
      <c r="DOG24" s="343"/>
      <c r="DOH24" s="343"/>
      <c r="DOI24" s="343"/>
      <c r="DOJ24" s="343"/>
      <c r="DOK24" s="343"/>
      <c r="DOL24" s="343"/>
      <c r="DOM24" s="343"/>
      <c r="DON24" s="343"/>
      <c r="DOO24" s="343"/>
      <c r="DOP24" s="343"/>
      <c r="DOQ24" s="343"/>
      <c r="DOR24" s="343"/>
      <c r="DOS24" s="343"/>
      <c r="DOT24" s="343"/>
      <c r="DOU24" s="343"/>
      <c r="DOV24" s="343"/>
      <c r="DOW24" s="343"/>
      <c r="DOX24" s="343"/>
      <c r="DOY24" s="343"/>
      <c r="DOZ24" s="343"/>
      <c r="DPA24" s="343"/>
      <c r="DPB24" s="343"/>
      <c r="DPC24" s="343"/>
      <c r="DPD24" s="343"/>
      <c r="DPE24" s="343"/>
      <c r="DPF24" s="343"/>
      <c r="DPG24" s="343"/>
      <c r="DPH24" s="343"/>
      <c r="DPI24" s="343"/>
      <c r="DPJ24" s="343"/>
      <c r="DPK24" s="343"/>
      <c r="DPL24" s="343"/>
      <c r="DPM24" s="343"/>
      <c r="DPN24" s="343"/>
      <c r="DPO24" s="343"/>
      <c r="DPP24" s="343"/>
      <c r="DPQ24" s="343"/>
      <c r="DPR24" s="343"/>
      <c r="DPS24" s="343"/>
      <c r="DPT24" s="343"/>
      <c r="DPU24" s="343"/>
      <c r="DPV24" s="343"/>
      <c r="DPW24" s="343"/>
      <c r="DPX24" s="343"/>
      <c r="DPY24" s="343"/>
      <c r="DPZ24" s="343"/>
      <c r="DQA24" s="343"/>
      <c r="DQB24" s="343"/>
      <c r="DQC24" s="343"/>
      <c r="DQD24" s="343"/>
      <c r="DQE24" s="343"/>
      <c r="DQF24" s="343"/>
      <c r="DQG24" s="343"/>
      <c r="DQH24" s="343"/>
      <c r="DQI24" s="343"/>
      <c r="DQJ24" s="343"/>
      <c r="DQK24" s="343"/>
      <c r="DQL24" s="343"/>
      <c r="DQM24" s="343"/>
      <c r="DQN24" s="343"/>
      <c r="DQO24" s="343"/>
      <c r="DQP24" s="343"/>
      <c r="DQQ24" s="343"/>
      <c r="DQR24" s="343"/>
      <c r="DQS24" s="343"/>
      <c r="DQT24" s="343"/>
      <c r="DQU24" s="343"/>
      <c r="DQV24" s="343"/>
      <c r="DQW24" s="343"/>
      <c r="DQX24" s="343"/>
      <c r="DQY24" s="343"/>
      <c r="DQZ24" s="343"/>
      <c r="DRA24" s="343"/>
      <c r="DRB24" s="343"/>
      <c r="DRC24" s="343"/>
      <c r="DRD24" s="343"/>
      <c r="DRE24" s="343"/>
      <c r="DRF24" s="343"/>
      <c r="DRG24" s="343"/>
      <c r="DRH24" s="343"/>
      <c r="DRI24" s="343"/>
      <c r="DRJ24" s="343"/>
      <c r="DRK24" s="343"/>
      <c r="DRL24" s="343"/>
      <c r="DRM24" s="343"/>
      <c r="DRN24" s="343"/>
      <c r="DRO24" s="343"/>
      <c r="DRP24" s="343"/>
      <c r="DRQ24" s="343"/>
      <c r="DRR24" s="343"/>
      <c r="DRS24" s="343"/>
      <c r="DRT24" s="343"/>
      <c r="DRU24" s="343"/>
      <c r="DRV24" s="343"/>
      <c r="DRW24" s="343"/>
      <c r="DRX24" s="343"/>
      <c r="DRY24" s="343"/>
      <c r="DRZ24" s="343"/>
      <c r="DSA24" s="343"/>
      <c r="DSB24" s="343"/>
      <c r="DSC24" s="343"/>
      <c r="DSD24" s="343"/>
      <c r="DSE24" s="343"/>
      <c r="DSF24" s="343"/>
      <c r="DSG24" s="343"/>
      <c r="DSH24" s="343"/>
      <c r="DSI24" s="343"/>
      <c r="DSJ24" s="343"/>
      <c r="DSK24" s="343"/>
      <c r="DSL24" s="343"/>
      <c r="DSM24" s="343"/>
      <c r="DSN24" s="343"/>
      <c r="DSO24" s="343"/>
      <c r="DSP24" s="343"/>
      <c r="DSQ24" s="343"/>
      <c r="DSR24" s="343"/>
      <c r="DSS24" s="343"/>
      <c r="DST24" s="343"/>
      <c r="DSU24" s="343"/>
      <c r="DSV24" s="343"/>
      <c r="DSW24" s="343"/>
      <c r="DSX24" s="343"/>
      <c r="DSY24" s="343"/>
      <c r="DSZ24" s="343"/>
      <c r="DTA24" s="343"/>
      <c r="DTB24" s="343"/>
      <c r="DTC24" s="343"/>
      <c r="DTD24" s="343"/>
      <c r="DTE24" s="343"/>
      <c r="DTF24" s="343"/>
      <c r="DTG24" s="343"/>
      <c r="DTH24" s="343"/>
      <c r="DTI24" s="343"/>
      <c r="DTJ24" s="343"/>
      <c r="DTK24" s="343"/>
      <c r="DTL24" s="343"/>
      <c r="DTM24" s="343"/>
      <c r="DTN24" s="343"/>
      <c r="DTO24" s="343"/>
      <c r="DTP24" s="343"/>
      <c r="DTQ24" s="343"/>
      <c r="DTR24" s="343"/>
      <c r="DTS24" s="343"/>
      <c r="DTT24" s="343"/>
      <c r="DTU24" s="343"/>
      <c r="DTV24" s="343"/>
      <c r="DTW24" s="343"/>
      <c r="DTX24" s="343"/>
      <c r="DTY24" s="343"/>
      <c r="DTZ24" s="343"/>
      <c r="DUA24" s="343"/>
      <c r="DUB24" s="343"/>
      <c r="DUC24" s="343"/>
      <c r="DUD24" s="343"/>
      <c r="DUE24" s="343"/>
      <c r="DUF24" s="343"/>
      <c r="DUG24" s="343"/>
      <c r="DUH24" s="343"/>
      <c r="DUI24" s="343"/>
      <c r="DUJ24" s="343"/>
      <c r="DUK24" s="343"/>
      <c r="DUL24" s="343"/>
      <c r="DUM24" s="343"/>
      <c r="DUN24" s="343"/>
      <c r="DUO24" s="343"/>
      <c r="DUP24" s="343"/>
      <c r="DUQ24" s="343"/>
      <c r="DUR24" s="343"/>
      <c r="DUS24" s="343"/>
      <c r="DUT24" s="343"/>
      <c r="DUU24" s="343"/>
      <c r="DUV24" s="343"/>
      <c r="DUW24" s="343"/>
      <c r="DUX24" s="343"/>
      <c r="DUY24" s="343"/>
      <c r="DUZ24" s="343"/>
      <c r="DVA24" s="343"/>
      <c r="DVB24" s="343"/>
      <c r="DVC24" s="343"/>
      <c r="DVD24" s="343"/>
      <c r="DVE24" s="343"/>
      <c r="DVF24" s="343"/>
      <c r="DVG24" s="343"/>
      <c r="DVH24" s="343"/>
      <c r="DVI24" s="343"/>
      <c r="DVJ24" s="343"/>
      <c r="DVK24" s="343"/>
      <c r="DVL24" s="343"/>
      <c r="DVM24" s="343"/>
      <c r="DVN24" s="343"/>
      <c r="DVO24" s="343"/>
      <c r="DVP24" s="343"/>
      <c r="DVQ24" s="343"/>
      <c r="DVR24" s="343"/>
      <c r="DVS24" s="343"/>
      <c r="DVT24" s="343"/>
      <c r="DVU24" s="343"/>
      <c r="DVV24" s="343"/>
      <c r="DVW24" s="343"/>
      <c r="DVX24" s="343"/>
      <c r="DVY24" s="343"/>
      <c r="DVZ24" s="343"/>
      <c r="DWA24" s="343"/>
      <c r="DWB24" s="343"/>
      <c r="DWC24" s="343"/>
      <c r="DWD24" s="343"/>
      <c r="DWE24" s="343"/>
      <c r="DWF24" s="343"/>
      <c r="DWG24" s="343"/>
      <c r="DWH24" s="343"/>
      <c r="DWI24" s="343"/>
      <c r="DWJ24" s="343"/>
      <c r="DWK24" s="343"/>
      <c r="DWL24" s="343"/>
      <c r="DWM24" s="343"/>
      <c r="DWN24" s="343"/>
      <c r="DWO24" s="343"/>
      <c r="DWP24" s="343"/>
      <c r="DWQ24" s="343"/>
      <c r="DWR24" s="343"/>
      <c r="DWS24" s="343"/>
      <c r="DWT24" s="343"/>
      <c r="DWU24" s="343"/>
      <c r="DWV24" s="343"/>
      <c r="DWW24" s="343"/>
      <c r="DWX24" s="343"/>
      <c r="DWY24" s="343"/>
      <c r="DWZ24" s="343"/>
      <c r="DXA24" s="343"/>
      <c r="DXB24" s="343"/>
      <c r="DXC24" s="343"/>
      <c r="DXD24" s="343"/>
      <c r="DXE24" s="343"/>
      <c r="DXF24" s="343"/>
      <c r="DXG24" s="343"/>
      <c r="DXH24" s="343"/>
      <c r="DXI24" s="343"/>
      <c r="DXJ24" s="343"/>
      <c r="DXK24" s="343"/>
      <c r="DXL24" s="343"/>
      <c r="DXM24" s="343"/>
      <c r="DXN24" s="343"/>
      <c r="DXO24" s="343"/>
      <c r="DXP24" s="343"/>
      <c r="DXQ24" s="343"/>
      <c r="DXR24" s="343"/>
      <c r="DXS24" s="343"/>
      <c r="DXT24" s="343"/>
      <c r="DXU24" s="343"/>
      <c r="DXV24" s="343"/>
      <c r="DXW24" s="343"/>
      <c r="DXX24" s="343"/>
      <c r="DXY24" s="343"/>
      <c r="DXZ24" s="343"/>
      <c r="DYA24" s="343"/>
      <c r="DYB24" s="343"/>
      <c r="DYC24" s="343"/>
      <c r="DYD24" s="343"/>
      <c r="DYE24" s="343"/>
      <c r="DYF24" s="343"/>
      <c r="DYG24" s="343"/>
      <c r="DYH24" s="343"/>
      <c r="DYI24" s="343"/>
      <c r="DYJ24" s="343"/>
      <c r="DYK24" s="343"/>
      <c r="DYL24" s="343"/>
      <c r="DYM24" s="343"/>
      <c r="DYN24" s="343"/>
      <c r="DYO24" s="343"/>
      <c r="DYP24" s="343"/>
      <c r="DYQ24" s="343"/>
      <c r="DYR24" s="343"/>
      <c r="DYS24" s="343"/>
      <c r="DYT24" s="343"/>
      <c r="DYU24" s="343"/>
      <c r="DYV24" s="343"/>
      <c r="DYW24" s="343"/>
      <c r="DYX24" s="343"/>
      <c r="DYY24" s="343"/>
      <c r="DYZ24" s="343"/>
      <c r="DZA24" s="343"/>
      <c r="DZB24" s="343"/>
      <c r="DZC24" s="343"/>
      <c r="DZD24" s="343"/>
      <c r="DZE24" s="343"/>
      <c r="DZF24" s="343"/>
      <c r="DZG24" s="343"/>
      <c r="DZH24" s="343"/>
      <c r="DZI24" s="343"/>
      <c r="DZJ24" s="343"/>
      <c r="DZK24" s="343"/>
      <c r="DZL24" s="343"/>
      <c r="DZM24" s="343"/>
      <c r="DZN24" s="343"/>
      <c r="DZO24" s="343"/>
      <c r="DZP24" s="343"/>
      <c r="DZQ24" s="343"/>
      <c r="DZR24" s="343"/>
      <c r="DZS24" s="343"/>
      <c r="DZT24" s="343"/>
      <c r="DZU24" s="343"/>
      <c r="DZV24" s="343"/>
      <c r="DZW24" s="343"/>
      <c r="DZX24" s="343"/>
      <c r="DZY24" s="343"/>
      <c r="DZZ24" s="343"/>
      <c r="EAA24" s="343"/>
      <c r="EAB24" s="343"/>
      <c r="EAC24" s="343"/>
      <c r="EAD24" s="343"/>
      <c r="EAE24" s="343"/>
      <c r="EAF24" s="343"/>
      <c r="EAG24" s="343"/>
      <c r="EAH24" s="343"/>
      <c r="EAI24" s="343"/>
      <c r="EAJ24" s="343"/>
      <c r="EAK24" s="343"/>
      <c r="EAL24" s="343"/>
      <c r="EAM24" s="343"/>
      <c r="EAN24" s="343"/>
      <c r="EAO24" s="343"/>
      <c r="EAP24" s="343"/>
      <c r="EAQ24" s="343"/>
      <c r="EAR24" s="343"/>
      <c r="EAS24" s="343"/>
      <c r="EAT24" s="343"/>
      <c r="EAU24" s="343"/>
      <c r="EAV24" s="343"/>
      <c r="EAW24" s="343"/>
      <c r="EAX24" s="343"/>
      <c r="EAY24" s="343"/>
      <c r="EAZ24" s="343"/>
      <c r="EBA24" s="343"/>
      <c r="EBB24" s="343"/>
      <c r="EBC24" s="343"/>
      <c r="EBD24" s="343"/>
      <c r="EBE24" s="343"/>
      <c r="EBF24" s="343"/>
      <c r="EBG24" s="343"/>
      <c r="EBH24" s="343"/>
      <c r="EBI24" s="343"/>
      <c r="EBJ24" s="343"/>
      <c r="EBK24" s="343"/>
      <c r="EBL24" s="343"/>
      <c r="EBM24" s="343"/>
      <c r="EBN24" s="343"/>
      <c r="EBO24" s="343"/>
      <c r="EBP24" s="343"/>
      <c r="EBQ24" s="343"/>
      <c r="EBR24" s="343"/>
      <c r="EBS24" s="343"/>
      <c r="EBT24" s="343"/>
      <c r="EBU24" s="343"/>
      <c r="EBV24" s="343"/>
      <c r="EBW24" s="343"/>
      <c r="EBX24" s="343"/>
      <c r="EBY24" s="343"/>
      <c r="EBZ24" s="343"/>
      <c r="ECA24" s="343"/>
      <c r="ECB24" s="343"/>
      <c r="ECC24" s="343"/>
      <c r="ECD24" s="343"/>
      <c r="ECE24" s="343"/>
      <c r="ECF24" s="343"/>
      <c r="ECG24" s="343"/>
      <c r="ECH24" s="343"/>
      <c r="ECI24" s="343"/>
      <c r="ECJ24" s="343"/>
      <c r="ECK24" s="343"/>
      <c r="ECL24" s="343"/>
      <c r="ECM24" s="343"/>
      <c r="ECN24" s="343"/>
      <c r="ECO24" s="343"/>
      <c r="ECP24" s="343"/>
      <c r="ECQ24" s="343"/>
      <c r="ECR24" s="343"/>
      <c r="ECS24" s="343"/>
      <c r="ECT24" s="343"/>
      <c r="ECU24" s="343"/>
      <c r="ECV24" s="343"/>
      <c r="ECW24" s="343"/>
      <c r="ECX24" s="343"/>
      <c r="ECY24" s="343"/>
      <c r="ECZ24" s="343"/>
      <c r="EDA24" s="343"/>
      <c r="EDB24" s="343"/>
      <c r="EDC24" s="343"/>
      <c r="EDD24" s="343"/>
      <c r="EDE24" s="343"/>
      <c r="EDF24" s="343"/>
      <c r="EDG24" s="343"/>
      <c r="EDH24" s="343"/>
      <c r="EDI24" s="343"/>
      <c r="EDJ24" s="343"/>
      <c r="EDK24" s="343"/>
      <c r="EDL24" s="343"/>
      <c r="EDM24" s="343"/>
      <c r="EDN24" s="343"/>
      <c r="EDO24" s="343"/>
      <c r="EDP24" s="343"/>
      <c r="EDQ24" s="343"/>
      <c r="EDR24" s="343"/>
      <c r="EDS24" s="343"/>
      <c r="EDT24" s="343"/>
      <c r="EDU24" s="343"/>
      <c r="EDV24" s="343"/>
      <c r="EDW24" s="343"/>
      <c r="EDX24" s="343"/>
      <c r="EDY24" s="343"/>
      <c r="EDZ24" s="343"/>
      <c r="EEA24" s="343"/>
      <c r="EEB24" s="343"/>
      <c r="EEC24" s="343"/>
      <c r="EED24" s="343"/>
      <c r="EEE24" s="343"/>
      <c r="EEF24" s="343"/>
      <c r="EEG24" s="343"/>
      <c r="EEH24" s="343"/>
      <c r="EEI24" s="343"/>
      <c r="EEJ24" s="343"/>
      <c r="EEK24" s="343"/>
      <c r="EEL24" s="343"/>
      <c r="EEM24" s="343"/>
      <c r="EEN24" s="343"/>
      <c r="EEO24" s="343"/>
      <c r="EEP24" s="343"/>
      <c r="EEQ24" s="343"/>
      <c r="EER24" s="343"/>
      <c r="EES24" s="343"/>
      <c r="EET24" s="343"/>
      <c r="EEU24" s="343"/>
      <c r="EEV24" s="343"/>
      <c r="EEW24" s="343"/>
      <c r="EEX24" s="343"/>
      <c r="EEY24" s="343"/>
      <c r="EEZ24" s="343"/>
      <c r="EFA24" s="343"/>
      <c r="EFB24" s="343"/>
      <c r="EFC24" s="343"/>
      <c r="EFD24" s="343"/>
      <c r="EFE24" s="343"/>
      <c r="EFF24" s="343"/>
      <c r="EFG24" s="343"/>
      <c r="EFH24" s="343"/>
      <c r="EFI24" s="343"/>
      <c r="EFJ24" s="343"/>
      <c r="EFK24" s="343"/>
      <c r="EFL24" s="343"/>
      <c r="EFM24" s="343"/>
      <c r="EFN24" s="343"/>
      <c r="EFO24" s="343"/>
      <c r="EFP24" s="343"/>
      <c r="EFQ24" s="343"/>
      <c r="EFR24" s="343"/>
      <c r="EFS24" s="343"/>
      <c r="EFT24" s="343"/>
      <c r="EFU24" s="343"/>
      <c r="EFV24" s="343"/>
      <c r="EFW24" s="343"/>
      <c r="EFX24" s="343"/>
      <c r="EFY24" s="343"/>
      <c r="EFZ24" s="343"/>
      <c r="EGA24" s="343"/>
      <c r="EGB24" s="343"/>
      <c r="EGC24" s="343"/>
      <c r="EGD24" s="343"/>
      <c r="EGE24" s="343"/>
      <c r="EGF24" s="343"/>
      <c r="EGG24" s="343"/>
      <c r="EGH24" s="343"/>
      <c r="EGI24" s="343"/>
      <c r="EGJ24" s="343"/>
      <c r="EGK24" s="343"/>
      <c r="EGL24" s="343"/>
      <c r="EGM24" s="343"/>
      <c r="EGN24" s="343"/>
      <c r="EGO24" s="343"/>
      <c r="EGP24" s="343"/>
      <c r="EGQ24" s="343"/>
      <c r="EGR24" s="343"/>
      <c r="EGS24" s="343"/>
      <c r="EGT24" s="343"/>
      <c r="EGU24" s="343"/>
      <c r="EGV24" s="343"/>
      <c r="EGW24" s="343"/>
      <c r="EGX24" s="343"/>
      <c r="EGY24" s="343"/>
      <c r="EGZ24" s="343"/>
      <c r="EHA24" s="343"/>
      <c r="EHB24" s="343"/>
      <c r="EHC24" s="343"/>
      <c r="EHD24" s="343"/>
      <c r="EHE24" s="343"/>
      <c r="EHF24" s="343"/>
      <c r="EHG24" s="343"/>
      <c r="EHH24" s="343"/>
      <c r="EHI24" s="343"/>
      <c r="EHJ24" s="343"/>
      <c r="EHK24" s="343"/>
      <c r="EHL24" s="343"/>
      <c r="EHM24" s="343"/>
      <c r="EHN24" s="343"/>
      <c r="EHO24" s="343"/>
      <c r="EHP24" s="343"/>
      <c r="EHQ24" s="343"/>
      <c r="EHR24" s="343"/>
      <c r="EHS24" s="343"/>
      <c r="EHT24" s="343"/>
      <c r="EHU24" s="343"/>
      <c r="EHV24" s="343"/>
      <c r="EHW24" s="343"/>
      <c r="EHX24" s="343"/>
      <c r="EHY24" s="343"/>
      <c r="EHZ24" s="343"/>
      <c r="EIA24" s="343"/>
      <c r="EIB24" s="343"/>
      <c r="EIC24" s="343"/>
      <c r="EID24" s="343"/>
      <c r="EIE24" s="343"/>
      <c r="EIF24" s="343"/>
      <c r="EIG24" s="343"/>
      <c r="EIH24" s="343"/>
      <c r="EII24" s="343"/>
      <c r="EIJ24" s="343"/>
      <c r="EIK24" s="343"/>
      <c r="EIL24" s="343"/>
      <c r="EIM24" s="343"/>
      <c r="EIN24" s="343"/>
      <c r="EIO24" s="343"/>
      <c r="EIP24" s="343"/>
      <c r="EIQ24" s="343"/>
      <c r="EIR24" s="343"/>
      <c r="EIS24" s="343"/>
      <c r="EIT24" s="343"/>
      <c r="EIU24" s="343"/>
      <c r="EIV24" s="343"/>
      <c r="EIW24" s="343"/>
      <c r="EIX24" s="343"/>
      <c r="EIY24" s="343"/>
      <c r="EIZ24" s="343"/>
      <c r="EJA24" s="343"/>
      <c r="EJB24" s="343"/>
      <c r="EJC24" s="343"/>
      <c r="EJD24" s="343"/>
      <c r="EJE24" s="343"/>
      <c r="EJF24" s="343"/>
      <c r="EJG24" s="343"/>
      <c r="EJH24" s="343"/>
      <c r="EJI24" s="343"/>
      <c r="EJJ24" s="343"/>
      <c r="EJK24" s="343"/>
      <c r="EJL24" s="343"/>
      <c r="EJM24" s="343"/>
      <c r="EJN24" s="343"/>
      <c r="EJO24" s="343"/>
      <c r="EJP24" s="343"/>
      <c r="EJQ24" s="343"/>
      <c r="EJR24" s="343"/>
      <c r="EJS24" s="343"/>
      <c r="EJT24" s="343"/>
      <c r="EJU24" s="343"/>
      <c r="EJV24" s="343"/>
      <c r="EJW24" s="343"/>
      <c r="EJX24" s="343"/>
      <c r="EJY24" s="343"/>
      <c r="EJZ24" s="343"/>
      <c r="EKA24" s="343"/>
      <c r="EKB24" s="343"/>
      <c r="EKC24" s="343"/>
      <c r="EKD24" s="343"/>
      <c r="EKE24" s="343"/>
      <c r="EKF24" s="343"/>
      <c r="EKG24" s="343"/>
      <c r="EKH24" s="343"/>
      <c r="EKI24" s="343"/>
      <c r="EKJ24" s="343"/>
      <c r="EKK24" s="343"/>
      <c r="EKL24" s="343"/>
      <c r="EKM24" s="343"/>
      <c r="EKN24" s="343"/>
      <c r="EKO24" s="343"/>
      <c r="EKP24" s="343"/>
      <c r="EKQ24" s="343"/>
      <c r="EKR24" s="343"/>
      <c r="EKS24" s="343"/>
      <c r="EKT24" s="343"/>
      <c r="EKU24" s="343"/>
      <c r="EKV24" s="343"/>
      <c r="EKW24" s="343"/>
      <c r="EKX24" s="343"/>
      <c r="EKY24" s="343"/>
      <c r="EKZ24" s="343"/>
      <c r="ELA24" s="343"/>
      <c r="ELB24" s="343"/>
      <c r="ELC24" s="343"/>
      <c r="ELD24" s="343"/>
      <c r="ELE24" s="343"/>
      <c r="ELF24" s="343"/>
      <c r="ELG24" s="343"/>
      <c r="ELH24" s="343"/>
      <c r="ELI24" s="343"/>
      <c r="ELJ24" s="343"/>
      <c r="ELK24" s="343"/>
      <c r="ELL24" s="343"/>
      <c r="ELM24" s="343"/>
      <c r="ELN24" s="343"/>
      <c r="ELO24" s="343"/>
      <c r="ELP24" s="343"/>
      <c r="ELQ24" s="343"/>
      <c r="ELR24" s="343"/>
      <c r="ELS24" s="343"/>
      <c r="ELT24" s="343"/>
      <c r="ELU24" s="343"/>
      <c r="ELV24" s="343"/>
      <c r="ELW24" s="343"/>
      <c r="ELX24" s="343"/>
      <c r="ELY24" s="343"/>
      <c r="ELZ24" s="343"/>
      <c r="EMA24" s="343"/>
      <c r="EMB24" s="343"/>
      <c r="EMC24" s="343"/>
      <c r="EMD24" s="343"/>
      <c r="EME24" s="343"/>
      <c r="EMF24" s="343"/>
      <c r="EMG24" s="343"/>
      <c r="EMH24" s="343"/>
      <c r="EMI24" s="343"/>
      <c r="EMJ24" s="343"/>
      <c r="EMK24" s="343"/>
      <c r="EML24" s="343"/>
      <c r="EMM24" s="343"/>
      <c r="EMN24" s="343"/>
      <c r="EMO24" s="343"/>
      <c r="EMP24" s="343"/>
      <c r="EMQ24" s="343"/>
      <c r="EMR24" s="343"/>
      <c r="EMS24" s="343"/>
      <c r="EMT24" s="343"/>
      <c r="EMU24" s="343"/>
      <c r="EMV24" s="343"/>
      <c r="EMW24" s="343"/>
      <c r="EMX24" s="343"/>
      <c r="EMY24" s="343"/>
      <c r="EMZ24" s="343"/>
      <c r="ENA24" s="343"/>
      <c r="ENB24" s="343"/>
      <c r="ENC24" s="343"/>
      <c r="END24" s="343"/>
      <c r="ENE24" s="343"/>
      <c r="ENF24" s="343"/>
      <c r="ENG24" s="343"/>
      <c r="ENH24" s="343"/>
      <c r="ENI24" s="343"/>
      <c r="ENJ24" s="343"/>
      <c r="ENK24" s="343"/>
      <c r="ENL24" s="343"/>
      <c r="ENM24" s="343"/>
      <c r="ENN24" s="343"/>
      <c r="ENO24" s="343"/>
      <c r="ENP24" s="343"/>
      <c r="ENQ24" s="343"/>
      <c r="ENR24" s="343"/>
      <c r="ENS24" s="343"/>
      <c r="ENT24" s="343"/>
      <c r="ENU24" s="343"/>
      <c r="ENV24" s="343"/>
      <c r="ENW24" s="343"/>
      <c r="ENX24" s="343"/>
      <c r="ENY24" s="343"/>
      <c r="ENZ24" s="343"/>
      <c r="EOA24" s="343"/>
      <c r="EOB24" s="343"/>
      <c r="EOC24" s="343"/>
      <c r="EOD24" s="343"/>
      <c r="EOE24" s="343"/>
      <c r="EOF24" s="343"/>
      <c r="EOG24" s="343"/>
      <c r="EOH24" s="343"/>
      <c r="EOI24" s="343"/>
      <c r="EOJ24" s="343"/>
      <c r="EOK24" s="343"/>
      <c r="EOL24" s="343"/>
      <c r="EOM24" s="343"/>
      <c r="EON24" s="343"/>
      <c r="EOO24" s="343"/>
      <c r="EOP24" s="343"/>
      <c r="EOQ24" s="343"/>
      <c r="EOR24" s="343"/>
      <c r="EOS24" s="343"/>
      <c r="EOT24" s="343"/>
      <c r="EOU24" s="343"/>
      <c r="EOV24" s="343"/>
      <c r="EOW24" s="343"/>
      <c r="EOX24" s="343"/>
      <c r="EOY24" s="343"/>
      <c r="EOZ24" s="343"/>
      <c r="EPA24" s="343"/>
      <c r="EPB24" s="343"/>
      <c r="EPC24" s="343"/>
      <c r="EPD24" s="343"/>
      <c r="EPE24" s="343"/>
      <c r="EPF24" s="343"/>
      <c r="EPG24" s="343"/>
      <c r="EPH24" s="343"/>
      <c r="EPI24" s="343"/>
      <c r="EPJ24" s="343"/>
      <c r="EPK24" s="343"/>
      <c r="EPL24" s="343"/>
      <c r="EPM24" s="343"/>
      <c r="EPN24" s="343"/>
      <c r="EPO24" s="343"/>
      <c r="EPP24" s="343"/>
      <c r="EPQ24" s="343"/>
      <c r="EPR24" s="343"/>
      <c r="EPS24" s="343"/>
      <c r="EPT24" s="343"/>
      <c r="EPU24" s="343"/>
      <c r="EPV24" s="343"/>
      <c r="EPW24" s="343"/>
      <c r="EPX24" s="343"/>
      <c r="EPY24" s="343"/>
      <c r="EPZ24" s="343"/>
      <c r="EQA24" s="343"/>
      <c r="EQB24" s="343"/>
      <c r="EQC24" s="343"/>
      <c r="EQD24" s="343"/>
      <c r="EQE24" s="343"/>
      <c r="EQF24" s="343"/>
      <c r="EQG24" s="343"/>
      <c r="EQH24" s="343"/>
      <c r="EQI24" s="343"/>
      <c r="EQJ24" s="343"/>
      <c r="EQK24" s="343"/>
      <c r="EQL24" s="343"/>
      <c r="EQM24" s="343"/>
      <c r="EQN24" s="343"/>
      <c r="EQO24" s="343"/>
      <c r="EQP24" s="343"/>
      <c r="EQQ24" s="343"/>
      <c r="EQR24" s="343"/>
      <c r="EQS24" s="343"/>
      <c r="EQT24" s="343"/>
      <c r="EQU24" s="343"/>
      <c r="EQV24" s="343"/>
      <c r="EQW24" s="343"/>
      <c r="EQX24" s="343"/>
      <c r="EQY24" s="343"/>
      <c r="EQZ24" s="343"/>
      <c r="ERA24" s="343"/>
      <c r="ERB24" s="343"/>
      <c r="ERC24" s="343"/>
      <c r="ERD24" s="343"/>
      <c r="ERE24" s="343"/>
      <c r="ERF24" s="343"/>
      <c r="ERG24" s="343"/>
      <c r="ERH24" s="343"/>
      <c r="ERI24" s="343"/>
      <c r="ERJ24" s="343"/>
      <c r="ERK24" s="343"/>
      <c r="ERL24" s="343"/>
      <c r="ERM24" s="343"/>
      <c r="ERN24" s="343"/>
      <c r="ERO24" s="343"/>
      <c r="ERP24" s="343"/>
      <c r="ERQ24" s="343"/>
      <c r="ERR24" s="343"/>
      <c r="ERS24" s="343"/>
      <c r="ERT24" s="343"/>
      <c r="ERU24" s="343"/>
      <c r="ERV24" s="343"/>
      <c r="ERW24" s="343"/>
      <c r="ERX24" s="343"/>
      <c r="ERY24" s="343"/>
      <c r="ERZ24" s="343"/>
      <c r="ESA24" s="343"/>
      <c r="ESB24" s="343"/>
      <c r="ESC24" s="343"/>
      <c r="ESD24" s="343"/>
      <c r="ESE24" s="343"/>
      <c r="ESF24" s="343"/>
      <c r="ESG24" s="343"/>
      <c r="ESH24" s="343"/>
      <c r="ESI24" s="343"/>
      <c r="ESJ24" s="343"/>
      <c r="ESK24" s="343"/>
      <c r="ESL24" s="343"/>
      <c r="ESM24" s="343"/>
      <c r="ESN24" s="343"/>
      <c r="ESO24" s="343"/>
      <c r="ESP24" s="343"/>
      <c r="ESQ24" s="343"/>
      <c r="ESR24" s="343"/>
      <c r="ESS24" s="343"/>
      <c r="EST24" s="343"/>
      <c r="ESU24" s="343"/>
      <c r="ESV24" s="343"/>
      <c r="ESW24" s="343"/>
      <c r="ESX24" s="343"/>
      <c r="ESY24" s="343"/>
      <c r="ESZ24" s="343"/>
      <c r="ETA24" s="343"/>
      <c r="ETB24" s="343"/>
      <c r="ETC24" s="343"/>
      <c r="ETD24" s="343"/>
      <c r="ETE24" s="343"/>
      <c r="ETF24" s="343"/>
      <c r="ETG24" s="343"/>
      <c r="ETH24" s="343"/>
      <c r="ETI24" s="343"/>
      <c r="ETJ24" s="343"/>
      <c r="ETK24" s="343"/>
      <c r="ETL24" s="343"/>
      <c r="ETM24" s="343"/>
      <c r="ETN24" s="343"/>
      <c r="ETO24" s="343"/>
      <c r="ETP24" s="343"/>
      <c r="ETQ24" s="343"/>
      <c r="ETR24" s="343"/>
      <c r="ETS24" s="343"/>
      <c r="ETT24" s="343"/>
      <c r="ETU24" s="343"/>
      <c r="ETV24" s="343"/>
      <c r="ETW24" s="343"/>
      <c r="ETX24" s="343"/>
      <c r="ETY24" s="343"/>
      <c r="ETZ24" s="343"/>
      <c r="EUA24" s="343"/>
      <c r="EUB24" s="343"/>
      <c r="EUC24" s="343"/>
      <c r="EUD24" s="343"/>
      <c r="EUE24" s="343"/>
      <c r="EUF24" s="343"/>
      <c r="EUG24" s="343"/>
      <c r="EUH24" s="343"/>
      <c r="EUI24" s="343"/>
      <c r="EUJ24" s="343"/>
      <c r="EUK24" s="343"/>
      <c r="EUL24" s="343"/>
      <c r="EUM24" s="343"/>
      <c r="EUN24" s="343"/>
      <c r="EUO24" s="343"/>
      <c r="EUP24" s="343"/>
      <c r="EUQ24" s="343"/>
      <c r="EUR24" s="343"/>
      <c r="EUS24" s="343"/>
      <c r="EUT24" s="343"/>
      <c r="EUU24" s="343"/>
      <c r="EUV24" s="343"/>
      <c r="EUW24" s="343"/>
      <c r="EUX24" s="343"/>
      <c r="EUY24" s="343"/>
      <c r="EUZ24" s="343"/>
      <c r="EVA24" s="343"/>
      <c r="EVB24" s="343"/>
      <c r="EVC24" s="343"/>
      <c r="EVD24" s="343"/>
      <c r="EVE24" s="343"/>
      <c r="EVF24" s="343"/>
      <c r="EVG24" s="343"/>
      <c r="EVH24" s="343"/>
      <c r="EVI24" s="343"/>
      <c r="EVJ24" s="343"/>
      <c r="EVK24" s="343"/>
      <c r="EVL24" s="343"/>
      <c r="EVM24" s="343"/>
      <c r="EVN24" s="343"/>
      <c r="EVO24" s="343"/>
      <c r="EVP24" s="343"/>
      <c r="EVQ24" s="343"/>
      <c r="EVR24" s="343"/>
      <c r="EVS24" s="343"/>
      <c r="EVT24" s="343"/>
      <c r="EVU24" s="343"/>
      <c r="EVV24" s="343"/>
      <c r="EVW24" s="343"/>
      <c r="EVX24" s="343"/>
      <c r="EVY24" s="343"/>
      <c r="EVZ24" s="343"/>
      <c r="EWA24" s="343"/>
      <c r="EWB24" s="343"/>
      <c r="EWC24" s="343"/>
      <c r="EWD24" s="343"/>
      <c r="EWE24" s="343"/>
      <c r="EWF24" s="343"/>
      <c r="EWG24" s="343"/>
      <c r="EWH24" s="343"/>
      <c r="EWI24" s="343"/>
      <c r="EWJ24" s="343"/>
      <c r="EWK24" s="343"/>
      <c r="EWL24" s="343"/>
      <c r="EWM24" s="343"/>
      <c r="EWN24" s="343"/>
      <c r="EWO24" s="343"/>
      <c r="EWP24" s="343"/>
      <c r="EWQ24" s="343"/>
      <c r="EWR24" s="343"/>
      <c r="EWS24" s="343"/>
      <c r="EWT24" s="343"/>
      <c r="EWU24" s="343"/>
      <c r="EWV24" s="343"/>
      <c r="EWW24" s="343"/>
      <c r="EWX24" s="343"/>
      <c r="EWY24" s="343"/>
      <c r="EWZ24" s="343"/>
      <c r="EXA24" s="343"/>
      <c r="EXB24" s="343"/>
      <c r="EXC24" s="343"/>
      <c r="EXD24" s="343"/>
      <c r="EXE24" s="343"/>
      <c r="EXF24" s="343"/>
      <c r="EXG24" s="343"/>
      <c r="EXH24" s="343"/>
      <c r="EXI24" s="343"/>
      <c r="EXJ24" s="343"/>
      <c r="EXK24" s="343"/>
      <c r="EXL24" s="343"/>
      <c r="EXM24" s="343"/>
      <c r="EXN24" s="343"/>
      <c r="EXO24" s="343"/>
      <c r="EXP24" s="343"/>
      <c r="EXQ24" s="343"/>
      <c r="EXR24" s="343"/>
      <c r="EXS24" s="343"/>
      <c r="EXT24" s="343"/>
      <c r="EXU24" s="343"/>
      <c r="EXV24" s="343"/>
      <c r="EXW24" s="343"/>
      <c r="EXX24" s="343"/>
      <c r="EXY24" s="343"/>
      <c r="EXZ24" s="343"/>
      <c r="EYA24" s="343"/>
      <c r="EYB24" s="343"/>
      <c r="EYC24" s="343"/>
      <c r="EYD24" s="343"/>
      <c r="EYE24" s="343"/>
      <c r="EYF24" s="343"/>
      <c r="EYG24" s="343"/>
      <c r="EYH24" s="343"/>
      <c r="EYI24" s="343"/>
      <c r="EYJ24" s="343"/>
      <c r="EYK24" s="343"/>
      <c r="EYL24" s="343"/>
      <c r="EYM24" s="343"/>
      <c r="EYN24" s="343"/>
      <c r="EYO24" s="343"/>
      <c r="EYP24" s="343"/>
      <c r="EYQ24" s="343"/>
      <c r="EYR24" s="343"/>
      <c r="EYS24" s="343"/>
      <c r="EYT24" s="343"/>
      <c r="EYU24" s="343"/>
      <c r="EYV24" s="343"/>
      <c r="EYW24" s="343"/>
      <c r="EYX24" s="343"/>
      <c r="EYY24" s="343"/>
      <c r="EYZ24" s="343"/>
      <c r="EZA24" s="343"/>
      <c r="EZB24" s="343"/>
      <c r="EZC24" s="343"/>
      <c r="EZD24" s="343"/>
      <c r="EZE24" s="343"/>
      <c r="EZF24" s="343"/>
      <c r="EZG24" s="343"/>
      <c r="EZH24" s="343"/>
      <c r="EZI24" s="343"/>
      <c r="EZJ24" s="343"/>
      <c r="EZK24" s="343"/>
      <c r="EZL24" s="343"/>
      <c r="EZM24" s="343"/>
      <c r="EZN24" s="343"/>
      <c r="EZO24" s="343"/>
      <c r="EZP24" s="343"/>
      <c r="EZQ24" s="343"/>
      <c r="EZR24" s="343"/>
      <c r="EZS24" s="343"/>
      <c r="EZT24" s="343"/>
      <c r="EZU24" s="343"/>
      <c r="EZV24" s="343"/>
      <c r="EZW24" s="343"/>
      <c r="EZX24" s="343"/>
      <c r="EZY24" s="343"/>
      <c r="EZZ24" s="343"/>
      <c r="FAA24" s="343"/>
      <c r="FAB24" s="343"/>
      <c r="FAC24" s="343"/>
      <c r="FAD24" s="343"/>
      <c r="FAE24" s="343"/>
      <c r="FAF24" s="343"/>
      <c r="FAG24" s="343"/>
      <c r="FAH24" s="343"/>
      <c r="FAI24" s="343"/>
      <c r="FAJ24" s="343"/>
      <c r="FAK24" s="343"/>
      <c r="FAL24" s="343"/>
      <c r="FAM24" s="343"/>
      <c r="FAN24" s="343"/>
      <c r="FAO24" s="343"/>
      <c r="FAP24" s="343"/>
      <c r="FAQ24" s="343"/>
      <c r="FAR24" s="343"/>
      <c r="FAS24" s="343"/>
      <c r="FAT24" s="343"/>
      <c r="FAU24" s="343"/>
      <c r="FAV24" s="343"/>
      <c r="FAW24" s="343"/>
      <c r="FAX24" s="343"/>
      <c r="FAY24" s="343"/>
      <c r="FAZ24" s="343"/>
      <c r="FBA24" s="343"/>
      <c r="FBB24" s="343"/>
      <c r="FBC24" s="343"/>
      <c r="FBD24" s="343"/>
      <c r="FBE24" s="343"/>
      <c r="FBF24" s="343"/>
      <c r="FBG24" s="343"/>
      <c r="FBH24" s="343"/>
      <c r="FBI24" s="343"/>
      <c r="FBJ24" s="343"/>
      <c r="FBK24" s="343"/>
      <c r="FBL24" s="343"/>
      <c r="FBM24" s="343"/>
      <c r="FBN24" s="343"/>
      <c r="FBO24" s="343"/>
      <c r="FBP24" s="343"/>
      <c r="FBQ24" s="343"/>
      <c r="FBR24" s="343"/>
      <c r="FBS24" s="343"/>
      <c r="FBT24" s="343"/>
      <c r="FBU24" s="343"/>
      <c r="FBV24" s="343"/>
      <c r="FBW24" s="343"/>
      <c r="FBX24" s="343"/>
      <c r="FBY24" s="343"/>
      <c r="FBZ24" s="343"/>
      <c r="FCA24" s="343"/>
      <c r="FCB24" s="343"/>
      <c r="FCC24" s="343"/>
      <c r="FCD24" s="343"/>
      <c r="FCE24" s="343"/>
      <c r="FCF24" s="343"/>
      <c r="FCG24" s="343"/>
      <c r="FCH24" s="343"/>
      <c r="FCI24" s="343"/>
      <c r="FCJ24" s="343"/>
      <c r="FCK24" s="343"/>
      <c r="FCL24" s="343"/>
      <c r="FCM24" s="343"/>
      <c r="FCN24" s="343"/>
      <c r="FCO24" s="343"/>
      <c r="FCP24" s="343"/>
      <c r="FCQ24" s="343"/>
      <c r="FCR24" s="343"/>
      <c r="FCS24" s="343"/>
      <c r="FCT24" s="343"/>
      <c r="FCU24" s="343"/>
      <c r="FCV24" s="343"/>
      <c r="FCW24" s="343"/>
      <c r="FCX24" s="343"/>
      <c r="FCY24" s="343"/>
      <c r="FCZ24" s="343"/>
      <c r="FDA24" s="343"/>
      <c r="FDB24" s="343"/>
      <c r="FDC24" s="343"/>
      <c r="FDD24" s="343"/>
      <c r="FDE24" s="343"/>
      <c r="FDF24" s="343"/>
      <c r="FDG24" s="343"/>
      <c r="FDH24" s="343"/>
      <c r="FDI24" s="343"/>
      <c r="FDJ24" s="343"/>
      <c r="FDK24" s="343"/>
      <c r="FDL24" s="343"/>
      <c r="FDM24" s="343"/>
      <c r="FDN24" s="343"/>
      <c r="FDO24" s="343"/>
      <c r="FDP24" s="343"/>
      <c r="FDQ24" s="343"/>
      <c r="FDR24" s="343"/>
      <c r="FDS24" s="343"/>
      <c r="FDT24" s="343"/>
      <c r="FDU24" s="343"/>
      <c r="FDV24" s="343"/>
      <c r="FDW24" s="343"/>
      <c r="FDX24" s="343"/>
      <c r="FDY24" s="343"/>
      <c r="FDZ24" s="343"/>
      <c r="FEA24" s="343"/>
      <c r="FEB24" s="343"/>
      <c r="FEC24" s="343"/>
      <c r="FED24" s="343"/>
      <c r="FEE24" s="343"/>
      <c r="FEF24" s="343"/>
      <c r="FEG24" s="343"/>
      <c r="FEH24" s="343"/>
      <c r="FEI24" s="343"/>
      <c r="FEJ24" s="343"/>
      <c r="FEK24" s="343"/>
      <c r="FEL24" s="343"/>
      <c r="FEM24" s="343"/>
      <c r="FEN24" s="343"/>
      <c r="FEO24" s="343"/>
      <c r="FEP24" s="343"/>
      <c r="FEQ24" s="343"/>
      <c r="FER24" s="343"/>
      <c r="FES24" s="343"/>
      <c r="FET24" s="343"/>
      <c r="FEU24" s="343"/>
      <c r="FEV24" s="343"/>
      <c r="FEW24" s="343"/>
      <c r="FEX24" s="343"/>
      <c r="FEY24" s="343"/>
      <c r="FEZ24" s="343"/>
      <c r="FFA24" s="343"/>
      <c r="FFB24" s="343"/>
      <c r="FFC24" s="343"/>
      <c r="FFD24" s="343"/>
      <c r="FFE24" s="343"/>
      <c r="FFF24" s="343"/>
      <c r="FFG24" s="343"/>
      <c r="FFH24" s="343"/>
      <c r="FFI24" s="343"/>
      <c r="FFJ24" s="343"/>
      <c r="FFK24" s="343"/>
      <c r="FFL24" s="343"/>
      <c r="FFM24" s="343"/>
      <c r="FFN24" s="343"/>
      <c r="FFO24" s="343"/>
      <c r="FFP24" s="343"/>
      <c r="FFQ24" s="343"/>
      <c r="FFR24" s="343"/>
      <c r="FFS24" s="343"/>
      <c r="FFT24" s="343"/>
      <c r="FFU24" s="343"/>
      <c r="FFV24" s="343"/>
      <c r="FFW24" s="343"/>
      <c r="FFX24" s="343"/>
      <c r="FFY24" s="343"/>
      <c r="FFZ24" s="343"/>
      <c r="FGA24" s="343"/>
      <c r="FGB24" s="343"/>
      <c r="FGC24" s="343"/>
      <c r="FGD24" s="343"/>
      <c r="FGE24" s="343"/>
      <c r="FGF24" s="343"/>
      <c r="FGG24" s="343"/>
      <c r="FGH24" s="343"/>
      <c r="FGI24" s="343"/>
      <c r="FGJ24" s="343"/>
      <c r="FGK24" s="343"/>
      <c r="FGL24" s="343"/>
      <c r="FGM24" s="343"/>
      <c r="FGN24" s="343"/>
      <c r="FGO24" s="343"/>
      <c r="FGP24" s="343"/>
      <c r="FGQ24" s="343"/>
      <c r="FGR24" s="343"/>
      <c r="FGS24" s="343"/>
      <c r="FGT24" s="343"/>
      <c r="FGU24" s="343"/>
      <c r="FGV24" s="343"/>
      <c r="FGW24" s="343"/>
      <c r="FGX24" s="343"/>
      <c r="FGY24" s="343"/>
      <c r="FGZ24" s="343"/>
      <c r="FHA24" s="343"/>
      <c r="FHB24" s="343"/>
      <c r="FHC24" s="343"/>
      <c r="FHD24" s="343"/>
      <c r="FHE24" s="343"/>
      <c r="FHF24" s="343"/>
      <c r="FHG24" s="343"/>
      <c r="FHH24" s="343"/>
      <c r="FHI24" s="343"/>
      <c r="FHJ24" s="343"/>
      <c r="FHK24" s="343"/>
      <c r="FHL24" s="343"/>
      <c r="FHM24" s="343"/>
      <c r="FHN24" s="343"/>
      <c r="FHO24" s="343"/>
      <c r="FHP24" s="343"/>
      <c r="FHQ24" s="343"/>
      <c r="FHR24" s="343"/>
      <c r="FHS24" s="343"/>
      <c r="FHT24" s="343"/>
      <c r="FHU24" s="343"/>
      <c r="FHV24" s="343"/>
      <c r="FHW24" s="343"/>
      <c r="FHX24" s="343"/>
      <c r="FHY24" s="343"/>
      <c r="FHZ24" s="343"/>
      <c r="FIA24" s="343"/>
      <c r="FIB24" s="343"/>
      <c r="FIC24" s="343"/>
      <c r="FID24" s="343"/>
      <c r="FIE24" s="343"/>
      <c r="FIF24" s="343"/>
      <c r="FIG24" s="343"/>
      <c r="FIH24" s="343"/>
      <c r="FII24" s="343"/>
      <c r="FIJ24" s="343"/>
      <c r="FIK24" s="343"/>
      <c r="FIL24" s="343"/>
      <c r="FIM24" s="343"/>
      <c r="FIN24" s="343"/>
      <c r="FIO24" s="343"/>
      <c r="FIP24" s="343"/>
      <c r="FIQ24" s="343"/>
      <c r="FIR24" s="343"/>
      <c r="FIS24" s="343"/>
      <c r="FIT24" s="343"/>
      <c r="FIU24" s="343"/>
      <c r="FIV24" s="343"/>
      <c r="FIW24" s="343"/>
      <c r="FIX24" s="343"/>
      <c r="FIY24" s="343"/>
      <c r="FIZ24" s="343"/>
      <c r="FJA24" s="343"/>
      <c r="FJB24" s="343"/>
      <c r="FJC24" s="343"/>
      <c r="FJD24" s="343"/>
      <c r="FJE24" s="343"/>
      <c r="FJF24" s="343"/>
      <c r="FJG24" s="343"/>
      <c r="FJH24" s="343"/>
      <c r="FJI24" s="343"/>
      <c r="FJJ24" s="343"/>
      <c r="FJK24" s="343"/>
      <c r="FJL24" s="343"/>
      <c r="FJM24" s="343"/>
      <c r="FJN24" s="343"/>
      <c r="FJO24" s="343"/>
      <c r="FJP24" s="343"/>
      <c r="FJQ24" s="343"/>
      <c r="FJR24" s="343"/>
      <c r="FJS24" s="343"/>
      <c r="FJT24" s="343"/>
      <c r="FJU24" s="343"/>
      <c r="FJV24" s="343"/>
      <c r="FJW24" s="343"/>
      <c r="FJX24" s="343"/>
      <c r="FJY24" s="343"/>
      <c r="FJZ24" s="343"/>
      <c r="FKA24" s="343"/>
      <c r="FKB24" s="343"/>
      <c r="FKC24" s="343"/>
      <c r="FKD24" s="343"/>
      <c r="FKE24" s="343"/>
      <c r="FKF24" s="343"/>
      <c r="FKG24" s="343"/>
      <c r="FKH24" s="343"/>
      <c r="FKI24" s="343"/>
      <c r="FKJ24" s="343"/>
      <c r="FKK24" s="343"/>
      <c r="FKL24" s="343"/>
      <c r="FKM24" s="343"/>
      <c r="FKN24" s="343"/>
      <c r="FKO24" s="343"/>
      <c r="FKP24" s="343"/>
      <c r="FKQ24" s="343"/>
      <c r="FKR24" s="343"/>
      <c r="FKS24" s="343"/>
      <c r="FKT24" s="343"/>
      <c r="FKU24" s="343"/>
      <c r="FKV24" s="343"/>
      <c r="FKW24" s="343"/>
      <c r="FKX24" s="343"/>
      <c r="FKY24" s="343"/>
      <c r="FKZ24" s="343"/>
      <c r="FLA24" s="343"/>
      <c r="FLB24" s="343"/>
      <c r="FLC24" s="343"/>
      <c r="FLD24" s="343"/>
      <c r="FLE24" s="343"/>
      <c r="FLF24" s="343"/>
      <c r="FLG24" s="343"/>
      <c r="FLH24" s="343"/>
      <c r="FLI24" s="343"/>
      <c r="FLJ24" s="343"/>
      <c r="FLK24" s="343"/>
      <c r="FLL24" s="343"/>
      <c r="FLM24" s="343"/>
      <c r="FLN24" s="343"/>
      <c r="FLO24" s="343"/>
      <c r="FLP24" s="343"/>
      <c r="FLQ24" s="343"/>
      <c r="FLR24" s="343"/>
      <c r="FLS24" s="343"/>
      <c r="FLT24" s="343"/>
      <c r="FLU24" s="343"/>
      <c r="FLV24" s="343"/>
      <c r="FLW24" s="343"/>
      <c r="FLX24" s="343"/>
      <c r="FLY24" s="343"/>
      <c r="FLZ24" s="343"/>
      <c r="FMA24" s="343"/>
      <c r="FMB24" s="343"/>
      <c r="FMC24" s="343"/>
      <c r="FMD24" s="343"/>
      <c r="FME24" s="343"/>
      <c r="FMF24" s="343"/>
      <c r="FMG24" s="343"/>
      <c r="FMH24" s="343"/>
      <c r="FMI24" s="343"/>
      <c r="FMJ24" s="343"/>
      <c r="FMK24" s="343"/>
      <c r="FML24" s="343"/>
      <c r="FMM24" s="343"/>
      <c r="FMN24" s="343"/>
      <c r="FMO24" s="343"/>
      <c r="FMP24" s="343"/>
      <c r="FMQ24" s="343"/>
      <c r="FMR24" s="343"/>
      <c r="FMS24" s="343"/>
      <c r="FMT24" s="343"/>
      <c r="FMU24" s="343"/>
      <c r="FMV24" s="343"/>
      <c r="FMW24" s="343"/>
      <c r="FMX24" s="343"/>
      <c r="FMY24" s="343"/>
      <c r="FMZ24" s="343"/>
      <c r="FNA24" s="343"/>
      <c r="FNB24" s="343"/>
      <c r="FNC24" s="343"/>
      <c r="FND24" s="343"/>
      <c r="FNE24" s="343"/>
      <c r="FNF24" s="343"/>
      <c r="FNG24" s="343"/>
      <c r="FNH24" s="343"/>
      <c r="FNI24" s="343"/>
      <c r="FNJ24" s="343"/>
      <c r="FNK24" s="343"/>
      <c r="FNL24" s="343"/>
      <c r="FNM24" s="343"/>
      <c r="FNN24" s="343"/>
      <c r="FNO24" s="343"/>
      <c r="FNP24" s="343"/>
      <c r="FNQ24" s="343"/>
      <c r="FNR24" s="343"/>
      <c r="FNS24" s="343"/>
      <c r="FNT24" s="343"/>
      <c r="FNU24" s="343"/>
      <c r="FNV24" s="343"/>
      <c r="FNW24" s="343"/>
      <c r="FNX24" s="343"/>
      <c r="FNY24" s="343"/>
      <c r="FNZ24" s="343"/>
      <c r="FOA24" s="343"/>
      <c r="FOB24" s="343"/>
      <c r="FOC24" s="343"/>
      <c r="FOD24" s="343"/>
      <c r="FOE24" s="343"/>
      <c r="FOF24" s="343"/>
      <c r="FOG24" s="343"/>
      <c r="FOH24" s="343"/>
      <c r="FOI24" s="343"/>
      <c r="FOJ24" s="343"/>
      <c r="FOK24" s="343"/>
      <c r="FOL24" s="343"/>
      <c r="FOM24" s="343"/>
      <c r="FON24" s="343"/>
      <c r="FOO24" s="343"/>
      <c r="FOP24" s="343"/>
      <c r="FOQ24" s="343"/>
      <c r="FOR24" s="343"/>
      <c r="FOS24" s="343"/>
      <c r="FOT24" s="343"/>
      <c r="FOU24" s="343"/>
      <c r="FOV24" s="343"/>
      <c r="FOW24" s="343"/>
      <c r="FOX24" s="343"/>
      <c r="FOY24" s="343"/>
      <c r="FOZ24" s="343"/>
      <c r="FPA24" s="343"/>
      <c r="FPB24" s="343"/>
      <c r="FPC24" s="343"/>
      <c r="FPD24" s="343"/>
      <c r="FPE24" s="343"/>
      <c r="FPF24" s="343"/>
      <c r="FPG24" s="343"/>
      <c r="FPH24" s="343"/>
      <c r="FPI24" s="343"/>
      <c r="FPJ24" s="343"/>
      <c r="FPK24" s="343"/>
      <c r="FPL24" s="343"/>
      <c r="FPM24" s="343"/>
      <c r="FPN24" s="343"/>
      <c r="FPO24" s="343"/>
      <c r="FPP24" s="343"/>
      <c r="FPQ24" s="343"/>
      <c r="FPR24" s="343"/>
      <c r="FPS24" s="343"/>
      <c r="FPT24" s="343"/>
      <c r="FPU24" s="343"/>
      <c r="FPV24" s="343"/>
      <c r="FPW24" s="343"/>
      <c r="FPX24" s="343"/>
      <c r="FPY24" s="343"/>
      <c r="FPZ24" s="343"/>
      <c r="FQA24" s="343"/>
      <c r="FQB24" s="343"/>
      <c r="FQC24" s="343"/>
      <c r="FQD24" s="343"/>
      <c r="FQE24" s="343"/>
      <c r="FQF24" s="343"/>
      <c r="FQG24" s="343"/>
      <c r="FQH24" s="343"/>
      <c r="FQI24" s="343"/>
      <c r="FQJ24" s="343"/>
      <c r="FQK24" s="343"/>
      <c r="FQL24" s="343"/>
      <c r="FQM24" s="343"/>
      <c r="FQN24" s="343"/>
      <c r="FQO24" s="343"/>
      <c r="FQP24" s="343"/>
      <c r="FQQ24" s="343"/>
      <c r="FQR24" s="343"/>
      <c r="FQS24" s="343"/>
      <c r="FQT24" s="343"/>
      <c r="FQU24" s="343"/>
      <c r="FQV24" s="343"/>
      <c r="FQW24" s="343"/>
      <c r="FQX24" s="343"/>
      <c r="FQY24" s="343"/>
      <c r="FQZ24" s="343"/>
      <c r="FRA24" s="343"/>
      <c r="FRB24" s="343"/>
      <c r="FRC24" s="343"/>
      <c r="FRD24" s="343"/>
      <c r="FRE24" s="343"/>
      <c r="FRF24" s="343"/>
      <c r="FRG24" s="343"/>
      <c r="FRH24" s="343"/>
      <c r="FRI24" s="343"/>
      <c r="FRJ24" s="343"/>
      <c r="FRK24" s="343"/>
      <c r="FRL24" s="343"/>
      <c r="FRM24" s="343"/>
      <c r="FRN24" s="343"/>
      <c r="FRO24" s="343"/>
      <c r="FRP24" s="343"/>
      <c r="FRQ24" s="343"/>
      <c r="FRR24" s="343"/>
      <c r="FRS24" s="343"/>
      <c r="FRT24" s="343"/>
      <c r="FRU24" s="343"/>
      <c r="FRV24" s="343"/>
      <c r="FRW24" s="343"/>
      <c r="FRX24" s="343"/>
      <c r="FRY24" s="343"/>
      <c r="FRZ24" s="343"/>
      <c r="FSA24" s="343"/>
      <c r="FSB24" s="343"/>
      <c r="FSC24" s="343"/>
      <c r="FSD24" s="343"/>
      <c r="FSE24" s="343"/>
      <c r="FSF24" s="343"/>
      <c r="FSG24" s="343"/>
      <c r="FSH24" s="343"/>
      <c r="FSI24" s="343"/>
      <c r="FSJ24" s="343"/>
      <c r="FSK24" s="343"/>
      <c r="FSL24" s="343"/>
      <c r="FSM24" s="343"/>
      <c r="FSN24" s="343"/>
      <c r="FSO24" s="343"/>
      <c r="FSP24" s="343"/>
      <c r="FSQ24" s="343"/>
      <c r="FSR24" s="343"/>
      <c r="FSS24" s="343"/>
      <c r="FST24" s="343"/>
      <c r="FSU24" s="343"/>
      <c r="FSV24" s="343"/>
      <c r="FSW24" s="343"/>
      <c r="FSX24" s="343"/>
      <c r="FSY24" s="343"/>
      <c r="FSZ24" s="343"/>
      <c r="FTA24" s="343"/>
      <c r="FTB24" s="343"/>
      <c r="FTC24" s="343"/>
      <c r="FTD24" s="343"/>
      <c r="FTE24" s="343"/>
      <c r="FTF24" s="343"/>
      <c r="FTG24" s="343"/>
      <c r="FTH24" s="343"/>
      <c r="FTI24" s="343"/>
      <c r="FTJ24" s="343"/>
      <c r="FTK24" s="343"/>
      <c r="FTL24" s="343"/>
      <c r="FTM24" s="343"/>
      <c r="FTN24" s="343"/>
      <c r="FTO24" s="343"/>
      <c r="FTP24" s="343"/>
      <c r="FTQ24" s="343"/>
      <c r="FTR24" s="343"/>
      <c r="FTS24" s="343"/>
      <c r="FTT24" s="343"/>
      <c r="FTU24" s="343"/>
      <c r="FTV24" s="343"/>
      <c r="FTW24" s="343"/>
      <c r="FTX24" s="343"/>
      <c r="FTY24" s="343"/>
      <c r="FTZ24" s="343"/>
      <c r="FUA24" s="343"/>
      <c r="FUB24" s="343"/>
      <c r="FUC24" s="343"/>
      <c r="FUD24" s="343"/>
      <c r="FUE24" s="343"/>
      <c r="FUF24" s="343"/>
      <c r="FUG24" s="343"/>
      <c r="FUH24" s="343"/>
      <c r="FUI24" s="343"/>
      <c r="FUJ24" s="343"/>
      <c r="FUK24" s="343"/>
      <c r="FUL24" s="343"/>
      <c r="FUM24" s="343"/>
      <c r="FUN24" s="343"/>
      <c r="FUO24" s="343"/>
      <c r="FUP24" s="343"/>
      <c r="FUQ24" s="343"/>
      <c r="FUR24" s="343"/>
      <c r="FUS24" s="343"/>
      <c r="FUT24" s="343"/>
      <c r="FUU24" s="343"/>
      <c r="FUV24" s="343"/>
      <c r="FUW24" s="343"/>
      <c r="FUX24" s="343"/>
      <c r="FUY24" s="343"/>
      <c r="FUZ24" s="343"/>
      <c r="FVA24" s="343"/>
      <c r="FVB24" s="343"/>
      <c r="FVC24" s="343"/>
      <c r="FVD24" s="343"/>
      <c r="FVE24" s="343"/>
      <c r="FVF24" s="343"/>
      <c r="FVG24" s="343"/>
      <c r="FVH24" s="343"/>
      <c r="FVI24" s="343"/>
      <c r="FVJ24" s="343"/>
      <c r="FVK24" s="343"/>
      <c r="FVL24" s="343"/>
      <c r="FVM24" s="343"/>
      <c r="FVN24" s="343"/>
      <c r="FVO24" s="343"/>
      <c r="FVP24" s="343"/>
      <c r="FVQ24" s="343"/>
      <c r="FVR24" s="343"/>
      <c r="FVS24" s="343"/>
      <c r="FVT24" s="343"/>
      <c r="FVU24" s="343"/>
      <c r="FVV24" s="343"/>
      <c r="FVW24" s="343"/>
      <c r="FVX24" s="343"/>
      <c r="FVY24" s="343"/>
      <c r="FVZ24" s="343"/>
      <c r="FWA24" s="343"/>
      <c r="FWB24" s="343"/>
      <c r="FWC24" s="343"/>
      <c r="FWD24" s="343"/>
      <c r="FWE24" s="343"/>
      <c r="FWF24" s="343"/>
      <c r="FWG24" s="343"/>
      <c r="FWH24" s="343"/>
      <c r="FWI24" s="343"/>
      <c r="FWJ24" s="343"/>
      <c r="FWK24" s="343"/>
      <c r="FWL24" s="343"/>
      <c r="FWM24" s="343"/>
      <c r="FWN24" s="343"/>
      <c r="FWO24" s="343"/>
      <c r="FWP24" s="343"/>
      <c r="FWQ24" s="343"/>
      <c r="FWR24" s="343"/>
      <c r="FWS24" s="343"/>
      <c r="FWT24" s="343"/>
      <c r="FWU24" s="343"/>
      <c r="FWV24" s="343"/>
      <c r="FWW24" s="343"/>
      <c r="FWX24" s="343"/>
      <c r="FWY24" s="343"/>
      <c r="FWZ24" s="343"/>
      <c r="FXA24" s="343"/>
      <c r="FXB24" s="343"/>
      <c r="FXC24" s="343"/>
      <c r="FXD24" s="343"/>
      <c r="FXE24" s="343"/>
      <c r="FXF24" s="343"/>
      <c r="FXG24" s="343"/>
      <c r="FXH24" s="343"/>
      <c r="FXI24" s="343"/>
      <c r="FXJ24" s="343"/>
      <c r="FXK24" s="343"/>
      <c r="FXL24" s="343"/>
      <c r="FXM24" s="343"/>
      <c r="FXN24" s="343"/>
      <c r="FXO24" s="343"/>
      <c r="FXP24" s="343"/>
      <c r="FXQ24" s="343"/>
      <c r="FXR24" s="343"/>
      <c r="FXS24" s="343"/>
      <c r="FXT24" s="343"/>
      <c r="FXU24" s="343"/>
      <c r="FXV24" s="343"/>
      <c r="FXW24" s="343"/>
      <c r="FXX24" s="343"/>
      <c r="FXY24" s="343"/>
      <c r="FXZ24" s="343"/>
      <c r="FYA24" s="343"/>
      <c r="FYB24" s="343"/>
      <c r="FYC24" s="343"/>
      <c r="FYD24" s="343"/>
      <c r="FYE24" s="343"/>
      <c r="FYF24" s="343"/>
      <c r="FYG24" s="343"/>
      <c r="FYH24" s="343"/>
      <c r="FYI24" s="343"/>
      <c r="FYJ24" s="343"/>
      <c r="FYK24" s="343"/>
      <c r="FYL24" s="343"/>
      <c r="FYM24" s="343"/>
      <c r="FYN24" s="343"/>
      <c r="FYO24" s="343"/>
      <c r="FYP24" s="343"/>
      <c r="FYQ24" s="343"/>
      <c r="FYR24" s="343"/>
      <c r="FYS24" s="343"/>
      <c r="FYT24" s="343"/>
      <c r="FYU24" s="343"/>
      <c r="FYV24" s="343"/>
      <c r="FYW24" s="343"/>
      <c r="FYX24" s="343"/>
      <c r="FYY24" s="343"/>
      <c r="FYZ24" s="343"/>
      <c r="FZA24" s="343"/>
      <c r="FZB24" s="343"/>
      <c r="FZC24" s="343"/>
      <c r="FZD24" s="343"/>
      <c r="FZE24" s="343"/>
      <c r="FZF24" s="343"/>
      <c r="FZG24" s="343"/>
      <c r="FZH24" s="343"/>
      <c r="FZI24" s="343"/>
      <c r="FZJ24" s="343"/>
      <c r="FZK24" s="343"/>
      <c r="FZL24" s="343"/>
      <c r="FZM24" s="343"/>
      <c r="FZN24" s="343"/>
      <c r="FZO24" s="343"/>
      <c r="FZP24" s="343"/>
      <c r="FZQ24" s="343"/>
      <c r="FZR24" s="343"/>
      <c r="FZS24" s="343"/>
      <c r="FZT24" s="343"/>
      <c r="FZU24" s="343"/>
      <c r="FZV24" s="343"/>
      <c r="FZW24" s="343"/>
      <c r="FZX24" s="343"/>
      <c r="FZY24" s="343"/>
      <c r="FZZ24" s="343"/>
      <c r="GAA24" s="343"/>
      <c r="GAB24" s="343"/>
      <c r="GAC24" s="343"/>
      <c r="GAD24" s="343"/>
      <c r="GAE24" s="343"/>
      <c r="GAF24" s="343"/>
      <c r="GAG24" s="343"/>
      <c r="GAH24" s="343"/>
      <c r="GAI24" s="343"/>
      <c r="GAJ24" s="343"/>
      <c r="GAK24" s="343"/>
      <c r="GAL24" s="343"/>
      <c r="GAM24" s="343"/>
      <c r="GAN24" s="343"/>
      <c r="GAO24" s="343"/>
      <c r="GAP24" s="343"/>
      <c r="GAQ24" s="343"/>
      <c r="GAR24" s="343"/>
      <c r="GAS24" s="343"/>
      <c r="GAT24" s="343"/>
      <c r="GAU24" s="343"/>
      <c r="GAV24" s="343"/>
      <c r="GAW24" s="343"/>
      <c r="GAX24" s="343"/>
      <c r="GAY24" s="343"/>
      <c r="GAZ24" s="343"/>
      <c r="GBA24" s="343"/>
      <c r="GBB24" s="343"/>
      <c r="GBC24" s="343"/>
      <c r="GBD24" s="343"/>
      <c r="GBE24" s="343"/>
      <c r="GBF24" s="343"/>
      <c r="GBG24" s="343"/>
      <c r="GBH24" s="343"/>
      <c r="GBI24" s="343"/>
      <c r="GBJ24" s="343"/>
      <c r="GBK24" s="343"/>
      <c r="GBL24" s="343"/>
      <c r="GBM24" s="343"/>
      <c r="GBN24" s="343"/>
      <c r="GBO24" s="343"/>
      <c r="GBP24" s="343"/>
      <c r="GBQ24" s="343"/>
      <c r="GBR24" s="343"/>
      <c r="GBS24" s="343"/>
      <c r="GBT24" s="343"/>
      <c r="GBU24" s="343"/>
      <c r="GBV24" s="343"/>
      <c r="GBW24" s="343"/>
      <c r="GBX24" s="343"/>
      <c r="GBY24" s="343"/>
      <c r="GBZ24" s="343"/>
      <c r="GCA24" s="343"/>
      <c r="GCB24" s="343"/>
      <c r="GCC24" s="343"/>
      <c r="GCD24" s="343"/>
      <c r="GCE24" s="343"/>
      <c r="GCF24" s="343"/>
      <c r="GCG24" s="343"/>
      <c r="GCH24" s="343"/>
      <c r="GCI24" s="343"/>
      <c r="GCJ24" s="343"/>
      <c r="GCK24" s="343"/>
      <c r="GCL24" s="343"/>
      <c r="GCM24" s="343"/>
      <c r="GCN24" s="343"/>
      <c r="GCO24" s="343"/>
      <c r="GCP24" s="343"/>
      <c r="GCQ24" s="343"/>
      <c r="GCR24" s="343"/>
      <c r="GCS24" s="343"/>
      <c r="GCT24" s="343"/>
      <c r="GCU24" s="343"/>
      <c r="GCV24" s="343"/>
      <c r="GCW24" s="343"/>
      <c r="GCX24" s="343"/>
      <c r="GCY24" s="343"/>
      <c r="GCZ24" s="343"/>
      <c r="GDA24" s="343"/>
      <c r="GDB24" s="343"/>
      <c r="GDC24" s="343"/>
      <c r="GDD24" s="343"/>
      <c r="GDE24" s="343"/>
      <c r="GDF24" s="343"/>
      <c r="GDG24" s="343"/>
      <c r="GDH24" s="343"/>
      <c r="GDI24" s="343"/>
      <c r="GDJ24" s="343"/>
      <c r="GDK24" s="343"/>
      <c r="GDL24" s="343"/>
      <c r="GDM24" s="343"/>
      <c r="GDN24" s="343"/>
      <c r="GDO24" s="343"/>
      <c r="GDP24" s="343"/>
      <c r="GDQ24" s="343"/>
      <c r="GDR24" s="343"/>
      <c r="GDS24" s="343"/>
      <c r="GDT24" s="343"/>
      <c r="GDU24" s="343"/>
      <c r="GDV24" s="343"/>
      <c r="GDW24" s="343"/>
      <c r="GDX24" s="343"/>
      <c r="GDY24" s="343"/>
      <c r="GDZ24" s="343"/>
      <c r="GEA24" s="343"/>
      <c r="GEB24" s="343"/>
      <c r="GEC24" s="343"/>
      <c r="GED24" s="343"/>
      <c r="GEE24" s="343"/>
      <c r="GEF24" s="343"/>
      <c r="GEG24" s="343"/>
      <c r="GEH24" s="343"/>
      <c r="GEI24" s="343"/>
      <c r="GEJ24" s="343"/>
      <c r="GEK24" s="343"/>
      <c r="GEL24" s="343"/>
      <c r="GEM24" s="343"/>
      <c r="GEN24" s="343"/>
      <c r="GEO24" s="343"/>
      <c r="GEP24" s="343"/>
      <c r="GEQ24" s="343"/>
      <c r="GER24" s="343"/>
      <c r="GES24" s="343"/>
      <c r="GET24" s="343"/>
      <c r="GEU24" s="343"/>
      <c r="GEV24" s="343"/>
      <c r="GEW24" s="343"/>
      <c r="GEX24" s="343"/>
      <c r="GEY24" s="343"/>
      <c r="GEZ24" s="343"/>
      <c r="GFA24" s="343"/>
      <c r="GFB24" s="343"/>
      <c r="GFC24" s="343"/>
      <c r="GFD24" s="343"/>
      <c r="GFE24" s="343"/>
      <c r="GFF24" s="343"/>
      <c r="GFG24" s="343"/>
      <c r="GFH24" s="343"/>
      <c r="GFI24" s="343"/>
      <c r="GFJ24" s="343"/>
      <c r="GFK24" s="343"/>
      <c r="GFL24" s="343"/>
      <c r="GFM24" s="343"/>
      <c r="GFN24" s="343"/>
      <c r="GFO24" s="343"/>
      <c r="GFP24" s="343"/>
      <c r="GFQ24" s="343"/>
      <c r="GFR24" s="343"/>
      <c r="GFS24" s="343"/>
      <c r="GFT24" s="343"/>
      <c r="GFU24" s="343"/>
      <c r="GFV24" s="343"/>
      <c r="GFW24" s="343"/>
      <c r="GFX24" s="343"/>
      <c r="GFY24" s="343"/>
      <c r="GFZ24" s="343"/>
      <c r="GGA24" s="343"/>
      <c r="GGB24" s="343"/>
      <c r="GGC24" s="343"/>
      <c r="GGD24" s="343"/>
      <c r="GGE24" s="343"/>
      <c r="GGF24" s="343"/>
      <c r="GGG24" s="343"/>
      <c r="GGH24" s="343"/>
      <c r="GGI24" s="343"/>
      <c r="GGJ24" s="343"/>
      <c r="GGK24" s="343"/>
      <c r="GGL24" s="343"/>
      <c r="GGM24" s="343"/>
      <c r="GGN24" s="343"/>
      <c r="GGO24" s="343"/>
      <c r="GGP24" s="343"/>
      <c r="GGQ24" s="343"/>
      <c r="GGR24" s="343"/>
      <c r="GGS24" s="343"/>
      <c r="GGT24" s="343"/>
      <c r="GGU24" s="343"/>
      <c r="GGV24" s="343"/>
      <c r="GGW24" s="343"/>
      <c r="GGX24" s="343"/>
      <c r="GGY24" s="343"/>
      <c r="GGZ24" s="343"/>
      <c r="GHA24" s="343"/>
      <c r="GHB24" s="343"/>
      <c r="GHC24" s="343"/>
      <c r="GHD24" s="343"/>
      <c r="GHE24" s="343"/>
      <c r="GHF24" s="343"/>
      <c r="GHG24" s="343"/>
      <c r="GHH24" s="343"/>
      <c r="GHI24" s="343"/>
      <c r="GHJ24" s="343"/>
      <c r="GHK24" s="343"/>
      <c r="GHL24" s="343"/>
      <c r="GHM24" s="343"/>
      <c r="GHN24" s="343"/>
      <c r="GHO24" s="343"/>
      <c r="GHP24" s="343"/>
      <c r="GHQ24" s="343"/>
      <c r="GHR24" s="343"/>
      <c r="GHS24" s="343"/>
      <c r="GHT24" s="343"/>
      <c r="GHU24" s="343"/>
      <c r="GHV24" s="343"/>
      <c r="GHW24" s="343"/>
      <c r="GHX24" s="343"/>
      <c r="GHY24" s="343"/>
      <c r="GHZ24" s="343"/>
      <c r="GIA24" s="343"/>
      <c r="GIB24" s="343"/>
      <c r="GIC24" s="343"/>
      <c r="GID24" s="343"/>
      <c r="GIE24" s="343"/>
      <c r="GIF24" s="343"/>
      <c r="GIG24" s="343"/>
      <c r="GIH24" s="343"/>
      <c r="GII24" s="343"/>
      <c r="GIJ24" s="343"/>
      <c r="GIK24" s="343"/>
      <c r="GIL24" s="343"/>
      <c r="GIM24" s="343"/>
      <c r="GIN24" s="343"/>
      <c r="GIO24" s="343"/>
      <c r="GIP24" s="343"/>
      <c r="GIQ24" s="343"/>
      <c r="GIR24" s="343"/>
      <c r="GIS24" s="343"/>
      <c r="GIT24" s="343"/>
      <c r="GIU24" s="343"/>
      <c r="GIV24" s="343"/>
      <c r="GIW24" s="343"/>
      <c r="GIX24" s="343"/>
      <c r="GIY24" s="343"/>
      <c r="GIZ24" s="343"/>
      <c r="GJA24" s="343"/>
      <c r="GJB24" s="343"/>
      <c r="GJC24" s="343"/>
      <c r="GJD24" s="343"/>
      <c r="GJE24" s="343"/>
      <c r="GJF24" s="343"/>
      <c r="GJG24" s="343"/>
      <c r="GJH24" s="343"/>
      <c r="GJI24" s="343"/>
      <c r="GJJ24" s="343"/>
      <c r="GJK24" s="343"/>
      <c r="GJL24" s="343"/>
      <c r="GJM24" s="343"/>
      <c r="GJN24" s="343"/>
      <c r="GJO24" s="343"/>
      <c r="GJP24" s="343"/>
      <c r="GJQ24" s="343"/>
      <c r="GJR24" s="343"/>
      <c r="GJS24" s="343"/>
      <c r="GJT24" s="343"/>
      <c r="GJU24" s="343"/>
      <c r="GJV24" s="343"/>
      <c r="GJW24" s="343"/>
      <c r="GJX24" s="343"/>
      <c r="GJY24" s="343"/>
      <c r="GJZ24" s="343"/>
      <c r="GKA24" s="343"/>
      <c r="GKB24" s="343"/>
      <c r="GKC24" s="343"/>
      <c r="GKD24" s="343"/>
      <c r="GKE24" s="343"/>
      <c r="GKF24" s="343"/>
      <c r="GKG24" s="343"/>
      <c r="GKH24" s="343"/>
      <c r="GKI24" s="343"/>
      <c r="GKJ24" s="343"/>
      <c r="GKK24" s="343"/>
      <c r="GKL24" s="343"/>
      <c r="GKM24" s="343"/>
      <c r="GKN24" s="343"/>
      <c r="GKO24" s="343"/>
      <c r="GKP24" s="343"/>
      <c r="GKQ24" s="343"/>
      <c r="GKR24" s="343"/>
      <c r="GKS24" s="343"/>
      <c r="GKT24" s="343"/>
      <c r="GKU24" s="343"/>
      <c r="GKV24" s="343"/>
      <c r="GKW24" s="343"/>
      <c r="GKX24" s="343"/>
      <c r="GKY24" s="343"/>
      <c r="GKZ24" s="343"/>
      <c r="GLA24" s="343"/>
      <c r="GLB24" s="343"/>
      <c r="GLC24" s="343"/>
      <c r="GLD24" s="343"/>
      <c r="GLE24" s="343"/>
      <c r="GLF24" s="343"/>
      <c r="GLG24" s="343"/>
      <c r="GLH24" s="343"/>
      <c r="GLI24" s="343"/>
      <c r="GLJ24" s="343"/>
      <c r="GLK24" s="343"/>
      <c r="GLL24" s="343"/>
      <c r="GLM24" s="343"/>
      <c r="GLN24" s="343"/>
      <c r="GLO24" s="343"/>
      <c r="GLP24" s="343"/>
      <c r="GLQ24" s="343"/>
      <c r="GLR24" s="343"/>
      <c r="GLS24" s="343"/>
      <c r="GLT24" s="343"/>
      <c r="GLU24" s="343"/>
      <c r="GLV24" s="343"/>
      <c r="GLW24" s="343"/>
      <c r="GLX24" s="343"/>
      <c r="GLY24" s="343"/>
      <c r="GLZ24" s="343"/>
      <c r="GMA24" s="343"/>
      <c r="GMB24" s="343"/>
      <c r="GMC24" s="343"/>
      <c r="GMD24" s="343"/>
      <c r="GME24" s="343"/>
      <c r="GMF24" s="343"/>
      <c r="GMG24" s="343"/>
      <c r="GMH24" s="343"/>
      <c r="GMI24" s="343"/>
      <c r="GMJ24" s="343"/>
      <c r="GMK24" s="343"/>
      <c r="GML24" s="343"/>
      <c r="GMM24" s="343"/>
      <c r="GMN24" s="343"/>
      <c r="GMO24" s="343"/>
      <c r="GMP24" s="343"/>
      <c r="GMQ24" s="343"/>
      <c r="GMR24" s="343"/>
      <c r="GMS24" s="343"/>
      <c r="GMT24" s="343"/>
      <c r="GMU24" s="343"/>
      <c r="GMV24" s="343"/>
      <c r="GMW24" s="343"/>
      <c r="GMX24" s="343"/>
      <c r="GMY24" s="343"/>
      <c r="GMZ24" s="343"/>
      <c r="GNA24" s="343"/>
      <c r="GNB24" s="343"/>
      <c r="GNC24" s="343"/>
      <c r="GND24" s="343"/>
      <c r="GNE24" s="343"/>
      <c r="GNF24" s="343"/>
      <c r="GNG24" s="343"/>
      <c r="GNH24" s="343"/>
      <c r="GNI24" s="343"/>
      <c r="GNJ24" s="343"/>
      <c r="GNK24" s="343"/>
      <c r="GNL24" s="343"/>
      <c r="GNM24" s="343"/>
      <c r="GNN24" s="343"/>
      <c r="GNO24" s="343"/>
      <c r="GNP24" s="343"/>
      <c r="GNQ24" s="343"/>
      <c r="GNR24" s="343"/>
      <c r="GNS24" s="343"/>
      <c r="GNT24" s="343"/>
      <c r="GNU24" s="343"/>
      <c r="GNV24" s="343"/>
      <c r="GNW24" s="343"/>
      <c r="GNX24" s="343"/>
      <c r="GNY24" s="343"/>
      <c r="GNZ24" s="343"/>
      <c r="GOA24" s="343"/>
      <c r="GOB24" s="343"/>
      <c r="GOC24" s="343"/>
      <c r="GOD24" s="343"/>
      <c r="GOE24" s="343"/>
      <c r="GOF24" s="343"/>
      <c r="GOG24" s="343"/>
      <c r="GOH24" s="343"/>
      <c r="GOI24" s="343"/>
      <c r="GOJ24" s="343"/>
      <c r="GOK24" s="343"/>
      <c r="GOL24" s="343"/>
      <c r="GOM24" s="343"/>
      <c r="GON24" s="343"/>
      <c r="GOO24" s="343"/>
      <c r="GOP24" s="343"/>
      <c r="GOQ24" s="343"/>
      <c r="GOR24" s="343"/>
      <c r="GOS24" s="343"/>
      <c r="GOT24" s="343"/>
      <c r="GOU24" s="343"/>
      <c r="GOV24" s="343"/>
      <c r="GOW24" s="343"/>
      <c r="GOX24" s="343"/>
      <c r="GOY24" s="343"/>
      <c r="GOZ24" s="343"/>
      <c r="GPA24" s="343"/>
      <c r="GPB24" s="343"/>
      <c r="GPC24" s="343"/>
      <c r="GPD24" s="343"/>
      <c r="GPE24" s="343"/>
      <c r="GPF24" s="343"/>
      <c r="GPG24" s="343"/>
      <c r="GPH24" s="343"/>
      <c r="GPI24" s="343"/>
      <c r="GPJ24" s="343"/>
      <c r="GPK24" s="343"/>
      <c r="GPL24" s="343"/>
      <c r="GPM24" s="343"/>
      <c r="GPN24" s="343"/>
      <c r="GPO24" s="343"/>
      <c r="GPP24" s="343"/>
      <c r="GPQ24" s="343"/>
      <c r="GPR24" s="343"/>
      <c r="GPS24" s="343"/>
      <c r="GPT24" s="343"/>
      <c r="GPU24" s="343"/>
      <c r="GPV24" s="343"/>
      <c r="GPW24" s="343"/>
      <c r="GPX24" s="343"/>
      <c r="GPY24" s="343"/>
      <c r="GPZ24" s="343"/>
      <c r="GQA24" s="343"/>
      <c r="GQB24" s="343"/>
      <c r="GQC24" s="343"/>
      <c r="GQD24" s="343"/>
      <c r="GQE24" s="343"/>
      <c r="GQF24" s="343"/>
      <c r="GQG24" s="343"/>
      <c r="GQH24" s="343"/>
      <c r="GQI24" s="343"/>
      <c r="GQJ24" s="343"/>
      <c r="GQK24" s="343"/>
      <c r="GQL24" s="343"/>
      <c r="GQM24" s="343"/>
      <c r="GQN24" s="343"/>
      <c r="GQO24" s="343"/>
      <c r="GQP24" s="343"/>
      <c r="GQQ24" s="343"/>
      <c r="GQR24" s="343"/>
      <c r="GQS24" s="343"/>
      <c r="GQT24" s="343"/>
      <c r="GQU24" s="343"/>
      <c r="GQV24" s="343"/>
      <c r="GQW24" s="343"/>
      <c r="GQX24" s="343"/>
      <c r="GQY24" s="343"/>
      <c r="GQZ24" s="343"/>
      <c r="GRA24" s="343"/>
      <c r="GRB24" s="343"/>
      <c r="GRC24" s="343"/>
      <c r="GRD24" s="343"/>
      <c r="GRE24" s="343"/>
      <c r="GRF24" s="343"/>
      <c r="GRG24" s="343"/>
      <c r="GRH24" s="343"/>
      <c r="GRI24" s="343"/>
      <c r="GRJ24" s="343"/>
      <c r="GRK24" s="343"/>
      <c r="GRL24" s="343"/>
      <c r="GRM24" s="343"/>
      <c r="GRN24" s="343"/>
      <c r="GRO24" s="343"/>
      <c r="GRP24" s="343"/>
      <c r="GRQ24" s="343"/>
      <c r="GRR24" s="343"/>
      <c r="GRS24" s="343"/>
      <c r="GRT24" s="343"/>
      <c r="GRU24" s="343"/>
      <c r="GRV24" s="343"/>
      <c r="GRW24" s="343"/>
      <c r="GRX24" s="343"/>
      <c r="GRY24" s="343"/>
      <c r="GRZ24" s="343"/>
      <c r="GSA24" s="343"/>
      <c r="GSB24" s="343"/>
      <c r="GSC24" s="343"/>
      <c r="GSD24" s="343"/>
      <c r="GSE24" s="343"/>
      <c r="GSF24" s="343"/>
      <c r="GSG24" s="343"/>
      <c r="GSH24" s="343"/>
      <c r="GSI24" s="343"/>
      <c r="GSJ24" s="343"/>
      <c r="GSK24" s="343"/>
      <c r="GSL24" s="343"/>
      <c r="GSM24" s="343"/>
      <c r="GSN24" s="343"/>
      <c r="GSO24" s="343"/>
      <c r="GSP24" s="343"/>
      <c r="GSQ24" s="343"/>
      <c r="GSR24" s="343"/>
      <c r="GSS24" s="343"/>
      <c r="GST24" s="343"/>
      <c r="GSU24" s="343"/>
      <c r="GSV24" s="343"/>
      <c r="GSW24" s="343"/>
      <c r="GSX24" s="343"/>
      <c r="GSY24" s="343"/>
      <c r="GSZ24" s="343"/>
      <c r="GTA24" s="343"/>
      <c r="GTB24" s="343"/>
      <c r="GTC24" s="343"/>
      <c r="GTD24" s="343"/>
      <c r="GTE24" s="343"/>
      <c r="GTF24" s="343"/>
      <c r="GTG24" s="343"/>
      <c r="GTH24" s="343"/>
      <c r="GTI24" s="343"/>
      <c r="GTJ24" s="343"/>
      <c r="GTK24" s="343"/>
      <c r="GTL24" s="343"/>
      <c r="GTM24" s="343"/>
      <c r="GTN24" s="343"/>
      <c r="GTO24" s="343"/>
      <c r="GTP24" s="343"/>
      <c r="GTQ24" s="343"/>
      <c r="GTR24" s="343"/>
      <c r="GTS24" s="343"/>
      <c r="GTT24" s="343"/>
      <c r="GTU24" s="343"/>
      <c r="GTV24" s="343"/>
      <c r="GTW24" s="343"/>
      <c r="GTX24" s="343"/>
      <c r="GTY24" s="343"/>
      <c r="GTZ24" s="343"/>
      <c r="GUA24" s="343"/>
      <c r="GUB24" s="343"/>
      <c r="GUC24" s="343"/>
      <c r="GUD24" s="343"/>
      <c r="GUE24" s="343"/>
      <c r="GUF24" s="343"/>
      <c r="GUG24" s="343"/>
      <c r="GUH24" s="343"/>
      <c r="GUI24" s="343"/>
      <c r="GUJ24" s="343"/>
      <c r="GUK24" s="343"/>
      <c r="GUL24" s="343"/>
      <c r="GUM24" s="343"/>
      <c r="GUN24" s="343"/>
      <c r="GUO24" s="343"/>
      <c r="GUP24" s="343"/>
      <c r="GUQ24" s="343"/>
      <c r="GUR24" s="343"/>
      <c r="GUS24" s="343"/>
      <c r="GUT24" s="343"/>
      <c r="GUU24" s="343"/>
      <c r="GUV24" s="343"/>
      <c r="GUW24" s="343"/>
      <c r="GUX24" s="343"/>
      <c r="GUY24" s="343"/>
      <c r="GUZ24" s="343"/>
      <c r="GVA24" s="343"/>
      <c r="GVB24" s="343"/>
      <c r="GVC24" s="343"/>
      <c r="GVD24" s="343"/>
      <c r="GVE24" s="343"/>
      <c r="GVF24" s="343"/>
      <c r="GVG24" s="343"/>
      <c r="GVH24" s="343"/>
      <c r="GVI24" s="343"/>
      <c r="GVJ24" s="343"/>
      <c r="GVK24" s="343"/>
      <c r="GVL24" s="343"/>
      <c r="GVM24" s="343"/>
      <c r="GVN24" s="343"/>
      <c r="GVO24" s="343"/>
      <c r="GVP24" s="343"/>
      <c r="GVQ24" s="343"/>
      <c r="GVR24" s="343"/>
      <c r="GVS24" s="343"/>
      <c r="GVT24" s="343"/>
      <c r="GVU24" s="343"/>
      <c r="GVV24" s="343"/>
      <c r="GVW24" s="343"/>
      <c r="GVX24" s="343"/>
      <c r="GVY24" s="343"/>
      <c r="GVZ24" s="343"/>
      <c r="GWA24" s="343"/>
      <c r="GWB24" s="343"/>
      <c r="GWC24" s="343"/>
      <c r="GWD24" s="343"/>
      <c r="GWE24" s="343"/>
      <c r="GWF24" s="343"/>
      <c r="GWG24" s="343"/>
      <c r="GWH24" s="343"/>
      <c r="GWI24" s="343"/>
      <c r="GWJ24" s="343"/>
      <c r="GWK24" s="343"/>
      <c r="GWL24" s="343"/>
      <c r="GWM24" s="343"/>
      <c r="GWN24" s="343"/>
      <c r="GWO24" s="343"/>
      <c r="GWP24" s="343"/>
      <c r="GWQ24" s="343"/>
      <c r="GWR24" s="343"/>
      <c r="GWS24" s="343"/>
      <c r="GWT24" s="343"/>
      <c r="GWU24" s="343"/>
      <c r="GWV24" s="343"/>
      <c r="GWW24" s="343"/>
      <c r="GWX24" s="343"/>
      <c r="GWY24" s="343"/>
      <c r="GWZ24" s="343"/>
      <c r="GXA24" s="343"/>
      <c r="GXB24" s="343"/>
      <c r="GXC24" s="343"/>
      <c r="GXD24" s="343"/>
      <c r="GXE24" s="343"/>
      <c r="GXF24" s="343"/>
      <c r="GXG24" s="343"/>
      <c r="GXH24" s="343"/>
      <c r="GXI24" s="343"/>
      <c r="GXJ24" s="343"/>
      <c r="GXK24" s="343"/>
      <c r="GXL24" s="343"/>
      <c r="GXM24" s="343"/>
      <c r="GXN24" s="343"/>
      <c r="GXO24" s="343"/>
      <c r="GXP24" s="343"/>
      <c r="GXQ24" s="343"/>
      <c r="GXR24" s="343"/>
      <c r="GXS24" s="343"/>
      <c r="GXT24" s="343"/>
      <c r="GXU24" s="343"/>
      <c r="GXV24" s="343"/>
      <c r="GXW24" s="343"/>
      <c r="GXX24" s="343"/>
      <c r="GXY24" s="343"/>
      <c r="GXZ24" s="343"/>
      <c r="GYA24" s="343"/>
      <c r="GYB24" s="343"/>
      <c r="GYC24" s="343"/>
      <c r="GYD24" s="343"/>
      <c r="GYE24" s="343"/>
      <c r="GYF24" s="343"/>
      <c r="GYG24" s="343"/>
      <c r="GYH24" s="343"/>
      <c r="GYI24" s="343"/>
      <c r="GYJ24" s="343"/>
      <c r="GYK24" s="343"/>
      <c r="GYL24" s="343"/>
      <c r="GYM24" s="343"/>
      <c r="GYN24" s="343"/>
      <c r="GYO24" s="343"/>
      <c r="GYP24" s="343"/>
      <c r="GYQ24" s="343"/>
      <c r="GYR24" s="343"/>
      <c r="GYS24" s="343"/>
      <c r="GYT24" s="343"/>
      <c r="GYU24" s="343"/>
      <c r="GYV24" s="343"/>
      <c r="GYW24" s="343"/>
      <c r="GYX24" s="343"/>
      <c r="GYY24" s="343"/>
      <c r="GYZ24" s="343"/>
      <c r="GZA24" s="343"/>
      <c r="GZB24" s="343"/>
      <c r="GZC24" s="343"/>
      <c r="GZD24" s="343"/>
      <c r="GZE24" s="343"/>
      <c r="GZF24" s="343"/>
      <c r="GZG24" s="343"/>
      <c r="GZH24" s="343"/>
      <c r="GZI24" s="343"/>
      <c r="GZJ24" s="343"/>
      <c r="GZK24" s="343"/>
      <c r="GZL24" s="343"/>
      <c r="GZM24" s="343"/>
      <c r="GZN24" s="343"/>
      <c r="GZO24" s="343"/>
      <c r="GZP24" s="343"/>
      <c r="GZQ24" s="343"/>
      <c r="GZR24" s="343"/>
      <c r="GZS24" s="343"/>
      <c r="GZT24" s="343"/>
      <c r="GZU24" s="343"/>
      <c r="GZV24" s="343"/>
      <c r="GZW24" s="343"/>
      <c r="GZX24" s="343"/>
      <c r="GZY24" s="343"/>
      <c r="GZZ24" s="343"/>
      <c r="HAA24" s="343"/>
      <c r="HAB24" s="343"/>
      <c r="HAC24" s="343"/>
      <c r="HAD24" s="343"/>
      <c r="HAE24" s="343"/>
      <c r="HAF24" s="343"/>
      <c r="HAG24" s="343"/>
      <c r="HAH24" s="343"/>
      <c r="HAI24" s="343"/>
      <c r="HAJ24" s="343"/>
      <c r="HAK24" s="343"/>
      <c r="HAL24" s="343"/>
      <c r="HAM24" s="343"/>
      <c r="HAN24" s="343"/>
      <c r="HAO24" s="343"/>
      <c r="HAP24" s="343"/>
      <c r="HAQ24" s="343"/>
      <c r="HAR24" s="343"/>
      <c r="HAS24" s="343"/>
      <c r="HAT24" s="343"/>
      <c r="HAU24" s="343"/>
      <c r="HAV24" s="343"/>
      <c r="HAW24" s="343"/>
      <c r="HAX24" s="343"/>
      <c r="HAY24" s="343"/>
      <c r="HAZ24" s="343"/>
      <c r="HBA24" s="343"/>
      <c r="HBB24" s="343"/>
      <c r="HBC24" s="343"/>
      <c r="HBD24" s="343"/>
      <c r="HBE24" s="343"/>
      <c r="HBF24" s="343"/>
      <c r="HBG24" s="343"/>
      <c r="HBH24" s="343"/>
      <c r="HBI24" s="343"/>
      <c r="HBJ24" s="343"/>
      <c r="HBK24" s="343"/>
      <c r="HBL24" s="343"/>
      <c r="HBM24" s="343"/>
      <c r="HBN24" s="343"/>
      <c r="HBO24" s="343"/>
      <c r="HBP24" s="343"/>
      <c r="HBQ24" s="343"/>
      <c r="HBR24" s="343"/>
      <c r="HBS24" s="343"/>
      <c r="HBT24" s="343"/>
      <c r="HBU24" s="343"/>
      <c r="HBV24" s="343"/>
      <c r="HBW24" s="343"/>
      <c r="HBX24" s="343"/>
      <c r="HBY24" s="343"/>
      <c r="HBZ24" s="343"/>
      <c r="HCA24" s="343"/>
      <c r="HCB24" s="343"/>
      <c r="HCC24" s="343"/>
      <c r="HCD24" s="343"/>
      <c r="HCE24" s="343"/>
      <c r="HCF24" s="343"/>
      <c r="HCG24" s="343"/>
      <c r="HCH24" s="343"/>
      <c r="HCI24" s="343"/>
      <c r="HCJ24" s="343"/>
      <c r="HCK24" s="343"/>
      <c r="HCL24" s="343"/>
      <c r="HCM24" s="343"/>
      <c r="HCN24" s="343"/>
      <c r="HCO24" s="343"/>
      <c r="HCP24" s="343"/>
      <c r="HCQ24" s="343"/>
      <c r="HCR24" s="343"/>
      <c r="HCS24" s="343"/>
      <c r="HCT24" s="343"/>
      <c r="HCU24" s="343"/>
      <c r="HCV24" s="343"/>
      <c r="HCW24" s="343"/>
      <c r="HCX24" s="343"/>
      <c r="HCY24" s="343"/>
      <c r="HCZ24" s="343"/>
      <c r="HDA24" s="343"/>
      <c r="HDB24" s="343"/>
      <c r="HDC24" s="343"/>
      <c r="HDD24" s="343"/>
      <c r="HDE24" s="343"/>
      <c r="HDF24" s="343"/>
      <c r="HDG24" s="343"/>
      <c r="HDH24" s="343"/>
      <c r="HDI24" s="343"/>
      <c r="HDJ24" s="343"/>
      <c r="HDK24" s="343"/>
      <c r="HDL24" s="343"/>
      <c r="HDM24" s="343"/>
      <c r="HDN24" s="343"/>
      <c r="HDO24" s="343"/>
      <c r="HDP24" s="343"/>
      <c r="HDQ24" s="343"/>
      <c r="HDR24" s="343"/>
      <c r="HDS24" s="343"/>
      <c r="HDT24" s="343"/>
      <c r="HDU24" s="343"/>
      <c r="HDV24" s="343"/>
      <c r="HDW24" s="343"/>
      <c r="HDX24" s="343"/>
      <c r="HDY24" s="343"/>
      <c r="HDZ24" s="343"/>
      <c r="HEA24" s="343"/>
      <c r="HEB24" s="343"/>
      <c r="HEC24" s="343"/>
      <c r="HED24" s="343"/>
      <c r="HEE24" s="343"/>
      <c r="HEF24" s="343"/>
      <c r="HEG24" s="343"/>
      <c r="HEH24" s="343"/>
      <c r="HEI24" s="343"/>
      <c r="HEJ24" s="343"/>
      <c r="HEK24" s="343"/>
      <c r="HEL24" s="343"/>
      <c r="HEM24" s="343"/>
      <c r="HEN24" s="343"/>
      <c r="HEO24" s="343"/>
      <c r="HEP24" s="343"/>
      <c r="HEQ24" s="343"/>
      <c r="HER24" s="343"/>
      <c r="HES24" s="343"/>
      <c r="HET24" s="343"/>
      <c r="HEU24" s="343"/>
      <c r="HEV24" s="343"/>
      <c r="HEW24" s="343"/>
      <c r="HEX24" s="343"/>
      <c r="HEY24" s="343"/>
      <c r="HEZ24" s="343"/>
      <c r="HFA24" s="343"/>
      <c r="HFB24" s="343"/>
      <c r="HFC24" s="343"/>
      <c r="HFD24" s="343"/>
      <c r="HFE24" s="343"/>
      <c r="HFF24" s="343"/>
      <c r="HFG24" s="343"/>
      <c r="HFH24" s="343"/>
      <c r="HFI24" s="343"/>
      <c r="HFJ24" s="343"/>
      <c r="HFK24" s="343"/>
      <c r="HFL24" s="343"/>
      <c r="HFM24" s="343"/>
      <c r="HFN24" s="343"/>
      <c r="HFO24" s="343"/>
      <c r="HFP24" s="343"/>
      <c r="HFQ24" s="343"/>
      <c r="HFR24" s="343"/>
      <c r="HFS24" s="343"/>
      <c r="HFT24" s="343"/>
      <c r="HFU24" s="343"/>
      <c r="HFV24" s="343"/>
      <c r="HFW24" s="343"/>
      <c r="HFX24" s="343"/>
      <c r="HFY24" s="343"/>
      <c r="HFZ24" s="343"/>
      <c r="HGA24" s="343"/>
      <c r="HGB24" s="343"/>
      <c r="HGC24" s="343"/>
      <c r="HGD24" s="343"/>
      <c r="HGE24" s="343"/>
      <c r="HGF24" s="343"/>
      <c r="HGG24" s="343"/>
      <c r="HGH24" s="343"/>
      <c r="HGI24" s="343"/>
      <c r="HGJ24" s="343"/>
      <c r="HGK24" s="343"/>
      <c r="HGL24" s="343"/>
      <c r="HGM24" s="343"/>
      <c r="HGN24" s="343"/>
      <c r="HGO24" s="343"/>
      <c r="HGP24" s="343"/>
      <c r="HGQ24" s="343"/>
      <c r="HGR24" s="343"/>
      <c r="HGS24" s="343"/>
      <c r="HGT24" s="343"/>
      <c r="HGU24" s="343"/>
      <c r="HGV24" s="343"/>
      <c r="HGW24" s="343"/>
      <c r="HGX24" s="343"/>
      <c r="HGY24" s="343"/>
      <c r="HGZ24" s="343"/>
      <c r="HHA24" s="343"/>
      <c r="HHB24" s="343"/>
      <c r="HHC24" s="343"/>
      <c r="HHD24" s="343"/>
      <c r="HHE24" s="343"/>
      <c r="HHF24" s="343"/>
      <c r="HHG24" s="343"/>
      <c r="HHH24" s="343"/>
      <c r="HHI24" s="343"/>
      <c r="HHJ24" s="343"/>
      <c r="HHK24" s="343"/>
      <c r="HHL24" s="343"/>
      <c r="HHM24" s="343"/>
      <c r="HHN24" s="343"/>
      <c r="HHO24" s="343"/>
      <c r="HHP24" s="343"/>
      <c r="HHQ24" s="343"/>
      <c r="HHR24" s="343"/>
      <c r="HHS24" s="343"/>
      <c r="HHT24" s="343"/>
      <c r="HHU24" s="343"/>
      <c r="HHV24" s="343"/>
      <c r="HHW24" s="343"/>
      <c r="HHX24" s="343"/>
      <c r="HHY24" s="343"/>
      <c r="HHZ24" s="343"/>
      <c r="HIA24" s="343"/>
      <c r="HIB24" s="343"/>
      <c r="HIC24" s="343"/>
      <c r="HID24" s="343"/>
      <c r="HIE24" s="343"/>
      <c r="HIF24" s="343"/>
      <c r="HIG24" s="343"/>
      <c r="HIH24" s="343"/>
      <c r="HII24" s="343"/>
      <c r="HIJ24" s="343"/>
      <c r="HIK24" s="343"/>
      <c r="HIL24" s="343"/>
      <c r="HIM24" s="343"/>
      <c r="HIN24" s="343"/>
      <c r="HIO24" s="343"/>
      <c r="HIP24" s="343"/>
      <c r="HIQ24" s="343"/>
      <c r="HIR24" s="343"/>
      <c r="HIS24" s="343"/>
      <c r="HIT24" s="343"/>
      <c r="HIU24" s="343"/>
      <c r="HIV24" s="343"/>
      <c r="HIW24" s="343"/>
      <c r="HIX24" s="343"/>
      <c r="HIY24" s="343"/>
      <c r="HIZ24" s="343"/>
      <c r="HJA24" s="343"/>
      <c r="HJB24" s="343"/>
      <c r="HJC24" s="343"/>
      <c r="HJD24" s="343"/>
      <c r="HJE24" s="343"/>
      <c r="HJF24" s="343"/>
      <c r="HJG24" s="343"/>
      <c r="HJH24" s="343"/>
      <c r="HJI24" s="343"/>
      <c r="HJJ24" s="343"/>
      <c r="HJK24" s="343"/>
      <c r="HJL24" s="343"/>
      <c r="HJM24" s="343"/>
      <c r="HJN24" s="343"/>
      <c r="HJO24" s="343"/>
      <c r="HJP24" s="343"/>
      <c r="HJQ24" s="343"/>
      <c r="HJR24" s="343"/>
      <c r="HJS24" s="343"/>
      <c r="HJT24" s="343"/>
      <c r="HJU24" s="343"/>
      <c r="HJV24" s="343"/>
      <c r="HJW24" s="343"/>
      <c r="HJX24" s="343"/>
      <c r="HJY24" s="343"/>
      <c r="HJZ24" s="343"/>
      <c r="HKA24" s="343"/>
      <c r="HKB24" s="343"/>
      <c r="HKC24" s="343"/>
      <c r="HKD24" s="343"/>
      <c r="HKE24" s="343"/>
      <c r="HKF24" s="343"/>
      <c r="HKG24" s="343"/>
      <c r="HKH24" s="343"/>
      <c r="HKI24" s="343"/>
      <c r="HKJ24" s="343"/>
      <c r="HKK24" s="343"/>
      <c r="HKL24" s="343"/>
      <c r="HKM24" s="343"/>
      <c r="HKN24" s="343"/>
      <c r="HKO24" s="343"/>
      <c r="HKP24" s="343"/>
      <c r="HKQ24" s="343"/>
      <c r="HKR24" s="343"/>
      <c r="HKS24" s="343"/>
      <c r="HKT24" s="343"/>
      <c r="HKU24" s="343"/>
      <c r="HKV24" s="343"/>
      <c r="HKW24" s="343"/>
      <c r="HKX24" s="343"/>
      <c r="HKY24" s="343"/>
      <c r="HKZ24" s="343"/>
      <c r="HLA24" s="343"/>
      <c r="HLB24" s="343"/>
      <c r="HLC24" s="343"/>
      <c r="HLD24" s="343"/>
      <c r="HLE24" s="343"/>
      <c r="HLF24" s="343"/>
      <c r="HLG24" s="343"/>
      <c r="HLH24" s="343"/>
      <c r="HLI24" s="343"/>
      <c r="HLJ24" s="343"/>
      <c r="HLK24" s="343"/>
      <c r="HLL24" s="343"/>
      <c r="HLM24" s="343"/>
      <c r="HLN24" s="343"/>
      <c r="HLO24" s="343"/>
      <c r="HLP24" s="343"/>
      <c r="HLQ24" s="343"/>
      <c r="HLR24" s="343"/>
      <c r="HLS24" s="343"/>
      <c r="HLT24" s="343"/>
      <c r="HLU24" s="343"/>
      <c r="HLV24" s="343"/>
      <c r="HLW24" s="343"/>
      <c r="HLX24" s="343"/>
      <c r="HLY24" s="343"/>
      <c r="HLZ24" s="343"/>
      <c r="HMA24" s="343"/>
      <c r="HMB24" s="343"/>
      <c r="HMC24" s="343"/>
      <c r="HMD24" s="343"/>
      <c r="HME24" s="343"/>
      <c r="HMF24" s="343"/>
      <c r="HMG24" s="343"/>
      <c r="HMH24" s="343"/>
      <c r="HMI24" s="343"/>
      <c r="HMJ24" s="343"/>
      <c r="HMK24" s="343"/>
      <c r="HML24" s="343"/>
      <c r="HMM24" s="343"/>
      <c r="HMN24" s="343"/>
      <c r="HMO24" s="343"/>
      <c r="HMP24" s="343"/>
      <c r="HMQ24" s="343"/>
      <c r="HMR24" s="343"/>
      <c r="HMS24" s="343"/>
      <c r="HMT24" s="343"/>
      <c r="HMU24" s="343"/>
      <c r="HMV24" s="343"/>
      <c r="HMW24" s="343"/>
      <c r="HMX24" s="343"/>
      <c r="HMY24" s="343"/>
      <c r="HMZ24" s="343"/>
      <c r="HNA24" s="343"/>
      <c r="HNB24" s="343"/>
      <c r="HNC24" s="343"/>
      <c r="HND24" s="343"/>
      <c r="HNE24" s="343"/>
      <c r="HNF24" s="343"/>
      <c r="HNG24" s="343"/>
      <c r="HNH24" s="343"/>
      <c r="HNI24" s="343"/>
      <c r="HNJ24" s="343"/>
      <c r="HNK24" s="343"/>
      <c r="HNL24" s="343"/>
      <c r="HNM24" s="343"/>
      <c r="HNN24" s="343"/>
      <c r="HNO24" s="343"/>
      <c r="HNP24" s="343"/>
      <c r="HNQ24" s="343"/>
      <c r="HNR24" s="343"/>
      <c r="HNS24" s="343"/>
      <c r="HNT24" s="343"/>
      <c r="HNU24" s="343"/>
      <c r="HNV24" s="343"/>
      <c r="HNW24" s="343"/>
      <c r="HNX24" s="343"/>
      <c r="HNY24" s="343"/>
      <c r="HNZ24" s="343"/>
      <c r="HOA24" s="343"/>
      <c r="HOB24" s="343"/>
      <c r="HOC24" s="343"/>
      <c r="HOD24" s="343"/>
      <c r="HOE24" s="343"/>
      <c r="HOF24" s="343"/>
      <c r="HOG24" s="343"/>
      <c r="HOH24" s="343"/>
      <c r="HOI24" s="343"/>
      <c r="HOJ24" s="343"/>
      <c r="HOK24" s="343"/>
      <c r="HOL24" s="343"/>
      <c r="HOM24" s="343"/>
      <c r="HON24" s="343"/>
      <c r="HOO24" s="343"/>
      <c r="HOP24" s="343"/>
      <c r="HOQ24" s="343"/>
      <c r="HOR24" s="343"/>
      <c r="HOS24" s="343"/>
      <c r="HOT24" s="343"/>
      <c r="HOU24" s="343"/>
      <c r="HOV24" s="343"/>
      <c r="HOW24" s="343"/>
      <c r="HOX24" s="343"/>
      <c r="HOY24" s="343"/>
      <c r="HOZ24" s="343"/>
      <c r="HPA24" s="343"/>
      <c r="HPB24" s="343"/>
      <c r="HPC24" s="343"/>
      <c r="HPD24" s="343"/>
      <c r="HPE24" s="343"/>
      <c r="HPF24" s="343"/>
      <c r="HPG24" s="343"/>
      <c r="HPH24" s="343"/>
      <c r="HPI24" s="343"/>
      <c r="HPJ24" s="343"/>
      <c r="HPK24" s="343"/>
      <c r="HPL24" s="343"/>
      <c r="HPM24" s="343"/>
      <c r="HPN24" s="343"/>
      <c r="HPO24" s="343"/>
      <c r="HPP24" s="343"/>
      <c r="HPQ24" s="343"/>
      <c r="HPR24" s="343"/>
      <c r="HPS24" s="343"/>
      <c r="HPT24" s="343"/>
      <c r="HPU24" s="343"/>
      <c r="HPV24" s="343"/>
      <c r="HPW24" s="343"/>
      <c r="HPX24" s="343"/>
      <c r="HPY24" s="343"/>
      <c r="HPZ24" s="343"/>
      <c r="HQA24" s="343"/>
      <c r="HQB24" s="343"/>
      <c r="HQC24" s="343"/>
      <c r="HQD24" s="343"/>
      <c r="HQE24" s="343"/>
      <c r="HQF24" s="343"/>
      <c r="HQG24" s="343"/>
      <c r="HQH24" s="343"/>
      <c r="HQI24" s="343"/>
      <c r="HQJ24" s="343"/>
      <c r="HQK24" s="343"/>
      <c r="HQL24" s="343"/>
      <c r="HQM24" s="343"/>
      <c r="HQN24" s="343"/>
      <c r="HQO24" s="343"/>
      <c r="HQP24" s="343"/>
      <c r="HQQ24" s="343"/>
      <c r="HQR24" s="343"/>
      <c r="HQS24" s="343"/>
      <c r="HQT24" s="343"/>
      <c r="HQU24" s="343"/>
      <c r="HQV24" s="343"/>
      <c r="HQW24" s="343"/>
      <c r="HQX24" s="343"/>
      <c r="HQY24" s="343"/>
      <c r="HQZ24" s="343"/>
      <c r="HRA24" s="343"/>
      <c r="HRB24" s="343"/>
      <c r="HRC24" s="343"/>
      <c r="HRD24" s="343"/>
      <c r="HRE24" s="343"/>
      <c r="HRF24" s="343"/>
      <c r="HRG24" s="343"/>
      <c r="HRH24" s="343"/>
      <c r="HRI24" s="343"/>
      <c r="HRJ24" s="343"/>
      <c r="HRK24" s="343"/>
      <c r="HRL24" s="343"/>
      <c r="HRM24" s="343"/>
      <c r="HRN24" s="343"/>
      <c r="HRO24" s="343"/>
      <c r="HRP24" s="343"/>
      <c r="HRQ24" s="343"/>
      <c r="HRR24" s="343"/>
      <c r="HRS24" s="343"/>
      <c r="HRT24" s="343"/>
      <c r="HRU24" s="343"/>
      <c r="HRV24" s="343"/>
      <c r="HRW24" s="343"/>
      <c r="HRX24" s="343"/>
      <c r="HRY24" s="343"/>
      <c r="HRZ24" s="343"/>
      <c r="HSA24" s="343"/>
      <c r="HSB24" s="343"/>
      <c r="HSC24" s="343"/>
      <c r="HSD24" s="343"/>
      <c r="HSE24" s="343"/>
      <c r="HSF24" s="343"/>
      <c r="HSG24" s="343"/>
      <c r="HSH24" s="343"/>
      <c r="HSI24" s="343"/>
      <c r="HSJ24" s="343"/>
      <c r="HSK24" s="343"/>
      <c r="HSL24" s="343"/>
      <c r="HSM24" s="343"/>
      <c r="HSN24" s="343"/>
      <c r="HSO24" s="343"/>
      <c r="HSP24" s="343"/>
      <c r="HSQ24" s="343"/>
      <c r="HSR24" s="343"/>
      <c r="HSS24" s="343"/>
      <c r="HST24" s="343"/>
      <c r="HSU24" s="343"/>
      <c r="HSV24" s="343"/>
      <c r="HSW24" s="343"/>
      <c r="HSX24" s="343"/>
      <c r="HSY24" s="343"/>
      <c r="HSZ24" s="343"/>
      <c r="HTA24" s="343"/>
      <c r="HTB24" s="343"/>
      <c r="HTC24" s="343"/>
      <c r="HTD24" s="343"/>
      <c r="HTE24" s="343"/>
      <c r="HTF24" s="343"/>
      <c r="HTG24" s="343"/>
      <c r="HTH24" s="343"/>
      <c r="HTI24" s="343"/>
      <c r="HTJ24" s="343"/>
      <c r="HTK24" s="343"/>
      <c r="HTL24" s="343"/>
      <c r="HTM24" s="343"/>
      <c r="HTN24" s="343"/>
      <c r="HTO24" s="343"/>
      <c r="HTP24" s="343"/>
      <c r="HTQ24" s="343"/>
      <c r="HTR24" s="343"/>
      <c r="HTS24" s="343"/>
      <c r="HTT24" s="343"/>
      <c r="HTU24" s="343"/>
      <c r="HTV24" s="343"/>
      <c r="HTW24" s="343"/>
      <c r="HTX24" s="343"/>
      <c r="HTY24" s="343"/>
      <c r="HTZ24" s="343"/>
      <c r="HUA24" s="343"/>
      <c r="HUB24" s="343"/>
      <c r="HUC24" s="343"/>
      <c r="HUD24" s="343"/>
      <c r="HUE24" s="343"/>
      <c r="HUF24" s="343"/>
      <c r="HUG24" s="343"/>
      <c r="HUH24" s="343"/>
      <c r="HUI24" s="343"/>
      <c r="HUJ24" s="343"/>
      <c r="HUK24" s="343"/>
      <c r="HUL24" s="343"/>
      <c r="HUM24" s="343"/>
      <c r="HUN24" s="343"/>
      <c r="HUO24" s="343"/>
      <c r="HUP24" s="343"/>
      <c r="HUQ24" s="343"/>
      <c r="HUR24" s="343"/>
      <c r="HUS24" s="343"/>
      <c r="HUT24" s="343"/>
      <c r="HUU24" s="343"/>
      <c r="HUV24" s="343"/>
      <c r="HUW24" s="343"/>
      <c r="HUX24" s="343"/>
      <c r="HUY24" s="343"/>
      <c r="HUZ24" s="343"/>
      <c r="HVA24" s="343"/>
      <c r="HVB24" s="343"/>
      <c r="HVC24" s="343"/>
      <c r="HVD24" s="343"/>
      <c r="HVE24" s="343"/>
      <c r="HVF24" s="343"/>
      <c r="HVG24" s="343"/>
      <c r="HVH24" s="343"/>
      <c r="HVI24" s="343"/>
      <c r="HVJ24" s="343"/>
      <c r="HVK24" s="343"/>
      <c r="HVL24" s="343"/>
      <c r="HVM24" s="343"/>
      <c r="HVN24" s="343"/>
      <c r="HVO24" s="343"/>
      <c r="HVP24" s="343"/>
      <c r="HVQ24" s="343"/>
      <c r="HVR24" s="343"/>
      <c r="HVS24" s="343"/>
      <c r="HVT24" s="343"/>
      <c r="HVU24" s="343"/>
      <c r="HVV24" s="343"/>
      <c r="HVW24" s="343"/>
      <c r="HVX24" s="343"/>
      <c r="HVY24" s="343"/>
      <c r="HVZ24" s="343"/>
      <c r="HWA24" s="343"/>
      <c r="HWB24" s="343"/>
      <c r="HWC24" s="343"/>
      <c r="HWD24" s="343"/>
      <c r="HWE24" s="343"/>
      <c r="HWF24" s="343"/>
      <c r="HWG24" s="343"/>
      <c r="HWH24" s="343"/>
      <c r="HWI24" s="343"/>
      <c r="HWJ24" s="343"/>
      <c r="HWK24" s="343"/>
      <c r="HWL24" s="343"/>
      <c r="HWM24" s="343"/>
      <c r="HWN24" s="343"/>
      <c r="HWO24" s="343"/>
      <c r="HWP24" s="343"/>
      <c r="HWQ24" s="343"/>
      <c r="HWR24" s="343"/>
      <c r="HWS24" s="343"/>
      <c r="HWT24" s="343"/>
      <c r="HWU24" s="343"/>
      <c r="HWV24" s="343"/>
      <c r="HWW24" s="343"/>
      <c r="HWX24" s="343"/>
      <c r="HWY24" s="343"/>
      <c r="HWZ24" s="343"/>
      <c r="HXA24" s="343"/>
      <c r="HXB24" s="343"/>
      <c r="HXC24" s="343"/>
      <c r="HXD24" s="343"/>
      <c r="HXE24" s="343"/>
      <c r="HXF24" s="343"/>
      <c r="HXG24" s="343"/>
      <c r="HXH24" s="343"/>
      <c r="HXI24" s="343"/>
      <c r="HXJ24" s="343"/>
      <c r="HXK24" s="343"/>
      <c r="HXL24" s="343"/>
      <c r="HXM24" s="343"/>
      <c r="HXN24" s="343"/>
      <c r="HXO24" s="343"/>
      <c r="HXP24" s="343"/>
      <c r="HXQ24" s="343"/>
      <c r="HXR24" s="343"/>
      <c r="HXS24" s="343"/>
      <c r="HXT24" s="343"/>
      <c r="HXU24" s="343"/>
      <c r="HXV24" s="343"/>
      <c r="HXW24" s="343"/>
      <c r="HXX24" s="343"/>
      <c r="HXY24" s="343"/>
      <c r="HXZ24" s="343"/>
      <c r="HYA24" s="343"/>
      <c r="HYB24" s="343"/>
      <c r="HYC24" s="343"/>
      <c r="HYD24" s="343"/>
      <c r="HYE24" s="343"/>
      <c r="HYF24" s="343"/>
      <c r="HYG24" s="343"/>
      <c r="HYH24" s="343"/>
      <c r="HYI24" s="343"/>
      <c r="HYJ24" s="343"/>
      <c r="HYK24" s="343"/>
      <c r="HYL24" s="343"/>
      <c r="HYM24" s="343"/>
      <c r="HYN24" s="343"/>
      <c r="HYO24" s="343"/>
      <c r="HYP24" s="343"/>
      <c r="HYQ24" s="343"/>
      <c r="HYR24" s="343"/>
      <c r="HYS24" s="343"/>
      <c r="HYT24" s="343"/>
      <c r="HYU24" s="343"/>
      <c r="HYV24" s="343"/>
      <c r="HYW24" s="343"/>
      <c r="HYX24" s="343"/>
      <c r="HYY24" s="343"/>
      <c r="HYZ24" s="343"/>
      <c r="HZA24" s="343"/>
      <c r="HZB24" s="343"/>
      <c r="HZC24" s="343"/>
      <c r="HZD24" s="343"/>
      <c r="HZE24" s="343"/>
      <c r="HZF24" s="343"/>
      <c r="HZG24" s="343"/>
      <c r="HZH24" s="343"/>
      <c r="HZI24" s="343"/>
      <c r="HZJ24" s="343"/>
      <c r="HZK24" s="343"/>
      <c r="HZL24" s="343"/>
      <c r="HZM24" s="343"/>
      <c r="HZN24" s="343"/>
      <c r="HZO24" s="343"/>
      <c r="HZP24" s="343"/>
      <c r="HZQ24" s="343"/>
      <c r="HZR24" s="343"/>
      <c r="HZS24" s="343"/>
      <c r="HZT24" s="343"/>
      <c r="HZU24" s="343"/>
      <c r="HZV24" s="343"/>
      <c r="HZW24" s="343"/>
      <c r="HZX24" s="343"/>
      <c r="HZY24" s="343"/>
      <c r="HZZ24" s="343"/>
      <c r="IAA24" s="343"/>
      <c r="IAB24" s="343"/>
      <c r="IAC24" s="343"/>
      <c r="IAD24" s="343"/>
      <c r="IAE24" s="343"/>
      <c r="IAF24" s="343"/>
      <c r="IAG24" s="343"/>
      <c r="IAH24" s="343"/>
      <c r="IAI24" s="343"/>
      <c r="IAJ24" s="343"/>
      <c r="IAK24" s="343"/>
      <c r="IAL24" s="343"/>
      <c r="IAM24" s="343"/>
      <c r="IAN24" s="343"/>
      <c r="IAO24" s="343"/>
      <c r="IAP24" s="343"/>
      <c r="IAQ24" s="343"/>
      <c r="IAR24" s="343"/>
      <c r="IAS24" s="343"/>
      <c r="IAT24" s="343"/>
      <c r="IAU24" s="343"/>
      <c r="IAV24" s="343"/>
      <c r="IAW24" s="343"/>
      <c r="IAX24" s="343"/>
      <c r="IAY24" s="343"/>
      <c r="IAZ24" s="343"/>
      <c r="IBA24" s="343"/>
      <c r="IBB24" s="343"/>
      <c r="IBC24" s="343"/>
      <c r="IBD24" s="343"/>
      <c r="IBE24" s="343"/>
      <c r="IBF24" s="343"/>
      <c r="IBG24" s="343"/>
      <c r="IBH24" s="343"/>
      <c r="IBI24" s="343"/>
      <c r="IBJ24" s="343"/>
      <c r="IBK24" s="343"/>
      <c r="IBL24" s="343"/>
      <c r="IBM24" s="343"/>
      <c r="IBN24" s="343"/>
      <c r="IBO24" s="343"/>
      <c r="IBP24" s="343"/>
      <c r="IBQ24" s="343"/>
      <c r="IBR24" s="343"/>
      <c r="IBS24" s="343"/>
      <c r="IBT24" s="343"/>
      <c r="IBU24" s="343"/>
      <c r="IBV24" s="343"/>
      <c r="IBW24" s="343"/>
      <c r="IBX24" s="343"/>
      <c r="IBY24" s="343"/>
      <c r="IBZ24" s="343"/>
      <c r="ICA24" s="343"/>
      <c r="ICB24" s="343"/>
      <c r="ICC24" s="343"/>
      <c r="ICD24" s="343"/>
      <c r="ICE24" s="343"/>
      <c r="ICF24" s="343"/>
      <c r="ICG24" s="343"/>
      <c r="ICH24" s="343"/>
      <c r="ICI24" s="343"/>
      <c r="ICJ24" s="343"/>
      <c r="ICK24" s="343"/>
      <c r="ICL24" s="343"/>
      <c r="ICM24" s="343"/>
      <c r="ICN24" s="343"/>
      <c r="ICO24" s="343"/>
      <c r="ICP24" s="343"/>
      <c r="ICQ24" s="343"/>
      <c r="ICR24" s="343"/>
      <c r="ICS24" s="343"/>
      <c r="ICT24" s="343"/>
      <c r="ICU24" s="343"/>
      <c r="ICV24" s="343"/>
      <c r="ICW24" s="343"/>
      <c r="ICX24" s="343"/>
      <c r="ICY24" s="343"/>
      <c r="ICZ24" s="343"/>
      <c r="IDA24" s="343"/>
      <c r="IDB24" s="343"/>
      <c r="IDC24" s="343"/>
      <c r="IDD24" s="343"/>
      <c r="IDE24" s="343"/>
      <c r="IDF24" s="343"/>
      <c r="IDG24" s="343"/>
      <c r="IDH24" s="343"/>
      <c r="IDI24" s="343"/>
      <c r="IDJ24" s="343"/>
      <c r="IDK24" s="343"/>
      <c r="IDL24" s="343"/>
      <c r="IDM24" s="343"/>
      <c r="IDN24" s="343"/>
      <c r="IDO24" s="343"/>
      <c r="IDP24" s="343"/>
      <c r="IDQ24" s="343"/>
      <c r="IDR24" s="343"/>
      <c r="IDS24" s="343"/>
      <c r="IDT24" s="343"/>
      <c r="IDU24" s="343"/>
      <c r="IDV24" s="343"/>
      <c r="IDW24" s="343"/>
      <c r="IDX24" s="343"/>
      <c r="IDY24" s="343"/>
      <c r="IDZ24" s="343"/>
      <c r="IEA24" s="343"/>
      <c r="IEB24" s="343"/>
      <c r="IEC24" s="343"/>
      <c r="IED24" s="343"/>
      <c r="IEE24" s="343"/>
      <c r="IEF24" s="343"/>
      <c r="IEG24" s="343"/>
      <c r="IEH24" s="343"/>
      <c r="IEI24" s="343"/>
      <c r="IEJ24" s="343"/>
      <c r="IEK24" s="343"/>
      <c r="IEL24" s="343"/>
      <c r="IEM24" s="343"/>
      <c r="IEN24" s="343"/>
      <c r="IEO24" s="343"/>
      <c r="IEP24" s="343"/>
      <c r="IEQ24" s="343"/>
      <c r="IER24" s="343"/>
      <c r="IES24" s="343"/>
      <c r="IET24" s="343"/>
      <c r="IEU24" s="343"/>
      <c r="IEV24" s="343"/>
      <c r="IEW24" s="343"/>
      <c r="IEX24" s="343"/>
      <c r="IEY24" s="343"/>
      <c r="IEZ24" s="343"/>
      <c r="IFA24" s="343"/>
      <c r="IFB24" s="343"/>
      <c r="IFC24" s="343"/>
      <c r="IFD24" s="343"/>
      <c r="IFE24" s="343"/>
      <c r="IFF24" s="343"/>
      <c r="IFG24" s="343"/>
      <c r="IFH24" s="343"/>
      <c r="IFI24" s="343"/>
      <c r="IFJ24" s="343"/>
      <c r="IFK24" s="343"/>
      <c r="IFL24" s="343"/>
      <c r="IFM24" s="343"/>
      <c r="IFN24" s="343"/>
      <c r="IFO24" s="343"/>
      <c r="IFP24" s="343"/>
      <c r="IFQ24" s="343"/>
      <c r="IFR24" s="343"/>
      <c r="IFS24" s="343"/>
      <c r="IFT24" s="343"/>
      <c r="IFU24" s="343"/>
      <c r="IFV24" s="343"/>
      <c r="IFW24" s="343"/>
      <c r="IFX24" s="343"/>
      <c r="IFY24" s="343"/>
      <c r="IFZ24" s="343"/>
      <c r="IGA24" s="343"/>
      <c r="IGB24" s="343"/>
      <c r="IGC24" s="343"/>
      <c r="IGD24" s="343"/>
      <c r="IGE24" s="343"/>
      <c r="IGF24" s="343"/>
      <c r="IGG24" s="343"/>
      <c r="IGH24" s="343"/>
      <c r="IGI24" s="343"/>
      <c r="IGJ24" s="343"/>
      <c r="IGK24" s="343"/>
      <c r="IGL24" s="343"/>
      <c r="IGM24" s="343"/>
      <c r="IGN24" s="343"/>
      <c r="IGO24" s="343"/>
      <c r="IGP24" s="343"/>
      <c r="IGQ24" s="343"/>
      <c r="IGR24" s="343"/>
      <c r="IGS24" s="343"/>
      <c r="IGT24" s="343"/>
      <c r="IGU24" s="343"/>
      <c r="IGV24" s="343"/>
      <c r="IGW24" s="343"/>
      <c r="IGX24" s="343"/>
      <c r="IGY24" s="343"/>
      <c r="IGZ24" s="343"/>
      <c r="IHA24" s="343"/>
      <c r="IHB24" s="343"/>
      <c r="IHC24" s="343"/>
      <c r="IHD24" s="343"/>
      <c r="IHE24" s="343"/>
      <c r="IHF24" s="343"/>
      <c r="IHG24" s="343"/>
      <c r="IHH24" s="343"/>
      <c r="IHI24" s="343"/>
      <c r="IHJ24" s="343"/>
      <c r="IHK24" s="343"/>
      <c r="IHL24" s="343"/>
      <c r="IHM24" s="343"/>
      <c r="IHN24" s="343"/>
      <c r="IHO24" s="343"/>
      <c r="IHP24" s="343"/>
      <c r="IHQ24" s="343"/>
      <c r="IHR24" s="343"/>
      <c r="IHS24" s="343"/>
      <c r="IHT24" s="343"/>
      <c r="IHU24" s="343"/>
      <c r="IHV24" s="343"/>
      <c r="IHW24" s="343"/>
      <c r="IHX24" s="343"/>
      <c r="IHY24" s="343"/>
      <c r="IHZ24" s="343"/>
      <c r="IIA24" s="343"/>
      <c r="IIB24" s="343"/>
      <c r="IIC24" s="343"/>
      <c r="IID24" s="343"/>
      <c r="IIE24" s="343"/>
      <c r="IIF24" s="343"/>
      <c r="IIG24" s="343"/>
      <c r="IIH24" s="343"/>
      <c r="III24" s="343"/>
      <c r="IIJ24" s="343"/>
      <c r="IIK24" s="343"/>
      <c r="IIL24" s="343"/>
      <c r="IIM24" s="343"/>
      <c r="IIN24" s="343"/>
      <c r="IIO24" s="343"/>
      <c r="IIP24" s="343"/>
      <c r="IIQ24" s="343"/>
      <c r="IIR24" s="343"/>
      <c r="IIS24" s="343"/>
      <c r="IIT24" s="343"/>
      <c r="IIU24" s="343"/>
      <c r="IIV24" s="343"/>
      <c r="IIW24" s="343"/>
      <c r="IIX24" s="343"/>
      <c r="IIY24" s="343"/>
      <c r="IIZ24" s="343"/>
      <c r="IJA24" s="343"/>
      <c r="IJB24" s="343"/>
      <c r="IJC24" s="343"/>
      <c r="IJD24" s="343"/>
      <c r="IJE24" s="343"/>
      <c r="IJF24" s="343"/>
      <c r="IJG24" s="343"/>
      <c r="IJH24" s="343"/>
      <c r="IJI24" s="343"/>
      <c r="IJJ24" s="343"/>
      <c r="IJK24" s="343"/>
      <c r="IJL24" s="343"/>
      <c r="IJM24" s="343"/>
      <c r="IJN24" s="343"/>
      <c r="IJO24" s="343"/>
      <c r="IJP24" s="343"/>
      <c r="IJQ24" s="343"/>
      <c r="IJR24" s="343"/>
      <c r="IJS24" s="343"/>
      <c r="IJT24" s="343"/>
      <c r="IJU24" s="343"/>
      <c r="IJV24" s="343"/>
      <c r="IJW24" s="343"/>
      <c r="IJX24" s="343"/>
      <c r="IJY24" s="343"/>
      <c r="IJZ24" s="343"/>
      <c r="IKA24" s="343"/>
      <c r="IKB24" s="343"/>
      <c r="IKC24" s="343"/>
      <c r="IKD24" s="343"/>
      <c r="IKE24" s="343"/>
      <c r="IKF24" s="343"/>
      <c r="IKG24" s="343"/>
      <c r="IKH24" s="343"/>
      <c r="IKI24" s="343"/>
      <c r="IKJ24" s="343"/>
      <c r="IKK24" s="343"/>
      <c r="IKL24" s="343"/>
      <c r="IKM24" s="343"/>
      <c r="IKN24" s="343"/>
      <c r="IKO24" s="343"/>
      <c r="IKP24" s="343"/>
      <c r="IKQ24" s="343"/>
      <c r="IKR24" s="343"/>
      <c r="IKS24" s="343"/>
      <c r="IKT24" s="343"/>
      <c r="IKU24" s="343"/>
      <c r="IKV24" s="343"/>
      <c r="IKW24" s="343"/>
      <c r="IKX24" s="343"/>
      <c r="IKY24" s="343"/>
      <c r="IKZ24" s="343"/>
      <c r="ILA24" s="343"/>
      <c r="ILB24" s="343"/>
      <c r="ILC24" s="343"/>
      <c r="ILD24" s="343"/>
      <c r="ILE24" s="343"/>
      <c r="ILF24" s="343"/>
      <c r="ILG24" s="343"/>
      <c r="ILH24" s="343"/>
      <c r="ILI24" s="343"/>
      <c r="ILJ24" s="343"/>
      <c r="ILK24" s="343"/>
      <c r="ILL24" s="343"/>
      <c r="ILM24" s="343"/>
      <c r="ILN24" s="343"/>
      <c r="ILO24" s="343"/>
      <c r="ILP24" s="343"/>
      <c r="ILQ24" s="343"/>
      <c r="ILR24" s="343"/>
      <c r="ILS24" s="343"/>
      <c r="ILT24" s="343"/>
      <c r="ILU24" s="343"/>
      <c r="ILV24" s="343"/>
      <c r="ILW24" s="343"/>
      <c r="ILX24" s="343"/>
      <c r="ILY24" s="343"/>
      <c r="ILZ24" s="343"/>
      <c r="IMA24" s="343"/>
      <c r="IMB24" s="343"/>
      <c r="IMC24" s="343"/>
      <c r="IMD24" s="343"/>
      <c r="IME24" s="343"/>
      <c r="IMF24" s="343"/>
      <c r="IMG24" s="343"/>
      <c r="IMH24" s="343"/>
      <c r="IMI24" s="343"/>
      <c r="IMJ24" s="343"/>
      <c r="IMK24" s="343"/>
      <c r="IML24" s="343"/>
      <c r="IMM24" s="343"/>
      <c r="IMN24" s="343"/>
      <c r="IMO24" s="343"/>
      <c r="IMP24" s="343"/>
      <c r="IMQ24" s="343"/>
      <c r="IMR24" s="343"/>
      <c r="IMS24" s="343"/>
      <c r="IMT24" s="343"/>
      <c r="IMU24" s="343"/>
      <c r="IMV24" s="343"/>
      <c r="IMW24" s="343"/>
      <c r="IMX24" s="343"/>
      <c r="IMY24" s="343"/>
      <c r="IMZ24" s="343"/>
      <c r="INA24" s="343"/>
      <c r="INB24" s="343"/>
      <c r="INC24" s="343"/>
      <c r="IND24" s="343"/>
      <c r="INE24" s="343"/>
      <c r="INF24" s="343"/>
      <c r="ING24" s="343"/>
      <c r="INH24" s="343"/>
      <c r="INI24" s="343"/>
      <c r="INJ24" s="343"/>
      <c r="INK24" s="343"/>
      <c r="INL24" s="343"/>
      <c r="INM24" s="343"/>
      <c r="INN24" s="343"/>
      <c r="INO24" s="343"/>
      <c r="INP24" s="343"/>
      <c r="INQ24" s="343"/>
      <c r="INR24" s="343"/>
      <c r="INS24" s="343"/>
      <c r="INT24" s="343"/>
      <c r="INU24" s="343"/>
      <c r="INV24" s="343"/>
      <c r="INW24" s="343"/>
      <c r="INX24" s="343"/>
      <c r="INY24" s="343"/>
      <c r="INZ24" s="343"/>
      <c r="IOA24" s="343"/>
      <c r="IOB24" s="343"/>
      <c r="IOC24" s="343"/>
      <c r="IOD24" s="343"/>
      <c r="IOE24" s="343"/>
      <c r="IOF24" s="343"/>
      <c r="IOG24" s="343"/>
      <c r="IOH24" s="343"/>
      <c r="IOI24" s="343"/>
      <c r="IOJ24" s="343"/>
      <c r="IOK24" s="343"/>
      <c r="IOL24" s="343"/>
      <c r="IOM24" s="343"/>
      <c r="ION24" s="343"/>
      <c r="IOO24" s="343"/>
      <c r="IOP24" s="343"/>
      <c r="IOQ24" s="343"/>
      <c r="IOR24" s="343"/>
      <c r="IOS24" s="343"/>
      <c r="IOT24" s="343"/>
      <c r="IOU24" s="343"/>
      <c r="IOV24" s="343"/>
      <c r="IOW24" s="343"/>
      <c r="IOX24" s="343"/>
      <c r="IOY24" s="343"/>
      <c r="IOZ24" s="343"/>
      <c r="IPA24" s="343"/>
      <c r="IPB24" s="343"/>
      <c r="IPC24" s="343"/>
      <c r="IPD24" s="343"/>
      <c r="IPE24" s="343"/>
      <c r="IPF24" s="343"/>
      <c r="IPG24" s="343"/>
      <c r="IPH24" s="343"/>
      <c r="IPI24" s="343"/>
      <c r="IPJ24" s="343"/>
      <c r="IPK24" s="343"/>
      <c r="IPL24" s="343"/>
      <c r="IPM24" s="343"/>
      <c r="IPN24" s="343"/>
      <c r="IPO24" s="343"/>
      <c r="IPP24" s="343"/>
      <c r="IPQ24" s="343"/>
      <c r="IPR24" s="343"/>
      <c r="IPS24" s="343"/>
      <c r="IPT24" s="343"/>
      <c r="IPU24" s="343"/>
      <c r="IPV24" s="343"/>
      <c r="IPW24" s="343"/>
      <c r="IPX24" s="343"/>
      <c r="IPY24" s="343"/>
      <c r="IPZ24" s="343"/>
      <c r="IQA24" s="343"/>
      <c r="IQB24" s="343"/>
      <c r="IQC24" s="343"/>
      <c r="IQD24" s="343"/>
      <c r="IQE24" s="343"/>
      <c r="IQF24" s="343"/>
      <c r="IQG24" s="343"/>
      <c r="IQH24" s="343"/>
      <c r="IQI24" s="343"/>
      <c r="IQJ24" s="343"/>
      <c r="IQK24" s="343"/>
      <c r="IQL24" s="343"/>
      <c r="IQM24" s="343"/>
      <c r="IQN24" s="343"/>
      <c r="IQO24" s="343"/>
      <c r="IQP24" s="343"/>
      <c r="IQQ24" s="343"/>
      <c r="IQR24" s="343"/>
      <c r="IQS24" s="343"/>
      <c r="IQT24" s="343"/>
      <c r="IQU24" s="343"/>
      <c r="IQV24" s="343"/>
      <c r="IQW24" s="343"/>
      <c r="IQX24" s="343"/>
      <c r="IQY24" s="343"/>
      <c r="IQZ24" s="343"/>
      <c r="IRA24" s="343"/>
      <c r="IRB24" s="343"/>
      <c r="IRC24" s="343"/>
      <c r="IRD24" s="343"/>
      <c r="IRE24" s="343"/>
      <c r="IRF24" s="343"/>
      <c r="IRG24" s="343"/>
      <c r="IRH24" s="343"/>
      <c r="IRI24" s="343"/>
      <c r="IRJ24" s="343"/>
      <c r="IRK24" s="343"/>
      <c r="IRL24" s="343"/>
      <c r="IRM24" s="343"/>
      <c r="IRN24" s="343"/>
      <c r="IRO24" s="343"/>
      <c r="IRP24" s="343"/>
      <c r="IRQ24" s="343"/>
      <c r="IRR24" s="343"/>
      <c r="IRS24" s="343"/>
      <c r="IRT24" s="343"/>
      <c r="IRU24" s="343"/>
      <c r="IRV24" s="343"/>
      <c r="IRW24" s="343"/>
      <c r="IRX24" s="343"/>
      <c r="IRY24" s="343"/>
      <c r="IRZ24" s="343"/>
      <c r="ISA24" s="343"/>
      <c r="ISB24" s="343"/>
      <c r="ISC24" s="343"/>
      <c r="ISD24" s="343"/>
      <c r="ISE24" s="343"/>
      <c r="ISF24" s="343"/>
      <c r="ISG24" s="343"/>
      <c r="ISH24" s="343"/>
      <c r="ISI24" s="343"/>
      <c r="ISJ24" s="343"/>
      <c r="ISK24" s="343"/>
      <c r="ISL24" s="343"/>
      <c r="ISM24" s="343"/>
      <c r="ISN24" s="343"/>
      <c r="ISO24" s="343"/>
      <c r="ISP24" s="343"/>
      <c r="ISQ24" s="343"/>
      <c r="ISR24" s="343"/>
      <c r="ISS24" s="343"/>
      <c r="IST24" s="343"/>
      <c r="ISU24" s="343"/>
      <c r="ISV24" s="343"/>
      <c r="ISW24" s="343"/>
      <c r="ISX24" s="343"/>
      <c r="ISY24" s="343"/>
      <c r="ISZ24" s="343"/>
      <c r="ITA24" s="343"/>
      <c r="ITB24" s="343"/>
      <c r="ITC24" s="343"/>
      <c r="ITD24" s="343"/>
      <c r="ITE24" s="343"/>
      <c r="ITF24" s="343"/>
      <c r="ITG24" s="343"/>
      <c r="ITH24" s="343"/>
      <c r="ITI24" s="343"/>
      <c r="ITJ24" s="343"/>
      <c r="ITK24" s="343"/>
      <c r="ITL24" s="343"/>
      <c r="ITM24" s="343"/>
      <c r="ITN24" s="343"/>
      <c r="ITO24" s="343"/>
      <c r="ITP24" s="343"/>
      <c r="ITQ24" s="343"/>
      <c r="ITR24" s="343"/>
      <c r="ITS24" s="343"/>
      <c r="ITT24" s="343"/>
      <c r="ITU24" s="343"/>
      <c r="ITV24" s="343"/>
      <c r="ITW24" s="343"/>
      <c r="ITX24" s="343"/>
      <c r="ITY24" s="343"/>
      <c r="ITZ24" s="343"/>
      <c r="IUA24" s="343"/>
      <c r="IUB24" s="343"/>
      <c r="IUC24" s="343"/>
      <c r="IUD24" s="343"/>
      <c r="IUE24" s="343"/>
      <c r="IUF24" s="343"/>
      <c r="IUG24" s="343"/>
      <c r="IUH24" s="343"/>
      <c r="IUI24" s="343"/>
      <c r="IUJ24" s="343"/>
      <c r="IUK24" s="343"/>
      <c r="IUL24" s="343"/>
      <c r="IUM24" s="343"/>
      <c r="IUN24" s="343"/>
      <c r="IUO24" s="343"/>
      <c r="IUP24" s="343"/>
      <c r="IUQ24" s="343"/>
      <c r="IUR24" s="343"/>
      <c r="IUS24" s="343"/>
      <c r="IUT24" s="343"/>
      <c r="IUU24" s="343"/>
      <c r="IUV24" s="343"/>
      <c r="IUW24" s="343"/>
      <c r="IUX24" s="343"/>
      <c r="IUY24" s="343"/>
      <c r="IUZ24" s="343"/>
      <c r="IVA24" s="343"/>
      <c r="IVB24" s="343"/>
      <c r="IVC24" s="343"/>
      <c r="IVD24" s="343"/>
      <c r="IVE24" s="343"/>
      <c r="IVF24" s="343"/>
      <c r="IVG24" s="343"/>
      <c r="IVH24" s="343"/>
      <c r="IVI24" s="343"/>
      <c r="IVJ24" s="343"/>
      <c r="IVK24" s="343"/>
      <c r="IVL24" s="343"/>
      <c r="IVM24" s="343"/>
      <c r="IVN24" s="343"/>
      <c r="IVO24" s="343"/>
      <c r="IVP24" s="343"/>
      <c r="IVQ24" s="343"/>
      <c r="IVR24" s="343"/>
      <c r="IVS24" s="343"/>
      <c r="IVT24" s="343"/>
      <c r="IVU24" s="343"/>
      <c r="IVV24" s="343"/>
      <c r="IVW24" s="343"/>
      <c r="IVX24" s="343"/>
      <c r="IVY24" s="343"/>
      <c r="IVZ24" s="343"/>
      <c r="IWA24" s="343"/>
      <c r="IWB24" s="343"/>
      <c r="IWC24" s="343"/>
      <c r="IWD24" s="343"/>
      <c r="IWE24" s="343"/>
      <c r="IWF24" s="343"/>
      <c r="IWG24" s="343"/>
      <c r="IWH24" s="343"/>
      <c r="IWI24" s="343"/>
      <c r="IWJ24" s="343"/>
      <c r="IWK24" s="343"/>
      <c r="IWL24" s="343"/>
      <c r="IWM24" s="343"/>
      <c r="IWN24" s="343"/>
      <c r="IWO24" s="343"/>
      <c r="IWP24" s="343"/>
      <c r="IWQ24" s="343"/>
      <c r="IWR24" s="343"/>
      <c r="IWS24" s="343"/>
      <c r="IWT24" s="343"/>
      <c r="IWU24" s="343"/>
      <c r="IWV24" s="343"/>
      <c r="IWW24" s="343"/>
      <c r="IWX24" s="343"/>
      <c r="IWY24" s="343"/>
      <c r="IWZ24" s="343"/>
      <c r="IXA24" s="343"/>
      <c r="IXB24" s="343"/>
      <c r="IXC24" s="343"/>
      <c r="IXD24" s="343"/>
      <c r="IXE24" s="343"/>
      <c r="IXF24" s="343"/>
      <c r="IXG24" s="343"/>
      <c r="IXH24" s="343"/>
      <c r="IXI24" s="343"/>
      <c r="IXJ24" s="343"/>
      <c r="IXK24" s="343"/>
      <c r="IXL24" s="343"/>
      <c r="IXM24" s="343"/>
      <c r="IXN24" s="343"/>
      <c r="IXO24" s="343"/>
      <c r="IXP24" s="343"/>
      <c r="IXQ24" s="343"/>
      <c r="IXR24" s="343"/>
      <c r="IXS24" s="343"/>
      <c r="IXT24" s="343"/>
      <c r="IXU24" s="343"/>
      <c r="IXV24" s="343"/>
      <c r="IXW24" s="343"/>
      <c r="IXX24" s="343"/>
      <c r="IXY24" s="343"/>
      <c r="IXZ24" s="343"/>
      <c r="IYA24" s="343"/>
      <c r="IYB24" s="343"/>
      <c r="IYC24" s="343"/>
      <c r="IYD24" s="343"/>
      <c r="IYE24" s="343"/>
      <c r="IYF24" s="343"/>
      <c r="IYG24" s="343"/>
      <c r="IYH24" s="343"/>
      <c r="IYI24" s="343"/>
      <c r="IYJ24" s="343"/>
      <c r="IYK24" s="343"/>
      <c r="IYL24" s="343"/>
      <c r="IYM24" s="343"/>
      <c r="IYN24" s="343"/>
      <c r="IYO24" s="343"/>
      <c r="IYP24" s="343"/>
      <c r="IYQ24" s="343"/>
      <c r="IYR24" s="343"/>
      <c r="IYS24" s="343"/>
      <c r="IYT24" s="343"/>
      <c r="IYU24" s="343"/>
      <c r="IYV24" s="343"/>
      <c r="IYW24" s="343"/>
      <c r="IYX24" s="343"/>
      <c r="IYY24" s="343"/>
      <c r="IYZ24" s="343"/>
      <c r="IZA24" s="343"/>
      <c r="IZB24" s="343"/>
      <c r="IZC24" s="343"/>
      <c r="IZD24" s="343"/>
      <c r="IZE24" s="343"/>
      <c r="IZF24" s="343"/>
      <c r="IZG24" s="343"/>
      <c r="IZH24" s="343"/>
      <c r="IZI24" s="343"/>
      <c r="IZJ24" s="343"/>
      <c r="IZK24" s="343"/>
      <c r="IZL24" s="343"/>
      <c r="IZM24" s="343"/>
      <c r="IZN24" s="343"/>
      <c r="IZO24" s="343"/>
      <c r="IZP24" s="343"/>
      <c r="IZQ24" s="343"/>
      <c r="IZR24" s="343"/>
      <c r="IZS24" s="343"/>
      <c r="IZT24" s="343"/>
      <c r="IZU24" s="343"/>
      <c r="IZV24" s="343"/>
      <c r="IZW24" s="343"/>
      <c r="IZX24" s="343"/>
      <c r="IZY24" s="343"/>
      <c r="IZZ24" s="343"/>
      <c r="JAA24" s="343"/>
      <c r="JAB24" s="343"/>
      <c r="JAC24" s="343"/>
      <c r="JAD24" s="343"/>
      <c r="JAE24" s="343"/>
      <c r="JAF24" s="343"/>
      <c r="JAG24" s="343"/>
      <c r="JAH24" s="343"/>
      <c r="JAI24" s="343"/>
      <c r="JAJ24" s="343"/>
      <c r="JAK24" s="343"/>
      <c r="JAL24" s="343"/>
      <c r="JAM24" s="343"/>
      <c r="JAN24" s="343"/>
      <c r="JAO24" s="343"/>
      <c r="JAP24" s="343"/>
      <c r="JAQ24" s="343"/>
      <c r="JAR24" s="343"/>
      <c r="JAS24" s="343"/>
      <c r="JAT24" s="343"/>
      <c r="JAU24" s="343"/>
      <c r="JAV24" s="343"/>
      <c r="JAW24" s="343"/>
      <c r="JAX24" s="343"/>
      <c r="JAY24" s="343"/>
      <c r="JAZ24" s="343"/>
      <c r="JBA24" s="343"/>
      <c r="JBB24" s="343"/>
      <c r="JBC24" s="343"/>
      <c r="JBD24" s="343"/>
      <c r="JBE24" s="343"/>
      <c r="JBF24" s="343"/>
      <c r="JBG24" s="343"/>
      <c r="JBH24" s="343"/>
      <c r="JBI24" s="343"/>
      <c r="JBJ24" s="343"/>
      <c r="JBK24" s="343"/>
      <c r="JBL24" s="343"/>
      <c r="JBM24" s="343"/>
      <c r="JBN24" s="343"/>
      <c r="JBO24" s="343"/>
      <c r="JBP24" s="343"/>
      <c r="JBQ24" s="343"/>
      <c r="JBR24" s="343"/>
      <c r="JBS24" s="343"/>
      <c r="JBT24" s="343"/>
      <c r="JBU24" s="343"/>
      <c r="JBV24" s="343"/>
      <c r="JBW24" s="343"/>
      <c r="JBX24" s="343"/>
      <c r="JBY24" s="343"/>
      <c r="JBZ24" s="343"/>
      <c r="JCA24" s="343"/>
      <c r="JCB24" s="343"/>
      <c r="JCC24" s="343"/>
      <c r="JCD24" s="343"/>
      <c r="JCE24" s="343"/>
      <c r="JCF24" s="343"/>
      <c r="JCG24" s="343"/>
      <c r="JCH24" s="343"/>
      <c r="JCI24" s="343"/>
      <c r="JCJ24" s="343"/>
      <c r="JCK24" s="343"/>
      <c r="JCL24" s="343"/>
      <c r="JCM24" s="343"/>
      <c r="JCN24" s="343"/>
      <c r="JCO24" s="343"/>
      <c r="JCP24" s="343"/>
      <c r="JCQ24" s="343"/>
      <c r="JCR24" s="343"/>
      <c r="JCS24" s="343"/>
      <c r="JCT24" s="343"/>
      <c r="JCU24" s="343"/>
      <c r="JCV24" s="343"/>
      <c r="JCW24" s="343"/>
      <c r="JCX24" s="343"/>
      <c r="JCY24" s="343"/>
      <c r="JCZ24" s="343"/>
      <c r="JDA24" s="343"/>
      <c r="JDB24" s="343"/>
      <c r="JDC24" s="343"/>
      <c r="JDD24" s="343"/>
      <c r="JDE24" s="343"/>
      <c r="JDF24" s="343"/>
      <c r="JDG24" s="343"/>
      <c r="JDH24" s="343"/>
      <c r="JDI24" s="343"/>
      <c r="JDJ24" s="343"/>
      <c r="JDK24" s="343"/>
      <c r="JDL24" s="343"/>
      <c r="JDM24" s="343"/>
      <c r="JDN24" s="343"/>
      <c r="JDO24" s="343"/>
      <c r="JDP24" s="343"/>
      <c r="JDQ24" s="343"/>
      <c r="JDR24" s="343"/>
      <c r="JDS24" s="343"/>
      <c r="JDT24" s="343"/>
      <c r="JDU24" s="343"/>
      <c r="JDV24" s="343"/>
      <c r="JDW24" s="343"/>
      <c r="JDX24" s="343"/>
      <c r="JDY24" s="343"/>
      <c r="JDZ24" s="343"/>
      <c r="JEA24" s="343"/>
      <c r="JEB24" s="343"/>
      <c r="JEC24" s="343"/>
      <c r="JED24" s="343"/>
      <c r="JEE24" s="343"/>
      <c r="JEF24" s="343"/>
      <c r="JEG24" s="343"/>
      <c r="JEH24" s="343"/>
      <c r="JEI24" s="343"/>
      <c r="JEJ24" s="343"/>
      <c r="JEK24" s="343"/>
      <c r="JEL24" s="343"/>
      <c r="JEM24" s="343"/>
      <c r="JEN24" s="343"/>
      <c r="JEO24" s="343"/>
      <c r="JEP24" s="343"/>
      <c r="JEQ24" s="343"/>
      <c r="JER24" s="343"/>
      <c r="JES24" s="343"/>
      <c r="JET24" s="343"/>
      <c r="JEU24" s="343"/>
      <c r="JEV24" s="343"/>
      <c r="JEW24" s="343"/>
      <c r="JEX24" s="343"/>
      <c r="JEY24" s="343"/>
      <c r="JEZ24" s="343"/>
      <c r="JFA24" s="343"/>
      <c r="JFB24" s="343"/>
      <c r="JFC24" s="343"/>
      <c r="JFD24" s="343"/>
      <c r="JFE24" s="343"/>
      <c r="JFF24" s="343"/>
      <c r="JFG24" s="343"/>
      <c r="JFH24" s="343"/>
      <c r="JFI24" s="343"/>
      <c r="JFJ24" s="343"/>
      <c r="JFK24" s="343"/>
      <c r="JFL24" s="343"/>
      <c r="JFM24" s="343"/>
      <c r="JFN24" s="343"/>
      <c r="JFO24" s="343"/>
      <c r="JFP24" s="343"/>
      <c r="JFQ24" s="343"/>
      <c r="JFR24" s="343"/>
      <c r="JFS24" s="343"/>
      <c r="JFT24" s="343"/>
      <c r="JFU24" s="343"/>
      <c r="JFV24" s="343"/>
      <c r="JFW24" s="343"/>
      <c r="JFX24" s="343"/>
      <c r="JFY24" s="343"/>
      <c r="JFZ24" s="343"/>
      <c r="JGA24" s="343"/>
      <c r="JGB24" s="343"/>
      <c r="JGC24" s="343"/>
      <c r="JGD24" s="343"/>
      <c r="JGE24" s="343"/>
      <c r="JGF24" s="343"/>
      <c r="JGG24" s="343"/>
      <c r="JGH24" s="343"/>
      <c r="JGI24" s="343"/>
      <c r="JGJ24" s="343"/>
      <c r="JGK24" s="343"/>
      <c r="JGL24" s="343"/>
      <c r="JGM24" s="343"/>
      <c r="JGN24" s="343"/>
      <c r="JGO24" s="343"/>
      <c r="JGP24" s="343"/>
      <c r="JGQ24" s="343"/>
      <c r="JGR24" s="343"/>
      <c r="JGS24" s="343"/>
      <c r="JGT24" s="343"/>
      <c r="JGU24" s="343"/>
      <c r="JGV24" s="343"/>
      <c r="JGW24" s="343"/>
      <c r="JGX24" s="343"/>
      <c r="JGY24" s="343"/>
      <c r="JGZ24" s="343"/>
      <c r="JHA24" s="343"/>
      <c r="JHB24" s="343"/>
      <c r="JHC24" s="343"/>
      <c r="JHD24" s="343"/>
      <c r="JHE24" s="343"/>
      <c r="JHF24" s="343"/>
      <c r="JHG24" s="343"/>
      <c r="JHH24" s="343"/>
      <c r="JHI24" s="343"/>
      <c r="JHJ24" s="343"/>
      <c r="JHK24" s="343"/>
      <c r="JHL24" s="343"/>
      <c r="JHM24" s="343"/>
      <c r="JHN24" s="343"/>
      <c r="JHO24" s="343"/>
      <c r="JHP24" s="343"/>
      <c r="JHQ24" s="343"/>
      <c r="JHR24" s="343"/>
      <c r="JHS24" s="343"/>
      <c r="JHT24" s="343"/>
      <c r="JHU24" s="343"/>
      <c r="JHV24" s="343"/>
      <c r="JHW24" s="343"/>
      <c r="JHX24" s="343"/>
      <c r="JHY24" s="343"/>
      <c r="JHZ24" s="343"/>
      <c r="JIA24" s="343"/>
      <c r="JIB24" s="343"/>
      <c r="JIC24" s="343"/>
      <c r="JID24" s="343"/>
      <c r="JIE24" s="343"/>
      <c r="JIF24" s="343"/>
      <c r="JIG24" s="343"/>
      <c r="JIH24" s="343"/>
      <c r="JII24" s="343"/>
      <c r="JIJ24" s="343"/>
      <c r="JIK24" s="343"/>
      <c r="JIL24" s="343"/>
      <c r="JIM24" s="343"/>
      <c r="JIN24" s="343"/>
      <c r="JIO24" s="343"/>
      <c r="JIP24" s="343"/>
      <c r="JIQ24" s="343"/>
      <c r="JIR24" s="343"/>
      <c r="JIS24" s="343"/>
      <c r="JIT24" s="343"/>
      <c r="JIU24" s="343"/>
      <c r="JIV24" s="343"/>
      <c r="JIW24" s="343"/>
      <c r="JIX24" s="343"/>
      <c r="JIY24" s="343"/>
      <c r="JIZ24" s="343"/>
      <c r="JJA24" s="343"/>
      <c r="JJB24" s="343"/>
      <c r="JJC24" s="343"/>
      <c r="JJD24" s="343"/>
      <c r="JJE24" s="343"/>
      <c r="JJF24" s="343"/>
      <c r="JJG24" s="343"/>
      <c r="JJH24" s="343"/>
      <c r="JJI24" s="343"/>
      <c r="JJJ24" s="343"/>
      <c r="JJK24" s="343"/>
      <c r="JJL24" s="343"/>
      <c r="JJM24" s="343"/>
      <c r="JJN24" s="343"/>
      <c r="JJO24" s="343"/>
      <c r="JJP24" s="343"/>
      <c r="JJQ24" s="343"/>
      <c r="JJR24" s="343"/>
      <c r="JJS24" s="343"/>
      <c r="JJT24" s="343"/>
      <c r="JJU24" s="343"/>
      <c r="JJV24" s="343"/>
      <c r="JJW24" s="343"/>
      <c r="JJX24" s="343"/>
      <c r="JJY24" s="343"/>
      <c r="JJZ24" s="343"/>
      <c r="JKA24" s="343"/>
      <c r="JKB24" s="343"/>
      <c r="JKC24" s="343"/>
      <c r="JKD24" s="343"/>
      <c r="JKE24" s="343"/>
      <c r="JKF24" s="343"/>
      <c r="JKG24" s="343"/>
      <c r="JKH24" s="343"/>
      <c r="JKI24" s="343"/>
      <c r="JKJ24" s="343"/>
      <c r="JKK24" s="343"/>
      <c r="JKL24" s="343"/>
      <c r="JKM24" s="343"/>
      <c r="JKN24" s="343"/>
      <c r="JKO24" s="343"/>
      <c r="JKP24" s="343"/>
      <c r="JKQ24" s="343"/>
      <c r="JKR24" s="343"/>
      <c r="JKS24" s="343"/>
      <c r="JKT24" s="343"/>
      <c r="JKU24" s="343"/>
      <c r="JKV24" s="343"/>
      <c r="JKW24" s="343"/>
      <c r="JKX24" s="343"/>
      <c r="JKY24" s="343"/>
      <c r="JKZ24" s="343"/>
      <c r="JLA24" s="343"/>
      <c r="JLB24" s="343"/>
      <c r="JLC24" s="343"/>
      <c r="JLD24" s="343"/>
      <c r="JLE24" s="343"/>
      <c r="JLF24" s="343"/>
      <c r="JLG24" s="343"/>
      <c r="JLH24" s="343"/>
      <c r="JLI24" s="343"/>
      <c r="JLJ24" s="343"/>
      <c r="JLK24" s="343"/>
      <c r="JLL24" s="343"/>
      <c r="JLM24" s="343"/>
      <c r="JLN24" s="343"/>
      <c r="JLO24" s="343"/>
      <c r="JLP24" s="343"/>
      <c r="JLQ24" s="343"/>
      <c r="JLR24" s="343"/>
      <c r="JLS24" s="343"/>
      <c r="JLT24" s="343"/>
      <c r="JLU24" s="343"/>
      <c r="JLV24" s="343"/>
      <c r="JLW24" s="343"/>
      <c r="JLX24" s="343"/>
      <c r="JLY24" s="343"/>
      <c r="JLZ24" s="343"/>
      <c r="JMA24" s="343"/>
      <c r="JMB24" s="343"/>
      <c r="JMC24" s="343"/>
      <c r="JMD24" s="343"/>
      <c r="JME24" s="343"/>
      <c r="JMF24" s="343"/>
      <c r="JMG24" s="343"/>
      <c r="JMH24" s="343"/>
      <c r="JMI24" s="343"/>
      <c r="JMJ24" s="343"/>
      <c r="JMK24" s="343"/>
      <c r="JML24" s="343"/>
      <c r="JMM24" s="343"/>
      <c r="JMN24" s="343"/>
      <c r="JMO24" s="343"/>
      <c r="JMP24" s="343"/>
      <c r="JMQ24" s="343"/>
      <c r="JMR24" s="343"/>
      <c r="JMS24" s="343"/>
      <c r="JMT24" s="343"/>
      <c r="JMU24" s="343"/>
      <c r="JMV24" s="343"/>
      <c r="JMW24" s="343"/>
      <c r="JMX24" s="343"/>
      <c r="JMY24" s="343"/>
      <c r="JMZ24" s="343"/>
      <c r="JNA24" s="343"/>
      <c r="JNB24" s="343"/>
      <c r="JNC24" s="343"/>
      <c r="JND24" s="343"/>
      <c r="JNE24" s="343"/>
      <c r="JNF24" s="343"/>
      <c r="JNG24" s="343"/>
      <c r="JNH24" s="343"/>
      <c r="JNI24" s="343"/>
      <c r="JNJ24" s="343"/>
      <c r="JNK24" s="343"/>
      <c r="JNL24" s="343"/>
      <c r="JNM24" s="343"/>
      <c r="JNN24" s="343"/>
      <c r="JNO24" s="343"/>
      <c r="JNP24" s="343"/>
      <c r="JNQ24" s="343"/>
      <c r="JNR24" s="343"/>
      <c r="JNS24" s="343"/>
      <c r="JNT24" s="343"/>
      <c r="JNU24" s="343"/>
      <c r="JNV24" s="343"/>
      <c r="JNW24" s="343"/>
      <c r="JNX24" s="343"/>
      <c r="JNY24" s="343"/>
      <c r="JNZ24" s="343"/>
      <c r="JOA24" s="343"/>
      <c r="JOB24" s="343"/>
      <c r="JOC24" s="343"/>
      <c r="JOD24" s="343"/>
      <c r="JOE24" s="343"/>
      <c r="JOF24" s="343"/>
      <c r="JOG24" s="343"/>
      <c r="JOH24" s="343"/>
      <c r="JOI24" s="343"/>
      <c r="JOJ24" s="343"/>
      <c r="JOK24" s="343"/>
      <c r="JOL24" s="343"/>
      <c r="JOM24" s="343"/>
      <c r="JON24" s="343"/>
      <c r="JOO24" s="343"/>
      <c r="JOP24" s="343"/>
      <c r="JOQ24" s="343"/>
      <c r="JOR24" s="343"/>
      <c r="JOS24" s="343"/>
      <c r="JOT24" s="343"/>
      <c r="JOU24" s="343"/>
      <c r="JOV24" s="343"/>
      <c r="JOW24" s="343"/>
      <c r="JOX24" s="343"/>
      <c r="JOY24" s="343"/>
      <c r="JOZ24" s="343"/>
      <c r="JPA24" s="343"/>
      <c r="JPB24" s="343"/>
      <c r="JPC24" s="343"/>
      <c r="JPD24" s="343"/>
      <c r="JPE24" s="343"/>
      <c r="JPF24" s="343"/>
      <c r="JPG24" s="343"/>
      <c r="JPH24" s="343"/>
      <c r="JPI24" s="343"/>
      <c r="JPJ24" s="343"/>
      <c r="JPK24" s="343"/>
      <c r="JPL24" s="343"/>
      <c r="JPM24" s="343"/>
      <c r="JPN24" s="343"/>
      <c r="JPO24" s="343"/>
      <c r="JPP24" s="343"/>
      <c r="JPQ24" s="343"/>
      <c r="JPR24" s="343"/>
      <c r="JPS24" s="343"/>
      <c r="JPT24" s="343"/>
      <c r="JPU24" s="343"/>
      <c r="JPV24" s="343"/>
      <c r="JPW24" s="343"/>
      <c r="JPX24" s="343"/>
      <c r="JPY24" s="343"/>
      <c r="JPZ24" s="343"/>
      <c r="JQA24" s="343"/>
      <c r="JQB24" s="343"/>
      <c r="JQC24" s="343"/>
      <c r="JQD24" s="343"/>
      <c r="JQE24" s="343"/>
      <c r="JQF24" s="343"/>
      <c r="JQG24" s="343"/>
      <c r="JQH24" s="343"/>
      <c r="JQI24" s="343"/>
      <c r="JQJ24" s="343"/>
      <c r="JQK24" s="343"/>
      <c r="JQL24" s="343"/>
      <c r="JQM24" s="343"/>
      <c r="JQN24" s="343"/>
      <c r="JQO24" s="343"/>
      <c r="JQP24" s="343"/>
      <c r="JQQ24" s="343"/>
      <c r="JQR24" s="343"/>
      <c r="JQS24" s="343"/>
      <c r="JQT24" s="343"/>
      <c r="JQU24" s="343"/>
      <c r="JQV24" s="343"/>
      <c r="JQW24" s="343"/>
      <c r="JQX24" s="343"/>
      <c r="JQY24" s="343"/>
      <c r="JQZ24" s="343"/>
      <c r="JRA24" s="343"/>
      <c r="JRB24" s="343"/>
      <c r="JRC24" s="343"/>
      <c r="JRD24" s="343"/>
      <c r="JRE24" s="343"/>
      <c r="JRF24" s="343"/>
      <c r="JRG24" s="343"/>
      <c r="JRH24" s="343"/>
      <c r="JRI24" s="343"/>
      <c r="JRJ24" s="343"/>
      <c r="JRK24" s="343"/>
      <c r="JRL24" s="343"/>
      <c r="JRM24" s="343"/>
      <c r="JRN24" s="343"/>
      <c r="JRO24" s="343"/>
      <c r="JRP24" s="343"/>
      <c r="JRQ24" s="343"/>
      <c r="JRR24" s="343"/>
      <c r="JRS24" s="343"/>
      <c r="JRT24" s="343"/>
      <c r="JRU24" s="343"/>
      <c r="JRV24" s="343"/>
      <c r="JRW24" s="343"/>
      <c r="JRX24" s="343"/>
      <c r="JRY24" s="343"/>
      <c r="JRZ24" s="343"/>
      <c r="JSA24" s="343"/>
      <c r="JSB24" s="343"/>
      <c r="JSC24" s="343"/>
      <c r="JSD24" s="343"/>
      <c r="JSE24" s="343"/>
      <c r="JSF24" s="343"/>
      <c r="JSG24" s="343"/>
      <c r="JSH24" s="343"/>
      <c r="JSI24" s="343"/>
      <c r="JSJ24" s="343"/>
      <c r="JSK24" s="343"/>
      <c r="JSL24" s="343"/>
      <c r="JSM24" s="343"/>
      <c r="JSN24" s="343"/>
      <c r="JSO24" s="343"/>
      <c r="JSP24" s="343"/>
      <c r="JSQ24" s="343"/>
      <c r="JSR24" s="343"/>
      <c r="JSS24" s="343"/>
      <c r="JST24" s="343"/>
      <c r="JSU24" s="343"/>
      <c r="JSV24" s="343"/>
      <c r="JSW24" s="343"/>
      <c r="JSX24" s="343"/>
      <c r="JSY24" s="343"/>
      <c r="JSZ24" s="343"/>
      <c r="JTA24" s="343"/>
      <c r="JTB24" s="343"/>
      <c r="JTC24" s="343"/>
      <c r="JTD24" s="343"/>
      <c r="JTE24" s="343"/>
      <c r="JTF24" s="343"/>
      <c r="JTG24" s="343"/>
      <c r="JTH24" s="343"/>
      <c r="JTI24" s="343"/>
      <c r="JTJ24" s="343"/>
      <c r="JTK24" s="343"/>
      <c r="JTL24" s="343"/>
      <c r="JTM24" s="343"/>
      <c r="JTN24" s="343"/>
      <c r="JTO24" s="343"/>
      <c r="JTP24" s="343"/>
      <c r="JTQ24" s="343"/>
      <c r="JTR24" s="343"/>
      <c r="JTS24" s="343"/>
      <c r="JTT24" s="343"/>
      <c r="JTU24" s="343"/>
      <c r="JTV24" s="343"/>
      <c r="JTW24" s="343"/>
      <c r="JTX24" s="343"/>
      <c r="JTY24" s="343"/>
      <c r="JTZ24" s="343"/>
      <c r="JUA24" s="343"/>
      <c r="JUB24" s="343"/>
      <c r="JUC24" s="343"/>
      <c r="JUD24" s="343"/>
      <c r="JUE24" s="343"/>
      <c r="JUF24" s="343"/>
      <c r="JUG24" s="343"/>
      <c r="JUH24" s="343"/>
      <c r="JUI24" s="343"/>
      <c r="JUJ24" s="343"/>
      <c r="JUK24" s="343"/>
      <c r="JUL24" s="343"/>
      <c r="JUM24" s="343"/>
      <c r="JUN24" s="343"/>
      <c r="JUO24" s="343"/>
      <c r="JUP24" s="343"/>
      <c r="JUQ24" s="343"/>
      <c r="JUR24" s="343"/>
      <c r="JUS24" s="343"/>
      <c r="JUT24" s="343"/>
      <c r="JUU24" s="343"/>
      <c r="JUV24" s="343"/>
      <c r="JUW24" s="343"/>
      <c r="JUX24" s="343"/>
      <c r="JUY24" s="343"/>
      <c r="JUZ24" s="343"/>
      <c r="JVA24" s="343"/>
      <c r="JVB24" s="343"/>
      <c r="JVC24" s="343"/>
      <c r="JVD24" s="343"/>
      <c r="JVE24" s="343"/>
      <c r="JVF24" s="343"/>
      <c r="JVG24" s="343"/>
      <c r="JVH24" s="343"/>
      <c r="JVI24" s="343"/>
      <c r="JVJ24" s="343"/>
      <c r="JVK24" s="343"/>
      <c r="JVL24" s="343"/>
      <c r="JVM24" s="343"/>
      <c r="JVN24" s="343"/>
      <c r="JVO24" s="343"/>
      <c r="JVP24" s="343"/>
      <c r="JVQ24" s="343"/>
      <c r="JVR24" s="343"/>
      <c r="JVS24" s="343"/>
      <c r="JVT24" s="343"/>
      <c r="JVU24" s="343"/>
      <c r="JVV24" s="343"/>
      <c r="JVW24" s="343"/>
      <c r="JVX24" s="343"/>
      <c r="JVY24" s="343"/>
      <c r="JVZ24" s="343"/>
      <c r="JWA24" s="343"/>
      <c r="JWB24" s="343"/>
      <c r="JWC24" s="343"/>
      <c r="JWD24" s="343"/>
      <c r="JWE24" s="343"/>
      <c r="JWF24" s="343"/>
      <c r="JWG24" s="343"/>
      <c r="JWH24" s="343"/>
      <c r="JWI24" s="343"/>
      <c r="JWJ24" s="343"/>
      <c r="JWK24" s="343"/>
      <c r="JWL24" s="343"/>
      <c r="JWM24" s="343"/>
      <c r="JWN24" s="343"/>
      <c r="JWO24" s="343"/>
      <c r="JWP24" s="343"/>
      <c r="JWQ24" s="343"/>
      <c r="JWR24" s="343"/>
      <c r="JWS24" s="343"/>
      <c r="JWT24" s="343"/>
      <c r="JWU24" s="343"/>
      <c r="JWV24" s="343"/>
      <c r="JWW24" s="343"/>
      <c r="JWX24" s="343"/>
      <c r="JWY24" s="343"/>
      <c r="JWZ24" s="343"/>
      <c r="JXA24" s="343"/>
      <c r="JXB24" s="343"/>
      <c r="JXC24" s="343"/>
      <c r="JXD24" s="343"/>
      <c r="JXE24" s="343"/>
      <c r="JXF24" s="343"/>
      <c r="JXG24" s="343"/>
      <c r="JXH24" s="343"/>
      <c r="JXI24" s="343"/>
      <c r="JXJ24" s="343"/>
      <c r="JXK24" s="343"/>
      <c r="JXL24" s="343"/>
      <c r="JXM24" s="343"/>
      <c r="JXN24" s="343"/>
      <c r="JXO24" s="343"/>
      <c r="JXP24" s="343"/>
      <c r="JXQ24" s="343"/>
      <c r="JXR24" s="343"/>
      <c r="JXS24" s="343"/>
      <c r="JXT24" s="343"/>
      <c r="JXU24" s="343"/>
      <c r="JXV24" s="343"/>
      <c r="JXW24" s="343"/>
      <c r="JXX24" s="343"/>
      <c r="JXY24" s="343"/>
      <c r="JXZ24" s="343"/>
      <c r="JYA24" s="343"/>
      <c r="JYB24" s="343"/>
      <c r="JYC24" s="343"/>
      <c r="JYD24" s="343"/>
      <c r="JYE24" s="343"/>
      <c r="JYF24" s="343"/>
      <c r="JYG24" s="343"/>
      <c r="JYH24" s="343"/>
      <c r="JYI24" s="343"/>
      <c r="JYJ24" s="343"/>
      <c r="JYK24" s="343"/>
      <c r="JYL24" s="343"/>
      <c r="JYM24" s="343"/>
      <c r="JYN24" s="343"/>
      <c r="JYO24" s="343"/>
      <c r="JYP24" s="343"/>
      <c r="JYQ24" s="343"/>
      <c r="JYR24" s="343"/>
      <c r="JYS24" s="343"/>
      <c r="JYT24" s="343"/>
      <c r="JYU24" s="343"/>
      <c r="JYV24" s="343"/>
      <c r="JYW24" s="343"/>
      <c r="JYX24" s="343"/>
      <c r="JYY24" s="343"/>
      <c r="JYZ24" s="343"/>
      <c r="JZA24" s="343"/>
      <c r="JZB24" s="343"/>
      <c r="JZC24" s="343"/>
      <c r="JZD24" s="343"/>
      <c r="JZE24" s="343"/>
      <c r="JZF24" s="343"/>
      <c r="JZG24" s="343"/>
      <c r="JZH24" s="343"/>
      <c r="JZI24" s="343"/>
      <c r="JZJ24" s="343"/>
      <c r="JZK24" s="343"/>
      <c r="JZL24" s="343"/>
      <c r="JZM24" s="343"/>
      <c r="JZN24" s="343"/>
      <c r="JZO24" s="343"/>
      <c r="JZP24" s="343"/>
      <c r="JZQ24" s="343"/>
      <c r="JZR24" s="343"/>
      <c r="JZS24" s="343"/>
      <c r="JZT24" s="343"/>
      <c r="JZU24" s="343"/>
      <c r="JZV24" s="343"/>
      <c r="JZW24" s="343"/>
      <c r="JZX24" s="343"/>
      <c r="JZY24" s="343"/>
      <c r="JZZ24" s="343"/>
      <c r="KAA24" s="343"/>
      <c r="KAB24" s="343"/>
      <c r="KAC24" s="343"/>
      <c r="KAD24" s="343"/>
      <c r="KAE24" s="343"/>
      <c r="KAF24" s="343"/>
      <c r="KAG24" s="343"/>
      <c r="KAH24" s="343"/>
      <c r="KAI24" s="343"/>
      <c r="KAJ24" s="343"/>
      <c r="KAK24" s="343"/>
      <c r="KAL24" s="343"/>
      <c r="KAM24" s="343"/>
      <c r="KAN24" s="343"/>
      <c r="KAO24" s="343"/>
      <c r="KAP24" s="343"/>
      <c r="KAQ24" s="343"/>
      <c r="KAR24" s="343"/>
      <c r="KAS24" s="343"/>
      <c r="KAT24" s="343"/>
      <c r="KAU24" s="343"/>
      <c r="KAV24" s="343"/>
      <c r="KAW24" s="343"/>
      <c r="KAX24" s="343"/>
      <c r="KAY24" s="343"/>
      <c r="KAZ24" s="343"/>
      <c r="KBA24" s="343"/>
      <c r="KBB24" s="343"/>
      <c r="KBC24" s="343"/>
      <c r="KBD24" s="343"/>
      <c r="KBE24" s="343"/>
      <c r="KBF24" s="343"/>
      <c r="KBG24" s="343"/>
      <c r="KBH24" s="343"/>
      <c r="KBI24" s="343"/>
      <c r="KBJ24" s="343"/>
      <c r="KBK24" s="343"/>
      <c r="KBL24" s="343"/>
      <c r="KBM24" s="343"/>
      <c r="KBN24" s="343"/>
      <c r="KBO24" s="343"/>
      <c r="KBP24" s="343"/>
      <c r="KBQ24" s="343"/>
      <c r="KBR24" s="343"/>
      <c r="KBS24" s="343"/>
      <c r="KBT24" s="343"/>
      <c r="KBU24" s="343"/>
      <c r="KBV24" s="343"/>
      <c r="KBW24" s="343"/>
      <c r="KBX24" s="343"/>
      <c r="KBY24" s="343"/>
      <c r="KBZ24" s="343"/>
      <c r="KCA24" s="343"/>
      <c r="KCB24" s="343"/>
      <c r="KCC24" s="343"/>
      <c r="KCD24" s="343"/>
      <c r="KCE24" s="343"/>
      <c r="KCF24" s="343"/>
      <c r="KCG24" s="343"/>
      <c r="KCH24" s="343"/>
      <c r="KCI24" s="343"/>
      <c r="KCJ24" s="343"/>
      <c r="KCK24" s="343"/>
      <c r="KCL24" s="343"/>
      <c r="KCM24" s="343"/>
      <c r="KCN24" s="343"/>
      <c r="KCO24" s="343"/>
      <c r="KCP24" s="343"/>
      <c r="KCQ24" s="343"/>
      <c r="KCR24" s="343"/>
      <c r="KCS24" s="343"/>
      <c r="KCT24" s="343"/>
      <c r="KCU24" s="343"/>
      <c r="KCV24" s="343"/>
      <c r="KCW24" s="343"/>
      <c r="KCX24" s="343"/>
      <c r="KCY24" s="343"/>
      <c r="KCZ24" s="343"/>
      <c r="KDA24" s="343"/>
      <c r="KDB24" s="343"/>
      <c r="KDC24" s="343"/>
      <c r="KDD24" s="343"/>
      <c r="KDE24" s="343"/>
      <c r="KDF24" s="343"/>
      <c r="KDG24" s="343"/>
      <c r="KDH24" s="343"/>
      <c r="KDI24" s="343"/>
      <c r="KDJ24" s="343"/>
      <c r="KDK24" s="343"/>
      <c r="KDL24" s="343"/>
      <c r="KDM24" s="343"/>
      <c r="KDN24" s="343"/>
      <c r="KDO24" s="343"/>
      <c r="KDP24" s="343"/>
      <c r="KDQ24" s="343"/>
      <c r="KDR24" s="343"/>
      <c r="KDS24" s="343"/>
      <c r="KDT24" s="343"/>
      <c r="KDU24" s="343"/>
      <c r="KDV24" s="343"/>
      <c r="KDW24" s="343"/>
      <c r="KDX24" s="343"/>
      <c r="KDY24" s="343"/>
      <c r="KDZ24" s="343"/>
      <c r="KEA24" s="343"/>
      <c r="KEB24" s="343"/>
      <c r="KEC24" s="343"/>
      <c r="KED24" s="343"/>
      <c r="KEE24" s="343"/>
      <c r="KEF24" s="343"/>
      <c r="KEG24" s="343"/>
      <c r="KEH24" s="343"/>
      <c r="KEI24" s="343"/>
      <c r="KEJ24" s="343"/>
      <c r="KEK24" s="343"/>
      <c r="KEL24" s="343"/>
      <c r="KEM24" s="343"/>
      <c r="KEN24" s="343"/>
      <c r="KEO24" s="343"/>
      <c r="KEP24" s="343"/>
      <c r="KEQ24" s="343"/>
      <c r="KER24" s="343"/>
      <c r="KES24" s="343"/>
      <c r="KET24" s="343"/>
      <c r="KEU24" s="343"/>
      <c r="KEV24" s="343"/>
      <c r="KEW24" s="343"/>
      <c r="KEX24" s="343"/>
      <c r="KEY24" s="343"/>
      <c r="KEZ24" s="343"/>
      <c r="KFA24" s="343"/>
      <c r="KFB24" s="343"/>
      <c r="KFC24" s="343"/>
      <c r="KFD24" s="343"/>
      <c r="KFE24" s="343"/>
      <c r="KFF24" s="343"/>
      <c r="KFG24" s="343"/>
      <c r="KFH24" s="343"/>
      <c r="KFI24" s="343"/>
      <c r="KFJ24" s="343"/>
      <c r="KFK24" s="343"/>
      <c r="KFL24" s="343"/>
      <c r="KFM24" s="343"/>
      <c r="KFN24" s="343"/>
      <c r="KFO24" s="343"/>
      <c r="KFP24" s="343"/>
      <c r="KFQ24" s="343"/>
      <c r="KFR24" s="343"/>
      <c r="KFS24" s="343"/>
      <c r="KFT24" s="343"/>
      <c r="KFU24" s="343"/>
      <c r="KFV24" s="343"/>
      <c r="KFW24" s="343"/>
      <c r="KFX24" s="343"/>
      <c r="KFY24" s="343"/>
      <c r="KFZ24" s="343"/>
      <c r="KGA24" s="343"/>
      <c r="KGB24" s="343"/>
      <c r="KGC24" s="343"/>
      <c r="KGD24" s="343"/>
      <c r="KGE24" s="343"/>
      <c r="KGF24" s="343"/>
      <c r="KGG24" s="343"/>
      <c r="KGH24" s="343"/>
      <c r="KGI24" s="343"/>
      <c r="KGJ24" s="343"/>
      <c r="KGK24" s="343"/>
      <c r="KGL24" s="343"/>
      <c r="KGM24" s="343"/>
      <c r="KGN24" s="343"/>
      <c r="KGO24" s="343"/>
      <c r="KGP24" s="343"/>
      <c r="KGQ24" s="343"/>
      <c r="KGR24" s="343"/>
      <c r="KGS24" s="343"/>
      <c r="KGT24" s="343"/>
      <c r="KGU24" s="343"/>
      <c r="KGV24" s="343"/>
      <c r="KGW24" s="343"/>
      <c r="KGX24" s="343"/>
      <c r="KGY24" s="343"/>
      <c r="KGZ24" s="343"/>
      <c r="KHA24" s="343"/>
      <c r="KHB24" s="343"/>
      <c r="KHC24" s="343"/>
      <c r="KHD24" s="343"/>
      <c r="KHE24" s="343"/>
      <c r="KHF24" s="343"/>
      <c r="KHG24" s="343"/>
      <c r="KHH24" s="343"/>
      <c r="KHI24" s="343"/>
      <c r="KHJ24" s="343"/>
      <c r="KHK24" s="343"/>
      <c r="KHL24" s="343"/>
      <c r="KHM24" s="343"/>
      <c r="KHN24" s="343"/>
      <c r="KHO24" s="343"/>
      <c r="KHP24" s="343"/>
      <c r="KHQ24" s="343"/>
      <c r="KHR24" s="343"/>
      <c r="KHS24" s="343"/>
      <c r="KHT24" s="343"/>
      <c r="KHU24" s="343"/>
      <c r="KHV24" s="343"/>
      <c r="KHW24" s="343"/>
      <c r="KHX24" s="343"/>
      <c r="KHY24" s="343"/>
      <c r="KHZ24" s="343"/>
      <c r="KIA24" s="343"/>
      <c r="KIB24" s="343"/>
      <c r="KIC24" s="343"/>
      <c r="KID24" s="343"/>
      <c r="KIE24" s="343"/>
      <c r="KIF24" s="343"/>
      <c r="KIG24" s="343"/>
      <c r="KIH24" s="343"/>
      <c r="KII24" s="343"/>
      <c r="KIJ24" s="343"/>
      <c r="KIK24" s="343"/>
      <c r="KIL24" s="343"/>
      <c r="KIM24" s="343"/>
      <c r="KIN24" s="343"/>
      <c r="KIO24" s="343"/>
      <c r="KIP24" s="343"/>
      <c r="KIQ24" s="343"/>
      <c r="KIR24" s="343"/>
      <c r="KIS24" s="343"/>
      <c r="KIT24" s="343"/>
      <c r="KIU24" s="343"/>
      <c r="KIV24" s="343"/>
      <c r="KIW24" s="343"/>
      <c r="KIX24" s="343"/>
      <c r="KIY24" s="343"/>
      <c r="KIZ24" s="343"/>
      <c r="KJA24" s="343"/>
      <c r="KJB24" s="343"/>
      <c r="KJC24" s="343"/>
      <c r="KJD24" s="343"/>
      <c r="KJE24" s="343"/>
      <c r="KJF24" s="343"/>
      <c r="KJG24" s="343"/>
      <c r="KJH24" s="343"/>
      <c r="KJI24" s="343"/>
      <c r="KJJ24" s="343"/>
      <c r="KJK24" s="343"/>
      <c r="KJL24" s="343"/>
      <c r="KJM24" s="343"/>
      <c r="KJN24" s="343"/>
      <c r="KJO24" s="343"/>
      <c r="KJP24" s="343"/>
      <c r="KJQ24" s="343"/>
      <c r="KJR24" s="343"/>
      <c r="KJS24" s="343"/>
      <c r="KJT24" s="343"/>
      <c r="KJU24" s="343"/>
      <c r="KJV24" s="343"/>
      <c r="KJW24" s="343"/>
      <c r="KJX24" s="343"/>
      <c r="KJY24" s="343"/>
      <c r="KJZ24" s="343"/>
      <c r="KKA24" s="343"/>
      <c r="KKB24" s="343"/>
      <c r="KKC24" s="343"/>
      <c r="KKD24" s="343"/>
      <c r="KKE24" s="343"/>
      <c r="KKF24" s="343"/>
      <c r="KKG24" s="343"/>
      <c r="KKH24" s="343"/>
      <c r="KKI24" s="343"/>
      <c r="KKJ24" s="343"/>
      <c r="KKK24" s="343"/>
      <c r="KKL24" s="343"/>
      <c r="KKM24" s="343"/>
      <c r="KKN24" s="343"/>
      <c r="KKO24" s="343"/>
      <c r="KKP24" s="343"/>
      <c r="KKQ24" s="343"/>
      <c r="KKR24" s="343"/>
      <c r="KKS24" s="343"/>
      <c r="KKT24" s="343"/>
      <c r="KKU24" s="343"/>
      <c r="KKV24" s="343"/>
      <c r="KKW24" s="343"/>
      <c r="KKX24" s="343"/>
      <c r="KKY24" s="343"/>
      <c r="KKZ24" s="343"/>
      <c r="KLA24" s="343"/>
      <c r="KLB24" s="343"/>
      <c r="KLC24" s="343"/>
      <c r="KLD24" s="343"/>
      <c r="KLE24" s="343"/>
      <c r="KLF24" s="343"/>
      <c r="KLG24" s="343"/>
      <c r="KLH24" s="343"/>
      <c r="KLI24" s="343"/>
      <c r="KLJ24" s="343"/>
      <c r="KLK24" s="343"/>
      <c r="KLL24" s="343"/>
      <c r="KLM24" s="343"/>
      <c r="KLN24" s="343"/>
      <c r="KLO24" s="343"/>
      <c r="KLP24" s="343"/>
      <c r="KLQ24" s="343"/>
      <c r="KLR24" s="343"/>
      <c r="KLS24" s="343"/>
      <c r="KLT24" s="343"/>
      <c r="KLU24" s="343"/>
      <c r="KLV24" s="343"/>
      <c r="KLW24" s="343"/>
      <c r="KLX24" s="343"/>
      <c r="KLY24" s="343"/>
      <c r="KLZ24" s="343"/>
      <c r="KMA24" s="343"/>
      <c r="KMB24" s="343"/>
      <c r="KMC24" s="343"/>
      <c r="KMD24" s="343"/>
      <c r="KME24" s="343"/>
      <c r="KMF24" s="343"/>
      <c r="KMG24" s="343"/>
      <c r="KMH24" s="343"/>
      <c r="KMI24" s="343"/>
      <c r="KMJ24" s="343"/>
      <c r="KMK24" s="343"/>
      <c r="KML24" s="343"/>
      <c r="KMM24" s="343"/>
      <c r="KMN24" s="343"/>
      <c r="KMO24" s="343"/>
      <c r="KMP24" s="343"/>
      <c r="KMQ24" s="343"/>
      <c r="KMR24" s="343"/>
      <c r="KMS24" s="343"/>
      <c r="KMT24" s="343"/>
      <c r="KMU24" s="343"/>
      <c r="KMV24" s="343"/>
      <c r="KMW24" s="343"/>
      <c r="KMX24" s="343"/>
      <c r="KMY24" s="343"/>
      <c r="KMZ24" s="343"/>
      <c r="KNA24" s="343"/>
      <c r="KNB24" s="343"/>
      <c r="KNC24" s="343"/>
      <c r="KND24" s="343"/>
      <c r="KNE24" s="343"/>
      <c r="KNF24" s="343"/>
      <c r="KNG24" s="343"/>
      <c r="KNH24" s="343"/>
      <c r="KNI24" s="343"/>
      <c r="KNJ24" s="343"/>
      <c r="KNK24" s="343"/>
      <c r="KNL24" s="343"/>
      <c r="KNM24" s="343"/>
      <c r="KNN24" s="343"/>
      <c r="KNO24" s="343"/>
      <c r="KNP24" s="343"/>
      <c r="KNQ24" s="343"/>
      <c r="KNR24" s="343"/>
      <c r="KNS24" s="343"/>
      <c r="KNT24" s="343"/>
      <c r="KNU24" s="343"/>
      <c r="KNV24" s="343"/>
      <c r="KNW24" s="343"/>
      <c r="KNX24" s="343"/>
      <c r="KNY24" s="343"/>
      <c r="KNZ24" s="343"/>
      <c r="KOA24" s="343"/>
      <c r="KOB24" s="343"/>
      <c r="KOC24" s="343"/>
      <c r="KOD24" s="343"/>
      <c r="KOE24" s="343"/>
      <c r="KOF24" s="343"/>
      <c r="KOG24" s="343"/>
      <c r="KOH24" s="343"/>
      <c r="KOI24" s="343"/>
      <c r="KOJ24" s="343"/>
      <c r="KOK24" s="343"/>
      <c r="KOL24" s="343"/>
      <c r="KOM24" s="343"/>
      <c r="KON24" s="343"/>
      <c r="KOO24" s="343"/>
      <c r="KOP24" s="343"/>
      <c r="KOQ24" s="343"/>
      <c r="KOR24" s="343"/>
      <c r="KOS24" s="343"/>
      <c r="KOT24" s="343"/>
      <c r="KOU24" s="343"/>
      <c r="KOV24" s="343"/>
      <c r="KOW24" s="343"/>
      <c r="KOX24" s="343"/>
      <c r="KOY24" s="343"/>
      <c r="KOZ24" s="343"/>
      <c r="KPA24" s="343"/>
      <c r="KPB24" s="343"/>
      <c r="KPC24" s="343"/>
      <c r="KPD24" s="343"/>
      <c r="KPE24" s="343"/>
      <c r="KPF24" s="343"/>
      <c r="KPG24" s="343"/>
      <c r="KPH24" s="343"/>
      <c r="KPI24" s="343"/>
      <c r="KPJ24" s="343"/>
      <c r="KPK24" s="343"/>
      <c r="KPL24" s="343"/>
      <c r="KPM24" s="343"/>
      <c r="KPN24" s="343"/>
      <c r="KPO24" s="343"/>
      <c r="KPP24" s="343"/>
      <c r="KPQ24" s="343"/>
      <c r="KPR24" s="343"/>
      <c r="KPS24" s="343"/>
      <c r="KPT24" s="343"/>
      <c r="KPU24" s="343"/>
      <c r="KPV24" s="343"/>
      <c r="KPW24" s="343"/>
      <c r="KPX24" s="343"/>
      <c r="KPY24" s="343"/>
      <c r="KPZ24" s="343"/>
      <c r="KQA24" s="343"/>
      <c r="KQB24" s="343"/>
      <c r="KQC24" s="343"/>
      <c r="KQD24" s="343"/>
      <c r="KQE24" s="343"/>
      <c r="KQF24" s="343"/>
      <c r="KQG24" s="343"/>
      <c r="KQH24" s="343"/>
      <c r="KQI24" s="343"/>
      <c r="KQJ24" s="343"/>
      <c r="KQK24" s="343"/>
      <c r="KQL24" s="343"/>
      <c r="KQM24" s="343"/>
      <c r="KQN24" s="343"/>
      <c r="KQO24" s="343"/>
      <c r="KQP24" s="343"/>
      <c r="KQQ24" s="343"/>
      <c r="KQR24" s="343"/>
      <c r="KQS24" s="343"/>
      <c r="KQT24" s="343"/>
      <c r="KQU24" s="343"/>
      <c r="KQV24" s="343"/>
      <c r="KQW24" s="343"/>
      <c r="KQX24" s="343"/>
      <c r="KQY24" s="343"/>
      <c r="KQZ24" s="343"/>
      <c r="KRA24" s="343"/>
      <c r="KRB24" s="343"/>
      <c r="KRC24" s="343"/>
      <c r="KRD24" s="343"/>
      <c r="KRE24" s="343"/>
      <c r="KRF24" s="343"/>
      <c r="KRG24" s="343"/>
      <c r="KRH24" s="343"/>
      <c r="KRI24" s="343"/>
      <c r="KRJ24" s="343"/>
      <c r="KRK24" s="343"/>
      <c r="KRL24" s="343"/>
      <c r="KRM24" s="343"/>
      <c r="KRN24" s="343"/>
      <c r="KRO24" s="343"/>
      <c r="KRP24" s="343"/>
      <c r="KRQ24" s="343"/>
      <c r="KRR24" s="343"/>
      <c r="KRS24" s="343"/>
      <c r="KRT24" s="343"/>
      <c r="KRU24" s="343"/>
      <c r="KRV24" s="343"/>
      <c r="KRW24" s="343"/>
      <c r="KRX24" s="343"/>
      <c r="KRY24" s="343"/>
      <c r="KRZ24" s="343"/>
      <c r="KSA24" s="343"/>
      <c r="KSB24" s="343"/>
      <c r="KSC24" s="343"/>
      <c r="KSD24" s="343"/>
      <c r="KSE24" s="343"/>
      <c r="KSF24" s="343"/>
      <c r="KSG24" s="343"/>
      <c r="KSH24" s="343"/>
      <c r="KSI24" s="343"/>
      <c r="KSJ24" s="343"/>
      <c r="KSK24" s="343"/>
      <c r="KSL24" s="343"/>
      <c r="KSM24" s="343"/>
      <c r="KSN24" s="343"/>
      <c r="KSO24" s="343"/>
      <c r="KSP24" s="343"/>
      <c r="KSQ24" s="343"/>
      <c r="KSR24" s="343"/>
      <c r="KSS24" s="343"/>
      <c r="KST24" s="343"/>
      <c r="KSU24" s="343"/>
      <c r="KSV24" s="343"/>
      <c r="KSW24" s="343"/>
      <c r="KSX24" s="343"/>
      <c r="KSY24" s="343"/>
      <c r="KSZ24" s="343"/>
      <c r="KTA24" s="343"/>
      <c r="KTB24" s="343"/>
      <c r="KTC24" s="343"/>
      <c r="KTD24" s="343"/>
      <c r="KTE24" s="343"/>
      <c r="KTF24" s="343"/>
      <c r="KTG24" s="343"/>
      <c r="KTH24" s="343"/>
      <c r="KTI24" s="343"/>
      <c r="KTJ24" s="343"/>
      <c r="KTK24" s="343"/>
      <c r="KTL24" s="343"/>
      <c r="KTM24" s="343"/>
      <c r="KTN24" s="343"/>
      <c r="KTO24" s="343"/>
      <c r="KTP24" s="343"/>
      <c r="KTQ24" s="343"/>
      <c r="KTR24" s="343"/>
      <c r="KTS24" s="343"/>
      <c r="KTT24" s="343"/>
      <c r="KTU24" s="343"/>
      <c r="KTV24" s="343"/>
      <c r="KTW24" s="343"/>
      <c r="KTX24" s="343"/>
      <c r="KTY24" s="343"/>
      <c r="KTZ24" s="343"/>
      <c r="KUA24" s="343"/>
      <c r="KUB24" s="343"/>
      <c r="KUC24" s="343"/>
      <c r="KUD24" s="343"/>
      <c r="KUE24" s="343"/>
      <c r="KUF24" s="343"/>
      <c r="KUG24" s="343"/>
      <c r="KUH24" s="343"/>
      <c r="KUI24" s="343"/>
      <c r="KUJ24" s="343"/>
      <c r="KUK24" s="343"/>
      <c r="KUL24" s="343"/>
      <c r="KUM24" s="343"/>
      <c r="KUN24" s="343"/>
      <c r="KUO24" s="343"/>
      <c r="KUP24" s="343"/>
      <c r="KUQ24" s="343"/>
      <c r="KUR24" s="343"/>
      <c r="KUS24" s="343"/>
      <c r="KUT24" s="343"/>
      <c r="KUU24" s="343"/>
      <c r="KUV24" s="343"/>
      <c r="KUW24" s="343"/>
      <c r="KUX24" s="343"/>
      <c r="KUY24" s="343"/>
      <c r="KUZ24" s="343"/>
      <c r="KVA24" s="343"/>
      <c r="KVB24" s="343"/>
      <c r="KVC24" s="343"/>
      <c r="KVD24" s="343"/>
      <c r="KVE24" s="343"/>
      <c r="KVF24" s="343"/>
      <c r="KVG24" s="343"/>
      <c r="KVH24" s="343"/>
      <c r="KVI24" s="343"/>
      <c r="KVJ24" s="343"/>
      <c r="KVK24" s="343"/>
      <c r="KVL24" s="343"/>
      <c r="KVM24" s="343"/>
      <c r="KVN24" s="343"/>
      <c r="KVO24" s="343"/>
      <c r="KVP24" s="343"/>
      <c r="KVQ24" s="343"/>
      <c r="KVR24" s="343"/>
      <c r="KVS24" s="343"/>
      <c r="KVT24" s="343"/>
      <c r="KVU24" s="343"/>
      <c r="KVV24" s="343"/>
      <c r="KVW24" s="343"/>
      <c r="KVX24" s="343"/>
      <c r="KVY24" s="343"/>
      <c r="KVZ24" s="343"/>
      <c r="KWA24" s="343"/>
      <c r="KWB24" s="343"/>
      <c r="KWC24" s="343"/>
      <c r="KWD24" s="343"/>
      <c r="KWE24" s="343"/>
      <c r="KWF24" s="343"/>
      <c r="KWG24" s="343"/>
      <c r="KWH24" s="343"/>
      <c r="KWI24" s="343"/>
      <c r="KWJ24" s="343"/>
      <c r="KWK24" s="343"/>
      <c r="KWL24" s="343"/>
      <c r="KWM24" s="343"/>
      <c r="KWN24" s="343"/>
      <c r="KWO24" s="343"/>
      <c r="KWP24" s="343"/>
      <c r="KWQ24" s="343"/>
      <c r="KWR24" s="343"/>
      <c r="KWS24" s="343"/>
      <c r="KWT24" s="343"/>
      <c r="KWU24" s="343"/>
      <c r="KWV24" s="343"/>
      <c r="KWW24" s="343"/>
      <c r="KWX24" s="343"/>
      <c r="KWY24" s="343"/>
      <c r="KWZ24" s="343"/>
      <c r="KXA24" s="343"/>
      <c r="KXB24" s="343"/>
      <c r="KXC24" s="343"/>
      <c r="KXD24" s="343"/>
      <c r="KXE24" s="343"/>
      <c r="KXF24" s="343"/>
      <c r="KXG24" s="343"/>
      <c r="KXH24" s="343"/>
      <c r="KXI24" s="343"/>
      <c r="KXJ24" s="343"/>
      <c r="KXK24" s="343"/>
      <c r="KXL24" s="343"/>
      <c r="KXM24" s="343"/>
      <c r="KXN24" s="343"/>
      <c r="KXO24" s="343"/>
      <c r="KXP24" s="343"/>
      <c r="KXQ24" s="343"/>
      <c r="KXR24" s="343"/>
      <c r="KXS24" s="343"/>
      <c r="KXT24" s="343"/>
      <c r="KXU24" s="343"/>
      <c r="KXV24" s="343"/>
      <c r="KXW24" s="343"/>
      <c r="KXX24" s="343"/>
      <c r="KXY24" s="343"/>
      <c r="KXZ24" s="343"/>
      <c r="KYA24" s="343"/>
      <c r="KYB24" s="343"/>
      <c r="KYC24" s="343"/>
      <c r="KYD24" s="343"/>
      <c r="KYE24" s="343"/>
      <c r="KYF24" s="343"/>
      <c r="KYG24" s="343"/>
      <c r="KYH24" s="343"/>
      <c r="KYI24" s="343"/>
      <c r="KYJ24" s="343"/>
      <c r="KYK24" s="343"/>
      <c r="KYL24" s="343"/>
      <c r="KYM24" s="343"/>
      <c r="KYN24" s="343"/>
      <c r="KYO24" s="343"/>
      <c r="KYP24" s="343"/>
      <c r="KYQ24" s="343"/>
      <c r="KYR24" s="343"/>
      <c r="KYS24" s="343"/>
      <c r="KYT24" s="343"/>
      <c r="KYU24" s="343"/>
      <c r="KYV24" s="343"/>
      <c r="KYW24" s="343"/>
      <c r="KYX24" s="343"/>
      <c r="KYY24" s="343"/>
      <c r="KYZ24" s="343"/>
      <c r="KZA24" s="343"/>
      <c r="KZB24" s="343"/>
      <c r="KZC24" s="343"/>
      <c r="KZD24" s="343"/>
      <c r="KZE24" s="343"/>
      <c r="KZF24" s="343"/>
      <c r="KZG24" s="343"/>
      <c r="KZH24" s="343"/>
      <c r="KZI24" s="343"/>
      <c r="KZJ24" s="343"/>
      <c r="KZK24" s="343"/>
      <c r="KZL24" s="343"/>
      <c r="KZM24" s="343"/>
      <c r="KZN24" s="343"/>
      <c r="KZO24" s="343"/>
      <c r="KZP24" s="343"/>
      <c r="KZQ24" s="343"/>
      <c r="KZR24" s="343"/>
      <c r="KZS24" s="343"/>
      <c r="KZT24" s="343"/>
      <c r="KZU24" s="343"/>
      <c r="KZV24" s="343"/>
      <c r="KZW24" s="343"/>
      <c r="KZX24" s="343"/>
      <c r="KZY24" s="343"/>
      <c r="KZZ24" s="343"/>
      <c r="LAA24" s="343"/>
      <c r="LAB24" s="343"/>
      <c r="LAC24" s="343"/>
      <c r="LAD24" s="343"/>
      <c r="LAE24" s="343"/>
      <c r="LAF24" s="343"/>
      <c r="LAG24" s="343"/>
      <c r="LAH24" s="343"/>
      <c r="LAI24" s="343"/>
      <c r="LAJ24" s="343"/>
      <c r="LAK24" s="343"/>
      <c r="LAL24" s="343"/>
      <c r="LAM24" s="343"/>
      <c r="LAN24" s="343"/>
      <c r="LAO24" s="343"/>
      <c r="LAP24" s="343"/>
      <c r="LAQ24" s="343"/>
      <c r="LAR24" s="343"/>
      <c r="LAS24" s="343"/>
      <c r="LAT24" s="343"/>
      <c r="LAU24" s="343"/>
      <c r="LAV24" s="343"/>
      <c r="LAW24" s="343"/>
      <c r="LAX24" s="343"/>
      <c r="LAY24" s="343"/>
      <c r="LAZ24" s="343"/>
      <c r="LBA24" s="343"/>
      <c r="LBB24" s="343"/>
      <c r="LBC24" s="343"/>
      <c r="LBD24" s="343"/>
      <c r="LBE24" s="343"/>
      <c r="LBF24" s="343"/>
      <c r="LBG24" s="343"/>
      <c r="LBH24" s="343"/>
      <c r="LBI24" s="343"/>
      <c r="LBJ24" s="343"/>
      <c r="LBK24" s="343"/>
      <c r="LBL24" s="343"/>
      <c r="LBM24" s="343"/>
      <c r="LBN24" s="343"/>
      <c r="LBO24" s="343"/>
      <c r="LBP24" s="343"/>
      <c r="LBQ24" s="343"/>
      <c r="LBR24" s="343"/>
      <c r="LBS24" s="343"/>
      <c r="LBT24" s="343"/>
      <c r="LBU24" s="343"/>
      <c r="LBV24" s="343"/>
      <c r="LBW24" s="343"/>
      <c r="LBX24" s="343"/>
      <c r="LBY24" s="343"/>
      <c r="LBZ24" s="343"/>
      <c r="LCA24" s="343"/>
      <c r="LCB24" s="343"/>
      <c r="LCC24" s="343"/>
      <c r="LCD24" s="343"/>
      <c r="LCE24" s="343"/>
      <c r="LCF24" s="343"/>
      <c r="LCG24" s="343"/>
      <c r="LCH24" s="343"/>
      <c r="LCI24" s="343"/>
      <c r="LCJ24" s="343"/>
      <c r="LCK24" s="343"/>
      <c r="LCL24" s="343"/>
      <c r="LCM24" s="343"/>
      <c r="LCN24" s="343"/>
      <c r="LCO24" s="343"/>
      <c r="LCP24" s="343"/>
      <c r="LCQ24" s="343"/>
      <c r="LCR24" s="343"/>
      <c r="LCS24" s="343"/>
      <c r="LCT24" s="343"/>
      <c r="LCU24" s="343"/>
      <c r="LCV24" s="343"/>
      <c r="LCW24" s="343"/>
      <c r="LCX24" s="343"/>
      <c r="LCY24" s="343"/>
      <c r="LCZ24" s="343"/>
      <c r="LDA24" s="343"/>
      <c r="LDB24" s="343"/>
      <c r="LDC24" s="343"/>
      <c r="LDD24" s="343"/>
      <c r="LDE24" s="343"/>
      <c r="LDF24" s="343"/>
      <c r="LDG24" s="343"/>
      <c r="LDH24" s="343"/>
      <c r="LDI24" s="343"/>
      <c r="LDJ24" s="343"/>
      <c r="LDK24" s="343"/>
      <c r="LDL24" s="343"/>
      <c r="LDM24" s="343"/>
      <c r="LDN24" s="343"/>
      <c r="LDO24" s="343"/>
      <c r="LDP24" s="343"/>
      <c r="LDQ24" s="343"/>
      <c r="LDR24" s="343"/>
      <c r="LDS24" s="343"/>
      <c r="LDT24" s="343"/>
      <c r="LDU24" s="343"/>
      <c r="LDV24" s="343"/>
      <c r="LDW24" s="343"/>
      <c r="LDX24" s="343"/>
      <c r="LDY24" s="343"/>
      <c r="LDZ24" s="343"/>
      <c r="LEA24" s="343"/>
      <c r="LEB24" s="343"/>
      <c r="LEC24" s="343"/>
      <c r="LED24" s="343"/>
      <c r="LEE24" s="343"/>
      <c r="LEF24" s="343"/>
      <c r="LEG24" s="343"/>
      <c r="LEH24" s="343"/>
      <c r="LEI24" s="343"/>
      <c r="LEJ24" s="343"/>
      <c r="LEK24" s="343"/>
      <c r="LEL24" s="343"/>
      <c r="LEM24" s="343"/>
      <c r="LEN24" s="343"/>
      <c r="LEO24" s="343"/>
      <c r="LEP24" s="343"/>
      <c r="LEQ24" s="343"/>
      <c r="LER24" s="343"/>
      <c r="LES24" s="343"/>
      <c r="LET24" s="343"/>
      <c r="LEU24" s="343"/>
      <c r="LEV24" s="343"/>
      <c r="LEW24" s="343"/>
      <c r="LEX24" s="343"/>
      <c r="LEY24" s="343"/>
      <c r="LEZ24" s="343"/>
      <c r="LFA24" s="343"/>
      <c r="LFB24" s="343"/>
      <c r="LFC24" s="343"/>
      <c r="LFD24" s="343"/>
      <c r="LFE24" s="343"/>
      <c r="LFF24" s="343"/>
      <c r="LFG24" s="343"/>
      <c r="LFH24" s="343"/>
      <c r="LFI24" s="343"/>
      <c r="LFJ24" s="343"/>
      <c r="LFK24" s="343"/>
      <c r="LFL24" s="343"/>
      <c r="LFM24" s="343"/>
      <c r="LFN24" s="343"/>
      <c r="LFO24" s="343"/>
      <c r="LFP24" s="343"/>
      <c r="LFQ24" s="343"/>
      <c r="LFR24" s="343"/>
      <c r="LFS24" s="343"/>
      <c r="LFT24" s="343"/>
      <c r="LFU24" s="343"/>
      <c r="LFV24" s="343"/>
      <c r="LFW24" s="343"/>
      <c r="LFX24" s="343"/>
      <c r="LFY24" s="343"/>
      <c r="LFZ24" s="343"/>
      <c r="LGA24" s="343"/>
      <c r="LGB24" s="343"/>
      <c r="LGC24" s="343"/>
      <c r="LGD24" s="343"/>
      <c r="LGE24" s="343"/>
      <c r="LGF24" s="343"/>
      <c r="LGG24" s="343"/>
      <c r="LGH24" s="343"/>
      <c r="LGI24" s="343"/>
      <c r="LGJ24" s="343"/>
      <c r="LGK24" s="343"/>
      <c r="LGL24" s="343"/>
      <c r="LGM24" s="343"/>
      <c r="LGN24" s="343"/>
      <c r="LGO24" s="343"/>
      <c r="LGP24" s="343"/>
      <c r="LGQ24" s="343"/>
      <c r="LGR24" s="343"/>
      <c r="LGS24" s="343"/>
      <c r="LGT24" s="343"/>
      <c r="LGU24" s="343"/>
      <c r="LGV24" s="343"/>
      <c r="LGW24" s="343"/>
      <c r="LGX24" s="343"/>
      <c r="LGY24" s="343"/>
      <c r="LGZ24" s="343"/>
      <c r="LHA24" s="343"/>
      <c r="LHB24" s="343"/>
      <c r="LHC24" s="343"/>
      <c r="LHD24" s="343"/>
      <c r="LHE24" s="343"/>
      <c r="LHF24" s="343"/>
      <c r="LHG24" s="343"/>
      <c r="LHH24" s="343"/>
      <c r="LHI24" s="343"/>
      <c r="LHJ24" s="343"/>
      <c r="LHK24" s="343"/>
      <c r="LHL24" s="343"/>
      <c r="LHM24" s="343"/>
      <c r="LHN24" s="343"/>
      <c r="LHO24" s="343"/>
      <c r="LHP24" s="343"/>
      <c r="LHQ24" s="343"/>
      <c r="LHR24" s="343"/>
      <c r="LHS24" s="343"/>
      <c r="LHT24" s="343"/>
      <c r="LHU24" s="343"/>
      <c r="LHV24" s="343"/>
      <c r="LHW24" s="343"/>
      <c r="LHX24" s="343"/>
      <c r="LHY24" s="343"/>
      <c r="LHZ24" s="343"/>
      <c r="LIA24" s="343"/>
      <c r="LIB24" s="343"/>
      <c r="LIC24" s="343"/>
      <c r="LID24" s="343"/>
      <c r="LIE24" s="343"/>
      <c r="LIF24" s="343"/>
      <c r="LIG24" s="343"/>
      <c r="LIH24" s="343"/>
      <c r="LII24" s="343"/>
      <c r="LIJ24" s="343"/>
      <c r="LIK24" s="343"/>
      <c r="LIL24" s="343"/>
      <c r="LIM24" s="343"/>
      <c r="LIN24" s="343"/>
      <c r="LIO24" s="343"/>
      <c r="LIP24" s="343"/>
      <c r="LIQ24" s="343"/>
      <c r="LIR24" s="343"/>
      <c r="LIS24" s="343"/>
      <c r="LIT24" s="343"/>
      <c r="LIU24" s="343"/>
      <c r="LIV24" s="343"/>
      <c r="LIW24" s="343"/>
      <c r="LIX24" s="343"/>
      <c r="LIY24" s="343"/>
      <c r="LIZ24" s="343"/>
      <c r="LJA24" s="343"/>
      <c r="LJB24" s="343"/>
      <c r="LJC24" s="343"/>
      <c r="LJD24" s="343"/>
      <c r="LJE24" s="343"/>
      <c r="LJF24" s="343"/>
      <c r="LJG24" s="343"/>
      <c r="LJH24" s="343"/>
      <c r="LJI24" s="343"/>
      <c r="LJJ24" s="343"/>
      <c r="LJK24" s="343"/>
      <c r="LJL24" s="343"/>
      <c r="LJM24" s="343"/>
      <c r="LJN24" s="343"/>
      <c r="LJO24" s="343"/>
      <c r="LJP24" s="343"/>
      <c r="LJQ24" s="343"/>
      <c r="LJR24" s="343"/>
      <c r="LJS24" s="343"/>
      <c r="LJT24" s="343"/>
      <c r="LJU24" s="343"/>
      <c r="LJV24" s="343"/>
      <c r="LJW24" s="343"/>
      <c r="LJX24" s="343"/>
      <c r="LJY24" s="343"/>
      <c r="LJZ24" s="343"/>
      <c r="LKA24" s="343"/>
      <c r="LKB24" s="343"/>
      <c r="LKC24" s="343"/>
      <c r="LKD24" s="343"/>
      <c r="LKE24" s="343"/>
      <c r="LKF24" s="343"/>
      <c r="LKG24" s="343"/>
      <c r="LKH24" s="343"/>
      <c r="LKI24" s="343"/>
      <c r="LKJ24" s="343"/>
      <c r="LKK24" s="343"/>
      <c r="LKL24" s="343"/>
      <c r="LKM24" s="343"/>
      <c r="LKN24" s="343"/>
      <c r="LKO24" s="343"/>
      <c r="LKP24" s="343"/>
      <c r="LKQ24" s="343"/>
      <c r="LKR24" s="343"/>
      <c r="LKS24" s="343"/>
      <c r="LKT24" s="343"/>
      <c r="LKU24" s="343"/>
      <c r="LKV24" s="343"/>
      <c r="LKW24" s="343"/>
      <c r="LKX24" s="343"/>
      <c r="LKY24" s="343"/>
      <c r="LKZ24" s="343"/>
      <c r="LLA24" s="343"/>
      <c r="LLB24" s="343"/>
      <c r="LLC24" s="343"/>
      <c r="LLD24" s="343"/>
      <c r="LLE24" s="343"/>
      <c r="LLF24" s="343"/>
      <c r="LLG24" s="343"/>
      <c r="LLH24" s="343"/>
      <c r="LLI24" s="343"/>
      <c r="LLJ24" s="343"/>
      <c r="LLK24" s="343"/>
      <c r="LLL24" s="343"/>
      <c r="LLM24" s="343"/>
      <c r="LLN24" s="343"/>
      <c r="LLO24" s="343"/>
      <c r="LLP24" s="343"/>
      <c r="LLQ24" s="343"/>
      <c r="LLR24" s="343"/>
      <c r="LLS24" s="343"/>
      <c r="LLT24" s="343"/>
      <c r="LLU24" s="343"/>
      <c r="LLV24" s="343"/>
      <c r="LLW24" s="343"/>
      <c r="LLX24" s="343"/>
      <c r="LLY24" s="343"/>
      <c r="LLZ24" s="343"/>
      <c r="LMA24" s="343"/>
      <c r="LMB24" s="343"/>
      <c r="LMC24" s="343"/>
      <c r="LMD24" s="343"/>
      <c r="LME24" s="343"/>
      <c r="LMF24" s="343"/>
      <c r="LMG24" s="343"/>
      <c r="LMH24" s="343"/>
      <c r="LMI24" s="343"/>
      <c r="LMJ24" s="343"/>
      <c r="LMK24" s="343"/>
      <c r="LML24" s="343"/>
      <c r="LMM24" s="343"/>
      <c r="LMN24" s="343"/>
      <c r="LMO24" s="343"/>
      <c r="LMP24" s="343"/>
      <c r="LMQ24" s="343"/>
      <c r="LMR24" s="343"/>
      <c r="LMS24" s="343"/>
      <c r="LMT24" s="343"/>
      <c r="LMU24" s="343"/>
      <c r="LMV24" s="343"/>
      <c r="LMW24" s="343"/>
      <c r="LMX24" s="343"/>
      <c r="LMY24" s="343"/>
      <c r="LMZ24" s="343"/>
      <c r="LNA24" s="343"/>
      <c r="LNB24" s="343"/>
      <c r="LNC24" s="343"/>
      <c r="LND24" s="343"/>
      <c r="LNE24" s="343"/>
      <c r="LNF24" s="343"/>
      <c r="LNG24" s="343"/>
      <c r="LNH24" s="343"/>
      <c r="LNI24" s="343"/>
      <c r="LNJ24" s="343"/>
      <c r="LNK24" s="343"/>
      <c r="LNL24" s="343"/>
      <c r="LNM24" s="343"/>
      <c r="LNN24" s="343"/>
      <c r="LNO24" s="343"/>
      <c r="LNP24" s="343"/>
      <c r="LNQ24" s="343"/>
      <c r="LNR24" s="343"/>
      <c r="LNS24" s="343"/>
      <c r="LNT24" s="343"/>
      <c r="LNU24" s="343"/>
      <c r="LNV24" s="343"/>
      <c r="LNW24" s="343"/>
      <c r="LNX24" s="343"/>
      <c r="LNY24" s="343"/>
      <c r="LNZ24" s="343"/>
      <c r="LOA24" s="343"/>
      <c r="LOB24" s="343"/>
      <c r="LOC24" s="343"/>
      <c r="LOD24" s="343"/>
      <c r="LOE24" s="343"/>
      <c r="LOF24" s="343"/>
      <c r="LOG24" s="343"/>
      <c r="LOH24" s="343"/>
      <c r="LOI24" s="343"/>
      <c r="LOJ24" s="343"/>
      <c r="LOK24" s="343"/>
      <c r="LOL24" s="343"/>
      <c r="LOM24" s="343"/>
      <c r="LON24" s="343"/>
      <c r="LOO24" s="343"/>
      <c r="LOP24" s="343"/>
      <c r="LOQ24" s="343"/>
      <c r="LOR24" s="343"/>
      <c r="LOS24" s="343"/>
      <c r="LOT24" s="343"/>
      <c r="LOU24" s="343"/>
      <c r="LOV24" s="343"/>
      <c r="LOW24" s="343"/>
      <c r="LOX24" s="343"/>
      <c r="LOY24" s="343"/>
      <c r="LOZ24" s="343"/>
      <c r="LPA24" s="343"/>
      <c r="LPB24" s="343"/>
      <c r="LPC24" s="343"/>
      <c r="LPD24" s="343"/>
      <c r="LPE24" s="343"/>
      <c r="LPF24" s="343"/>
      <c r="LPG24" s="343"/>
      <c r="LPH24" s="343"/>
      <c r="LPI24" s="343"/>
      <c r="LPJ24" s="343"/>
      <c r="LPK24" s="343"/>
      <c r="LPL24" s="343"/>
      <c r="LPM24" s="343"/>
      <c r="LPN24" s="343"/>
      <c r="LPO24" s="343"/>
      <c r="LPP24" s="343"/>
      <c r="LPQ24" s="343"/>
      <c r="LPR24" s="343"/>
      <c r="LPS24" s="343"/>
      <c r="LPT24" s="343"/>
      <c r="LPU24" s="343"/>
      <c r="LPV24" s="343"/>
      <c r="LPW24" s="343"/>
      <c r="LPX24" s="343"/>
      <c r="LPY24" s="343"/>
      <c r="LPZ24" s="343"/>
      <c r="LQA24" s="343"/>
      <c r="LQB24" s="343"/>
      <c r="LQC24" s="343"/>
      <c r="LQD24" s="343"/>
      <c r="LQE24" s="343"/>
      <c r="LQF24" s="343"/>
      <c r="LQG24" s="343"/>
      <c r="LQH24" s="343"/>
      <c r="LQI24" s="343"/>
      <c r="LQJ24" s="343"/>
      <c r="LQK24" s="343"/>
      <c r="LQL24" s="343"/>
      <c r="LQM24" s="343"/>
      <c r="LQN24" s="343"/>
      <c r="LQO24" s="343"/>
      <c r="LQP24" s="343"/>
      <c r="LQQ24" s="343"/>
      <c r="LQR24" s="343"/>
      <c r="LQS24" s="343"/>
      <c r="LQT24" s="343"/>
      <c r="LQU24" s="343"/>
      <c r="LQV24" s="343"/>
      <c r="LQW24" s="343"/>
      <c r="LQX24" s="343"/>
      <c r="LQY24" s="343"/>
      <c r="LQZ24" s="343"/>
      <c r="LRA24" s="343"/>
      <c r="LRB24" s="343"/>
      <c r="LRC24" s="343"/>
      <c r="LRD24" s="343"/>
      <c r="LRE24" s="343"/>
      <c r="LRF24" s="343"/>
      <c r="LRG24" s="343"/>
      <c r="LRH24" s="343"/>
      <c r="LRI24" s="343"/>
      <c r="LRJ24" s="343"/>
      <c r="LRK24" s="343"/>
      <c r="LRL24" s="343"/>
      <c r="LRM24" s="343"/>
      <c r="LRN24" s="343"/>
      <c r="LRO24" s="343"/>
      <c r="LRP24" s="343"/>
      <c r="LRQ24" s="343"/>
      <c r="LRR24" s="343"/>
      <c r="LRS24" s="343"/>
      <c r="LRT24" s="343"/>
      <c r="LRU24" s="343"/>
      <c r="LRV24" s="343"/>
      <c r="LRW24" s="343"/>
      <c r="LRX24" s="343"/>
      <c r="LRY24" s="343"/>
      <c r="LRZ24" s="343"/>
      <c r="LSA24" s="343"/>
      <c r="LSB24" s="343"/>
      <c r="LSC24" s="343"/>
      <c r="LSD24" s="343"/>
      <c r="LSE24" s="343"/>
      <c r="LSF24" s="343"/>
      <c r="LSG24" s="343"/>
      <c r="LSH24" s="343"/>
      <c r="LSI24" s="343"/>
      <c r="LSJ24" s="343"/>
      <c r="LSK24" s="343"/>
      <c r="LSL24" s="343"/>
      <c r="LSM24" s="343"/>
      <c r="LSN24" s="343"/>
      <c r="LSO24" s="343"/>
      <c r="LSP24" s="343"/>
      <c r="LSQ24" s="343"/>
      <c r="LSR24" s="343"/>
      <c r="LSS24" s="343"/>
      <c r="LST24" s="343"/>
      <c r="LSU24" s="343"/>
      <c r="LSV24" s="343"/>
      <c r="LSW24" s="343"/>
      <c r="LSX24" s="343"/>
      <c r="LSY24" s="343"/>
      <c r="LSZ24" s="343"/>
      <c r="LTA24" s="343"/>
      <c r="LTB24" s="343"/>
      <c r="LTC24" s="343"/>
      <c r="LTD24" s="343"/>
      <c r="LTE24" s="343"/>
      <c r="LTF24" s="343"/>
      <c r="LTG24" s="343"/>
      <c r="LTH24" s="343"/>
      <c r="LTI24" s="343"/>
      <c r="LTJ24" s="343"/>
      <c r="LTK24" s="343"/>
      <c r="LTL24" s="343"/>
      <c r="LTM24" s="343"/>
      <c r="LTN24" s="343"/>
      <c r="LTO24" s="343"/>
      <c r="LTP24" s="343"/>
      <c r="LTQ24" s="343"/>
      <c r="LTR24" s="343"/>
      <c r="LTS24" s="343"/>
      <c r="LTT24" s="343"/>
      <c r="LTU24" s="343"/>
      <c r="LTV24" s="343"/>
      <c r="LTW24" s="343"/>
      <c r="LTX24" s="343"/>
      <c r="LTY24" s="343"/>
      <c r="LTZ24" s="343"/>
      <c r="LUA24" s="343"/>
      <c r="LUB24" s="343"/>
      <c r="LUC24" s="343"/>
      <c r="LUD24" s="343"/>
      <c r="LUE24" s="343"/>
      <c r="LUF24" s="343"/>
      <c r="LUG24" s="343"/>
      <c r="LUH24" s="343"/>
      <c r="LUI24" s="343"/>
      <c r="LUJ24" s="343"/>
      <c r="LUK24" s="343"/>
      <c r="LUL24" s="343"/>
      <c r="LUM24" s="343"/>
      <c r="LUN24" s="343"/>
      <c r="LUO24" s="343"/>
      <c r="LUP24" s="343"/>
      <c r="LUQ24" s="343"/>
      <c r="LUR24" s="343"/>
      <c r="LUS24" s="343"/>
      <c r="LUT24" s="343"/>
      <c r="LUU24" s="343"/>
      <c r="LUV24" s="343"/>
      <c r="LUW24" s="343"/>
      <c r="LUX24" s="343"/>
      <c r="LUY24" s="343"/>
      <c r="LUZ24" s="343"/>
      <c r="LVA24" s="343"/>
      <c r="LVB24" s="343"/>
      <c r="LVC24" s="343"/>
      <c r="LVD24" s="343"/>
      <c r="LVE24" s="343"/>
      <c r="LVF24" s="343"/>
      <c r="LVG24" s="343"/>
      <c r="LVH24" s="343"/>
      <c r="LVI24" s="343"/>
      <c r="LVJ24" s="343"/>
      <c r="LVK24" s="343"/>
      <c r="LVL24" s="343"/>
      <c r="LVM24" s="343"/>
      <c r="LVN24" s="343"/>
      <c r="LVO24" s="343"/>
      <c r="LVP24" s="343"/>
      <c r="LVQ24" s="343"/>
      <c r="LVR24" s="343"/>
      <c r="LVS24" s="343"/>
      <c r="LVT24" s="343"/>
      <c r="LVU24" s="343"/>
      <c r="LVV24" s="343"/>
      <c r="LVW24" s="343"/>
      <c r="LVX24" s="343"/>
      <c r="LVY24" s="343"/>
      <c r="LVZ24" s="343"/>
      <c r="LWA24" s="343"/>
      <c r="LWB24" s="343"/>
      <c r="LWC24" s="343"/>
      <c r="LWD24" s="343"/>
      <c r="LWE24" s="343"/>
      <c r="LWF24" s="343"/>
      <c r="LWG24" s="343"/>
      <c r="LWH24" s="343"/>
      <c r="LWI24" s="343"/>
      <c r="LWJ24" s="343"/>
      <c r="LWK24" s="343"/>
      <c r="LWL24" s="343"/>
      <c r="LWM24" s="343"/>
      <c r="LWN24" s="343"/>
      <c r="LWO24" s="343"/>
      <c r="LWP24" s="343"/>
      <c r="LWQ24" s="343"/>
      <c r="LWR24" s="343"/>
      <c r="LWS24" s="343"/>
      <c r="LWT24" s="343"/>
      <c r="LWU24" s="343"/>
      <c r="LWV24" s="343"/>
      <c r="LWW24" s="343"/>
      <c r="LWX24" s="343"/>
      <c r="LWY24" s="343"/>
      <c r="LWZ24" s="343"/>
      <c r="LXA24" s="343"/>
      <c r="LXB24" s="343"/>
      <c r="LXC24" s="343"/>
      <c r="LXD24" s="343"/>
      <c r="LXE24" s="343"/>
      <c r="LXF24" s="343"/>
      <c r="LXG24" s="343"/>
      <c r="LXH24" s="343"/>
      <c r="LXI24" s="343"/>
      <c r="LXJ24" s="343"/>
      <c r="LXK24" s="343"/>
      <c r="LXL24" s="343"/>
      <c r="LXM24" s="343"/>
      <c r="LXN24" s="343"/>
      <c r="LXO24" s="343"/>
      <c r="LXP24" s="343"/>
      <c r="LXQ24" s="343"/>
      <c r="LXR24" s="343"/>
      <c r="LXS24" s="343"/>
      <c r="LXT24" s="343"/>
      <c r="LXU24" s="343"/>
      <c r="LXV24" s="343"/>
      <c r="LXW24" s="343"/>
      <c r="LXX24" s="343"/>
      <c r="LXY24" s="343"/>
      <c r="LXZ24" s="343"/>
      <c r="LYA24" s="343"/>
      <c r="LYB24" s="343"/>
      <c r="LYC24" s="343"/>
      <c r="LYD24" s="343"/>
      <c r="LYE24" s="343"/>
      <c r="LYF24" s="343"/>
      <c r="LYG24" s="343"/>
      <c r="LYH24" s="343"/>
      <c r="LYI24" s="343"/>
      <c r="LYJ24" s="343"/>
      <c r="LYK24" s="343"/>
      <c r="LYL24" s="343"/>
      <c r="LYM24" s="343"/>
      <c r="LYN24" s="343"/>
      <c r="LYO24" s="343"/>
      <c r="LYP24" s="343"/>
      <c r="LYQ24" s="343"/>
      <c r="LYR24" s="343"/>
      <c r="LYS24" s="343"/>
      <c r="LYT24" s="343"/>
      <c r="LYU24" s="343"/>
      <c r="LYV24" s="343"/>
      <c r="LYW24" s="343"/>
      <c r="LYX24" s="343"/>
      <c r="LYY24" s="343"/>
      <c r="LYZ24" s="343"/>
      <c r="LZA24" s="343"/>
      <c r="LZB24" s="343"/>
      <c r="LZC24" s="343"/>
      <c r="LZD24" s="343"/>
      <c r="LZE24" s="343"/>
      <c r="LZF24" s="343"/>
      <c r="LZG24" s="343"/>
      <c r="LZH24" s="343"/>
      <c r="LZI24" s="343"/>
      <c r="LZJ24" s="343"/>
      <c r="LZK24" s="343"/>
      <c r="LZL24" s="343"/>
      <c r="LZM24" s="343"/>
      <c r="LZN24" s="343"/>
      <c r="LZO24" s="343"/>
      <c r="LZP24" s="343"/>
      <c r="LZQ24" s="343"/>
      <c r="LZR24" s="343"/>
      <c r="LZS24" s="343"/>
      <c r="LZT24" s="343"/>
      <c r="LZU24" s="343"/>
      <c r="LZV24" s="343"/>
      <c r="LZW24" s="343"/>
      <c r="LZX24" s="343"/>
      <c r="LZY24" s="343"/>
      <c r="LZZ24" s="343"/>
      <c r="MAA24" s="343"/>
      <c r="MAB24" s="343"/>
      <c r="MAC24" s="343"/>
      <c r="MAD24" s="343"/>
      <c r="MAE24" s="343"/>
      <c r="MAF24" s="343"/>
      <c r="MAG24" s="343"/>
      <c r="MAH24" s="343"/>
      <c r="MAI24" s="343"/>
      <c r="MAJ24" s="343"/>
      <c r="MAK24" s="343"/>
      <c r="MAL24" s="343"/>
      <c r="MAM24" s="343"/>
      <c r="MAN24" s="343"/>
      <c r="MAO24" s="343"/>
      <c r="MAP24" s="343"/>
      <c r="MAQ24" s="343"/>
      <c r="MAR24" s="343"/>
      <c r="MAS24" s="343"/>
      <c r="MAT24" s="343"/>
      <c r="MAU24" s="343"/>
      <c r="MAV24" s="343"/>
      <c r="MAW24" s="343"/>
      <c r="MAX24" s="343"/>
      <c r="MAY24" s="343"/>
      <c r="MAZ24" s="343"/>
      <c r="MBA24" s="343"/>
      <c r="MBB24" s="343"/>
      <c r="MBC24" s="343"/>
      <c r="MBD24" s="343"/>
      <c r="MBE24" s="343"/>
      <c r="MBF24" s="343"/>
      <c r="MBG24" s="343"/>
      <c r="MBH24" s="343"/>
      <c r="MBI24" s="343"/>
      <c r="MBJ24" s="343"/>
      <c r="MBK24" s="343"/>
      <c r="MBL24" s="343"/>
      <c r="MBM24" s="343"/>
      <c r="MBN24" s="343"/>
      <c r="MBO24" s="343"/>
      <c r="MBP24" s="343"/>
      <c r="MBQ24" s="343"/>
      <c r="MBR24" s="343"/>
      <c r="MBS24" s="343"/>
      <c r="MBT24" s="343"/>
      <c r="MBU24" s="343"/>
      <c r="MBV24" s="343"/>
      <c r="MBW24" s="343"/>
      <c r="MBX24" s="343"/>
      <c r="MBY24" s="343"/>
      <c r="MBZ24" s="343"/>
      <c r="MCA24" s="343"/>
      <c r="MCB24" s="343"/>
      <c r="MCC24" s="343"/>
      <c r="MCD24" s="343"/>
      <c r="MCE24" s="343"/>
      <c r="MCF24" s="343"/>
      <c r="MCG24" s="343"/>
      <c r="MCH24" s="343"/>
      <c r="MCI24" s="343"/>
      <c r="MCJ24" s="343"/>
      <c r="MCK24" s="343"/>
      <c r="MCL24" s="343"/>
      <c r="MCM24" s="343"/>
      <c r="MCN24" s="343"/>
      <c r="MCO24" s="343"/>
      <c r="MCP24" s="343"/>
      <c r="MCQ24" s="343"/>
      <c r="MCR24" s="343"/>
      <c r="MCS24" s="343"/>
      <c r="MCT24" s="343"/>
      <c r="MCU24" s="343"/>
      <c r="MCV24" s="343"/>
      <c r="MCW24" s="343"/>
      <c r="MCX24" s="343"/>
      <c r="MCY24" s="343"/>
      <c r="MCZ24" s="343"/>
      <c r="MDA24" s="343"/>
      <c r="MDB24" s="343"/>
      <c r="MDC24" s="343"/>
      <c r="MDD24" s="343"/>
      <c r="MDE24" s="343"/>
      <c r="MDF24" s="343"/>
      <c r="MDG24" s="343"/>
      <c r="MDH24" s="343"/>
      <c r="MDI24" s="343"/>
      <c r="MDJ24" s="343"/>
      <c r="MDK24" s="343"/>
      <c r="MDL24" s="343"/>
      <c r="MDM24" s="343"/>
      <c r="MDN24" s="343"/>
      <c r="MDO24" s="343"/>
      <c r="MDP24" s="343"/>
      <c r="MDQ24" s="343"/>
      <c r="MDR24" s="343"/>
      <c r="MDS24" s="343"/>
      <c r="MDT24" s="343"/>
      <c r="MDU24" s="343"/>
      <c r="MDV24" s="343"/>
      <c r="MDW24" s="343"/>
      <c r="MDX24" s="343"/>
      <c r="MDY24" s="343"/>
      <c r="MDZ24" s="343"/>
      <c r="MEA24" s="343"/>
      <c r="MEB24" s="343"/>
      <c r="MEC24" s="343"/>
      <c r="MED24" s="343"/>
      <c r="MEE24" s="343"/>
      <c r="MEF24" s="343"/>
      <c r="MEG24" s="343"/>
      <c r="MEH24" s="343"/>
      <c r="MEI24" s="343"/>
      <c r="MEJ24" s="343"/>
      <c r="MEK24" s="343"/>
      <c r="MEL24" s="343"/>
      <c r="MEM24" s="343"/>
      <c r="MEN24" s="343"/>
      <c r="MEO24" s="343"/>
      <c r="MEP24" s="343"/>
      <c r="MEQ24" s="343"/>
      <c r="MER24" s="343"/>
      <c r="MES24" s="343"/>
      <c r="MET24" s="343"/>
      <c r="MEU24" s="343"/>
      <c r="MEV24" s="343"/>
      <c r="MEW24" s="343"/>
      <c r="MEX24" s="343"/>
      <c r="MEY24" s="343"/>
      <c r="MEZ24" s="343"/>
      <c r="MFA24" s="343"/>
      <c r="MFB24" s="343"/>
      <c r="MFC24" s="343"/>
      <c r="MFD24" s="343"/>
      <c r="MFE24" s="343"/>
      <c r="MFF24" s="343"/>
      <c r="MFG24" s="343"/>
      <c r="MFH24" s="343"/>
      <c r="MFI24" s="343"/>
      <c r="MFJ24" s="343"/>
      <c r="MFK24" s="343"/>
      <c r="MFL24" s="343"/>
      <c r="MFM24" s="343"/>
      <c r="MFN24" s="343"/>
      <c r="MFO24" s="343"/>
      <c r="MFP24" s="343"/>
      <c r="MFQ24" s="343"/>
      <c r="MFR24" s="343"/>
      <c r="MFS24" s="343"/>
      <c r="MFT24" s="343"/>
      <c r="MFU24" s="343"/>
      <c r="MFV24" s="343"/>
      <c r="MFW24" s="343"/>
      <c r="MFX24" s="343"/>
      <c r="MFY24" s="343"/>
      <c r="MFZ24" s="343"/>
      <c r="MGA24" s="343"/>
      <c r="MGB24" s="343"/>
      <c r="MGC24" s="343"/>
      <c r="MGD24" s="343"/>
      <c r="MGE24" s="343"/>
      <c r="MGF24" s="343"/>
      <c r="MGG24" s="343"/>
      <c r="MGH24" s="343"/>
      <c r="MGI24" s="343"/>
      <c r="MGJ24" s="343"/>
      <c r="MGK24" s="343"/>
      <c r="MGL24" s="343"/>
      <c r="MGM24" s="343"/>
      <c r="MGN24" s="343"/>
      <c r="MGO24" s="343"/>
      <c r="MGP24" s="343"/>
      <c r="MGQ24" s="343"/>
      <c r="MGR24" s="343"/>
      <c r="MGS24" s="343"/>
      <c r="MGT24" s="343"/>
      <c r="MGU24" s="343"/>
      <c r="MGV24" s="343"/>
      <c r="MGW24" s="343"/>
      <c r="MGX24" s="343"/>
      <c r="MGY24" s="343"/>
      <c r="MGZ24" s="343"/>
      <c r="MHA24" s="343"/>
      <c r="MHB24" s="343"/>
      <c r="MHC24" s="343"/>
      <c r="MHD24" s="343"/>
      <c r="MHE24" s="343"/>
      <c r="MHF24" s="343"/>
      <c r="MHG24" s="343"/>
      <c r="MHH24" s="343"/>
      <c r="MHI24" s="343"/>
      <c r="MHJ24" s="343"/>
      <c r="MHK24" s="343"/>
      <c r="MHL24" s="343"/>
      <c r="MHM24" s="343"/>
      <c r="MHN24" s="343"/>
      <c r="MHO24" s="343"/>
      <c r="MHP24" s="343"/>
      <c r="MHQ24" s="343"/>
      <c r="MHR24" s="343"/>
      <c r="MHS24" s="343"/>
      <c r="MHT24" s="343"/>
      <c r="MHU24" s="343"/>
      <c r="MHV24" s="343"/>
      <c r="MHW24" s="343"/>
      <c r="MHX24" s="343"/>
      <c r="MHY24" s="343"/>
      <c r="MHZ24" s="343"/>
      <c r="MIA24" s="343"/>
      <c r="MIB24" s="343"/>
      <c r="MIC24" s="343"/>
      <c r="MID24" s="343"/>
      <c r="MIE24" s="343"/>
      <c r="MIF24" s="343"/>
      <c r="MIG24" s="343"/>
      <c r="MIH24" s="343"/>
      <c r="MII24" s="343"/>
      <c r="MIJ24" s="343"/>
      <c r="MIK24" s="343"/>
      <c r="MIL24" s="343"/>
      <c r="MIM24" s="343"/>
      <c r="MIN24" s="343"/>
      <c r="MIO24" s="343"/>
      <c r="MIP24" s="343"/>
      <c r="MIQ24" s="343"/>
      <c r="MIR24" s="343"/>
      <c r="MIS24" s="343"/>
      <c r="MIT24" s="343"/>
      <c r="MIU24" s="343"/>
      <c r="MIV24" s="343"/>
      <c r="MIW24" s="343"/>
      <c r="MIX24" s="343"/>
      <c r="MIY24" s="343"/>
      <c r="MIZ24" s="343"/>
      <c r="MJA24" s="343"/>
      <c r="MJB24" s="343"/>
      <c r="MJC24" s="343"/>
      <c r="MJD24" s="343"/>
      <c r="MJE24" s="343"/>
      <c r="MJF24" s="343"/>
      <c r="MJG24" s="343"/>
      <c r="MJH24" s="343"/>
      <c r="MJI24" s="343"/>
      <c r="MJJ24" s="343"/>
      <c r="MJK24" s="343"/>
      <c r="MJL24" s="343"/>
      <c r="MJM24" s="343"/>
      <c r="MJN24" s="343"/>
      <c r="MJO24" s="343"/>
      <c r="MJP24" s="343"/>
      <c r="MJQ24" s="343"/>
      <c r="MJR24" s="343"/>
      <c r="MJS24" s="343"/>
      <c r="MJT24" s="343"/>
      <c r="MJU24" s="343"/>
      <c r="MJV24" s="343"/>
      <c r="MJW24" s="343"/>
      <c r="MJX24" s="343"/>
      <c r="MJY24" s="343"/>
      <c r="MJZ24" s="343"/>
      <c r="MKA24" s="343"/>
      <c r="MKB24" s="343"/>
      <c r="MKC24" s="343"/>
      <c r="MKD24" s="343"/>
      <c r="MKE24" s="343"/>
      <c r="MKF24" s="343"/>
      <c r="MKG24" s="343"/>
      <c r="MKH24" s="343"/>
      <c r="MKI24" s="343"/>
      <c r="MKJ24" s="343"/>
      <c r="MKK24" s="343"/>
      <c r="MKL24" s="343"/>
      <c r="MKM24" s="343"/>
      <c r="MKN24" s="343"/>
      <c r="MKO24" s="343"/>
      <c r="MKP24" s="343"/>
      <c r="MKQ24" s="343"/>
      <c r="MKR24" s="343"/>
      <c r="MKS24" s="343"/>
      <c r="MKT24" s="343"/>
      <c r="MKU24" s="343"/>
      <c r="MKV24" s="343"/>
      <c r="MKW24" s="343"/>
      <c r="MKX24" s="343"/>
      <c r="MKY24" s="343"/>
      <c r="MKZ24" s="343"/>
      <c r="MLA24" s="343"/>
      <c r="MLB24" s="343"/>
      <c r="MLC24" s="343"/>
      <c r="MLD24" s="343"/>
      <c r="MLE24" s="343"/>
      <c r="MLF24" s="343"/>
      <c r="MLG24" s="343"/>
      <c r="MLH24" s="343"/>
      <c r="MLI24" s="343"/>
      <c r="MLJ24" s="343"/>
      <c r="MLK24" s="343"/>
      <c r="MLL24" s="343"/>
      <c r="MLM24" s="343"/>
      <c r="MLN24" s="343"/>
      <c r="MLO24" s="343"/>
      <c r="MLP24" s="343"/>
      <c r="MLQ24" s="343"/>
      <c r="MLR24" s="343"/>
      <c r="MLS24" s="343"/>
      <c r="MLT24" s="343"/>
      <c r="MLU24" s="343"/>
      <c r="MLV24" s="343"/>
      <c r="MLW24" s="343"/>
      <c r="MLX24" s="343"/>
      <c r="MLY24" s="343"/>
      <c r="MLZ24" s="343"/>
      <c r="MMA24" s="343"/>
      <c r="MMB24" s="343"/>
      <c r="MMC24" s="343"/>
      <c r="MMD24" s="343"/>
      <c r="MME24" s="343"/>
      <c r="MMF24" s="343"/>
      <c r="MMG24" s="343"/>
      <c r="MMH24" s="343"/>
      <c r="MMI24" s="343"/>
      <c r="MMJ24" s="343"/>
      <c r="MMK24" s="343"/>
      <c r="MML24" s="343"/>
      <c r="MMM24" s="343"/>
      <c r="MMN24" s="343"/>
      <c r="MMO24" s="343"/>
      <c r="MMP24" s="343"/>
      <c r="MMQ24" s="343"/>
      <c r="MMR24" s="343"/>
      <c r="MMS24" s="343"/>
      <c r="MMT24" s="343"/>
      <c r="MMU24" s="343"/>
      <c r="MMV24" s="343"/>
      <c r="MMW24" s="343"/>
      <c r="MMX24" s="343"/>
      <c r="MMY24" s="343"/>
      <c r="MMZ24" s="343"/>
      <c r="MNA24" s="343"/>
      <c r="MNB24" s="343"/>
      <c r="MNC24" s="343"/>
      <c r="MND24" s="343"/>
      <c r="MNE24" s="343"/>
      <c r="MNF24" s="343"/>
      <c r="MNG24" s="343"/>
      <c r="MNH24" s="343"/>
      <c r="MNI24" s="343"/>
      <c r="MNJ24" s="343"/>
      <c r="MNK24" s="343"/>
      <c r="MNL24" s="343"/>
      <c r="MNM24" s="343"/>
      <c r="MNN24" s="343"/>
      <c r="MNO24" s="343"/>
      <c r="MNP24" s="343"/>
      <c r="MNQ24" s="343"/>
      <c r="MNR24" s="343"/>
      <c r="MNS24" s="343"/>
      <c r="MNT24" s="343"/>
      <c r="MNU24" s="343"/>
      <c r="MNV24" s="343"/>
      <c r="MNW24" s="343"/>
      <c r="MNX24" s="343"/>
      <c r="MNY24" s="343"/>
      <c r="MNZ24" s="343"/>
      <c r="MOA24" s="343"/>
      <c r="MOB24" s="343"/>
      <c r="MOC24" s="343"/>
      <c r="MOD24" s="343"/>
      <c r="MOE24" s="343"/>
      <c r="MOF24" s="343"/>
      <c r="MOG24" s="343"/>
      <c r="MOH24" s="343"/>
      <c r="MOI24" s="343"/>
      <c r="MOJ24" s="343"/>
      <c r="MOK24" s="343"/>
      <c r="MOL24" s="343"/>
      <c r="MOM24" s="343"/>
      <c r="MON24" s="343"/>
      <c r="MOO24" s="343"/>
      <c r="MOP24" s="343"/>
      <c r="MOQ24" s="343"/>
      <c r="MOR24" s="343"/>
      <c r="MOS24" s="343"/>
      <c r="MOT24" s="343"/>
      <c r="MOU24" s="343"/>
      <c r="MOV24" s="343"/>
      <c r="MOW24" s="343"/>
      <c r="MOX24" s="343"/>
      <c r="MOY24" s="343"/>
      <c r="MOZ24" s="343"/>
      <c r="MPA24" s="343"/>
      <c r="MPB24" s="343"/>
      <c r="MPC24" s="343"/>
      <c r="MPD24" s="343"/>
      <c r="MPE24" s="343"/>
      <c r="MPF24" s="343"/>
      <c r="MPG24" s="343"/>
      <c r="MPH24" s="343"/>
      <c r="MPI24" s="343"/>
      <c r="MPJ24" s="343"/>
      <c r="MPK24" s="343"/>
      <c r="MPL24" s="343"/>
      <c r="MPM24" s="343"/>
      <c r="MPN24" s="343"/>
      <c r="MPO24" s="343"/>
      <c r="MPP24" s="343"/>
      <c r="MPQ24" s="343"/>
      <c r="MPR24" s="343"/>
      <c r="MPS24" s="343"/>
      <c r="MPT24" s="343"/>
      <c r="MPU24" s="343"/>
      <c r="MPV24" s="343"/>
      <c r="MPW24" s="343"/>
      <c r="MPX24" s="343"/>
      <c r="MPY24" s="343"/>
      <c r="MPZ24" s="343"/>
      <c r="MQA24" s="343"/>
      <c r="MQB24" s="343"/>
      <c r="MQC24" s="343"/>
      <c r="MQD24" s="343"/>
      <c r="MQE24" s="343"/>
      <c r="MQF24" s="343"/>
      <c r="MQG24" s="343"/>
      <c r="MQH24" s="343"/>
      <c r="MQI24" s="343"/>
      <c r="MQJ24" s="343"/>
      <c r="MQK24" s="343"/>
      <c r="MQL24" s="343"/>
      <c r="MQM24" s="343"/>
      <c r="MQN24" s="343"/>
      <c r="MQO24" s="343"/>
      <c r="MQP24" s="343"/>
      <c r="MQQ24" s="343"/>
      <c r="MQR24" s="343"/>
      <c r="MQS24" s="343"/>
      <c r="MQT24" s="343"/>
      <c r="MQU24" s="343"/>
      <c r="MQV24" s="343"/>
      <c r="MQW24" s="343"/>
      <c r="MQX24" s="343"/>
      <c r="MQY24" s="343"/>
      <c r="MQZ24" s="343"/>
      <c r="MRA24" s="343"/>
      <c r="MRB24" s="343"/>
      <c r="MRC24" s="343"/>
      <c r="MRD24" s="343"/>
      <c r="MRE24" s="343"/>
      <c r="MRF24" s="343"/>
      <c r="MRG24" s="343"/>
      <c r="MRH24" s="343"/>
      <c r="MRI24" s="343"/>
      <c r="MRJ24" s="343"/>
      <c r="MRK24" s="343"/>
      <c r="MRL24" s="343"/>
      <c r="MRM24" s="343"/>
      <c r="MRN24" s="343"/>
      <c r="MRO24" s="343"/>
      <c r="MRP24" s="343"/>
      <c r="MRQ24" s="343"/>
      <c r="MRR24" s="343"/>
      <c r="MRS24" s="343"/>
      <c r="MRT24" s="343"/>
      <c r="MRU24" s="343"/>
      <c r="MRV24" s="343"/>
      <c r="MRW24" s="343"/>
      <c r="MRX24" s="343"/>
      <c r="MRY24" s="343"/>
      <c r="MRZ24" s="343"/>
      <c r="MSA24" s="343"/>
      <c r="MSB24" s="343"/>
      <c r="MSC24" s="343"/>
      <c r="MSD24" s="343"/>
      <c r="MSE24" s="343"/>
      <c r="MSF24" s="343"/>
      <c r="MSG24" s="343"/>
      <c r="MSH24" s="343"/>
      <c r="MSI24" s="343"/>
      <c r="MSJ24" s="343"/>
      <c r="MSK24" s="343"/>
      <c r="MSL24" s="343"/>
      <c r="MSM24" s="343"/>
      <c r="MSN24" s="343"/>
      <c r="MSO24" s="343"/>
      <c r="MSP24" s="343"/>
      <c r="MSQ24" s="343"/>
      <c r="MSR24" s="343"/>
      <c r="MSS24" s="343"/>
      <c r="MST24" s="343"/>
      <c r="MSU24" s="343"/>
      <c r="MSV24" s="343"/>
      <c r="MSW24" s="343"/>
      <c r="MSX24" s="343"/>
      <c r="MSY24" s="343"/>
      <c r="MSZ24" s="343"/>
      <c r="MTA24" s="343"/>
      <c r="MTB24" s="343"/>
      <c r="MTC24" s="343"/>
      <c r="MTD24" s="343"/>
      <c r="MTE24" s="343"/>
      <c r="MTF24" s="343"/>
      <c r="MTG24" s="343"/>
      <c r="MTH24" s="343"/>
      <c r="MTI24" s="343"/>
      <c r="MTJ24" s="343"/>
      <c r="MTK24" s="343"/>
      <c r="MTL24" s="343"/>
      <c r="MTM24" s="343"/>
      <c r="MTN24" s="343"/>
      <c r="MTO24" s="343"/>
      <c r="MTP24" s="343"/>
      <c r="MTQ24" s="343"/>
      <c r="MTR24" s="343"/>
      <c r="MTS24" s="343"/>
      <c r="MTT24" s="343"/>
      <c r="MTU24" s="343"/>
      <c r="MTV24" s="343"/>
      <c r="MTW24" s="343"/>
      <c r="MTX24" s="343"/>
      <c r="MTY24" s="343"/>
      <c r="MTZ24" s="343"/>
      <c r="MUA24" s="343"/>
      <c r="MUB24" s="343"/>
      <c r="MUC24" s="343"/>
      <c r="MUD24" s="343"/>
      <c r="MUE24" s="343"/>
      <c r="MUF24" s="343"/>
      <c r="MUG24" s="343"/>
      <c r="MUH24" s="343"/>
      <c r="MUI24" s="343"/>
      <c r="MUJ24" s="343"/>
      <c r="MUK24" s="343"/>
      <c r="MUL24" s="343"/>
      <c r="MUM24" s="343"/>
      <c r="MUN24" s="343"/>
      <c r="MUO24" s="343"/>
      <c r="MUP24" s="343"/>
      <c r="MUQ24" s="343"/>
      <c r="MUR24" s="343"/>
      <c r="MUS24" s="343"/>
      <c r="MUT24" s="343"/>
      <c r="MUU24" s="343"/>
      <c r="MUV24" s="343"/>
      <c r="MUW24" s="343"/>
      <c r="MUX24" s="343"/>
      <c r="MUY24" s="343"/>
      <c r="MUZ24" s="343"/>
      <c r="MVA24" s="343"/>
      <c r="MVB24" s="343"/>
      <c r="MVC24" s="343"/>
      <c r="MVD24" s="343"/>
      <c r="MVE24" s="343"/>
      <c r="MVF24" s="343"/>
      <c r="MVG24" s="343"/>
      <c r="MVH24" s="343"/>
      <c r="MVI24" s="343"/>
      <c r="MVJ24" s="343"/>
      <c r="MVK24" s="343"/>
      <c r="MVL24" s="343"/>
      <c r="MVM24" s="343"/>
      <c r="MVN24" s="343"/>
      <c r="MVO24" s="343"/>
      <c r="MVP24" s="343"/>
      <c r="MVQ24" s="343"/>
      <c r="MVR24" s="343"/>
      <c r="MVS24" s="343"/>
      <c r="MVT24" s="343"/>
      <c r="MVU24" s="343"/>
      <c r="MVV24" s="343"/>
      <c r="MVW24" s="343"/>
      <c r="MVX24" s="343"/>
      <c r="MVY24" s="343"/>
      <c r="MVZ24" s="343"/>
      <c r="MWA24" s="343"/>
      <c r="MWB24" s="343"/>
      <c r="MWC24" s="343"/>
      <c r="MWD24" s="343"/>
      <c r="MWE24" s="343"/>
      <c r="MWF24" s="343"/>
      <c r="MWG24" s="343"/>
      <c r="MWH24" s="343"/>
      <c r="MWI24" s="343"/>
      <c r="MWJ24" s="343"/>
      <c r="MWK24" s="343"/>
      <c r="MWL24" s="343"/>
      <c r="MWM24" s="343"/>
      <c r="MWN24" s="343"/>
      <c r="MWO24" s="343"/>
      <c r="MWP24" s="343"/>
      <c r="MWQ24" s="343"/>
      <c r="MWR24" s="343"/>
      <c r="MWS24" s="343"/>
      <c r="MWT24" s="343"/>
      <c r="MWU24" s="343"/>
      <c r="MWV24" s="343"/>
      <c r="MWW24" s="343"/>
      <c r="MWX24" s="343"/>
      <c r="MWY24" s="343"/>
      <c r="MWZ24" s="343"/>
      <c r="MXA24" s="343"/>
      <c r="MXB24" s="343"/>
      <c r="MXC24" s="343"/>
      <c r="MXD24" s="343"/>
      <c r="MXE24" s="343"/>
      <c r="MXF24" s="343"/>
      <c r="MXG24" s="343"/>
      <c r="MXH24" s="343"/>
      <c r="MXI24" s="343"/>
      <c r="MXJ24" s="343"/>
      <c r="MXK24" s="343"/>
      <c r="MXL24" s="343"/>
      <c r="MXM24" s="343"/>
      <c r="MXN24" s="343"/>
      <c r="MXO24" s="343"/>
      <c r="MXP24" s="343"/>
      <c r="MXQ24" s="343"/>
      <c r="MXR24" s="343"/>
      <c r="MXS24" s="343"/>
      <c r="MXT24" s="343"/>
      <c r="MXU24" s="343"/>
      <c r="MXV24" s="343"/>
      <c r="MXW24" s="343"/>
      <c r="MXX24" s="343"/>
      <c r="MXY24" s="343"/>
      <c r="MXZ24" s="343"/>
      <c r="MYA24" s="343"/>
      <c r="MYB24" s="343"/>
      <c r="MYC24" s="343"/>
      <c r="MYD24" s="343"/>
      <c r="MYE24" s="343"/>
      <c r="MYF24" s="343"/>
      <c r="MYG24" s="343"/>
      <c r="MYH24" s="343"/>
      <c r="MYI24" s="343"/>
      <c r="MYJ24" s="343"/>
      <c r="MYK24" s="343"/>
      <c r="MYL24" s="343"/>
      <c r="MYM24" s="343"/>
      <c r="MYN24" s="343"/>
      <c r="MYO24" s="343"/>
      <c r="MYP24" s="343"/>
      <c r="MYQ24" s="343"/>
      <c r="MYR24" s="343"/>
      <c r="MYS24" s="343"/>
      <c r="MYT24" s="343"/>
      <c r="MYU24" s="343"/>
      <c r="MYV24" s="343"/>
      <c r="MYW24" s="343"/>
      <c r="MYX24" s="343"/>
      <c r="MYY24" s="343"/>
      <c r="MYZ24" s="343"/>
      <c r="MZA24" s="343"/>
      <c r="MZB24" s="343"/>
      <c r="MZC24" s="343"/>
      <c r="MZD24" s="343"/>
      <c r="MZE24" s="343"/>
      <c r="MZF24" s="343"/>
      <c r="MZG24" s="343"/>
      <c r="MZH24" s="343"/>
      <c r="MZI24" s="343"/>
      <c r="MZJ24" s="343"/>
      <c r="MZK24" s="343"/>
      <c r="MZL24" s="343"/>
      <c r="MZM24" s="343"/>
      <c r="MZN24" s="343"/>
      <c r="MZO24" s="343"/>
      <c r="MZP24" s="343"/>
      <c r="MZQ24" s="343"/>
      <c r="MZR24" s="343"/>
      <c r="MZS24" s="343"/>
      <c r="MZT24" s="343"/>
      <c r="MZU24" s="343"/>
      <c r="MZV24" s="343"/>
      <c r="MZW24" s="343"/>
      <c r="MZX24" s="343"/>
      <c r="MZY24" s="343"/>
      <c r="MZZ24" s="343"/>
      <c r="NAA24" s="343"/>
      <c r="NAB24" s="343"/>
      <c r="NAC24" s="343"/>
      <c r="NAD24" s="343"/>
      <c r="NAE24" s="343"/>
      <c r="NAF24" s="343"/>
      <c r="NAG24" s="343"/>
      <c r="NAH24" s="343"/>
      <c r="NAI24" s="343"/>
      <c r="NAJ24" s="343"/>
      <c r="NAK24" s="343"/>
      <c r="NAL24" s="343"/>
      <c r="NAM24" s="343"/>
      <c r="NAN24" s="343"/>
      <c r="NAO24" s="343"/>
      <c r="NAP24" s="343"/>
      <c r="NAQ24" s="343"/>
      <c r="NAR24" s="343"/>
      <c r="NAS24" s="343"/>
      <c r="NAT24" s="343"/>
      <c r="NAU24" s="343"/>
      <c r="NAV24" s="343"/>
      <c r="NAW24" s="343"/>
      <c r="NAX24" s="343"/>
      <c r="NAY24" s="343"/>
      <c r="NAZ24" s="343"/>
      <c r="NBA24" s="343"/>
      <c r="NBB24" s="343"/>
      <c r="NBC24" s="343"/>
      <c r="NBD24" s="343"/>
      <c r="NBE24" s="343"/>
      <c r="NBF24" s="343"/>
      <c r="NBG24" s="343"/>
      <c r="NBH24" s="343"/>
      <c r="NBI24" s="343"/>
      <c r="NBJ24" s="343"/>
      <c r="NBK24" s="343"/>
      <c r="NBL24" s="343"/>
      <c r="NBM24" s="343"/>
      <c r="NBN24" s="343"/>
      <c r="NBO24" s="343"/>
      <c r="NBP24" s="343"/>
      <c r="NBQ24" s="343"/>
      <c r="NBR24" s="343"/>
      <c r="NBS24" s="343"/>
      <c r="NBT24" s="343"/>
      <c r="NBU24" s="343"/>
      <c r="NBV24" s="343"/>
      <c r="NBW24" s="343"/>
      <c r="NBX24" s="343"/>
      <c r="NBY24" s="343"/>
      <c r="NBZ24" s="343"/>
      <c r="NCA24" s="343"/>
      <c r="NCB24" s="343"/>
      <c r="NCC24" s="343"/>
      <c r="NCD24" s="343"/>
      <c r="NCE24" s="343"/>
      <c r="NCF24" s="343"/>
      <c r="NCG24" s="343"/>
      <c r="NCH24" s="343"/>
      <c r="NCI24" s="343"/>
      <c r="NCJ24" s="343"/>
      <c r="NCK24" s="343"/>
      <c r="NCL24" s="343"/>
      <c r="NCM24" s="343"/>
      <c r="NCN24" s="343"/>
      <c r="NCO24" s="343"/>
      <c r="NCP24" s="343"/>
      <c r="NCQ24" s="343"/>
      <c r="NCR24" s="343"/>
      <c r="NCS24" s="343"/>
      <c r="NCT24" s="343"/>
      <c r="NCU24" s="343"/>
      <c r="NCV24" s="343"/>
      <c r="NCW24" s="343"/>
      <c r="NCX24" s="343"/>
      <c r="NCY24" s="343"/>
      <c r="NCZ24" s="343"/>
      <c r="NDA24" s="343"/>
      <c r="NDB24" s="343"/>
      <c r="NDC24" s="343"/>
      <c r="NDD24" s="343"/>
      <c r="NDE24" s="343"/>
      <c r="NDF24" s="343"/>
      <c r="NDG24" s="343"/>
      <c r="NDH24" s="343"/>
      <c r="NDI24" s="343"/>
      <c r="NDJ24" s="343"/>
      <c r="NDK24" s="343"/>
      <c r="NDL24" s="343"/>
      <c r="NDM24" s="343"/>
      <c r="NDN24" s="343"/>
      <c r="NDO24" s="343"/>
      <c r="NDP24" s="343"/>
      <c r="NDQ24" s="343"/>
      <c r="NDR24" s="343"/>
      <c r="NDS24" s="343"/>
      <c r="NDT24" s="343"/>
      <c r="NDU24" s="343"/>
      <c r="NDV24" s="343"/>
      <c r="NDW24" s="343"/>
      <c r="NDX24" s="343"/>
      <c r="NDY24" s="343"/>
      <c r="NDZ24" s="343"/>
      <c r="NEA24" s="343"/>
      <c r="NEB24" s="343"/>
      <c r="NEC24" s="343"/>
      <c r="NED24" s="343"/>
      <c r="NEE24" s="343"/>
      <c r="NEF24" s="343"/>
      <c r="NEG24" s="343"/>
      <c r="NEH24" s="343"/>
      <c r="NEI24" s="343"/>
      <c r="NEJ24" s="343"/>
      <c r="NEK24" s="343"/>
      <c r="NEL24" s="343"/>
      <c r="NEM24" s="343"/>
      <c r="NEN24" s="343"/>
      <c r="NEO24" s="343"/>
      <c r="NEP24" s="343"/>
      <c r="NEQ24" s="343"/>
      <c r="NER24" s="343"/>
      <c r="NES24" s="343"/>
      <c r="NET24" s="343"/>
      <c r="NEU24" s="343"/>
      <c r="NEV24" s="343"/>
      <c r="NEW24" s="343"/>
      <c r="NEX24" s="343"/>
      <c r="NEY24" s="343"/>
      <c r="NEZ24" s="343"/>
      <c r="NFA24" s="343"/>
      <c r="NFB24" s="343"/>
      <c r="NFC24" s="343"/>
      <c r="NFD24" s="343"/>
      <c r="NFE24" s="343"/>
      <c r="NFF24" s="343"/>
      <c r="NFG24" s="343"/>
      <c r="NFH24" s="343"/>
      <c r="NFI24" s="343"/>
      <c r="NFJ24" s="343"/>
      <c r="NFK24" s="343"/>
      <c r="NFL24" s="343"/>
      <c r="NFM24" s="343"/>
      <c r="NFN24" s="343"/>
      <c r="NFO24" s="343"/>
      <c r="NFP24" s="343"/>
      <c r="NFQ24" s="343"/>
      <c r="NFR24" s="343"/>
      <c r="NFS24" s="343"/>
      <c r="NFT24" s="343"/>
      <c r="NFU24" s="343"/>
      <c r="NFV24" s="343"/>
      <c r="NFW24" s="343"/>
      <c r="NFX24" s="343"/>
      <c r="NFY24" s="343"/>
      <c r="NFZ24" s="343"/>
      <c r="NGA24" s="343"/>
      <c r="NGB24" s="343"/>
      <c r="NGC24" s="343"/>
      <c r="NGD24" s="343"/>
      <c r="NGE24" s="343"/>
      <c r="NGF24" s="343"/>
      <c r="NGG24" s="343"/>
      <c r="NGH24" s="343"/>
      <c r="NGI24" s="343"/>
      <c r="NGJ24" s="343"/>
      <c r="NGK24" s="343"/>
      <c r="NGL24" s="343"/>
      <c r="NGM24" s="343"/>
      <c r="NGN24" s="343"/>
      <c r="NGO24" s="343"/>
      <c r="NGP24" s="343"/>
      <c r="NGQ24" s="343"/>
      <c r="NGR24" s="343"/>
      <c r="NGS24" s="343"/>
      <c r="NGT24" s="343"/>
      <c r="NGU24" s="343"/>
      <c r="NGV24" s="343"/>
      <c r="NGW24" s="343"/>
      <c r="NGX24" s="343"/>
      <c r="NGY24" s="343"/>
      <c r="NGZ24" s="343"/>
      <c r="NHA24" s="343"/>
      <c r="NHB24" s="343"/>
      <c r="NHC24" s="343"/>
      <c r="NHD24" s="343"/>
      <c r="NHE24" s="343"/>
      <c r="NHF24" s="343"/>
      <c r="NHG24" s="343"/>
      <c r="NHH24" s="343"/>
      <c r="NHI24" s="343"/>
      <c r="NHJ24" s="343"/>
      <c r="NHK24" s="343"/>
      <c r="NHL24" s="343"/>
      <c r="NHM24" s="343"/>
      <c r="NHN24" s="343"/>
      <c r="NHO24" s="343"/>
      <c r="NHP24" s="343"/>
      <c r="NHQ24" s="343"/>
      <c r="NHR24" s="343"/>
      <c r="NHS24" s="343"/>
      <c r="NHT24" s="343"/>
      <c r="NHU24" s="343"/>
      <c r="NHV24" s="343"/>
      <c r="NHW24" s="343"/>
      <c r="NHX24" s="343"/>
      <c r="NHY24" s="343"/>
      <c r="NHZ24" s="343"/>
      <c r="NIA24" s="343"/>
      <c r="NIB24" s="343"/>
      <c r="NIC24" s="343"/>
      <c r="NID24" s="343"/>
      <c r="NIE24" s="343"/>
      <c r="NIF24" s="343"/>
      <c r="NIG24" s="343"/>
      <c r="NIH24" s="343"/>
      <c r="NII24" s="343"/>
      <c r="NIJ24" s="343"/>
      <c r="NIK24" s="343"/>
      <c r="NIL24" s="343"/>
      <c r="NIM24" s="343"/>
      <c r="NIN24" s="343"/>
      <c r="NIO24" s="343"/>
      <c r="NIP24" s="343"/>
      <c r="NIQ24" s="343"/>
      <c r="NIR24" s="343"/>
      <c r="NIS24" s="343"/>
      <c r="NIT24" s="343"/>
      <c r="NIU24" s="343"/>
      <c r="NIV24" s="343"/>
      <c r="NIW24" s="343"/>
      <c r="NIX24" s="343"/>
      <c r="NIY24" s="343"/>
      <c r="NIZ24" s="343"/>
      <c r="NJA24" s="343"/>
      <c r="NJB24" s="343"/>
      <c r="NJC24" s="343"/>
      <c r="NJD24" s="343"/>
      <c r="NJE24" s="343"/>
      <c r="NJF24" s="343"/>
      <c r="NJG24" s="343"/>
      <c r="NJH24" s="343"/>
      <c r="NJI24" s="343"/>
      <c r="NJJ24" s="343"/>
      <c r="NJK24" s="343"/>
      <c r="NJL24" s="343"/>
      <c r="NJM24" s="343"/>
      <c r="NJN24" s="343"/>
      <c r="NJO24" s="343"/>
      <c r="NJP24" s="343"/>
      <c r="NJQ24" s="343"/>
      <c r="NJR24" s="343"/>
      <c r="NJS24" s="343"/>
      <c r="NJT24" s="343"/>
      <c r="NJU24" s="343"/>
      <c r="NJV24" s="343"/>
      <c r="NJW24" s="343"/>
      <c r="NJX24" s="343"/>
      <c r="NJY24" s="343"/>
      <c r="NJZ24" s="343"/>
      <c r="NKA24" s="343"/>
      <c r="NKB24" s="343"/>
      <c r="NKC24" s="343"/>
      <c r="NKD24" s="343"/>
      <c r="NKE24" s="343"/>
      <c r="NKF24" s="343"/>
      <c r="NKG24" s="343"/>
      <c r="NKH24" s="343"/>
      <c r="NKI24" s="343"/>
      <c r="NKJ24" s="343"/>
      <c r="NKK24" s="343"/>
      <c r="NKL24" s="343"/>
      <c r="NKM24" s="343"/>
      <c r="NKN24" s="343"/>
      <c r="NKO24" s="343"/>
      <c r="NKP24" s="343"/>
      <c r="NKQ24" s="343"/>
      <c r="NKR24" s="343"/>
      <c r="NKS24" s="343"/>
      <c r="NKT24" s="343"/>
      <c r="NKU24" s="343"/>
      <c r="NKV24" s="343"/>
      <c r="NKW24" s="343"/>
      <c r="NKX24" s="343"/>
      <c r="NKY24" s="343"/>
      <c r="NKZ24" s="343"/>
      <c r="NLA24" s="343"/>
      <c r="NLB24" s="343"/>
      <c r="NLC24" s="343"/>
      <c r="NLD24" s="343"/>
      <c r="NLE24" s="343"/>
      <c r="NLF24" s="343"/>
      <c r="NLG24" s="343"/>
      <c r="NLH24" s="343"/>
      <c r="NLI24" s="343"/>
      <c r="NLJ24" s="343"/>
      <c r="NLK24" s="343"/>
      <c r="NLL24" s="343"/>
      <c r="NLM24" s="343"/>
      <c r="NLN24" s="343"/>
      <c r="NLO24" s="343"/>
      <c r="NLP24" s="343"/>
      <c r="NLQ24" s="343"/>
      <c r="NLR24" s="343"/>
      <c r="NLS24" s="343"/>
      <c r="NLT24" s="343"/>
      <c r="NLU24" s="343"/>
      <c r="NLV24" s="343"/>
      <c r="NLW24" s="343"/>
      <c r="NLX24" s="343"/>
      <c r="NLY24" s="343"/>
      <c r="NLZ24" s="343"/>
      <c r="NMA24" s="343"/>
      <c r="NMB24" s="343"/>
      <c r="NMC24" s="343"/>
      <c r="NMD24" s="343"/>
      <c r="NME24" s="343"/>
      <c r="NMF24" s="343"/>
      <c r="NMG24" s="343"/>
      <c r="NMH24" s="343"/>
      <c r="NMI24" s="343"/>
      <c r="NMJ24" s="343"/>
      <c r="NMK24" s="343"/>
      <c r="NML24" s="343"/>
      <c r="NMM24" s="343"/>
      <c r="NMN24" s="343"/>
      <c r="NMO24" s="343"/>
      <c r="NMP24" s="343"/>
      <c r="NMQ24" s="343"/>
      <c r="NMR24" s="343"/>
      <c r="NMS24" s="343"/>
      <c r="NMT24" s="343"/>
      <c r="NMU24" s="343"/>
      <c r="NMV24" s="343"/>
      <c r="NMW24" s="343"/>
      <c r="NMX24" s="343"/>
      <c r="NMY24" s="343"/>
      <c r="NMZ24" s="343"/>
      <c r="NNA24" s="343"/>
      <c r="NNB24" s="343"/>
      <c r="NNC24" s="343"/>
      <c r="NND24" s="343"/>
      <c r="NNE24" s="343"/>
      <c r="NNF24" s="343"/>
      <c r="NNG24" s="343"/>
      <c r="NNH24" s="343"/>
      <c r="NNI24" s="343"/>
      <c r="NNJ24" s="343"/>
      <c r="NNK24" s="343"/>
      <c r="NNL24" s="343"/>
      <c r="NNM24" s="343"/>
      <c r="NNN24" s="343"/>
      <c r="NNO24" s="343"/>
      <c r="NNP24" s="343"/>
      <c r="NNQ24" s="343"/>
      <c r="NNR24" s="343"/>
      <c r="NNS24" s="343"/>
      <c r="NNT24" s="343"/>
      <c r="NNU24" s="343"/>
      <c r="NNV24" s="343"/>
      <c r="NNW24" s="343"/>
      <c r="NNX24" s="343"/>
      <c r="NNY24" s="343"/>
      <c r="NNZ24" s="343"/>
      <c r="NOA24" s="343"/>
      <c r="NOB24" s="343"/>
      <c r="NOC24" s="343"/>
      <c r="NOD24" s="343"/>
      <c r="NOE24" s="343"/>
      <c r="NOF24" s="343"/>
      <c r="NOG24" s="343"/>
      <c r="NOH24" s="343"/>
      <c r="NOI24" s="343"/>
      <c r="NOJ24" s="343"/>
      <c r="NOK24" s="343"/>
      <c r="NOL24" s="343"/>
      <c r="NOM24" s="343"/>
      <c r="NON24" s="343"/>
      <c r="NOO24" s="343"/>
      <c r="NOP24" s="343"/>
      <c r="NOQ24" s="343"/>
      <c r="NOR24" s="343"/>
      <c r="NOS24" s="343"/>
      <c r="NOT24" s="343"/>
      <c r="NOU24" s="343"/>
      <c r="NOV24" s="343"/>
      <c r="NOW24" s="343"/>
      <c r="NOX24" s="343"/>
      <c r="NOY24" s="343"/>
      <c r="NOZ24" s="343"/>
      <c r="NPA24" s="343"/>
      <c r="NPB24" s="343"/>
      <c r="NPC24" s="343"/>
      <c r="NPD24" s="343"/>
      <c r="NPE24" s="343"/>
      <c r="NPF24" s="343"/>
      <c r="NPG24" s="343"/>
      <c r="NPH24" s="343"/>
      <c r="NPI24" s="343"/>
      <c r="NPJ24" s="343"/>
      <c r="NPK24" s="343"/>
      <c r="NPL24" s="343"/>
      <c r="NPM24" s="343"/>
      <c r="NPN24" s="343"/>
      <c r="NPO24" s="343"/>
      <c r="NPP24" s="343"/>
      <c r="NPQ24" s="343"/>
      <c r="NPR24" s="343"/>
      <c r="NPS24" s="343"/>
      <c r="NPT24" s="343"/>
      <c r="NPU24" s="343"/>
      <c r="NPV24" s="343"/>
      <c r="NPW24" s="343"/>
      <c r="NPX24" s="343"/>
      <c r="NPY24" s="343"/>
      <c r="NPZ24" s="343"/>
      <c r="NQA24" s="343"/>
      <c r="NQB24" s="343"/>
      <c r="NQC24" s="343"/>
      <c r="NQD24" s="343"/>
      <c r="NQE24" s="343"/>
      <c r="NQF24" s="343"/>
      <c r="NQG24" s="343"/>
      <c r="NQH24" s="343"/>
      <c r="NQI24" s="343"/>
      <c r="NQJ24" s="343"/>
      <c r="NQK24" s="343"/>
      <c r="NQL24" s="343"/>
      <c r="NQM24" s="343"/>
      <c r="NQN24" s="343"/>
      <c r="NQO24" s="343"/>
      <c r="NQP24" s="343"/>
      <c r="NQQ24" s="343"/>
      <c r="NQR24" s="343"/>
      <c r="NQS24" s="343"/>
      <c r="NQT24" s="343"/>
      <c r="NQU24" s="343"/>
      <c r="NQV24" s="343"/>
      <c r="NQW24" s="343"/>
      <c r="NQX24" s="343"/>
      <c r="NQY24" s="343"/>
      <c r="NQZ24" s="343"/>
      <c r="NRA24" s="343"/>
      <c r="NRB24" s="343"/>
      <c r="NRC24" s="343"/>
      <c r="NRD24" s="343"/>
      <c r="NRE24" s="343"/>
      <c r="NRF24" s="343"/>
      <c r="NRG24" s="343"/>
      <c r="NRH24" s="343"/>
      <c r="NRI24" s="343"/>
      <c r="NRJ24" s="343"/>
      <c r="NRK24" s="343"/>
      <c r="NRL24" s="343"/>
      <c r="NRM24" s="343"/>
      <c r="NRN24" s="343"/>
      <c r="NRO24" s="343"/>
      <c r="NRP24" s="343"/>
      <c r="NRQ24" s="343"/>
      <c r="NRR24" s="343"/>
      <c r="NRS24" s="343"/>
      <c r="NRT24" s="343"/>
      <c r="NRU24" s="343"/>
      <c r="NRV24" s="343"/>
      <c r="NRW24" s="343"/>
      <c r="NRX24" s="343"/>
      <c r="NRY24" s="343"/>
      <c r="NRZ24" s="343"/>
      <c r="NSA24" s="343"/>
      <c r="NSB24" s="343"/>
      <c r="NSC24" s="343"/>
      <c r="NSD24" s="343"/>
      <c r="NSE24" s="343"/>
      <c r="NSF24" s="343"/>
      <c r="NSG24" s="343"/>
      <c r="NSH24" s="343"/>
      <c r="NSI24" s="343"/>
      <c r="NSJ24" s="343"/>
      <c r="NSK24" s="343"/>
      <c r="NSL24" s="343"/>
      <c r="NSM24" s="343"/>
      <c r="NSN24" s="343"/>
      <c r="NSO24" s="343"/>
      <c r="NSP24" s="343"/>
      <c r="NSQ24" s="343"/>
      <c r="NSR24" s="343"/>
      <c r="NSS24" s="343"/>
      <c r="NST24" s="343"/>
      <c r="NSU24" s="343"/>
      <c r="NSV24" s="343"/>
      <c r="NSW24" s="343"/>
      <c r="NSX24" s="343"/>
      <c r="NSY24" s="343"/>
      <c r="NSZ24" s="343"/>
      <c r="NTA24" s="343"/>
      <c r="NTB24" s="343"/>
      <c r="NTC24" s="343"/>
      <c r="NTD24" s="343"/>
      <c r="NTE24" s="343"/>
      <c r="NTF24" s="343"/>
      <c r="NTG24" s="343"/>
      <c r="NTH24" s="343"/>
      <c r="NTI24" s="343"/>
      <c r="NTJ24" s="343"/>
      <c r="NTK24" s="343"/>
      <c r="NTL24" s="343"/>
      <c r="NTM24" s="343"/>
      <c r="NTN24" s="343"/>
      <c r="NTO24" s="343"/>
      <c r="NTP24" s="343"/>
      <c r="NTQ24" s="343"/>
      <c r="NTR24" s="343"/>
      <c r="NTS24" s="343"/>
      <c r="NTT24" s="343"/>
      <c r="NTU24" s="343"/>
      <c r="NTV24" s="343"/>
      <c r="NTW24" s="343"/>
      <c r="NTX24" s="343"/>
      <c r="NTY24" s="343"/>
      <c r="NTZ24" s="343"/>
      <c r="NUA24" s="343"/>
      <c r="NUB24" s="343"/>
      <c r="NUC24" s="343"/>
      <c r="NUD24" s="343"/>
      <c r="NUE24" s="343"/>
      <c r="NUF24" s="343"/>
      <c r="NUG24" s="343"/>
      <c r="NUH24" s="343"/>
      <c r="NUI24" s="343"/>
      <c r="NUJ24" s="343"/>
      <c r="NUK24" s="343"/>
      <c r="NUL24" s="343"/>
      <c r="NUM24" s="343"/>
      <c r="NUN24" s="343"/>
      <c r="NUO24" s="343"/>
      <c r="NUP24" s="343"/>
      <c r="NUQ24" s="343"/>
      <c r="NUR24" s="343"/>
      <c r="NUS24" s="343"/>
      <c r="NUT24" s="343"/>
      <c r="NUU24" s="343"/>
      <c r="NUV24" s="343"/>
      <c r="NUW24" s="343"/>
      <c r="NUX24" s="343"/>
      <c r="NUY24" s="343"/>
      <c r="NUZ24" s="343"/>
      <c r="NVA24" s="343"/>
      <c r="NVB24" s="343"/>
      <c r="NVC24" s="343"/>
      <c r="NVD24" s="343"/>
      <c r="NVE24" s="343"/>
      <c r="NVF24" s="343"/>
      <c r="NVG24" s="343"/>
      <c r="NVH24" s="343"/>
      <c r="NVI24" s="343"/>
      <c r="NVJ24" s="343"/>
      <c r="NVK24" s="343"/>
      <c r="NVL24" s="343"/>
      <c r="NVM24" s="343"/>
      <c r="NVN24" s="343"/>
      <c r="NVO24" s="343"/>
      <c r="NVP24" s="343"/>
      <c r="NVQ24" s="343"/>
      <c r="NVR24" s="343"/>
      <c r="NVS24" s="343"/>
      <c r="NVT24" s="343"/>
      <c r="NVU24" s="343"/>
      <c r="NVV24" s="343"/>
      <c r="NVW24" s="343"/>
      <c r="NVX24" s="343"/>
      <c r="NVY24" s="343"/>
      <c r="NVZ24" s="343"/>
      <c r="NWA24" s="343"/>
      <c r="NWB24" s="343"/>
      <c r="NWC24" s="343"/>
      <c r="NWD24" s="343"/>
      <c r="NWE24" s="343"/>
      <c r="NWF24" s="343"/>
      <c r="NWG24" s="343"/>
      <c r="NWH24" s="343"/>
      <c r="NWI24" s="343"/>
      <c r="NWJ24" s="343"/>
      <c r="NWK24" s="343"/>
      <c r="NWL24" s="343"/>
      <c r="NWM24" s="343"/>
      <c r="NWN24" s="343"/>
      <c r="NWO24" s="343"/>
      <c r="NWP24" s="343"/>
      <c r="NWQ24" s="343"/>
      <c r="NWR24" s="343"/>
      <c r="NWS24" s="343"/>
      <c r="NWT24" s="343"/>
      <c r="NWU24" s="343"/>
      <c r="NWV24" s="343"/>
      <c r="NWW24" s="343"/>
      <c r="NWX24" s="343"/>
      <c r="NWY24" s="343"/>
      <c r="NWZ24" s="343"/>
      <c r="NXA24" s="343"/>
      <c r="NXB24" s="343"/>
      <c r="NXC24" s="343"/>
      <c r="NXD24" s="343"/>
      <c r="NXE24" s="343"/>
      <c r="NXF24" s="343"/>
      <c r="NXG24" s="343"/>
      <c r="NXH24" s="343"/>
      <c r="NXI24" s="343"/>
      <c r="NXJ24" s="343"/>
      <c r="NXK24" s="343"/>
      <c r="NXL24" s="343"/>
      <c r="NXM24" s="343"/>
      <c r="NXN24" s="343"/>
      <c r="NXO24" s="343"/>
      <c r="NXP24" s="343"/>
      <c r="NXQ24" s="343"/>
      <c r="NXR24" s="343"/>
      <c r="NXS24" s="343"/>
      <c r="NXT24" s="343"/>
      <c r="NXU24" s="343"/>
      <c r="NXV24" s="343"/>
      <c r="NXW24" s="343"/>
      <c r="NXX24" s="343"/>
      <c r="NXY24" s="343"/>
      <c r="NXZ24" s="343"/>
      <c r="NYA24" s="343"/>
      <c r="NYB24" s="343"/>
      <c r="NYC24" s="343"/>
      <c r="NYD24" s="343"/>
      <c r="NYE24" s="343"/>
      <c r="NYF24" s="343"/>
      <c r="NYG24" s="343"/>
      <c r="NYH24" s="343"/>
      <c r="NYI24" s="343"/>
      <c r="NYJ24" s="343"/>
      <c r="NYK24" s="343"/>
      <c r="NYL24" s="343"/>
      <c r="NYM24" s="343"/>
      <c r="NYN24" s="343"/>
      <c r="NYO24" s="343"/>
      <c r="NYP24" s="343"/>
      <c r="NYQ24" s="343"/>
      <c r="NYR24" s="343"/>
      <c r="NYS24" s="343"/>
      <c r="NYT24" s="343"/>
      <c r="NYU24" s="343"/>
      <c r="NYV24" s="343"/>
      <c r="NYW24" s="343"/>
      <c r="NYX24" s="343"/>
      <c r="NYY24" s="343"/>
      <c r="NYZ24" s="343"/>
      <c r="NZA24" s="343"/>
      <c r="NZB24" s="343"/>
      <c r="NZC24" s="343"/>
      <c r="NZD24" s="343"/>
      <c r="NZE24" s="343"/>
      <c r="NZF24" s="343"/>
      <c r="NZG24" s="343"/>
      <c r="NZH24" s="343"/>
      <c r="NZI24" s="343"/>
      <c r="NZJ24" s="343"/>
      <c r="NZK24" s="343"/>
      <c r="NZL24" s="343"/>
      <c r="NZM24" s="343"/>
      <c r="NZN24" s="343"/>
      <c r="NZO24" s="343"/>
      <c r="NZP24" s="343"/>
      <c r="NZQ24" s="343"/>
      <c r="NZR24" s="343"/>
      <c r="NZS24" s="343"/>
      <c r="NZT24" s="343"/>
      <c r="NZU24" s="343"/>
      <c r="NZV24" s="343"/>
      <c r="NZW24" s="343"/>
      <c r="NZX24" s="343"/>
      <c r="NZY24" s="343"/>
      <c r="NZZ24" s="343"/>
      <c r="OAA24" s="343"/>
      <c r="OAB24" s="343"/>
      <c r="OAC24" s="343"/>
      <c r="OAD24" s="343"/>
      <c r="OAE24" s="343"/>
      <c r="OAF24" s="343"/>
      <c r="OAG24" s="343"/>
      <c r="OAH24" s="343"/>
      <c r="OAI24" s="343"/>
      <c r="OAJ24" s="343"/>
      <c r="OAK24" s="343"/>
      <c r="OAL24" s="343"/>
      <c r="OAM24" s="343"/>
      <c r="OAN24" s="343"/>
      <c r="OAO24" s="343"/>
      <c r="OAP24" s="343"/>
      <c r="OAQ24" s="343"/>
      <c r="OAR24" s="343"/>
      <c r="OAS24" s="343"/>
      <c r="OAT24" s="343"/>
      <c r="OAU24" s="343"/>
      <c r="OAV24" s="343"/>
      <c r="OAW24" s="343"/>
      <c r="OAX24" s="343"/>
      <c r="OAY24" s="343"/>
      <c r="OAZ24" s="343"/>
      <c r="OBA24" s="343"/>
      <c r="OBB24" s="343"/>
      <c r="OBC24" s="343"/>
      <c r="OBD24" s="343"/>
      <c r="OBE24" s="343"/>
      <c r="OBF24" s="343"/>
      <c r="OBG24" s="343"/>
      <c r="OBH24" s="343"/>
      <c r="OBI24" s="343"/>
      <c r="OBJ24" s="343"/>
      <c r="OBK24" s="343"/>
      <c r="OBL24" s="343"/>
      <c r="OBM24" s="343"/>
      <c r="OBN24" s="343"/>
      <c r="OBO24" s="343"/>
      <c r="OBP24" s="343"/>
      <c r="OBQ24" s="343"/>
      <c r="OBR24" s="343"/>
      <c r="OBS24" s="343"/>
      <c r="OBT24" s="343"/>
      <c r="OBU24" s="343"/>
      <c r="OBV24" s="343"/>
      <c r="OBW24" s="343"/>
      <c r="OBX24" s="343"/>
      <c r="OBY24" s="343"/>
      <c r="OBZ24" s="343"/>
      <c r="OCA24" s="343"/>
      <c r="OCB24" s="343"/>
      <c r="OCC24" s="343"/>
      <c r="OCD24" s="343"/>
      <c r="OCE24" s="343"/>
      <c r="OCF24" s="343"/>
      <c r="OCG24" s="343"/>
      <c r="OCH24" s="343"/>
      <c r="OCI24" s="343"/>
      <c r="OCJ24" s="343"/>
      <c r="OCK24" s="343"/>
      <c r="OCL24" s="343"/>
      <c r="OCM24" s="343"/>
      <c r="OCN24" s="343"/>
      <c r="OCO24" s="343"/>
      <c r="OCP24" s="343"/>
      <c r="OCQ24" s="343"/>
      <c r="OCR24" s="343"/>
      <c r="OCS24" s="343"/>
      <c r="OCT24" s="343"/>
      <c r="OCU24" s="343"/>
      <c r="OCV24" s="343"/>
      <c r="OCW24" s="343"/>
      <c r="OCX24" s="343"/>
      <c r="OCY24" s="343"/>
      <c r="OCZ24" s="343"/>
      <c r="ODA24" s="343"/>
      <c r="ODB24" s="343"/>
      <c r="ODC24" s="343"/>
      <c r="ODD24" s="343"/>
      <c r="ODE24" s="343"/>
      <c r="ODF24" s="343"/>
      <c r="ODG24" s="343"/>
      <c r="ODH24" s="343"/>
      <c r="ODI24" s="343"/>
      <c r="ODJ24" s="343"/>
      <c r="ODK24" s="343"/>
      <c r="ODL24" s="343"/>
      <c r="ODM24" s="343"/>
      <c r="ODN24" s="343"/>
      <c r="ODO24" s="343"/>
      <c r="ODP24" s="343"/>
      <c r="ODQ24" s="343"/>
      <c r="ODR24" s="343"/>
      <c r="ODS24" s="343"/>
      <c r="ODT24" s="343"/>
      <c r="ODU24" s="343"/>
      <c r="ODV24" s="343"/>
      <c r="ODW24" s="343"/>
      <c r="ODX24" s="343"/>
      <c r="ODY24" s="343"/>
      <c r="ODZ24" s="343"/>
      <c r="OEA24" s="343"/>
      <c r="OEB24" s="343"/>
      <c r="OEC24" s="343"/>
      <c r="OED24" s="343"/>
      <c r="OEE24" s="343"/>
      <c r="OEF24" s="343"/>
      <c r="OEG24" s="343"/>
      <c r="OEH24" s="343"/>
      <c r="OEI24" s="343"/>
      <c r="OEJ24" s="343"/>
      <c r="OEK24" s="343"/>
      <c r="OEL24" s="343"/>
      <c r="OEM24" s="343"/>
      <c r="OEN24" s="343"/>
      <c r="OEO24" s="343"/>
      <c r="OEP24" s="343"/>
      <c r="OEQ24" s="343"/>
      <c r="OER24" s="343"/>
      <c r="OES24" s="343"/>
      <c r="OET24" s="343"/>
      <c r="OEU24" s="343"/>
      <c r="OEV24" s="343"/>
      <c r="OEW24" s="343"/>
      <c r="OEX24" s="343"/>
      <c r="OEY24" s="343"/>
      <c r="OEZ24" s="343"/>
      <c r="OFA24" s="343"/>
      <c r="OFB24" s="343"/>
      <c r="OFC24" s="343"/>
      <c r="OFD24" s="343"/>
      <c r="OFE24" s="343"/>
      <c r="OFF24" s="343"/>
      <c r="OFG24" s="343"/>
      <c r="OFH24" s="343"/>
      <c r="OFI24" s="343"/>
      <c r="OFJ24" s="343"/>
      <c r="OFK24" s="343"/>
      <c r="OFL24" s="343"/>
      <c r="OFM24" s="343"/>
      <c r="OFN24" s="343"/>
      <c r="OFO24" s="343"/>
      <c r="OFP24" s="343"/>
      <c r="OFQ24" s="343"/>
      <c r="OFR24" s="343"/>
      <c r="OFS24" s="343"/>
      <c r="OFT24" s="343"/>
      <c r="OFU24" s="343"/>
      <c r="OFV24" s="343"/>
      <c r="OFW24" s="343"/>
      <c r="OFX24" s="343"/>
      <c r="OFY24" s="343"/>
      <c r="OFZ24" s="343"/>
      <c r="OGA24" s="343"/>
      <c r="OGB24" s="343"/>
      <c r="OGC24" s="343"/>
      <c r="OGD24" s="343"/>
      <c r="OGE24" s="343"/>
      <c r="OGF24" s="343"/>
      <c r="OGG24" s="343"/>
      <c r="OGH24" s="343"/>
      <c r="OGI24" s="343"/>
      <c r="OGJ24" s="343"/>
      <c r="OGK24" s="343"/>
      <c r="OGL24" s="343"/>
      <c r="OGM24" s="343"/>
      <c r="OGN24" s="343"/>
      <c r="OGO24" s="343"/>
      <c r="OGP24" s="343"/>
      <c r="OGQ24" s="343"/>
      <c r="OGR24" s="343"/>
      <c r="OGS24" s="343"/>
      <c r="OGT24" s="343"/>
      <c r="OGU24" s="343"/>
      <c r="OGV24" s="343"/>
      <c r="OGW24" s="343"/>
      <c r="OGX24" s="343"/>
      <c r="OGY24" s="343"/>
      <c r="OGZ24" s="343"/>
      <c r="OHA24" s="343"/>
      <c r="OHB24" s="343"/>
      <c r="OHC24" s="343"/>
      <c r="OHD24" s="343"/>
      <c r="OHE24" s="343"/>
      <c r="OHF24" s="343"/>
      <c r="OHG24" s="343"/>
      <c r="OHH24" s="343"/>
      <c r="OHI24" s="343"/>
      <c r="OHJ24" s="343"/>
      <c r="OHK24" s="343"/>
      <c r="OHL24" s="343"/>
      <c r="OHM24" s="343"/>
      <c r="OHN24" s="343"/>
      <c r="OHO24" s="343"/>
      <c r="OHP24" s="343"/>
      <c r="OHQ24" s="343"/>
      <c r="OHR24" s="343"/>
      <c r="OHS24" s="343"/>
      <c r="OHT24" s="343"/>
      <c r="OHU24" s="343"/>
      <c r="OHV24" s="343"/>
      <c r="OHW24" s="343"/>
      <c r="OHX24" s="343"/>
      <c r="OHY24" s="343"/>
      <c r="OHZ24" s="343"/>
      <c r="OIA24" s="343"/>
      <c r="OIB24" s="343"/>
      <c r="OIC24" s="343"/>
      <c r="OID24" s="343"/>
      <c r="OIE24" s="343"/>
      <c r="OIF24" s="343"/>
      <c r="OIG24" s="343"/>
      <c r="OIH24" s="343"/>
      <c r="OII24" s="343"/>
      <c r="OIJ24" s="343"/>
      <c r="OIK24" s="343"/>
      <c r="OIL24" s="343"/>
      <c r="OIM24" s="343"/>
      <c r="OIN24" s="343"/>
      <c r="OIO24" s="343"/>
      <c r="OIP24" s="343"/>
      <c r="OIQ24" s="343"/>
      <c r="OIR24" s="343"/>
      <c r="OIS24" s="343"/>
      <c r="OIT24" s="343"/>
      <c r="OIU24" s="343"/>
      <c r="OIV24" s="343"/>
      <c r="OIW24" s="343"/>
      <c r="OIX24" s="343"/>
      <c r="OIY24" s="343"/>
      <c r="OIZ24" s="343"/>
      <c r="OJA24" s="343"/>
      <c r="OJB24" s="343"/>
      <c r="OJC24" s="343"/>
      <c r="OJD24" s="343"/>
      <c r="OJE24" s="343"/>
      <c r="OJF24" s="343"/>
      <c r="OJG24" s="343"/>
      <c r="OJH24" s="343"/>
      <c r="OJI24" s="343"/>
      <c r="OJJ24" s="343"/>
      <c r="OJK24" s="343"/>
      <c r="OJL24" s="343"/>
      <c r="OJM24" s="343"/>
      <c r="OJN24" s="343"/>
      <c r="OJO24" s="343"/>
      <c r="OJP24" s="343"/>
      <c r="OJQ24" s="343"/>
      <c r="OJR24" s="343"/>
      <c r="OJS24" s="343"/>
      <c r="OJT24" s="343"/>
      <c r="OJU24" s="343"/>
      <c r="OJV24" s="343"/>
      <c r="OJW24" s="343"/>
      <c r="OJX24" s="343"/>
      <c r="OJY24" s="343"/>
      <c r="OJZ24" s="343"/>
      <c r="OKA24" s="343"/>
      <c r="OKB24" s="343"/>
      <c r="OKC24" s="343"/>
      <c r="OKD24" s="343"/>
      <c r="OKE24" s="343"/>
      <c r="OKF24" s="343"/>
      <c r="OKG24" s="343"/>
      <c r="OKH24" s="343"/>
      <c r="OKI24" s="343"/>
      <c r="OKJ24" s="343"/>
      <c r="OKK24" s="343"/>
      <c r="OKL24" s="343"/>
      <c r="OKM24" s="343"/>
      <c r="OKN24" s="343"/>
      <c r="OKO24" s="343"/>
      <c r="OKP24" s="343"/>
      <c r="OKQ24" s="343"/>
      <c r="OKR24" s="343"/>
      <c r="OKS24" s="343"/>
      <c r="OKT24" s="343"/>
      <c r="OKU24" s="343"/>
      <c r="OKV24" s="343"/>
      <c r="OKW24" s="343"/>
      <c r="OKX24" s="343"/>
      <c r="OKY24" s="343"/>
      <c r="OKZ24" s="343"/>
      <c r="OLA24" s="343"/>
      <c r="OLB24" s="343"/>
      <c r="OLC24" s="343"/>
      <c r="OLD24" s="343"/>
      <c r="OLE24" s="343"/>
      <c r="OLF24" s="343"/>
      <c r="OLG24" s="343"/>
      <c r="OLH24" s="343"/>
      <c r="OLI24" s="343"/>
      <c r="OLJ24" s="343"/>
      <c r="OLK24" s="343"/>
      <c r="OLL24" s="343"/>
      <c r="OLM24" s="343"/>
      <c r="OLN24" s="343"/>
      <c r="OLO24" s="343"/>
      <c r="OLP24" s="343"/>
      <c r="OLQ24" s="343"/>
      <c r="OLR24" s="343"/>
      <c r="OLS24" s="343"/>
      <c r="OLT24" s="343"/>
      <c r="OLU24" s="343"/>
      <c r="OLV24" s="343"/>
      <c r="OLW24" s="343"/>
      <c r="OLX24" s="343"/>
      <c r="OLY24" s="343"/>
      <c r="OLZ24" s="343"/>
      <c r="OMA24" s="343"/>
      <c r="OMB24" s="343"/>
      <c r="OMC24" s="343"/>
      <c r="OMD24" s="343"/>
      <c r="OME24" s="343"/>
      <c r="OMF24" s="343"/>
      <c r="OMG24" s="343"/>
      <c r="OMH24" s="343"/>
      <c r="OMI24" s="343"/>
      <c r="OMJ24" s="343"/>
      <c r="OMK24" s="343"/>
      <c r="OML24" s="343"/>
      <c r="OMM24" s="343"/>
      <c r="OMN24" s="343"/>
      <c r="OMO24" s="343"/>
      <c r="OMP24" s="343"/>
      <c r="OMQ24" s="343"/>
      <c r="OMR24" s="343"/>
      <c r="OMS24" s="343"/>
      <c r="OMT24" s="343"/>
      <c r="OMU24" s="343"/>
      <c r="OMV24" s="343"/>
      <c r="OMW24" s="343"/>
      <c r="OMX24" s="343"/>
      <c r="OMY24" s="343"/>
      <c r="OMZ24" s="343"/>
      <c r="ONA24" s="343"/>
      <c r="ONB24" s="343"/>
      <c r="ONC24" s="343"/>
      <c r="OND24" s="343"/>
      <c r="ONE24" s="343"/>
      <c r="ONF24" s="343"/>
      <c r="ONG24" s="343"/>
      <c r="ONH24" s="343"/>
      <c r="ONI24" s="343"/>
      <c r="ONJ24" s="343"/>
      <c r="ONK24" s="343"/>
      <c r="ONL24" s="343"/>
      <c r="ONM24" s="343"/>
      <c r="ONN24" s="343"/>
      <c r="ONO24" s="343"/>
      <c r="ONP24" s="343"/>
      <c r="ONQ24" s="343"/>
      <c r="ONR24" s="343"/>
      <c r="ONS24" s="343"/>
      <c r="ONT24" s="343"/>
      <c r="ONU24" s="343"/>
      <c r="ONV24" s="343"/>
      <c r="ONW24" s="343"/>
      <c r="ONX24" s="343"/>
      <c r="ONY24" s="343"/>
      <c r="ONZ24" s="343"/>
      <c r="OOA24" s="343"/>
      <c r="OOB24" s="343"/>
      <c r="OOC24" s="343"/>
      <c r="OOD24" s="343"/>
      <c r="OOE24" s="343"/>
      <c r="OOF24" s="343"/>
      <c r="OOG24" s="343"/>
      <c r="OOH24" s="343"/>
      <c r="OOI24" s="343"/>
      <c r="OOJ24" s="343"/>
      <c r="OOK24" s="343"/>
      <c r="OOL24" s="343"/>
      <c r="OOM24" s="343"/>
      <c r="OON24" s="343"/>
      <c r="OOO24" s="343"/>
      <c r="OOP24" s="343"/>
      <c r="OOQ24" s="343"/>
      <c r="OOR24" s="343"/>
      <c r="OOS24" s="343"/>
      <c r="OOT24" s="343"/>
      <c r="OOU24" s="343"/>
      <c r="OOV24" s="343"/>
      <c r="OOW24" s="343"/>
      <c r="OOX24" s="343"/>
      <c r="OOY24" s="343"/>
      <c r="OOZ24" s="343"/>
      <c r="OPA24" s="343"/>
      <c r="OPB24" s="343"/>
      <c r="OPC24" s="343"/>
      <c r="OPD24" s="343"/>
      <c r="OPE24" s="343"/>
      <c r="OPF24" s="343"/>
      <c r="OPG24" s="343"/>
      <c r="OPH24" s="343"/>
      <c r="OPI24" s="343"/>
      <c r="OPJ24" s="343"/>
      <c r="OPK24" s="343"/>
      <c r="OPL24" s="343"/>
      <c r="OPM24" s="343"/>
      <c r="OPN24" s="343"/>
      <c r="OPO24" s="343"/>
      <c r="OPP24" s="343"/>
      <c r="OPQ24" s="343"/>
      <c r="OPR24" s="343"/>
      <c r="OPS24" s="343"/>
      <c r="OPT24" s="343"/>
      <c r="OPU24" s="343"/>
      <c r="OPV24" s="343"/>
      <c r="OPW24" s="343"/>
      <c r="OPX24" s="343"/>
      <c r="OPY24" s="343"/>
      <c r="OPZ24" s="343"/>
      <c r="OQA24" s="343"/>
      <c r="OQB24" s="343"/>
      <c r="OQC24" s="343"/>
      <c r="OQD24" s="343"/>
      <c r="OQE24" s="343"/>
      <c r="OQF24" s="343"/>
      <c r="OQG24" s="343"/>
      <c r="OQH24" s="343"/>
      <c r="OQI24" s="343"/>
      <c r="OQJ24" s="343"/>
      <c r="OQK24" s="343"/>
      <c r="OQL24" s="343"/>
      <c r="OQM24" s="343"/>
      <c r="OQN24" s="343"/>
      <c r="OQO24" s="343"/>
      <c r="OQP24" s="343"/>
      <c r="OQQ24" s="343"/>
      <c r="OQR24" s="343"/>
      <c r="OQS24" s="343"/>
      <c r="OQT24" s="343"/>
      <c r="OQU24" s="343"/>
      <c r="OQV24" s="343"/>
      <c r="OQW24" s="343"/>
      <c r="OQX24" s="343"/>
      <c r="OQY24" s="343"/>
      <c r="OQZ24" s="343"/>
      <c r="ORA24" s="343"/>
      <c r="ORB24" s="343"/>
      <c r="ORC24" s="343"/>
      <c r="ORD24" s="343"/>
      <c r="ORE24" s="343"/>
      <c r="ORF24" s="343"/>
      <c r="ORG24" s="343"/>
      <c r="ORH24" s="343"/>
      <c r="ORI24" s="343"/>
      <c r="ORJ24" s="343"/>
      <c r="ORK24" s="343"/>
      <c r="ORL24" s="343"/>
      <c r="ORM24" s="343"/>
      <c r="ORN24" s="343"/>
      <c r="ORO24" s="343"/>
      <c r="ORP24" s="343"/>
      <c r="ORQ24" s="343"/>
      <c r="ORR24" s="343"/>
      <c r="ORS24" s="343"/>
      <c r="ORT24" s="343"/>
      <c r="ORU24" s="343"/>
      <c r="ORV24" s="343"/>
      <c r="ORW24" s="343"/>
      <c r="ORX24" s="343"/>
      <c r="ORY24" s="343"/>
      <c r="ORZ24" s="343"/>
      <c r="OSA24" s="343"/>
      <c r="OSB24" s="343"/>
      <c r="OSC24" s="343"/>
      <c r="OSD24" s="343"/>
      <c r="OSE24" s="343"/>
      <c r="OSF24" s="343"/>
      <c r="OSG24" s="343"/>
      <c r="OSH24" s="343"/>
      <c r="OSI24" s="343"/>
      <c r="OSJ24" s="343"/>
      <c r="OSK24" s="343"/>
      <c r="OSL24" s="343"/>
      <c r="OSM24" s="343"/>
      <c r="OSN24" s="343"/>
      <c r="OSO24" s="343"/>
      <c r="OSP24" s="343"/>
      <c r="OSQ24" s="343"/>
      <c r="OSR24" s="343"/>
      <c r="OSS24" s="343"/>
      <c r="OST24" s="343"/>
      <c r="OSU24" s="343"/>
      <c r="OSV24" s="343"/>
      <c r="OSW24" s="343"/>
      <c r="OSX24" s="343"/>
      <c r="OSY24" s="343"/>
      <c r="OSZ24" s="343"/>
      <c r="OTA24" s="343"/>
      <c r="OTB24" s="343"/>
      <c r="OTC24" s="343"/>
      <c r="OTD24" s="343"/>
      <c r="OTE24" s="343"/>
      <c r="OTF24" s="343"/>
      <c r="OTG24" s="343"/>
      <c r="OTH24" s="343"/>
      <c r="OTI24" s="343"/>
      <c r="OTJ24" s="343"/>
      <c r="OTK24" s="343"/>
      <c r="OTL24" s="343"/>
      <c r="OTM24" s="343"/>
      <c r="OTN24" s="343"/>
      <c r="OTO24" s="343"/>
      <c r="OTP24" s="343"/>
      <c r="OTQ24" s="343"/>
      <c r="OTR24" s="343"/>
      <c r="OTS24" s="343"/>
      <c r="OTT24" s="343"/>
      <c r="OTU24" s="343"/>
      <c r="OTV24" s="343"/>
      <c r="OTW24" s="343"/>
      <c r="OTX24" s="343"/>
      <c r="OTY24" s="343"/>
      <c r="OTZ24" s="343"/>
      <c r="OUA24" s="343"/>
      <c r="OUB24" s="343"/>
      <c r="OUC24" s="343"/>
      <c r="OUD24" s="343"/>
      <c r="OUE24" s="343"/>
      <c r="OUF24" s="343"/>
      <c r="OUG24" s="343"/>
      <c r="OUH24" s="343"/>
      <c r="OUI24" s="343"/>
      <c r="OUJ24" s="343"/>
      <c r="OUK24" s="343"/>
      <c r="OUL24" s="343"/>
      <c r="OUM24" s="343"/>
      <c r="OUN24" s="343"/>
      <c r="OUO24" s="343"/>
      <c r="OUP24" s="343"/>
      <c r="OUQ24" s="343"/>
      <c r="OUR24" s="343"/>
      <c r="OUS24" s="343"/>
      <c r="OUT24" s="343"/>
      <c r="OUU24" s="343"/>
      <c r="OUV24" s="343"/>
      <c r="OUW24" s="343"/>
      <c r="OUX24" s="343"/>
      <c r="OUY24" s="343"/>
      <c r="OUZ24" s="343"/>
      <c r="OVA24" s="343"/>
      <c r="OVB24" s="343"/>
      <c r="OVC24" s="343"/>
      <c r="OVD24" s="343"/>
      <c r="OVE24" s="343"/>
      <c r="OVF24" s="343"/>
      <c r="OVG24" s="343"/>
      <c r="OVH24" s="343"/>
      <c r="OVI24" s="343"/>
      <c r="OVJ24" s="343"/>
      <c r="OVK24" s="343"/>
      <c r="OVL24" s="343"/>
      <c r="OVM24" s="343"/>
      <c r="OVN24" s="343"/>
      <c r="OVO24" s="343"/>
      <c r="OVP24" s="343"/>
      <c r="OVQ24" s="343"/>
      <c r="OVR24" s="343"/>
      <c r="OVS24" s="343"/>
      <c r="OVT24" s="343"/>
      <c r="OVU24" s="343"/>
      <c r="OVV24" s="343"/>
      <c r="OVW24" s="343"/>
      <c r="OVX24" s="343"/>
      <c r="OVY24" s="343"/>
      <c r="OVZ24" s="343"/>
      <c r="OWA24" s="343"/>
      <c r="OWB24" s="343"/>
      <c r="OWC24" s="343"/>
      <c r="OWD24" s="343"/>
      <c r="OWE24" s="343"/>
      <c r="OWF24" s="343"/>
      <c r="OWG24" s="343"/>
      <c r="OWH24" s="343"/>
      <c r="OWI24" s="343"/>
      <c r="OWJ24" s="343"/>
      <c r="OWK24" s="343"/>
      <c r="OWL24" s="343"/>
      <c r="OWM24" s="343"/>
      <c r="OWN24" s="343"/>
      <c r="OWO24" s="343"/>
      <c r="OWP24" s="343"/>
      <c r="OWQ24" s="343"/>
      <c r="OWR24" s="343"/>
      <c r="OWS24" s="343"/>
      <c r="OWT24" s="343"/>
      <c r="OWU24" s="343"/>
      <c r="OWV24" s="343"/>
      <c r="OWW24" s="343"/>
      <c r="OWX24" s="343"/>
      <c r="OWY24" s="343"/>
      <c r="OWZ24" s="343"/>
      <c r="OXA24" s="343"/>
      <c r="OXB24" s="343"/>
      <c r="OXC24" s="343"/>
      <c r="OXD24" s="343"/>
      <c r="OXE24" s="343"/>
      <c r="OXF24" s="343"/>
      <c r="OXG24" s="343"/>
      <c r="OXH24" s="343"/>
      <c r="OXI24" s="343"/>
      <c r="OXJ24" s="343"/>
      <c r="OXK24" s="343"/>
      <c r="OXL24" s="343"/>
      <c r="OXM24" s="343"/>
      <c r="OXN24" s="343"/>
      <c r="OXO24" s="343"/>
      <c r="OXP24" s="343"/>
      <c r="OXQ24" s="343"/>
      <c r="OXR24" s="343"/>
      <c r="OXS24" s="343"/>
      <c r="OXT24" s="343"/>
      <c r="OXU24" s="343"/>
      <c r="OXV24" s="343"/>
      <c r="OXW24" s="343"/>
      <c r="OXX24" s="343"/>
      <c r="OXY24" s="343"/>
      <c r="OXZ24" s="343"/>
      <c r="OYA24" s="343"/>
      <c r="OYB24" s="343"/>
      <c r="OYC24" s="343"/>
      <c r="OYD24" s="343"/>
      <c r="OYE24" s="343"/>
      <c r="OYF24" s="343"/>
      <c r="OYG24" s="343"/>
      <c r="OYH24" s="343"/>
      <c r="OYI24" s="343"/>
      <c r="OYJ24" s="343"/>
      <c r="OYK24" s="343"/>
      <c r="OYL24" s="343"/>
      <c r="OYM24" s="343"/>
      <c r="OYN24" s="343"/>
      <c r="OYO24" s="343"/>
      <c r="OYP24" s="343"/>
      <c r="OYQ24" s="343"/>
      <c r="OYR24" s="343"/>
      <c r="OYS24" s="343"/>
      <c r="OYT24" s="343"/>
      <c r="OYU24" s="343"/>
      <c r="OYV24" s="343"/>
      <c r="OYW24" s="343"/>
      <c r="OYX24" s="343"/>
      <c r="OYY24" s="343"/>
      <c r="OYZ24" s="343"/>
      <c r="OZA24" s="343"/>
      <c r="OZB24" s="343"/>
      <c r="OZC24" s="343"/>
      <c r="OZD24" s="343"/>
      <c r="OZE24" s="343"/>
      <c r="OZF24" s="343"/>
      <c r="OZG24" s="343"/>
      <c r="OZH24" s="343"/>
      <c r="OZI24" s="343"/>
      <c r="OZJ24" s="343"/>
      <c r="OZK24" s="343"/>
      <c r="OZL24" s="343"/>
      <c r="OZM24" s="343"/>
      <c r="OZN24" s="343"/>
      <c r="OZO24" s="343"/>
      <c r="OZP24" s="343"/>
      <c r="OZQ24" s="343"/>
      <c r="OZR24" s="343"/>
      <c r="OZS24" s="343"/>
      <c r="OZT24" s="343"/>
      <c r="OZU24" s="343"/>
      <c r="OZV24" s="343"/>
      <c r="OZW24" s="343"/>
      <c r="OZX24" s="343"/>
      <c r="OZY24" s="343"/>
      <c r="OZZ24" s="343"/>
      <c r="PAA24" s="343"/>
      <c r="PAB24" s="343"/>
      <c r="PAC24" s="343"/>
      <c r="PAD24" s="343"/>
      <c r="PAE24" s="343"/>
      <c r="PAF24" s="343"/>
      <c r="PAG24" s="343"/>
      <c r="PAH24" s="343"/>
      <c r="PAI24" s="343"/>
      <c r="PAJ24" s="343"/>
      <c r="PAK24" s="343"/>
      <c r="PAL24" s="343"/>
      <c r="PAM24" s="343"/>
      <c r="PAN24" s="343"/>
      <c r="PAO24" s="343"/>
      <c r="PAP24" s="343"/>
      <c r="PAQ24" s="343"/>
      <c r="PAR24" s="343"/>
      <c r="PAS24" s="343"/>
      <c r="PAT24" s="343"/>
      <c r="PAU24" s="343"/>
      <c r="PAV24" s="343"/>
      <c r="PAW24" s="343"/>
      <c r="PAX24" s="343"/>
      <c r="PAY24" s="343"/>
      <c r="PAZ24" s="343"/>
      <c r="PBA24" s="343"/>
      <c r="PBB24" s="343"/>
      <c r="PBC24" s="343"/>
      <c r="PBD24" s="343"/>
      <c r="PBE24" s="343"/>
      <c r="PBF24" s="343"/>
      <c r="PBG24" s="343"/>
      <c r="PBH24" s="343"/>
      <c r="PBI24" s="343"/>
      <c r="PBJ24" s="343"/>
      <c r="PBK24" s="343"/>
      <c r="PBL24" s="343"/>
      <c r="PBM24" s="343"/>
      <c r="PBN24" s="343"/>
      <c r="PBO24" s="343"/>
      <c r="PBP24" s="343"/>
      <c r="PBQ24" s="343"/>
      <c r="PBR24" s="343"/>
      <c r="PBS24" s="343"/>
      <c r="PBT24" s="343"/>
      <c r="PBU24" s="343"/>
      <c r="PBV24" s="343"/>
      <c r="PBW24" s="343"/>
      <c r="PBX24" s="343"/>
      <c r="PBY24" s="343"/>
      <c r="PBZ24" s="343"/>
      <c r="PCA24" s="343"/>
      <c r="PCB24" s="343"/>
      <c r="PCC24" s="343"/>
      <c r="PCD24" s="343"/>
      <c r="PCE24" s="343"/>
      <c r="PCF24" s="343"/>
      <c r="PCG24" s="343"/>
      <c r="PCH24" s="343"/>
      <c r="PCI24" s="343"/>
      <c r="PCJ24" s="343"/>
      <c r="PCK24" s="343"/>
      <c r="PCL24" s="343"/>
      <c r="PCM24" s="343"/>
      <c r="PCN24" s="343"/>
      <c r="PCO24" s="343"/>
      <c r="PCP24" s="343"/>
      <c r="PCQ24" s="343"/>
      <c r="PCR24" s="343"/>
      <c r="PCS24" s="343"/>
      <c r="PCT24" s="343"/>
      <c r="PCU24" s="343"/>
      <c r="PCV24" s="343"/>
      <c r="PCW24" s="343"/>
      <c r="PCX24" s="343"/>
      <c r="PCY24" s="343"/>
      <c r="PCZ24" s="343"/>
      <c r="PDA24" s="343"/>
      <c r="PDB24" s="343"/>
      <c r="PDC24" s="343"/>
      <c r="PDD24" s="343"/>
      <c r="PDE24" s="343"/>
      <c r="PDF24" s="343"/>
      <c r="PDG24" s="343"/>
      <c r="PDH24" s="343"/>
      <c r="PDI24" s="343"/>
      <c r="PDJ24" s="343"/>
      <c r="PDK24" s="343"/>
      <c r="PDL24" s="343"/>
      <c r="PDM24" s="343"/>
      <c r="PDN24" s="343"/>
      <c r="PDO24" s="343"/>
      <c r="PDP24" s="343"/>
      <c r="PDQ24" s="343"/>
      <c r="PDR24" s="343"/>
      <c r="PDS24" s="343"/>
      <c r="PDT24" s="343"/>
      <c r="PDU24" s="343"/>
      <c r="PDV24" s="343"/>
      <c r="PDW24" s="343"/>
      <c r="PDX24" s="343"/>
      <c r="PDY24" s="343"/>
      <c r="PDZ24" s="343"/>
      <c r="PEA24" s="343"/>
      <c r="PEB24" s="343"/>
      <c r="PEC24" s="343"/>
      <c r="PED24" s="343"/>
      <c r="PEE24" s="343"/>
      <c r="PEF24" s="343"/>
      <c r="PEG24" s="343"/>
      <c r="PEH24" s="343"/>
      <c r="PEI24" s="343"/>
      <c r="PEJ24" s="343"/>
      <c r="PEK24" s="343"/>
      <c r="PEL24" s="343"/>
      <c r="PEM24" s="343"/>
      <c r="PEN24" s="343"/>
      <c r="PEO24" s="343"/>
      <c r="PEP24" s="343"/>
      <c r="PEQ24" s="343"/>
      <c r="PER24" s="343"/>
      <c r="PES24" s="343"/>
      <c r="PET24" s="343"/>
      <c r="PEU24" s="343"/>
      <c r="PEV24" s="343"/>
      <c r="PEW24" s="343"/>
      <c r="PEX24" s="343"/>
      <c r="PEY24" s="343"/>
      <c r="PEZ24" s="343"/>
      <c r="PFA24" s="343"/>
      <c r="PFB24" s="343"/>
      <c r="PFC24" s="343"/>
      <c r="PFD24" s="343"/>
      <c r="PFE24" s="343"/>
      <c r="PFF24" s="343"/>
      <c r="PFG24" s="343"/>
      <c r="PFH24" s="343"/>
      <c r="PFI24" s="343"/>
      <c r="PFJ24" s="343"/>
      <c r="PFK24" s="343"/>
      <c r="PFL24" s="343"/>
      <c r="PFM24" s="343"/>
      <c r="PFN24" s="343"/>
      <c r="PFO24" s="343"/>
      <c r="PFP24" s="343"/>
      <c r="PFQ24" s="343"/>
      <c r="PFR24" s="343"/>
      <c r="PFS24" s="343"/>
      <c r="PFT24" s="343"/>
      <c r="PFU24" s="343"/>
      <c r="PFV24" s="343"/>
      <c r="PFW24" s="343"/>
      <c r="PFX24" s="343"/>
      <c r="PFY24" s="343"/>
      <c r="PFZ24" s="343"/>
      <c r="PGA24" s="343"/>
      <c r="PGB24" s="343"/>
      <c r="PGC24" s="343"/>
      <c r="PGD24" s="343"/>
      <c r="PGE24" s="343"/>
      <c r="PGF24" s="343"/>
      <c r="PGG24" s="343"/>
      <c r="PGH24" s="343"/>
      <c r="PGI24" s="343"/>
      <c r="PGJ24" s="343"/>
      <c r="PGK24" s="343"/>
      <c r="PGL24" s="343"/>
      <c r="PGM24" s="343"/>
      <c r="PGN24" s="343"/>
      <c r="PGO24" s="343"/>
      <c r="PGP24" s="343"/>
      <c r="PGQ24" s="343"/>
      <c r="PGR24" s="343"/>
      <c r="PGS24" s="343"/>
      <c r="PGT24" s="343"/>
      <c r="PGU24" s="343"/>
      <c r="PGV24" s="343"/>
      <c r="PGW24" s="343"/>
      <c r="PGX24" s="343"/>
      <c r="PGY24" s="343"/>
      <c r="PGZ24" s="343"/>
      <c r="PHA24" s="343"/>
      <c r="PHB24" s="343"/>
      <c r="PHC24" s="343"/>
      <c r="PHD24" s="343"/>
      <c r="PHE24" s="343"/>
      <c r="PHF24" s="343"/>
      <c r="PHG24" s="343"/>
      <c r="PHH24" s="343"/>
      <c r="PHI24" s="343"/>
      <c r="PHJ24" s="343"/>
      <c r="PHK24" s="343"/>
      <c r="PHL24" s="343"/>
      <c r="PHM24" s="343"/>
      <c r="PHN24" s="343"/>
      <c r="PHO24" s="343"/>
      <c r="PHP24" s="343"/>
      <c r="PHQ24" s="343"/>
      <c r="PHR24" s="343"/>
      <c r="PHS24" s="343"/>
      <c r="PHT24" s="343"/>
      <c r="PHU24" s="343"/>
      <c r="PHV24" s="343"/>
      <c r="PHW24" s="343"/>
      <c r="PHX24" s="343"/>
      <c r="PHY24" s="343"/>
      <c r="PHZ24" s="343"/>
      <c r="PIA24" s="343"/>
      <c r="PIB24" s="343"/>
      <c r="PIC24" s="343"/>
      <c r="PID24" s="343"/>
      <c r="PIE24" s="343"/>
      <c r="PIF24" s="343"/>
      <c r="PIG24" s="343"/>
      <c r="PIH24" s="343"/>
      <c r="PII24" s="343"/>
      <c r="PIJ24" s="343"/>
      <c r="PIK24" s="343"/>
      <c r="PIL24" s="343"/>
      <c r="PIM24" s="343"/>
      <c r="PIN24" s="343"/>
      <c r="PIO24" s="343"/>
      <c r="PIP24" s="343"/>
      <c r="PIQ24" s="343"/>
      <c r="PIR24" s="343"/>
      <c r="PIS24" s="343"/>
      <c r="PIT24" s="343"/>
      <c r="PIU24" s="343"/>
      <c r="PIV24" s="343"/>
      <c r="PIW24" s="343"/>
      <c r="PIX24" s="343"/>
      <c r="PIY24" s="343"/>
      <c r="PIZ24" s="343"/>
      <c r="PJA24" s="343"/>
      <c r="PJB24" s="343"/>
      <c r="PJC24" s="343"/>
      <c r="PJD24" s="343"/>
      <c r="PJE24" s="343"/>
      <c r="PJF24" s="343"/>
      <c r="PJG24" s="343"/>
      <c r="PJH24" s="343"/>
      <c r="PJI24" s="343"/>
      <c r="PJJ24" s="343"/>
      <c r="PJK24" s="343"/>
      <c r="PJL24" s="343"/>
      <c r="PJM24" s="343"/>
      <c r="PJN24" s="343"/>
      <c r="PJO24" s="343"/>
      <c r="PJP24" s="343"/>
      <c r="PJQ24" s="343"/>
      <c r="PJR24" s="343"/>
      <c r="PJS24" s="343"/>
      <c r="PJT24" s="343"/>
      <c r="PJU24" s="343"/>
      <c r="PJV24" s="343"/>
      <c r="PJW24" s="343"/>
      <c r="PJX24" s="343"/>
      <c r="PJY24" s="343"/>
      <c r="PJZ24" s="343"/>
      <c r="PKA24" s="343"/>
      <c r="PKB24" s="343"/>
      <c r="PKC24" s="343"/>
      <c r="PKD24" s="343"/>
      <c r="PKE24" s="343"/>
      <c r="PKF24" s="343"/>
      <c r="PKG24" s="343"/>
      <c r="PKH24" s="343"/>
      <c r="PKI24" s="343"/>
      <c r="PKJ24" s="343"/>
      <c r="PKK24" s="343"/>
      <c r="PKL24" s="343"/>
      <c r="PKM24" s="343"/>
      <c r="PKN24" s="343"/>
      <c r="PKO24" s="343"/>
      <c r="PKP24" s="343"/>
      <c r="PKQ24" s="343"/>
      <c r="PKR24" s="343"/>
      <c r="PKS24" s="343"/>
      <c r="PKT24" s="343"/>
      <c r="PKU24" s="343"/>
      <c r="PKV24" s="343"/>
      <c r="PKW24" s="343"/>
      <c r="PKX24" s="343"/>
      <c r="PKY24" s="343"/>
      <c r="PKZ24" s="343"/>
      <c r="PLA24" s="343"/>
      <c r="PLB24" s="343"/>
      <c r="PLC24" s="343"/>
      <c r="PLD24" s="343"/>
      <c r="PLE24" s="343"/>
      <c r="PLF24" s="343"/>
      <c r="PLG24" s="343"/>
      <c r="PLH24" s="343"/>
      <c r="PLI24" s="343"/>
      <c r="PLJ24" s="343"/>
      <c r="PLK24" s="343"/>
      <c r="PLL24" s="343"/>
      <c r="PLM24" s="343"/>
      <c r="PLN24" s="343"/>
      <c r="PLO24" s="343"/>
      <c r="PLP24" s="343"/>
      <c r="PLQ24" s="343"/>
      <c r="PLR24" s="343"/>
      <c r="PLS24" s="343"/>
      <c r="PLT24" s="343"/>
      <c r="PLU24" s="343"/>
      <c r="PLV24" s="343"/>
      <c r="PLW24" s="343"/>
      <c r="PLX24" s="343"/>
      <c r="PLY24" s="343"/>
      <c r="PLZ24" s="343"/>
      <c r="PMA24" s="343"/>
      <c r="PMB24" s="343"/>
      <c r="PMC24" s="343"/>
      <c r="PMD24" s="343"/>
      <c r="PME24" s="343"/>
      <c r="PMF24" s="343"/>
      <c r="PMG24" s="343"/>
      <c r="PMH24" s="343"/>
      <c r="PMI24" s="343"/>
      <c r="PMJ24" s="343"/>
      <c r="PMK24" s="343"/>
      <c r="PML24" s="343"/>
      <c r="PMM24" s="343"/>
      <c r="PMN24" s="343"/>
      <c r="PMO24" s="343"/>
      <c r="PMP24" s="343"/>
      <c r="PMQ24" s="343"/>
      <c r="PMR24" s="343"/>
      <c r="PMS24" s="343"/>
      <c r="PMT24" s="343"/>
      <c r="PMU24" s="343"/>
      <c r="PMV24" s="343"/>
      <c r="PMW24" s="343"/>
      <c r="PMX24" s="343"/>
      <c r="PMY24" s="343"/>
      <c r="PMZ24" s="343"/>
      <c r="PNA24" s="343"/>
      <c r="PNB24" s="343"/>
      <c r="PNC24" s="343"/>
      <c r="PND24" s="343"/>
      <c r="PNE24" s="343"/>
      <c r="PNF24" s="343"/>
      <c r="PNG24" s="343"/>
      <c r="PNH24" s="343"/>
      <c r="PNI24" s="343"/>
      <c r="PNJ24" s="343"/>
      <c r="PNK24" s="343"/>
      <c r="PNL24" s="343"/>
      <c r="PNM24" s="343"/>
      <c r="PNN24" s="343"/>
      <c r="PNO24" s="343"/>
      <c r="PNP24" s="343"/>
      <c r="PNQ24" s="343"/>
      <c r="PNR24" s="343"/>
      <c r="PNS24" s="343"/>
      <c r="PNT24" s="343"/>
      <c r="PNU24" s="343"/>
      <c r="PNV24" s="343"/>
      <c r="PNW24" s="343"/>
      <c r="PNX24" s="343"/>
      <c r="PNY24" s="343"/>
      <c r="PNZ24" s="343"/>
      <c r="POA24" s="343"/>
      <c r="POB24" s="343"/>
      <c r="POC24" s="343"/>
      <c r="POD24" s="343"/>
      <c r="POE24" s="343"/>
      <c r="POF24" s="343"/>
      <c r="POG24" s="343"/>
      <c r="POH24" s="343"/>
      <c r="POI24" s="343"/>
      <c r="POJ24" s="343"/>
      <c r="POK24" s="343"/>
      <c r="POL24" s="343"/>
      <c r="POM24" s="343"/>
      <c r="PON24" s="343"/>
      <c r="POO24" s="343"/>
      <c r="POP24" s="343"/>
      <c r="POQ24" s="343"/>
      <c r="POR24" s="343"/>
      <c r="POS24" s="343"/>
      <c r="POT24" s="343"/>
      <c r="POU24" s="343"/>
      <c r="POV24" s="343"/>
      <c r="POW24" s="343"/>
      <c r="POX24" s="343"/>
      <c r="POY24" s="343"/>
      <c r="POZ24" s="343"/>
      <c r="PPA24" s="343"/>
      <c r="PPB24" s="343"/>
      <c r="PPC24" s="343"/>
      <c r="PPD24" s="343"/>
      <c r="PPE24" s="343"/>
      <c r="PPF24" s="343"/>
      <c r="PPG24" s="343"/>
      <c r="PPH24" s="343"/>
      <c r="PPI24" s="343"/>
      <c r="PPJ24" s="343"/>
      <c r="PPK24" s="343"/>
      <c r="PPL24" s="343"/>
      <c r="PPM24" s="343"/>
      <c r="PPN24" s="343"/>
      <c r="PPO24" s="343"/>
      <c r="PPP24" s="343"/>
      <c r="PPQ24" s="343"/>
      <c r="PPR24" s="343"/>
      <c r="PPS24" s="343"/>
      <c r="PPT24" s="343"/>
      <c r="PPU24" s="343"/>
      <c r="PPV24" s="343"/>
      <c r="PPW24" s="343"/>
      <c r="PPX24" s="343"/>
      <c r="PPY24" s="343"/>
      <c r="PPZ24" s="343"/>
      <c r="PQA24" s="343"/>
      <c r="PQB24" s="343"/>
      <c r="PQC24" s="343"/>
      <c r="PQD24" s="343"/>
      <c r="PQE24" s="343"/>
      <c r="PQF24" s="343"/>
      <c r="PQG24" s="343"/>
      <c r="PQH24" s="343"/>
      <c r="PQI24" s="343"/>
      <c r="PQJ24" s="343"/>
      <c r="PQK24" s="343"/>
      <c r="PQL24" s="343"/>
      <c r="PQM24" s="343"/>
      <c r="PQN24" s="343"/>
      <c r="PQO24" s="343"/>
      <c r="PQP24" s="343"/>
      <c r="PQQ24" s="343"/>
      <c r="PQR24" s="343"/>
      <c r="PQS24" s="343"/>
      <c r="PQT24" s="343"/>
      <c r="PQU24" s="343"/>
      <c r="PQV24" s="343"/>
      <c r="PQW24" s="343"/>
      <c r="PQX24" s="343"/>
      <c r="PQY24" s="343"/>
      <c r="PQZ24" s="343"/>
      <c r="PRA24" s="343"/>
      <c r="PRB24" s="343"/>
      <c r="PRC24" s="343"/>
      <c r="PRD24" s="343"/>
      <c r="PRE24" s="343"/>
      <c r="PRF24" s="343"/>
      <c r="PRG24" s="343"/>
      <c r="PRH24" s="343"/>
      <c r="PRI24" s="343"/>
      <c r="PRJ24" s="343"/>
      <c r="PRK24" s="343"/>
      <c r="PRL24" s="343"/>
      <c r="PRM24" s="343"/>
      <c r="PRN24" s="343"/>
      <c r="PRO24" s="343"/>
      <c r="PRP24" s="343"/>
      <c r="PRQ24" s="343"/>
      <c r="PRR24" s="343"/>
      <c r="PRS24" s="343"/>
      <c r="PRT24" s="343"/>
      <c r="PRU24" s="343"/>
      <c r="PRV24" s="343"/>
      <c r="PRW24" s="343"/>
      <c r="PRX24" s="343"/>
      <c r="PRY24" s="343"/>
      <c r="PRZ24" s="343"/>
      <c r="PSA24" s="343"/>
      <c r="PSB24" s="343"/>
      <c r="PSC24" s="343"/>
      <c r="PSD24" s="343"/>
      <c r="PSE24" s="343"/>
      <c r="PSF24" s="343"/>
      <c r="PSG24" s="343"/>
      <c r="PSH24" s="343"/>
      <c r="PSI24" s="343"/>
      <c r="PSJ24" s="343"/>
      <c r="PSK24" s="343"/>
      <c r="PSL24" s="343"/>
      <c r="PSM24" s="343"/>
      <c r="PSN24" s="343"/>
      <c r="PSO24" s="343"/>
      <c r="PSP24" s="343"/>
      <c r="PSQ24" s="343"/>
      <c r="PSR24" s="343"/>
      <c r="PSS24" s="343"/>
      <c r="PST24" s="343"/>
      <c r="PSU24" s="343"/>
      <c r="PSV24" s="343"/>
      <c r="PSW24" s="343"/>
      <c r="PSX24" s="343"/>
      <c r="PSY24" s="343"/>
      <c r="PSZ24" s="343"/>
      <c r="PTA24" s="343"/>
      <c r="PTB24" s="343"/>
      <c r="PTC24" s="343"/>
      <c r="PTD24" s="343"/>
      <c r="PTE24" s="343"/>
      <c r="PTF24" s="343"/>
      <c r="PTG24" s="343"/>
      <c r="PTH24" s="343"/>
      <c r="PTI24" s="343"/>
      <c r="PTJ24" s="343"/>
      <c r="PTK24" s="343"/>
      <c r="PTL24" s="343"/>
      <c r="PTM24" s="343"/>
      <c r="PTN24" s="343"/>
      <c r="PTO24" s="343"/>
      <c r="PTP24" s="343"/>
      <c r="PTQ24" s="343"/>
      <c r="PTR24" s="343"/>
      <c r="PTS24" s="343"/>
      <c r="PTT24" s="343"/>
      <c r="PTU24" s="343"/>
      <c r="PTV24" s="343"/>
      <c r="PTW24" s="343"/>
      <c r="PTX24" s="343"/>
      <c r="PTY24" s="343"/>
      <c r="PTZ24" s="343"/>
      <c r="PUA24" s="343"/>
      <c r="PUB24" s="343"/>
      <c r="PUC24" s="343"/>
      <c r="PUD24" s="343"/>
      <c r="PUE24" s="343"/>
      <c r="PUF24" s="343"/>
      <c r="PUG24" s="343"/>
      <c r="PUH24" s="343"/>
      <c r="PUI24" s="343"/>
      <c r="PUJ24" s="343"/>
      <c r="PUK24" s="343"/>
      <c r="PUL24" s="343"/>
      <c r="PUM24" s="343"/>
      <c r="PUN24" s="343"/>
      <c r="PUO24" s="343"/>
      <c r="PUP24" s="343"/>
      <c r="PUQ24" s="343"/>
      <c r="PUR24" s="343"/>
      <c r="PUS24" s="343"/>
      <c r="PUT24" s="343"/>
      <c r="PUU24" s="343"/>
      <c r="PUV24" s="343"/>
      <c r="PUW24" s="343"/>
      <c r="PUX24" s="343"/>
      <c r="PUY24" s="343"/>
      <c r="PUZ24" s="343"/>
      <c r="PVA24" s="343"/>
      <c r="PVB24" s="343"/>
      <c r="PVC24" s="343"/>
      <c r="PVD24" s="343"/>
      <c r="PVE24" s="343"/>
      <c r="PVF24" s="343"/>
      <c r="PVG24" s="343"/>
      <c r="PVH24" s="343"/>
      <c r="PVI24" s="343"/>
      <c r="PVJ24" s="343"/>
      <c r="PVK24" s="343"/>
      <c r="PVL24" s="343"/>
      <c r="PVM24" s="343"/>
      <c r="PVN24" s="343"/>
      <c r="PVO24" s="343"/>
      <c r="PVP24" s="343"/>
      <c r="PVQ24" s="343"/>
      <c r="PVR24" s="343"/>
      <c r="PVS24" s="343"/>
      <c r="PVT24" s="343"/>
      <c r="PVU24" s="343"/>
      <c r="PVV24" s="343"/>
      <c r="PVW24" s="343"/>
      <c r="PVX24" s="343"/>
      <c r="PVY24" s="343"/>
      <c r="PVZ24" s="343"/>
      <c r="PWA24" s="343"/>
      <c r="PWB24" s="343"/>
      <c r="PWC24" s="343"/>
      <c r="PWD24" s="343"/>
      <c r="PWE24" s="343"/>
      <c r="PWF24" s="343"/>
      <c r="PWG24" s="343"/>
      <c r="PWH24" s="343"/>
      <c r="PWI24" s="343"/>
      <c r="PWJ24" s="343"/>
      <c r="PWK24" s="343"/>
      <c r="PWL24" s="343"/>
      <c r="PWM24" s="343"/>
      <c r="PWN24" s="343"/>
      <c r="PWO24" s="343"/>
      <c r="PWP24" s="343"/>
      <c r="PWQ24" s="343"/>
      <c r="PWR24" s="343"/>
      <c r="PWS24" s="343"/>
      <c r="PWT24" s="343"/>
      <c r="PWU24" s="343"/>
      <c r="PWV24" s="343"/>
      <c r="PWW24" s="343"/>
      <c r="PWX24" s="343"/>
      <c r="PWY24" s="343"/>
      <c r="PWZ24" s="343"/>
      <c r="PXA24" s="343"/>
      <c r="PXB24" s="343"/>
      <c r="PXC24" s="343"/>
      <c r="PXD24" s="343"/>
      <c r="PXE24" s="343"/>
      <c r="PXF24" s="343"/>
      <c r="PXG24" s="343"/>
      <c r="PXH24" s="343"/>
      <c r="PXI24" s="343"/>
      <c r="PXJ24" s="343"/>
      <c r="PXK24" s="343"/>
      <c r="PXL24" s="343"/>
      <c r="PXM24" s="343"/>
      <c r="PXN24" s="343"/>
      <c r="PXO24" s="343"/>
      <c r="PXP24" s="343"/>
      <c r="PXQ24" s="343"/>
      <c r="PXR24" s="343"/>
      <c r="PXS24" s="343"/>
      <c r="PXT24" s="343"/>
      <c r="PXU24" s="343"/>
      <c r="PXV24" s="343"/>
      <c r="PXW24" s="343"/>
      <c r="PXX24" s="343"/>
      <c r="PXY24" s="343"/>
      <c r="PXZ24" s="343"/>
      <c r="PYA24" s="343"/>
      <c r="PYB24" s="343"/>
      <c r="PYC24" s="343"/>
      <c r="PYD24" s="343"/>
      <c r="PYE24" s="343"/>
      <c r="PYF24" s="343"/>
      <c r="PYG24" s="343"/>
      <c r="PYH24" s="343"/>
      <c r="PYI24" s="343"/>
      <c r="PYJ24" s="343"/>
      <c r="PYK24" s="343"/>
      <c r="PYL24" s="343"/>
      <c r="PYM24" s="343"/>
      <c r="PYN24" s="343"/>
      <c r="PYO24" s="343"/>
      <c r="PYP24" s="343"/>
      <c r="PYQ24" s="343"/>
      <c r="PYR24" s="343"/>
      <c r="PYS24" s="343"/>
      <c r="PYT24" s="343"/>
      <c r="PYU24" s="343"/>
      <c r="PYV24" s="343"/>
      <c r="PYW24" s="343"/>
      <c r="PYX24" s="343"/>
      <c r="PYY24" s="343"/>
      <c r="PYZ24" s="343"/>
      <c r="PZA24" s="343"/>
      <c r="PZB24" s="343"/>
      <c r="PZC24" s="343"/>
      <c r="PZD24" s="343"/>
      <c r="PZE24" s="343"/>
      <c r="PZF24" s="343"/>
      <c r="PZG24" s="343"/>
      <c r="PZH24" s="343"/>
      <c r="PZI24" s="343"/>
      <c r="PZJ24" s="343"/>
      <c r="PZK24" s="343"/>
      <c r="PZL24" s="343"/>
      <c r="PZM24" s="343"/>
      <c r="PZN24" s="343"/>
      <c r="PZO24" s="343"/>
      <c r="PZP24" s="343"/>
      <c r="PZQ24" s="343"/>
      <c r="PZR24" s="343"/>
      <c r="PZS24" s="343"/>
      <c r="PZT24" s="343"/>
      <c r="PZU24" s="343"/>
      <c r="PZV24" s="343"/>
      <c r="PZW24" s="343"/>
      <c r="PZX24" s="343"/>
      <c r="PZY24" s="343"/>
      <c r="PZZ24" s="343"/>
      <c r="QAA24" s="343"/>
      <c r="QAB24" s="343"/>
      <c r="QAC24" s="343"/>
      <c r="QAD24" s="343"/>
      <c r="QAE24" s="343"/>
      <c r="QAF24" s="343"/>
      <c r="QAG24" s="343"/>
      <c r="QAH24" s="343"/>
      <c r="QAI24" s="343"/>
      <c r="QAJ24" s="343"/>
      <c r="QAK24" s="343"/>
      <c r="QAL24" s="343"/>
      <c r="QAM24" s="343"/>
      <c r="QAN24" s="343"/>
      <c r="QAO24" s="343"/>
      <c r="QAP24" s="343"/>
      <c r="QAQ24" s="343"/>
      <c r="QAR24" s="343"/>
      <c r="QAS24" s="343"/>
      <c r="QAT24" s="343"/>
      <c r="QAU24" s="343"/>
      <c r="QAV24" s="343"/>
      <c r="QAW24" s="343"/>
      <c r="QAX24" s="343"/>
      <c r="QAY24" s="343"/>
      <c r="QAZ24" s="343"/>
      <c r="QBA24" s="343"/>
      <c r="QBB24" s="343"/>
      <c r="QBC24" s="343"/>
      <c r="QBD24" s="343"/>
      <c r="QBE24" s="343"/>
      <c r="QBF24" s="343"/>
      <c r="QBG24" s="343"/>
      <c r="QBH24" s="343"/>
      <c r="QBI24" s="343"/>
      <c r="QBJ24" s="343"/>
      <c r="QBK24" s="343"/>
      <c r="QBL24" s="343"/>
      <c r="QBM24" s="343"/>
      <c r="QBN24" s="343"/>
      <c r="QBO24" s="343"/>
      <c r="QBP24" s="343"/>
      <c r="QBQ24" s="343"/>
      <c r="QBR24" s="343"/>
      <c r="QBS24" s="343"/>
      <c r="QBT24" s="343"/>
      <c r="QBU24" s="343"/>
      <c r="QBV24" s="343"/>
      <c r="QBW24" s="343"/>
      <c r="QBX24" s="343"/>
      <c r="QBY24" s="343"/>
      <c r="QBZ24" s="343"/>
      <c r="QCA24" s="343"/>
      <c r="QCB24" s="343"/>
      <c r="QCC24" s="343"/>
      <c r="QCD24" s="343"/>
      <c r="QCE24" s="343"/>
      <c r="QCF24" s="343"/>
      <c r="QCG24" s="343"/>
      <c r="QCH24" s="343"/>
      <c r="QCI24" s="343"/>
      <c r="QCJ24" s="343"/>
      <c r="QCK24" s="343"/>
      <c r="QCL24" s="343"/>
      <c r="QCM24" s="343"/>
      <c r="QCN24" s="343"/>
      <c r="QCO24" s="343"/>
      <c r="QCP24" s="343"/>
      <c r="QCQ24" s="343"/>
      <c r="QCR24" s="343"/>
      <c r="QCS24" s="343"/>
      <c r="QCT24" s="343"/>
      <c r="QCU24" s="343"/>
      <c r="QCV24" s="343"/>
      <c r="QCW24" s="343"/>
      <c r="QCX24" s="343"/>
      <c r="QCY24" s="343"/>
      <c r="QCZ24" s="343"/>
      <c r="QDA24" s="343"/>
      <c r="QDB24" s="343"/>
      <c r="QDC24" s="343"/>
      <c r="QDD24" s="343"/>
      <c r="QDE24" s="343"/>
      <c r="QDF24" s="343"/>
      <c r="QDG24" s="343"/>
      <c r="QDH24" s="343"/>
      <c r="QDI24" s="343"/>
      <c r="QDJ24" s="343"/>
      <c r="QDK24" s="343"/>
      <c r="QDL24" s="343"/>
      <c r="QDM24" s="343"/>
      <c r="QDN24" s="343"/>
      <c r="QDO24" s="343"/>
      <c r="QDP24" s="343"/>
      <c r="QDQ24" s="343"/>
      <c r="QDR24" s="343"/>
      <c r="QDS24" s="343"/>
      <c r="QDT24" s="343"/>
      <c r="QDU24" s="343"/>
      <c r="QDV24" s="343"/>
      <c r="QDW24" s="343"/>
      <c r="QDX24" s="343"/>
      <c r="QDY24" s="343"/>
      <c r="QDZ24" s="343"/>
      <c r="QEA24" s="343"/>
      <c r="QEB24" s="343"/>
      <c r="QEC24" s="343"/>
      <c r="QED24" s="343"/>
      <c r="QEE24" s="343"/>
      <c r="QEF24" s="343"/>
      <c r="QEG24" s="343"/>
      <c r="QEH24" s="343"/>
      <c r="QEI24" s="343"/>
      <c r="QEJ24" s="343"/>
      <c r="QEK24" s="343"/>
      <c r="QEL24" s="343"/>
      <c r="QEM24" s="343"/>
      <c r="QEN24" s="343"/>
      <c r="QEO24" s="343"/>
      <c r="QEP24" s="343"/>
      <c r="QEQ24" s="343"/>
      <c r="QER24" s="343"/>
      <c r="QES24" s="343"/>
      <c r="QET24" s="343"/>
      <c r="QEU24" s="343"/>
      <c r="QEV24" s="343"/>
      <c r="QEW24" s="343"/>
      <c r="QEX24" s="343"/>
      <c r="QEY24" s="343"/>
      <c r="QEZ24" s="343"/>
      <c r="QFA24" s="343"/>
      <c r="QFB24" s="343"/>
      <c r="QFC24" s="343"/>
      <c r="QFD24" s="343"/>
      <c r="QFE24" s="343"/>
      <c r="QFF24" s="343"/>
      <c r="QFG24" s="343"/>
      <c r="QFH24" s="343"/>
      <c r="QFI24" s="343"/>
      <c r="QFJ24" s="343"/>
      <c r="QFK24" s="343"/>
      <c r="QFL24" s="343"/>
      <c r="QFM24" s="343"/>
      <c r="QFN24" s="343"/>
      <c r="QFO24" s="343"/>
      <c r="QFP24" s="343"/>
      <c r="QFQ24" s="343"/>
      <c r="QFR24" s="343"/>
      <c r="QFS24" s="343"/>
      <c r="QFT24" s="343"/>
      <c r="QFU24" s="343"/>
      <c r="QFV24" s="343"/>
      <c r="QFW24" s="343"/>
      <c r="QFX24" s="343"/>
      <c r="QFY24" s="343"/>
      <c r="QFZ24" s="343"/>
      <c r="QGA24" s="343"/>
      <c r="QGB24" s="343"/>
      <c r="QGC24" s="343"/>
      <c r="QGD24" s="343"/>
      <c r="QGE24" s="343"/>
      <c r="QGF24" s="343"/>
      <c r="QGG24" s="343"/>
      <c r="QGH24" s="343"/>
      <c r="QGI24" s="343"/>
      <c r="QGJ24" s="343"/>
      <c r="QGK24" s="343"/>
      <c r="QGL24" s="343"/>
      <c r="QGM24" s="343"/>
      <c r="QGN24" s="343"/>
      <c r="QGO24" s="343"/>
      <c r="QGP24" s="343"/>
      <c r="QGQ24" s="343"/>
      <c r="QGR24" s="343"/>
      <c r="QGS24" s="343"/>
      <c r="QGT24" s="343"/>
      <c r="QGU24" s="343"/>
      <c r="QGV24" s="343"/>
      <c r="QGW24" s="343"/>
      <c r="QGX24" s="343"/>
      <c r="QGY24" s="343"/>
      <c r="QGZ24" s="343"/>
      <c r="QHA24" s="343"/>
      <c r="QHB24" s="343"/>
      <c r="QHC24" s="343"/>
      <c r="QHD24" s="343"/>
      <c r="QHE24" s="343"/>
      <c r="QHF24" s="343"/>
      <c r="QHG24" s="343"/>
      <c r="QHH24" s="343"/>
      <c r="QHI24" s="343"/>
      <c r="QHJ24" s="343"/>
      <c r="QHK24" s="343"/>
      <c r="QHL24" s="343"/>
      <c r="QHM24" s="343"/>
      <c r="QHN24" s="343"/>
      <c r="QHO24" s="343"/>
      <c r="QHP24" s="343"/>
      <c r="QHQ24" s="343"/>
      <c r="QHR24" s="343"/>
      <c r="QHS24" s="343"/>
      <c r="QHT24" s="343"/>
      <c r="QHU24" s="343"/>
      <c r="QHV24" s="343"/>
      <c r="QHW24" s="343"/>
      <c r="QHX24" s="343"/>
      <c r="QHY24" s="343"/>
      <c r="QHZ24" s="343"/>
      <c r="QIA24" s="343"/>
      <c r="QIB24" s="343"/>
      <c r="QIC24" s="343"/>
      <c r="QID24" s="343"/>
      <c r="QIE24" s="343"/>
      <c r="QIF24" s="343"/>
      <c r="QIG24" s="343"/>
      <c r="QIH24" s="343"/>
      <c r="QII24" s="343"/>
      <c r="QIJ24" s="343"/>
      <c r="QIK24" s="343"/>
      <c r="QIL24" s="343"/>
      <c r="QIM24" s="343"/>
      <c r="QIN24" s="343"/>
      <c r="QIO24" s="343"/>
      <c r="QIP24" s="343"/>
      <c r="QIQ24" s="343"/>
      <c r="QIR24" s="343"/>
      <c r="QIS24" s="343"/>
      <c r="QIT24" s="343"/>
      <c r="QIU24" s="343"/>
      <c r="QIV24" s="343"/>
      <c r="QIW24" s="343"/>
      <c r="QIX24" s="343"/>
      <c r="QIY24" s="343"/>
      <c r="QIZ24" s="343"/>
      <c r="QJA24" s="343"/>
      <c r="QJB24" s="343"/>
      <c r="QJC24" s="343"/>
      <c r="QJD24" s="343"/>
      <c r="QJE24" s="343"/>
      <c r="QJF24" s="343"/>
      <c r="QJG24" s="343"/>
      <c r="QJH24" s="343"/>
      <c r="QJI24" s="343"/>
      <c r="QJJ24" s="343"/>
      <c r="QJK24" s="343"/>
      <c r="QJL24" s="343"/>
      <c r="QJM24" s="343"/>
      <c r="QJN24" s="343"/>
      <c r="QJO24" s="343"/>
      <c r="QJP24" s="343"/>
      <c r="QJQ24" s="343"/>
      <c r="QJR24" s="343"/>
      <c r="QJS24" s="343"/>
      <c r="QJT24" s="343"/>
      <c r="QJU24" s="343"/>
      <c r="QJV24" s="343"/>
      <c r="QJW24" s="343"/>
      <c r="QJX24" s="343"/>
      <c r="QJY24" s="343"/>
      <c r="QJZ24" s="343"/>
      <c r="QKA24" s="343"/>
      <c r="QKB24" s="343"/>
      <c r="QKC24" s="343"/>
      <c r="QKD24" s="343"/>
      <c r="QKE24" s="343"/>
      <c r="QKF24" s="343"/>
      <c r="QKG24" s="343"/>
      <c r="QKH24" s="343"/>
      <c r="QKI24" s="343"/>
      <c r="QKJ24" s="343"/>
      <c r="QKK24" s="343"/>
      <c r="QKL24" s="343"/>
      <c r="QKM24" s="343"/>
      <c r="QKN24" s="343"/>
      <c r="QKO24" s="343"/>
      <c r="QKP24" s="343"/>
      <c r="QKQ24" s="343"/>
      <c r="QKR24" s="343"/>
      <c r="QKS24" s="343"/>
      <c r="QKT24" s="343"/>
      <c r="QKU24" s="343"/>
      <c r="QKV24" s="343"/>
      <c r="QKW24" s="343"/>
      <c r="QKX24" s="343"/>
      <c r="QKY24" s="343"/>
      <c r="QKZ24" s="343"/>
      <c r="QLA24" s="343"/>
      <c r="QLB24" s="343"/>
      <c r="QLC24" s="343"/>
      <c r="QLD24" s="343"/>
      <c r="QLE24" s="343"/>
      <c r="QLF24" s="343"/>
      <c r="QLG24" s="343"/>
      <c r="QLH24" s="343"/>
      <c r="QLI24" s="343"/>
      <c r="QLJ24" s="343"/>
      <c r="QLK24" s="343"/>
      <c r="QLL24" s="343"/>
      <c r="QLM24" s="343"/>
      <c r="QLN24" s="343"/>
      <c r="QLO24" s="343"/>
      <c r="QLP24" s="343"/>
      <c r="QLQ24" s="343"/>
      <c r="QLR24" s="343"/>
      <c r="QLS24" s="343"/>
      <c r="QLT24" s="343"/>
      <c r="QLU24" s="343"/>
      <c r="QLV24" s="343"/>
      <c r="QLW24" s="343"/>
      <c r="QLX24" s="343"/>
      <c r="QLY24" s="343"/>
      <c r="QLZ24" s="343"/>
      <c r="QMA24" s="343"/>
      <c r="QMB24" s="343"/>
      <c r="QMC24" s="343"/>
      <c r="QMD24" s="343"/>
      <c r="QME24" s="343"/>
      <c r="QMF24" s="343"/>
      <c r="QMG24" s="343"/>
      <c r="QMH24" s="343"/>
      <c r="QMI24" s="343"/>
      <c r="QMJ24" s="343"/>
      <c r="QMK24" s="343"/>
      <c r="QML24" s="343"/>
      <c r="QMM24" s="343"/>
      <c r="QMN24" s="343"/>
      <c r="QMO24" s="343"/>
      <c r="QMP24" s="343"/>
      <c r="QMQ24" s="343"/>
      <c r="QMR24" s="343"/>
      <c r="QMS24" s="343"/>
      <c r="QMT24" s="343"/>
      <c r="QMU24" s="343"/>
      <c r="QMV24" s="343"/>
      <c r="QMW24" s="343"/>
      <c r="QMX24" s="343"/>
      <c r="QMY24" s="343"/>
      <c r="QMZ24" s="343"/>
      <c r="QNA24" s="343"/>
      <c r="QNB24" s="343"/>
      <c r="QNC24" s="343"/>
      <c r="QND24" s="343"/>
      <c r="QNE24" s="343"/>
      <c r="QNF24" s="343"/>
      <c r="QNG24" s="343"/>
      <c r="QNH24" s="343"/>
      <c r="QNI24" s="343"/>
      <c r="QNJ24" s="343"/>
      <c r="QNK24" s="343"/>
      <c r="QNL24" s="343"/>
      <c r="QNM24" s="343"/>
      <c r="QNN24" s="343"/>
      <c r="QNO24" s="343"/>
      <c r="QNP24" s="343"/>
      <c r="QNQ24" s="343"/>
      <c r="QNR24" s="343"/>
      <c r="QNS24" s="343"/>
      <c r="QNT24" s="343"/>
      <c r="QNU24" s="343"/>
      <c r="QNV24" s="343"/>
      <c r="QNW24" s="343"/>
      <c r="QNX24" s="343"/>
      <c r="QNY24" s="343"/>
      <c r="QNZ24" s="343"/>
      <c r="QOA24" s="343"/>
      <c r="QOB24" s="343"/>
      <c r="QOC24" s="343"/>
      <c r="QOD24" s="343"/>
      <c r="QOE24" s="343"/>
      <c r="QOF24" s="343"/>
      <c r="QOG24" s="343"/>
      <c r="QOH24" s="343"/>
      <c r="QOI24" s="343"/>
      <c r="QOJ24" s="343"/>
      <c r="QOK24" s="343"/>
      <c r="QOL24" s="343"/>
      <c r="QOM24" s="343"/>
      <c r="QON24" s="343"/>
      <c r="QOO24" s="343"/>
      <c r="QOP24" s="343"/>
      <c r="QOQ24" s="343"/>
      <c r="QOR24" s="343"/>
      <c r="QOS24" s="343"/>
      <c r="QOT24" s="343"/>
      <c r="QOU24" s="343"/>
      <c r="QOV24" s="343"/>
      <c r="QOW24" s="343"/>
      <c r="QOX24" s="343"/>
      <c r="QOY24" s="343"/>
      <c r="QOZ24" s="343"/>
      <c r="QPA24" s="343"/>
      <c r="QPB24" s="343"/>
      <c r="QPC24" s="343"/>
      <c r="QPD24" s="343"/>
      <c r="QPE24" s="343"/>
      <c r="QPF24" s="343"/>
      <c r="QPG24" s="343"/>
      <c r="QPH24" s="343"/>
      <c r="QPI24" s="343"/>
      <c r="QPJ24" s="343"/>
      <c r="QPK24" s="343"/>
      <c r="QPL24" s="343"/>
      <c r="QPM24" s="343"/>
      <c r="QPN24" s="343"/>
      <c r="QPO24" s="343"/>
      <c r="QPP24" s="343"/>
      <c r="QPQ24" s="343"/>
      <c r="QPR24" s="343"/>
      <c r="QPS24" s="343"/>
      <c r="QPT24" s="343"/>
      <c r="QPU24" s="343"/>
      <c r="QPV24" s="343"/>
      <c r="QPW24" s="343"/>
      <c r="QPX24" s="343"/>
      <c r="QPY24" s="343"/>
      <c r="QPZ24" s="343"/>
      <c r="QQA24" s="343"/>
      <c r="QQB24" s="343"/>
      <c r="QQC24" s="343"/>
      <c r="QQD24" s="343"/>
      <c r="QQE24" s="343"/>
      <c r="QQF24" s="343"/>
      <c r="QQG24" s="343"/>
      <c r="QQH24" s="343"/>
      <c r="QQI24" s="343"/>
      <c r="QQJ24" s="343"/>
      <c r="QQK24" s="343"/>
      <c r="QQL24" s="343"/>
      <c r="QQM24" s="343"/>
      <c r="QQN24" s="343"/>
      <c r="QQO24" s="343"/>
      <c r="QQP24" s="343"/>
      <c r="QQQ24" s="343"/>
      <c r="QQR24" s="343"/>
      <c r="QQS24" s="343"/>
      <c r="QQT24" s="343"/>
      <c r="QQU24" s="343"/>
      <c r="QQV24" s="343"/>
      <c r="QQW24" s="343"/>
      <c r="QQX24" s="343"/>
      <c r="QQY24" s="343"/>
      <c r="QQZ24" s="343"/>
      <c r="QRA24" s="343"/>
      <c r="QRB24" s="343"/>
      <c r="QRC24" s="343"/>
      <c r="QRD24" s="343"/>
      <c r="QRE24" s="343"/>
      <c r="QRF24" s="343"/>
      <c r="QRG24" s="343"/>
      <c r="QRH24" s="343"/>
      <c r="QRI24" s="343"/>
      <c r="QRJ24" s="343"/>
      <c r="QRK24" s="343"/>
      <c r="QRL24" s="343"/>
      <c r="QRM24" s="343"/>
      <c r="QRN24" s="343"/>
      <c r="QRO24" s="343"/>
      <c r="QRP24" s="343"/>
      <c r="QRQ24" s="343"/>
      <c r="QRR24" s="343"/>
      <c r="QRS24" s="343"/>
      <c r="QRT24" s="343"/>
      <c r="QRU24" s="343"/>
      <c r="QRV24" s="343"/>
      <c r="QRW24" s="343"/>
      <c r="QRX24" s="343"/>
      <c r="QRY24" s="343"/>
      <c r="QRZ24" s="343"/>
      <c r="QSA24" s="343"/>
      <c r="QSB24" s="343"/>
      <c r="QSC24" s="343"/>
      <c r="QSD24" s="343"/>
      <c r="QSE24" s="343"/>
      <c r="QSF24" s="343"/>
      <c r="QSG24" s="343"/>
      <c r="QSH24" s="343"/>
      <c r="QSI24" s="343"/>
      <c r="QSJ24" s="343"/>
      <c r="QSK24" s="343"/>
      <c r="QSL24" s="343"/>
      <c r="QSM24" s="343"/>
      <c r="QSN24" s="343"/>
      <c r="QSO24" s="343"/>
      <c r="QSP24" s="343"/>
      <c r="QSQ24" s="343"/>
      <c r="QSR24" s="343"/>
      <c r="QSS24" s="343"/>
      <c r="QST24" s="343"/>
      <c r="QSU24" s="343"/>
      <c r="QSV24" s="343"/>
      <c r="QSW24" s="343"/>
      <c r="QSX24" s="343"/>
      <c r="QSY24" s="343"/>
      <c r="QSZ24" s="343"/>
      <c r="QTA24" s="343"/>
      <c r="QTB24" s="343"/>
      <c r="QTC24" s="343"/>
      <c r="QTD24" s="343"/>
      <c r="QTE24" s="343"/>
      <c r="QTF24" s="343"/>
      <c r="QTG24" s="343"/>
      <c r="QTH24" s="343"/>
      <c r="QTI24" s="343"/>
      <c r="QTJ24" s="343"/>
      <c r="QTK24" s="343"/>
      <c r="QTL24" s="343"/>
      <c r="QTM24" s="343"/>
      <c r="QTN24" s="343"/>
      <c r="QTO24" s="343"/>
      <c r="QTP24" s="343"/>
      <c r="QTQ24" s="343"/>
      <c r="QTR24" s="343"/>
      <c r="QTS24" s="343"/>
      <c r="QTT24" s="343"/>
      <c r="QTU24" s="343"/>
      <c r="QTV24" s="343"/>
      <c r="QTW24" s="343"/>
      <c r="QTX24" s="343"/>
      <c r="QTY24" s="343"/>
      <c r="QTZ24" s="343"/>
      <c r="QUA24" s="343"/>
      <c r="QUB24" s="343"/>
      <c r="QUC24" s="343"/>
      <c r="QUD24" s="343"/>
      <c r="QUE24" s="343"/>
      <c r="QUF24" s="343"/>
      <c r="QUG24" s="343"/>
      <c r="QUH24" s="343"/>
      <c r="QUI24" s="343"/>
      <c r="QUJ24" s="343"/>
      <c r="QUK24" s="343"/>
      <c r="QUL24" s="343"/>
      <c r="QUM24" s="343"/>
      <c r="QUN24" s="343"/>
      <c r="QUO24" s="343"/>
      <c r="QUP24" s="343"/>
      <c r="QUQ24" s="343"/>
      <c r="QUR24" s="343"/>
      <c r="QUS24" s="343"/>
      <c r="QUT24" s="343"/>
      <c r="QUU24" s="343"/>
      <c r="QUV24" s="343"/>
      <c r="QUW24" s="343"/>
      <c r="QUX24" s="343"/>
      <c r="QUY24" s="343"/>
      <c r="QUZ24" s="343"/>
      <c r="QVA24" s="343"/>
      <c r="QVB24" s="343"/>
      <c r="QVC24" s="343"/>
      <c r="QVD24" s="343"/>
      <c r="QVE24" s="343"/>
      <c r="QVF24" s="343"/>
      <c r="QVG24" s="343"/>
      <c r="QVH24" s="343"/>
      <c r="QVI24" s="343"/>
      <c r="QVJ24" s="343"/>
      <c r="QVK24" s="343"/>
      <c r="QVL24" s="343"/>
      <c r="QVM24" s="343"/>
      <c r="QVN24" s="343"/>
      <c r="QVO24" s="343"/>
      <c r="QVP24" s="343"/>
      <c r="QVQ24" s="343"/>
      <c r="QVR24" s="343"/>
      <c r="QVS24" s="343"/>
      <c r="QVT24" s="343"/>
      <c r="QVU24" s="343"/>
      <c r="QVV24" s="343"/>
      <c r="QVW24" s="343"/>
      <c r="QVX24" s="343"/>
      <c r="QVY24" s="343"/>
      <c r="QVZ24" s="343"/>
      <c r="QWA24" s="343"/>
      <c r="QWB24" s="343"/>
      <c r="QWC24" s="343"/>
      <c r="QWD24" s="343"/>
      <c r="QWE24" s="343"/>
      <c r="QWF24" s="343"/>
      <c r="QWG24" s="343"/>
      <c r="QWH24" s="343"/>
      <c r="QWI24" s="343"/>
      <c r="QWJ24" s="343"/>
      <c r="QWK24" s="343"/>
      <c r="QWL24" s="343"/>
      <c r="QWM24" s="343"/>
      <c r="QWN24" s="343"/>
      <c r="QWO24" s="343"/>
      <c r="QWP24" s="343"/>
      <c r="QWQ24" s="343"/>
      <c r="QWR24" s="343"/>
      <c r="QWS24" s="343"/>
      <c r="QWT24" s="343"/>
      <c r="QWU24" s="343"/>
      <c r="QWV24" s="343"/>
      <c r="QWW24" s="343"/>
      <c r="QWX24" s="343"/>
      <c r="QWY24" s="343"/>
      <c r="QWZ24" s="343"/>
      <c r="QXA24" s="343"/>
      <c r="QXB24" s="343"/>
      <c r="QXC24" s="343"/>
      <c r="QXD24" s="343"/>
      <c r="QXE24" s="343"/>
      <c r="QXF24" s="343"/>
      <c r="QXG24" s="343"/>
      <c r="QXH24" s="343"/>
      <c r="QXI24" s="343"/>
      <c r="QXJ24" s="343"/>
      <c r="QXK24" s="343"/>
      <c r="QXL24" s="343"/>
      <c r="QXM24" s="343"/>
      <c r="QXN24" s="343"/>
      <c r="QXO24" s="343"/>
      <c r="QXP24" s="343"/>
      <c r="QXQ24" s="343"/>
      <c r="QXR24" s="343"/>
      <c r="QXS24" s="343"/>
      <c r="QXT24" s="343"/>
      <c r="QXU24" s="343"/>
      <c r="QXV24" s="343"/>
      <c r="QXW24" s="343"/>
      <c r="QXX24" s="343"/>
      <c r="QXY24" s="343"/>
      <c r="QXZ24" s="343"/>
      <c r="QYA24" s="343"/>
      <c r="QYB24" s="343"/>
      <c r="QYC24" s="343"/>
      <c r="QYD24" s="343"/>
      <c r="QYE24" s="343"/>
      <c r="QYF24" s="343"/>
      <c r="QYG24" s="343"/>
      <c r="QYH24" s="343"/>
      <c r="QYI24" s="343"/>
      <c r="QYJ24" s="343"/>
      <c r="QYK24" s="343"/>
      <c r="QYL24" s="343"/>
      <c r="QYM24" s="343"/>
      <c r="QYN24" s="343"/>
      <c r="QYO24" s="343"/>
      <c r="QYP24" s="343"/>
      <c r="QYQ24" s="343"/>
      <c r="QYR24" s="343"/>
      <c r="QYS24" s="343"/>
      <c r="QYT24" s="343"/>
      <c r="QYU24" s="343"/>
      <c r="QYV24" s="343"/>
      <c r="QYW24" s="343"/>
      <c r="QYX24" s="343"/>
      <c r="QYY24" s="343"/>
      <c r="QYZ24" s="343"/>
      <c r="QZA24" s="343"/>
      <c r="QZB24" s="343"/>
      <c r="QZC24" s="343"/>
      <c r="QZD24" s="343"/>
      <c r="QZE24" s="343"/>
      <c r="QZF24" s="343"/>
      <c r="QZG24" s="343"/>
      <c r="QZH24" s="343"/>
      <c r="QZI24" s="343"/>
      <c r="QZJ24" s="343"/>
      <c r="QZK24" s="343"/>
      <c r="QZL24" s="343"/>
      <c r="QZM24" s="343"/>
      <c r="QZN24" s="343"/>
      <c r="QZO24" s="343"/>
      <c r="QZP24" s="343"/>
      <c r="QZQ24" s="343"/>
      <c r="QZR24" s="343"/>
      <c r="QZS24" s="343"/>
      <c r="QZT24" s="343"/>
      <c r="QZU24" s="343"/>
      <c r="QZV24" s="343"/>
      <c r="QZW24" s="343"/>
      <c r="QZX24" s="343"/>
      <c r="QZY24" s="343"/>
      <c r="QZZ24" s="343"/>
      <c r="RAA24" s="343"/>
      <c r="RAB24" s="343"/>
      <c r="RAC24" s="343"/>
      <c r="RAD24" s="343"/>
      <c r="RAE24" s="343"/>
      <c r="RAF24" s="343"/>
      <c r="RAG24" s="343"/>
      <c r="RAH24" s="343"/>
      <c r="RAI24" s="343"/>
      <c r="RAJ24" s="343"/>
      <c r="RAK24" s="343"/>
      <c r="RAL24" s="343"/>
      <c r="RAM24" s="343"/>
      <c r="RAN24" s="343"/>
      <c r="RAO24" s="343"/>
      <c r="RAP24" s="343"/>
      <c r="RAQ24" s="343"/>
      <c r="RAR24" s="343"/>
      <c r="RAS24" s="343"/>
      <c r="RAT24" s="343"/>
      <c r="RAU24" s="343"/>
      <c r="RAV24" s="343"/>
      <c r="RAW24" s="343"/>
      <c r="RAX24" s="343"/>
      <c r="RAY24" s="343"/>
      <c r="RAZ24" s="343"/>
      <c r="RBA24" s="343"/>
      <c r="RBB24" s="343"/>
      <c r="RBC24" s="343"/>
      <c r="RBD24" s="343"/>
      <c r="RBE24" s="343"/>
      <c r="RBF24" s="343"/>
      <c r="RBG24" s="343"/>
      <c r="RBH24" s="343"/>
      <c r="RBI24" s="343"/>
      <c r="RBJ24" s="343"/>
      <c r="RBK24" s="343"/>
      <c r="RBL24" s="343"/>
      <c r="RBM24" s="343"/>
      <c r="RBN24" s="343"/>
      <c r="RBO24" s="343"/>
      <c r="RBP24" s="343"/>
      <c r="RBQ24" s="343"/>
      <c r="RBR24" s="343"/>
      <c r="RBS24" s="343"/>
      <c r="RBT24" s="343"/>
      <c r="RBU24" s="343"/>
      <c r="RBV24" s="343"/>
      <c r="RBW24" s="343"/>
      <c r="RBX24" s="343"/>
      <c r="RBY24" s="343"/>
      <c r="RBZ24" s="343"/>
      <c r="RCA24" s="343"/>
      <c r="RCB24" s="343"/>
      <c r="RCC24" s="343"/>
      <c r="RCD24" s="343"/>
      <c r="RCE24" s="343"/>
      <c r="RCF24" s="343"/>
      <c r="RCG24" s="343"/>
      <c r="RCH24" s="343"/>
      <c r="RCI24" s="343"/>
      <c r="RCJ24" s="343"/>
      <c r="RCK24" s="343"/>
      <c r="RCL24" s="343"/>
      <c r="RCM24" s="343"/>
      <c r="RCN24" s="343"/>
      <c r="RCO24" s="343"/>
      <c r="RCP24" s="343"/>
      <c r="RCQ24" s="343"/>
      <c r="RCR24" s="343"/>
      <c r="RCS24" s="343"/>
      <c r="RCT24" s="343"/>
      <c r="RCU24" s="343"/>
      <c r="RCV24" s="343"/>
      <c r="RCW24" s="343"/>
      <c r="RCX24" s="343"/>
      <c r="RCY24" s="343"/>
      <c r="RCZ24" s="343"/>
      <c r="RDA24" s="343"/>
      <c r="RDB24" s="343"/>
      <c r="RDC24" s="343"/>
      <c r="RDD24" s="343"/>
      <c r="RDE24" s="343"/>
      <c r="RDF24" s="343"/>
      <c r="RDG24" s="343"/>
      <c r="RDH24" s="343"/>
      <c r="RDI24" s="343"/>
      <c r="RDJ24" s="343"/>
      <c r="RDK24" s="343"/>
      <c r="RDL24" s="343"/>
      <c r="RDM24" s="343"/>
      <c r="RDN24" s="343"/>
      <c r="RDO24" s="343"/>
      <c r="RDP24" s="343"/>
      <c r="RDQ24" s="343"/>
      <c r="RDR24" s="343"/>
      <c r="RDS24" s="343"/>
      <c r="RDT24" s="343"/>
      <c r="RDU24" s="343"/>
      <c r="RDV24" s="343"/>
      <c r="RDW24" s="343"/>
      <c r="RDX24" s="343"/>
      <c r="RDY24" s="343"/>
      <c r="RDZ24" s="343"/>
      <c r="REA24" s="343"/>
      <c r="REB24" s="343"/>
      <c r="REC24" s="343"/>
      <c r="RED24" s="343"/>
      <c r="REE24" s="343"/>
      <c r="REF24" s="343"/>
      <c r="REG24" s="343"/>
      <c r="REH24" s="343"/>
      <c r="REI24" s="343"/>
      <c r="REJ24" s="343"/>
      <c r="REK24" s="343"/>
      <c r="REL24" s="343"/>
      <c r="REM24" s="343"/>
      <c r="REN24" s="343"/>
      <c r="REO24" s="343"/>
      <c r="REP24" s="343"/>
      <c r="REQ24" s="343"/>
      <c r="RER24" s="343"/>
      <c r="RES24" s="343"/>
      <c r="RET24" s="343"/>
      <c r="REU24" s="343"/>
      <c r="REV24" s="343"/>
      <c r="REW24" s="343"/>
      <c r="REX24" s="343"/>
      <c r="REY24" s="343"/>
      <c r="REZ24" s="343"/>
      <c r="RFA24" s="343"/>
      <c r="RFB24" s="343"/>
      <c r="RFC24" s="343"/>
      <c r="RFD24" s="343"/>
      <c r="RFE24" s="343"/>
      <c r="RFF24" s="343"/>
      <c r="RFG24" s="343"/>
      <c r="RFH24" s="343"/>
      <c r="RFI24" s="343"/>
      <c r="RFJ24" s="343"/>
      <c r="RFK24" s="343"/>
      <c r="RFL24" s="343"/>
      <c r="RFM24" s="343"/>
      <c r="RFN24" s="343"/>
      <c r="RFO24" s="343"/>
      <c r="RFP24" s="343"/>
      <c r="RFQ24" s="343"/>
      <c r="RFR24" s="343"/>
      <c r="RFS24" s="343"/>
      <c r="RFT24" s="343"/>
      <c r="RFU24" s="343"/>
      <c r="RFV24" s="343"/>
      <c r="RFW24" s="343"/>
      <c r="RFX24" s="343"/>
      <c r="RFY24" s="343"/>
      <c r="RFZ24" s="343"/>
      <c r="RGA24" s="343"/>
      <c r="RGB24" s="343"/>
      <c r="RGC24" s="343"/>
      <c r="RGD24" s="343"/>
      <c r="RGE24" s="343"/>
      <c r="RGF24" s="343"/>
      <c r="RGG24" s="343"/>
      <c r="RGH24" s="343"/>
      <c r="RGI24" s="343"/>
      <c r="RGJ24" s="343"/>
      <c r="RGK24" s="343"/>
      <c r="RGL24" s="343"/>
      <c r="RGM24" s="343"/>
      <c r="RGN24" s="343"/>
      <c r="RGO24" s="343"/>
      <c r="RGP24" s="343"/>
      <c r="RGQ24" s="343"/>
      <c r="RGR24" s="343"/>
      <c r="RGS24" s="343"/>
      <c r="RGT24" s="343"/>
      <c r="RGU24" s="343"/>
      <c r="RGV24" s="343"/>
      <c r="RGW24" s="343"/>
      <c r="RGX24" s="343"/>
      <c r="RGY24" s="343"/>
      <c r="RGZ24" s="343"/>
      <c r="RHA24" s="343"/>
      <c r="RHB24" s="343"/>
      <c r="RHC24" s="343"/>
      <c r="RHD24" s="343"/>
      <c r="RHE24" s="343"/>
      <c r="RHF24" s="343"/>
      <c r="RHG24" s="343"/>
      <c r="RHH24" s="343"/>
      <c r="RHI24" s="343"/>
      <c r="RHJ24" s="343"/>
      <c r="RHK24" s="343"/>
      <c r="RHL24" s="343"/>
      <c r="RHM24" s="343"/>
      <c r="RHN24" s="343"/>
      <c r="RHO24" s="343"/>
      <c r="RHP24" s="343"/>
      <c r="RHQ24" s="343"/>
      <c r="RHR24" s="343"/>
      <c r="RHS24" s="343"/>
      <c r="RHT24" s="343"/>
      <c r="RHU24" s="343"/>
      <c r="RHV24" s="343"/>
      <c r="RHW24" s="343"/>
      <c r="RHX24" s="343"/>
      <c r="RHY24" s="343"/>
      <c r="RHZ24" s="343"/>
      <c r="RIA24" s="343"/>
      <c r="RIB24" s="343"/>
      <c r="RIC24" s="343"/>
      <c r="RID24" s="343"/>
      <c r="RIE24" s="343"/>
      <c r="RIF24" s="343"/>
      <c r="RIG24" s="343"/>
      <c r="RIH24" s="343"/>
      <c r="RII24" s="343"/>
      <c r="RIJ24" s="343"/>
      <c r="RIK24" s="343"/>
      <c r="RIL24" s="343"/>
      <c r="RIM24" s="343"/>
      <c r="RIN24" s="343"/>
      <c r="RIO24" s="343"/>
      <c r="RIP24" s="343"/>
      <c r="RIQ24" s="343"/>
      <c r="RIR24" s="343"/>
      <c r="RIS24" s="343"/>
      <c r="RIT24" s="343"/>
      <c r="RIU24" s="343"/>
      <c r="RIV24" s="343"/>
      <c r="RIW24" s="343"/>
      <c r="RIX24" s="343"/>
      <c r="RIY24" s="343"/>
      <c r="RIZ24" s="343"/>
      <c r="RJA24" s="343"/>
      <c r="RJB24" s="343"/>
      <c r="RJC24" s="343"/>
      <c r="RJD24" s="343"/>
      <c r="RJE24" s="343"/>
      <c r="RJF24" s="343"/>
      <c r="RJG24" s="343"/>
      <c r="RJH24" s="343"/>
      <c r="RJI24" s="343"/>
      <c r="RJJ24" s="343"/>
      <c r="RJK24" s="343"/>
      <c r="RJL24" s="343"/>
      <c r="RJM24" s="343"/>
      <c r="RJN24" s="343"/>
      <c r="RJO24" s="343"/>
      <c r="RJP24" s="343"/>
      <c r="RJQ24" s="343"/>
      <c r="RJR24" s="343"/>
      <c r="RJS24" s="343"/>
      <c r="RJT24" s="343"/>
      <c r="RJU24" s="343"/>
      <c r="RJV24" s="343"/>
      <c r="RJW24" s="343"/>
      <c r="RJX24" s="343"/>
      <c r="RJY24" s="343"/>
      <c r="RJZ24" s="343"/>
      <c r="RKA24" s="343"/>
      <c r="RKB24" s="343"/>
      <c r="RKC24" s="343"/>
      <c r="RKD24" s="343"/>
      <c r="RKE24" s="343"/>
      <c r="RKF24" s="343"/>
      <c r="RKG24" s="343"/>
      <c r="RKH24" s="343"/>
      <c r="RKI24" s="343"/>
      <c r="RKJ24" s="343"/>
      <c r="RKK24" s="343"/>
      <c r="RKL24" s="343"/>
      <c r="RKM24" s="343"/>
      <c r="RKN24" s="343"/>
      <c r="RKO24" s="343"/>
      <c r="RKP24" s="343"/>
      <c r="RKQ24" s="343"/>
      <c r="RKR24" s="343"/>
      <c r="RKS24" s="343"/>
      <c r="RKT24" s="343"/>
      <c r="RKU24" s="343"/>
      <c r="RKV24" s="343"/>
      <c r="RKW24" s="343"/>
      <c r="RKX24" s="343"/>
      <c r="RKY24" s="343"/>
      <c r="RKZ24" s="343"/>
      <c r="RLA24" s="343"/>
      <c r="RLB24" s="343"/>
      <c r="RLC24" s="343"/>
      <c r="RLD24" s="343"/>
      <c r="RLE24" s="343"/>
      <c r="RLF24" s="343"/>
      <c r="RLG24" s="343"/>
      <c r="RLH24" s="343"/>
      <c r="RLI24" s="343"/>
      <c r="RLJ24" s="343"/>
      <c r="RLK24" s="343"/>
      <c r="RLL24" s="343"/>
      <c r="RLM24" s="343"/>
      <c r="RLN24" s="343"/>
      <c r="RLO24" s="343"/>
      <c r="RLP24" s="343"/>
      <c r="RLQ24" s="343"/>
      <c r="RLR24" s="343"/>
      <c r="RLS24" s="343"/>
      <c r="RLT24" s="343"/>
      <c r="RLU24" s="343"/>
      <c r="RLV24" s="343"/>
      <c r="RLW24" s="343"/>
      <c r="RLX24" s="343"/>
      <c r="RLY24" s="343"/>
      <c r="RLZ24" s="343"/>
      <c r="RMA24" s="343"/>
      <c r="RMB24" s="343"/>
      <c r="RMC24" s="343"/>
      <c r="RMD24" s="343"/>
      <c r="RME24" s="343"/>
      <c r="RMF24" s="343"/>
      <c r="RMG24" s="343"/>
      <c r="RMH24" s="343"/>
      <c r="RMI24" s="343"/>
      <c r="RMJ24" s="343"/>
      <c r="RMK24" s="343"/>
      <c r="RML24" s="343"/>
      <c r="RMM24" s="343"/>
      <c r="RMN24" s="343"/>
      <c r="RMO24" s="343"/>
      <c r="RMP24" s="343"/>
      <c r="RMQ24" s="343"/>
      <c r="RMR24" s="343"/>
      <c r="RMS24" s="343"/>
      <c r="RMT24" s="343"/>
      <c r="RMU24" s="343"/>
      <c r="RMV24" s="343"/>
      <c r="RMW24" s="343"/>
      <c r="RMX24" s="343"/>
      <c r="RMY24" s="343"/>
      <c r="RMZ24" s="343"/>
      <c r="RNA24" s="343"/>
      <c r="RNB24" s="343"/>
      <c r="RNC24" s="343"/>
      <c r="RND24" s="343"/>
      <c r="RNE24" s="343"/>
      <c r="RNF24" s="343"/>
      <c r="RNG24" s="343"/>
      <c r="RNH24" s="343"/>
      <c r="RNI24" s="343"/>
      <c r="RNJ24" s="343"/>
      <c r="RNK24" s="343"/>
      <c r="RNL24" s="343"/>
      <c r="RNM24" s="343"/>
      <c r="RNN24" s="343"/>
      <c r="RNO24" s="343"/>
      <c r="RNP24" s="343"/>
      <c r="RNQ24" s="343"/>
      <c r="RNR24" s="343"/>
      <c r="RNS24" s="343"/>
      <c r="RNT24" s="343"/>
      <c r="RNU24" s="343"/>
      <c r="RNV24" s="343"/>
      <c r="RNW24" s="343"/>
      <c r="RNX24" s="343"/>
      <c r="RNY24" s="343"/>
      <c r="RNZ24" s="343"/>
      <c r="ROA24" s="343"/>
      <c r="ROB24" s="343"/>
      <c r="ROC24" s="343"/>
      <c r="ROD24" s="343"/>
      <c r="ROE24" s="343"/>
      <c r="ROF24" s="343"/>
      <c r="ROG24" s="343"/>
      <c r="ROH24" s="343"/>
      <c r="ROI24" s="343"/>
      <c r="ROJ24" s="343"/>
      <c r="ROK24" s="343"/>
      <c r="ROL24" s="343"/>
      <c r="ROM24" s="343"/>
      <c r="RON24" s="343"/>
      <c r="ROO24" s="343"/>
      <c r="ROP24" s="343"/>
      <c r="ROQ24" s="343"/>
      <c r="ROR24" s="343"/>
      <c r="ROS24" s="343"/>
      <c r="ROT24" s="343"/>
      <c r="ROU24" s="343"/>
      <c r="ROV24" s="343"/>
      <c r="ROW24" s="343"/>
      <c r="ROX24" s="343"/>
      <c r="ROY24" s="343"/>
      <c r="ROZ24" s="343"/>
      <c r="RPA24" s="343"/>
      <c r="RPB24" s="343"/>
      <c r="RPC24" s="343"/>
      <c r="RPD24" s="343"/>
      <c r="RPE24" s="343"/>
      <c r="RPF24" s="343"/>
      <c r="RPG24" s="343"/>
      <c r="RPH24" s="343"/>
      <c r="RPI24" s="343"/>
      <c r="RPJ24" s="343"/>
      <c r="RPK24" s="343"/>
      <c r="RPL24" s="343"/>
      <c r="RPM24" s="343"/>
      <c r="RPN24" s="343"/>
      <c r="RPO24" s="343"/>
      <c r="RPP24" s="343"/>
      <c r="RPQ24" s="343"/>
      <c r="RPR24" s="343"/>
      <c r="RPS24" s="343"/>
      <c r="RPT24" s="343"/>
      <c r="RPU24" s="343"/>
      <c r="RPV24" s="343"/>
      <c r="RPW24" s="343"/>
      <c r="RPX24" s="343"/>
      <c r="RPY24" s="343"/>
      <c r="RPZ24" s="343"/>
      <c r="RQA24" s="343"/>
      <c r="RQB24" s="343"/>
      <c r="RQC24" s="343"/>
      <c r="RQD24" s="343"/>
      <c r="RQE24" s="343"/>
      <c r="RQF24" s="343"/>
      <c r="RQG24" s="343"/>
      <c r="RQH24" s="343"/>
      <c r="RQI24" s="343"/>
      <c r="RQJ24" s="343"/>
      <c r="RQK24" s="343"/>
      <c r="RQL24" s="343"/>
      <c r="RQM24" s="343"/>
      <c r="RQN24" s="343"/>
      <c r="RQO24" s="343"/>
      <c r="RQP24" s="343"/>
      <c r="RQQ24" s="343"/>
      <c r="RQR24" s="343"/>
      <c r="RQS24" s="343"/>
      <c r="RQT24" s="343"/>
      <c r="RQU24" s="343"/>
      <c r="RQV24" s="343"/>
      <c r="RQW24" s="343"/>
      <c r="RQX24" s="343"/>
      <c r="RQY24" s="343"/>
      <c r="RQZ24" s="343"/>
      <c r="RRA24" s="343"/>
      <c r="RRB24" s="343"/>
      <c r="RRC24" s="343"/>
      <c r="RRD24" s="343"/>
      <c r="RRE24" s="343"/>
      <c r="RRF24" s="343"/>
      <c r="RRG24" s="343"/>
      <c r="RRH24" s="343"/>
      <c r="RRI24" s="343"/>
      <c r="RRJ24" s="343"/>
      <c r="RRK24" s="343"/>
      <c r="RRL24" s="343"/>
      <c r="RRM24" s="343"/>
      <c r="RRN24" s="343"/>
      <c r="RRO24" s="343"/>
      <c r="RRP24" s="343"/>
      <c r="RRQ24" s="343"/>
      <c r="RRR24" s="343"/>
      <c r="RRS24" s="343"/>
      <c r="RRT24" s="343"/>
      <c r="RRU24" s="343"/>
      <c r="RRV24" s="343"/>
      <c r="RRW24" s="343"/>
      <c r="RRX24" s="343"/>
      <c r="RRY24" s="343"/>
      <c r="RRZ24" s="343"/>
      <c r="RSA24" s="343"/>
      <c r="RSB24" s="343"/>
      <c r="RSC24" s="343"/>
      <c r="RSD24" s="343"/>
      <c r="RSE24" s="343"/>
      <c r="RSF24" s="343"/>
      <c r="RSG24" s="343"/>
      <c r="RSH24" s="343"/>
      <c r="RSI24" s="343"/>
      <c r="RSJ24" s="343"/>
      <c r="RSK24" s="343"/>
      <c r="RSL24" s="343"/>
      <c r="RSM24" s="343"/>
      <c r="RSN24" s="343"/>
      <c r="RSO24" s="343"/>
      <c r="RSP24" s="343"/>
      <c r="RSQ24" s="343"/>
      <c r="RSR24" s="343"/>
      <c r="RSS24" s="343"/>
      <c r="RST24" s="343"/>
      <c r="RSU24" s="343"/>
      <c r="RSV24" s="343"/>
      <c r="RSW24" s="343"/>
      <c r="RSX24" s="343"/>
      <c r="RSY24" s="343"/>
      <c r="RSZ24" s="343"/>
      <c r="RTA24" s="343"/>
      <c r="RTB24" s="343"/>
      <c r="RTC24" s="343"/>
      <c r="RTD24" s="343"/>
      <c r="RTE24" s="343"/>
      <c r="RTF24" s="343"/>
      <c r="RTG24" s="343"/>
      <c r="RTH24" s="343"/>
      <c r="RTI24" s="343"/>
      <c r="RTJ24" s="343"/>
      <c r="RTK24" s="343"/>
      <c r="RTL24" s="343"/>
      <c r="RTM24" s="343"/>
      <c r="RTN24" s="343"/>
      <c r="RTO24" s="343"/>
      <c r="RTP24" s="343"/>
      <c r="RTQ24" s="343"/>
      <c r="RTR24" s="343"/>
      <c r="RTS24" s="343"/>
      <c r="RTT24" s="343"/>
      <c r="RTU24" s="343"/>
      <c r="RTV24" s="343"/>
      <c r="RTW24" s="343"/>
      <c r="RTX24" s="343"/>
      <c r="RTY24" s="343"/>
      <c r="RTZ24" s="343"/>
      <c r="RUA24" s="343"/>
      <c r="RUB24" s="343"/>
      <c r="RUC24" s="343"/>
      <c r="RUD24" s="343"/>
      <c r="RUE24" s="343"/>
      <c r="RUF24" s="343"/>
      <c r="RUG24" s="343"/>
      <c r="RUH24" s="343"/>
      <c r="RUI24" s="343"/>
      <c r="RUJ24" s="343"/>
      <c r="RUK24" s="343"/>
      <c r="RUL24" s="343"/>
      <c r="RUM24" s="343"/>
      <c r="RUN24" s="343"/>
      <c r="RUO24" s="343"/>
      <c r="RUP24" s="343"/>
      <c r="RUQ24" s="343"/>
      <c r="RUR24" s="343"/>
      <c r="RUS24" s="343"/>
      <c r="RUT24" s="343"/>
      <c r="RUU24" s="343"/>
      <c r="RUV24" s="343"/>
      <c r="RUW24" s="343"/>
      <c r="RUX24" s="343"/>
      <c r="RUY24" s="343"/>
      <c r="RUZ24" s="343"/>
      <c r="RVA24" s="343"/>
      <c r="RVB24" s="343"/>
      <c r="RVC24" s="343"/>
      <c r="RVD24" s="343"/>
      <c r="RVE24" s="343"/>
      <c r="RVF24" s="343"/>
      <c r="RVG24" s="343"/>
      <c r="RVH24" s="343"/>
      <c r="RVI24" s="343"/>
      <c r="RVJ24" s="343"/>
      <c r="RVK24" s="343"/>
      <c r="RVL24" s="343"/>
      <c r="RVM24" s="343"/>
      <c r="RVN24" s="343"/>
      <c r="RVO24" s="343"/>
      <c r="RVP24" s="343"/>
      <c r="RVQ24" s="343"/>
      <c r="RVR24" s="343"/>
      <c r="RVS24" s="343"/>
      <c r="RVT24" s="343"/>
      <c r="RVU24" s="343"/>
      <c r="RVV24" s="343"/>
      <c r="RVW24" s="343"/>
      <c r="RVX24" s="343"/>
      <c r="RVY24" s="343"/>
      <c r="RVZ24" s="343"/>
      <c r="RWA24" s="343"/>
      <c r="RWB24" s="343"/>
      <c r="RWC24" s="343"/>
      <c r="RWD24" s="343"/>
      <c r="RWE24" s="343"/>
      <c r="RWF24" s="343"/>
      <c r="RWG24" s="343"/>
      <c r="RWH24" s="343"/>
      <c r="RWI24" s="343"/>
      <c r="RWJ24" s="343"/>
      <c r="RWK24" s="343"/>
      <c r="RWL24" s="343"/>
      <c r="RWM24" s="343"/>
      <c r="RWN24" s="343"/>
      <c r="RWO24" s="343"/>
      <c r="RWP24" s="343"/>
      <c r="RWQ24" s="343"/>
      <c r="RWR24" s="343"/>
      <c r="RWS24" s="343"/>
      <c r="RWT24" s="343"/>
      <c r="RWU24" s="343"/>
      <c r="RWV24" s="343"/>
      <c r="RWW24" s="343"/>
      <c r="RWX24" s="343"/>
      <c r="RWY24" s="343"/>
      <c r="RWZ24" s="343"/>
      <c r="RXA24" s="343"/>
      <c r="RXB24" s="343"/>
      <c r="RXC24" s="343"/>
      <c r="RXD24" s="343"/>
      <c r="RXE24" s="343"/>
      <c r="RXF24" s="343"/>
      <c r="RXG24" s="343"/>
      <c r="RXH24" s="343"/>
      <c r="RXI24" s="343"/>
      <c r="RXJ24" s="343"/>
      <c r="RXK24" s="343"/>
      <c r="RXL24" s="343"/>
      <c r="RXM24" s="343"/>
      <c r="RXN24" s="343"/>
      <c r="RXO24" s="343"/>
      <c r="RXP24" s="343"/>
      <c r="RXQ24" s="343"/>
      <c r="RXR24" s="343"/>
      <c r="RXS24" s="343"/>
      <c r="RXT24" s="343"/>
      <c r="RXU24" s="343"/>
      <c r="RXV24" s="343"/>
      <c r="RXW24" s="343"/>
      <c r="RXX24" s="343"/>
      <c r="RXY24" s="343"/>
      <c r="RXZ24" s="343"/>
      <c r="RYA24" s="343"/>
      <c r="RYB24" s="343"/>
      <c r="RYC24" s="343"/>
      <c r="RYD24" s="343"/>
      <c r="RYE24" s="343"/>
      <c r="RYF24" s="343"/>
      <c r="RYG24" s="343"/>
      <c r="RYH24" s="343"/>
      <c r="RYI24" s="343"/>
      <c r="RYJ24" s="343"/>
      <c r="RYK24" s="343"/>
      <c r="RYL24" s="343"/>
      <c r="RYM24" s="343"/>
      <c r="RYN24" s="343"/>
      <c r="RYO24" s="343"/>
      <c r="RYP24" s="343"/>
      <c r="RYQ24" s="343"/>
      <c r="RYR24" s="343"/>
      <c r="RYS24" s="343"/>
      <c r="RYT24" s="343"/>
      <c r="RYU24" s="343"/>
      <c r="RYV24" s="343"/>
      <c r="RYW24" s="343"/>
      <c r="RYX24" s="343"/>
      <c r="RYY24" s="343"/>
      <c r="RYZ24" s="343"/>
      <c r="RZA24" s="343"/>
      <c r="RZB24" s="343"/>
      <c r="RZC24" s="343"/>
      <c r="RZD24" s="343"/>
      <c r="RZE24" s="343"/>
      <c r="RZF24" s="343"/>
      <c r="RZG24" s="343"/>
      <c r="RZH24" s="343"/>
      <c r="RZI24" s="343"/>
      <c r="RZJ24" s="343"/>
      <c r="RZK24" s="343"/>
      <c r="RZL24" s="343"/>
      <c r="RZM24" s="343"/>
      <c r="RZN24" s="343"/>
      <c r="RZO24" s="343"/>
      <c r="RZP24" s="343"/>
      <c r="RZQ24" s="343"/>
      <c r="RZR24" s="343"/>
      <c r="RZS24" s="343"/>
      <c r="RZT24" s="343"/>
      <c r="RZU24" s="343"/>
      <c r="RZV24" s="343"/>
      <c r="RZW24" s="343"/>
      <c r="RZX24" s="343"/>
      <c r="RZY24" s="343"/>
      <c r="RZZ24" s="343"/>
      <c r="SAA24" s="343"/>
      <c r="SAB24" s="343"/>
      <c r="SAC24" s="343"/>
      <c r="SAD24" s="343"/>
      <c r="SAE24" s="343"/>
      <c r="SAF24" s="343"/>
      <c r="SAG24" s="343"/>
      <c r="SAH24" s="343"/>
      <c r="SAI24" s="343"/>
      <c r="SAJ24" s="343"/>
      <c r="SAK24" s="343"/>
      <c r="SAL24" s="343"/>
      <c r="SAM24" s="343"/>
      <c r="SAN24" s="343"/>
      <c r="SAO24" s="343"/>
      <c r="SAP24" s="343"/>
      <c r="SAQ24" s="343"/>
      <c r="SAR24" s="343"/>
      <c r="SAS24" s="343"/>
      <c r="SAT24" s="343"/>
      <c r="SAU24" s="343"/>
      <c r="SAV24" s="343"/>
      <c r="SAW24" s="343"/>
      <c r="SAX24" s="343"/>
      <c r="SAY24" s="343"/>
      <c r="SAZ24" s="343"/>
      <c r="SBA24" s="343"/>
      <c r="SBB24" s="343"/>
      <c r="SBC24" s="343"/>
      <c r="SBD24" s="343"/>
      <c r="SBE24" s="343"/>
      <c r="SBF24" s="343"/>
      <c r="SBG24" s="343"/>
      <c r="SBH24" s="343"/>
      <c r="SBI24" s="343"/>
      <c r="SBJ24" s="343"/>
      <c r="SBK24" s="343"/>
      <c r="SBL24" s="343"/>
      <c r="SBM24" s="343"/>
      <c r="SBN24" s="343"/>
      <c r="SBO24" s="343"/>
      <c r="SBP24" s="343"/>
      <c r="SBQ24" s="343"/>
      <c r="SBR24" s="343"/>
      <c r="SBS24" s="343"/>
      <c r="SBT24" s="343"/>
      <c r="SBU24" s="343"/>
      <c r="SBV24" s="343"/>
      <c r="SBW24" s="343"/>
      <c r="SBX24" s="343"/>
      <c r="SBY24" s="343"/>
      <c r="SBZ24" s="343"/>
      <c r="SCA24" s="343"/>
      <c r="SCB24" s="343"/>
      <c r="SCC24" s="343"/>
      <c r="SCD24" s="343"/>
      <c r="SCE24" s="343"/>
      <c r="SCF24" s="343"/>
      <c r="SCG24" s="343"/>
      <c r="SCH24" s="343"/>
      <c r="SCI24" s="343"/>
      <c r="SCJ24" s="343"/>
      <c r="SCK24" s="343"/>
      <c r="SCL24" s="343"/>
      <c r="SCM24" s="343"/>
      <c r="SCN24" s="343"/>
      <c r="SCO24" s="343"/>
      <c r="SCP24" s="343"/>
      <c r="SCQ24" s="343"/>
      <c r="SCR24" s="343"/>
      <c r="SCS24" s="343"/>
      <c r="SCT24" s="343"/>
      <c r="SCU24" s="343"/>
      <c r="SCV24" s="343"/>
      <c r="SCW24" s="343"/>
      <c r="SCX24" s="343"/>
      <c r="SCY24" s="343"/>
      <c r="SCZ24" s="343"/>
      <c r="SDA24" s="343"/>
      <c r="SDB24" s="343"/>
      <c r="SDC24" s="343"/>
      <c r="SDD24" s="343"/>
      <c r="SDE24" s="343"/>
      <c r="SDF24" s="343"/>
      <c r="SDG24" s="343"/>
      <c r="SDH24" s="343"/>
      <c r="SDI24" s="343"/>
      <c r="SDJ24" s="343"/>
      <c r="SDK24" s="343"/>
      <c r="SDL24" s="343"/>
      <c r="SDM24" s="343"/>
      <c r="SDN24" s="343"/>
      <c r="SDO24" s="343"/>
      <c r="SDP24" s="343"/>
      <c r="SDQ24" s="343"/>
      <c r="SDR24" s="343"/>
      <c r="SDS24" s="343"/>
      <c r="SDT24" s="343"/>
      <c r="SDU24" s="343"/>
      <c r="SDV24" s="343"/>
      <c r="SDW24" s="343"/>
      <c r="SDX24" s="343"/>
      <c r="SDY24" s="343"/>
      <c r="SDZ24" s="343"/>
      <c r="SEA24" s="343"/>
      <c r="SEB24" s="343"/>
      <c r="SEC24" s="343"/>
      <c r="SED24" s="343"/>
      <c r="SEE24" s="343"/>
      <c r="SEF24" s="343"/>
      <c r="SEG24" s="343"/>
      <c r="SEH24" s="343"/>
      <c r="SEI24" s="343"/>
      <c r="SEJ24" s="343"/>
      <c r="SEK24" s="343"/>
      <c r="SEL24" s="343"/>
      <c r="SEM24" s="343"/>
      <c r="SEN24" s="343"/>
      <c r="SEO24" s="343"/>
      <c r="SEP24" s="343"/>
      <c r="SEQ24" s="343"/>
      <c r="SER24" s="343"/>
      <c r="SES24" s="343"/>
      <c r="SET24" s="343"/>
      <c r="SEU24" s="343"/>
      <c r="SEV24" s="343"/>
      <c r="SEW24" s="343"/>
      <c r="SEX24" s="343"/>
      <c r="SEY24" s="343"/>
      <c r="SEZ24" s="343"/>
      <c r="SFA24" s="343"/>
      <c r="SFB24" s="343"/>
      <c r="SFC24" s="343"/>
      <c r="SFD24" s="343"/>
      <c r="SFE24" s="343"/>
      <c r="SFF24" s="343"/>
      <c r="SFG24" s="343"/>
      <c r="SFH24" s="343"/>
      <c r="SFI24" s="343"/>
      <c r="SFJ24" s="343"/>
      <c r="SFK24" s="343"/>
      <c r="SFL24" s="343"/>
      <c r="SFM24" s="343"/>
      <c r="SFN24" s="343"/>
      <c r="SFO24" s="343"/>
      <c r="SFP24" s="343"/>
      <c r="SFQ24" s="343"/>
      <c r="SFR24" s="343"/>
      <c r="SFS24" s="343"/>
      <c r="SFT24" s="343"/>
      <c r="SFU24" s="343"/>
      <c r="SFV24" s="343"/>
      <c r="SFW24" s="343"/>
      <c r="SFX24" s="343"/>
      <c r="SFY24" s="343"/>
      <c r="SFZ24" s="343"/>
      <c r="SGA24" s="343"/>
      <c r="SGB24" s="343"/>
      <c r="SGC24" s="343"/>
      <c r="SGD24" s="343"/>
      <c r="SGE24" s="343"/>
      <c r="SGF24" s="343"/>
      <c r="SGG24" s="343"/>
      <c r="SGH24" s="343"/>
      <c r="SGI24" s="343"/>
      <c r="SGJ24" s="343"/>
      <c r="SGK24" s="343"/>
      <c r="SGL24" s="343"/>
      <c r="SGM24" s="343"/>
      <c r="SGN24" s="343"/>
      <c r="SGO24" s="343"/>
      <c r="SGP24" s="343"/>
      <c r="SGQ24" s="343"/>
      <c r="SGR24" s="343"/>
      <c r="SGS24" s="343"/>
      <c r="SGT24" s="343"/>
      <c r="SGU24" s="343"/>
      <c r="SGV24" s="343"/>
      <c r="SGW24" s="343"/>
      <c r="SGX24" s="343"/>
      <c r="SGY24" s="343"/>
      <c r="SGZ24" s="343"/>
      <c r="SHA24" s="343"/>
      <c r="SHB24" s="343"/>
      <c r="SHC24" s="343"/>
      <c r="SHD24" s="343"/>
      <c r="SHE24" s="343"/>
      <c r="SHF24" s="343"/>
      <c r="SHG24" s="343"/>
      <c r="SHH24" s="343"/>
      <c r="SHI24" s="343"/>
      <c r="SHJ24" s="343"/>
      <c r="SHK24" s="343"/>
      <c r="SHL24" s="343"/>
      <c r="SHM24" s="343"/>
      <c r="SHN24" s="343"/>
      <c r="SHO24" s="343"/>
      <c r="SHP24" s="343"/>
      <c r="SHQ24" s="343"/>
      <c r="SHR24" s="343"/>
      <c r="SHS24" s="343"/>
      <c r="SHT24" s="343"/>
      <c r="SHU24" s="343"/>
      <c r="SHV24" s="343"/>
      <c r="SHW24" s="343"/>
      <c r="SHX24" s="343"/>
      <c r="SHY24" s="343"/>
      <c r="SHZ24" s="343"/>
      <c r="SIA24" s="343"/>
      <c r="SIB24" s="343"/>
      <c r="SIC24" s="343"/>
      <c r="SID24" s="343"/>
      <c r="SIE24" s="343"/>
      <c r="SIF24" s="343"/>
      <c r="SIG24" s="343"/>
      <c r="SIH24" s="343"/>
      <c r="SII24" s="343"/>
      <c r="SIJ24" s="343"/>
      <c r="SIK24" s="343"/>
      <c r="SIL24" s="343"/>
      <c r="SIM24" s="343"/>
      <c r="SIN24" s="343"/>
      <c r="SIO24" s="343"/>
      <c r="SIP24" s="343"/>
      <c r="SIQ24" s="343"/>
      <c r="SIR24" s="343"/>
      <c r="SIS24" s="343"/>
      <c r="SIT24" s="343"/>
      <c r="SIU24" s="343"/>
      <c r="SIV24" s="343"/>
      <c r="SIW24" s="343"/>
      <c r="SIX24" s="343"/>
      <c r="SIY24" s="343"/>
      <c r="SIZ24" s="343"/>
      <c r="SJA24" s="343"/>
      <c r="SJB24" s="343"/>
      <c r="SJC24" s="343"/>
      <c r="SJD24" s="343"/>
      <c r="SJE24" s="343"/>
      <c r="SJF24" s="343"/>
      <c r="SJG24" s="343"/>
      <c r="SJH24" s="343"/>
      <c r="SJI24" s="343"/>
      <c r="SJJ24" s="343"/>
      <c r="SJK24" s="343"/>
      <c r="SJL24" s="343"/>
      <c r="SJM24" s="343"/>
      <c r="SJN24" s="343"/>
      <c r="SJO24" s="343"/>
      <c r="SJP24" s="343"/>
      <c r="SJQ24" s="343"/>
      <c r="SJR24" s="343"/>
      <c r="SJS24" s="343"/>
      <c r="SJT24" s="343"/>
      <c r="SJU24" s="343"/>
      <c r="SJV24" s="343"/>
      <c r="SJW24" s="343"/>
      <c r="SJX24" s="343"/>
      <c r="SJY24" s="343"/>
      <c r="SJZ24" s="343"/>
      <c r="SKA24" s="343"/>
      <c r="SKB24" s="343"/>
      <c r="SKC24" s="343"/>
      <c r="SKD24" s="343"/>
      <c r="SKE24" s="343"/>
      <c r="SKF24" s="343"/>
      <c r="SKG24" s="343"/>
      <c r="SKH24" s="343"/>
      <c r="SKI24" s="343"/>
      <c r="SKJ24" s="343"/>
      <c r="SKK24" s="343"/>
      <c r="SKL24" s="343"/>
      <c r="SKM24" s="343"/>
      <c r="SKN24" s="343"/>
      <c r="SKO24" s="343"/>
      <c r="SKP24" s="343"/>
      <c r="SKQ24" s="343"/>
      <c r="SKR24" s="343"/>
      <c r="SKS24" s="343"/>
      <c r="SKT24" s="343"/>
      <c r="SKU24" s="343"/>
      <c r="SKV24" s="343"/>
      <c r="SKW24" s="343"/>
      <c r="SKX24" s="343"/>
      <c r="SKY24" s="343"/>
      <c r="SKZ24" s="343"/>
      <c r="SLA24" s="343"/>
      <c r="SLB24" s="343"/>
      <c r="SLC24" s="343"/>
      <c r="SLD24" s="343"/>
      <c r="SLE24" s="343"/>
      <c r="SLF24" s="343"/>
      <c r="SLG24" s="343"/>
      <c r="SLH24" s="343"/>
      <c r="SLI24" s="343"/>
      <c r="SLJ24" s="343"/>
      <c r="SLK24" s="343"/>
      <c r="SLL24" s="343"/>
      <c r="SLM24" s="343"/>
      <c r="SLN24" s="343"/>
      <c r="SLO24" s="343"/>
      <c r="SLP24" s="343"/>
      <c r="SLQ24" s="343"/>
      <c r="SLR24" s="343"/>
      <c r="SLS24" s="343"/>
      <c r="SLT24" s="343"/>
      <c r="SLU24" s="343"/>
      <c r="SLV24" s="343"/>
      <c r="SLW24" s="343"/>
      <c r="SLX24" s="343"/>
      <c r="SLY24" s="343"/>
      <c r="SLZ24" s="343"/>
      <c r="SMA24" s="343"/>
      <c r="SMB24" s="343"/>
      <c r="SMC24" s="343"/>
      <c r="SMD24" s="343"/>
      <c r="SME24" s="343"/>
      <c r="SMF24" s="343"/>
      <c r="SMG24" s="343"/>
      <c r="SMH24" s="343"/>
      <c r="SMI24" s="343"/>
      <c r="SMJ24" s="343"/>
      <c r="SMK24" s="343"/>
      <c r="SML24" s="343"/>
      <c r="SMM24" s="343"/>
      <c r="SMN24" s="343"/>
      <c r="SMO24" s="343"/>
      <c r="SMP24" s="343"/>
      <c r="SMQ24" s="343"/>
      <c r="SMR24" s="343"/>
      <c r="SMS24" s="343"/>
      <c r="SMT24" s="343"/>
      <c r="SMU24" s="343"/>
      <c r="SMV24" s="343"/>
      <c r="SMW24" s="343"/>
      <c r="SMX24" s="343"/>
      <c r="SMY24" s="343"/>
      <c r="SMZ24" s="343"/>
      <c r="SNA24" s="343"/>
      <c r="SNB24" s="343"/>
      <c r="SNC24" s="343"/>
      <c r="SND24" s="343"/>
      <c r="SNE24" s="343"/>
      <c r="SNF24" s="343"/>
      <c r="SNG24" s="343"/>
      <c r="SNH24" s="343"/>
      <c r="SNI24" s="343"/>
      <c r="SNJ24" s="343"/>
      <c r="SNK24" s="343"/>
      <c r="SNL24" s="343"/>
      <c r="SNM24" s="343"/>
      <c r="SNN24" s="343"/>
      <c r="SNO24" s="343"/>
      <c r="SNP24" s="343"/>
      <c r="SNQ24" s="343"/>
      <c r="SNR24" s="343"/>
      <c r="SNS24" s="343"/>
      <c r="SNT24" s="343"/>
      <c r="SNU24" s="343"/>
      <c r="SNV24" s="343"/>
      <c r="SNW24" s="343"/>
      <c r="SNX24" s="343"/>
      <c r="SNY24" s="343"/>
      <c r="SNZ24" s="343"/>
      <c r="SOA24" s="343"/>
      <c r="SOB24" s="343"/>
      <c r="SOC24" s="343"/>
      <c r="SOD24" s="343"/>
      <c r="SOE24" s="343"/>
      <c r="SOF24" s="343"/>
      <c r="SOG24" s="343"/>
      <c r="SOH24" s="343"/>
      <c r="SOI24" s="343"/>
      <c r="SOJ24" s="343"/>
      <c r="SOK24" s="343"/>
      <c r="SOL24" s="343"/>
      <c r="SOM24" s="343"/>
      <c r="SON24" s="343"/>
      <c r="SOO24" s="343"/>
      <c r="SOP24" s="343"/>
      <c r="SOQ24" s="343"/>
      <c r="SOR24" s="343"/>
      <c r="SOS24" s="343"/>
      <c r="SOT24" s="343"/>
      <c r="SOU24" s="343"/>
      <c r="SOV24" s="343"/>
      <c r="SOW24" s="343"/>
      <c r="SOX24" s="343"/>
      <c r="SOY24" s="343"/>
      <c r="SOZ24" s="343"/>
      <c r="SPA24" s="343"/>
      <c r="SPB24" s="343"/>
      <c r="SPC24" s="343"/>
      <c r="SPD24" s="343"/>
      <c r="SPE24" s="343"/>
      <c r="SPF24" s="343"/>
      <c r="SPG24" s="343"/>
      <c r="SPH24" s="343"/>
      <c r="SPI24" s="343"/>
      <c r="SPJ24" s="343"/>
      <c r="SPK24" s="343"/>
      <c r="SPL24" s="343"/>
      <c r="SPM24" s="343"/>
      <c r="SPN24" s="343"/>
      <c r="SPO24" s="343"/>
      <c r="SPP24" s="343"/>
      <c r="SPQ24" s="343"/>
      <c r="SPR24" s="343"/>
      <c r="SPS24" s="343"/>
      <c r="SPT24" s="343"/>
      <c r="SPU24" s="343"/>
      <c r="SPV24" s="343"/>
      <c r="SPW24" s="343"/>
      <c r="SPX24" s="343"/>
      <c r="SPY24" s="343"/>
      <c r="SPZ24" s="343"/>
      <c r="SQA24" s="343"/>
      <c r="SQB24" s="343"/>
      <c r="SQC24" s="343"/>
      <c r="SQD24" s="343"/>
      <c r="SQE24" s="343"/>
      <c r="SQF24" s="343"/>
      <c r="SQG24" s="343"/>
      <c r="SQH24" s="343"/>
      <c r="SQI24" s="343"/>
      <c r="SQJ24" s="343"/>
      <c r="SQK24" s="343"/>
      <c r="SQL24" s="343"/>
      <c r="SQM24" s="343"/>
      <c r="SQN24" s="343"/>
      <c r="SQO24" s="343"/>
      <c r="SQP24" s="343"/>
      <c r="SQQ24" s="343"/>
      <c r="SQR24" s="343"/>
      <c r="SQS24" s="343"/>
      <c r="SQT24" s="343"/>
      <c r="SQU24" s="343"/>
      <c r="SQV24" s="343"/>
      <c r="SQW24" s="343"/>
      <c r="SQX24" s="343"/>
      <c r="SQY24" s="343"/>
      <c r="SQZ24" s="343"/>
      <c r="SRA24" s="343"/>
      <c r="SRB24" s="343"/>
      <c r="SRC24" s="343"/>
      <c r="SRD24" s="343"/>
      <c r="SRE24" s="343"/>
      <c r="SRF24" s="343"/>
      <c r="SRG24" s="343"/>
      <c r="SRH24" s="343"/>
      <c r="SRI24" s="343"/>
      <c r="SRJ24" s="343"/>
      <c r="SRK24" s="343"/>
      <c r="SRL24" s="343"/>
      <c r="SRM24" s="343"/>
      <c r="SRN24" s="343"/>
      <c r="SRO24" s="343"/>
      <c r="SRP24" s="343"/>
      <c r="SRQ24" s="343"/>
      <c r="SRR24" s="343"/>
      <c r="SRS24" s="343"/>
      <c r="SRT24" s="343"/>
      <c r="SRU24" s="343"/>
      <c r="SRV24" s="343"/>
      <c r="SRW24" s="343"/>
      <c r="SRX24" s="343"/>
      <c r="SRY24" s="343"/>
      <c r="SRZ24" s="343"/>
      <c r="SSA24" s="343"/>
      <c r="SSB24" s="343"/>
      <c r="SSC24" s="343"/>
      <c r="SSD24" s="343"/>
      <c r="SSE24" s="343"/>
      <c r="SSF24" s="343"/>
      <c r="SSG24" s="343"/>
      <c r="SSH24" s="343"/>
      <c r="SSI24" s="343"/>
      <c r="SSJ24" s="343"/>
      <c r="SSK24" s="343"/>
      <c r="SSL24" s="343"/>
      <c r="SSM24" s="343"/>
      <c r="SSN24" s="343"/>
      <c r="SSO24" s="343"/>
      <c r="SSP24" s="343"/>
      <c r="SSQ24" s="343"/>
      <c r="SSR24" s="343"/>
      <c r="SSS24" s="343"/>
      <c r="SST24" s="343"/>
      <c r="SSU24" s="343"/>
      <c r="SSV24" s="343"/>
      <c r="SSW24" s="343"/>
      <c r="SSX24" s="343"/>
      <c r="SSY24" s="343"/>
      <c r="SSZ24" s="343"/>
      <c r="STA24" s="343"/>
      <c r="STB24" s="343"/>
      <c r="STC24" s="343"/>
      <c r="STD24" s="343"/>
      <c r="STE24" s="343"/>
      <c r="STF24" s="343"/>
      <c r="STG24" s="343"/>
      <c r="STH24" s="343"/>
      <c r="STI24" s="343"/>
      <c r="STJ24" s="343"/>
      <c r="STK24" s="343"/>
      <c r="STL24" s="343"/>
      <c r="STM24" s="343"/>
      <c r="STN24" s="343"/>
      <c r="STO24" s="343"/>
      <c r="STP24" s="343"/>
      <c r="STQ24" s="343"/>
      <c r="STR24" s="343"/>
      <c r="STS24" s="343"/>
      <c r="STT24" s="343"/>
      <c r="STU24" s="343"/>
      <c r="STV24" s="343"/>
      <c r="STW24" s="343"/>
      <c r="STX24" s="343"/>
      <c r="STY24" s="343"/>
      <c r="STZ24" s="343"/>
      <c r="SUA24" s="343"/>
      <c r="SUB24" s="343"/>
      <c r="SUC24" s="343"/>
      <c r="SUD24" s="343"/>
      <c r="SUE24" s="343"/>
      <c r="SUF24" s="343"/>
      <c r="SUG24" s="343"/>
      <c r="SUH24" s="343"/>
      <c r="SUI24" s="343"/>
      <c r="SUJ24" s="343"/>
      <c r="SUK24" s="343"/>
      <c r="SUL24" s="343"/>
      <c r="SUM24" s="343"/>
      <c r="SUN24" s="343"/>
      <c r="SUO24" s="343"/>
      <c r="SUP24" s="343"/>
      <c r="SUQ24" s="343"/>
      <c r="SUR24" s="343"/>
      <c r="SUS24" s="343"/>
      <c r="SUT24" s="343"/>
      <c r="SUU24" s="343"/>
      <c r="SUV24" s="343"/>
      <c r="SUW24" s="343"/>
      <c r="SUX24" s="343"/>
      <c r="SUY24" s="343"/>
      <c r="SUZ24" s="343"/>
      <c r="SVA24" s="343"/>
      <c r="SVB24" s="343"/>
      <c r="SVC24" s="343"/>
      <c r="SVD24" s="343"/>
      <c r="SVE24" s="343"/>
      <c r="SVF24" s="343"/>
      <c r="SVG24" s="343"/>
      <c r="SVH24" s="343"/>
      <c r="SVI24" s="343"/>
      <c r="SVJ24" s="343"/>
      <c r="SVK24" s="343"/>
      <c r="SVL24" s="343"/>
      <c r="SVM24" s="343"/>
      <c r="SVN24" s="343"/>
      <c r="SVO24" s="343"/>
      <c r="SVP24" s="343"/>
      <c r="SVQ24" s="343"/>
      <c r="SVR24" s="343"/>
      <c r="SVS24" s="343"/>
      <c r="SVT24" s="343"/>
      <c r="SVU24" s="343"/>
      <c r="SVV24" s="343"/>
      <c r="SVW24" s="343"/>
      <c r="SVX24" s="343"/>
      <c r="SVY24" s="343"/>
      <c r="SVZ24" s="343"/>
      <c r="SWA24" s="343"/>
      <c r="SWB24" s="343"/>
      <c r="SWC24" s="343"/>
      <c r="SWD24" s="343"/>
      <c r="SWE24" s="343"/>
      <c r="SWF24" s="343"/>
      <c r="SWG24" s="343"/>
      <c r="SWH24" s="343"/>
      <c r="SWI24" s="343"/>
      <c r="SWJ24" s="343"/>
      <c r="SWK24" s="343"/>
      <c r="SWL24" s="343"/>
      <c r="SWM24" s="343"/>
      <c r="SWN24" s="343"/>
      <c r="SWO24" s="343"/>
      <c r="SWP24" s="343"/>
      <c r="SWQ24" s="343"/>
      <c r="SWR24" s="343"/>
      <c r="SWS24" s="343"/>
      <c r="SWT24" s="343"/>
      <c r="SWU24" s="343"/>
      <c r="SWV24" s="343"/>
      <c r="SWW24" s="343"/>
      <c r="SWX24" s="343"/>
      <c r="SWY24" s="343"/>
      <c r="SWZ24" s="343"/>
      <c r="SXA24" s="343"/>
      <c r="SXB24" s="343"/>
      <c r="SXC24" s="343"/>
      <c r="SXD24" s="343"/>
      <c r="SXE24" s="343"/>
      <c r="SXF24" s="343"/>
      <c r="SXG24" s="343"/>
      <c r="SXH24" s="343"/>
      <c r="SXI24" s="343"/>
      <c r="SXJ24" s="343"/>
      <c r="SXK24" s="343"/>
      <c r="SXL24" s="343"/>
      <c r="SXM24" s="343"/>
      <c r="SXN24" s="343"/>
      <c r="SXO24" s="343"/>
      <c r="SXP24" s="343"/>
      <c r="SXQ24" s="343"/>
      <c r="SXR24" s="343"/>
      <c r="SXS24" s="343"/>
      <c r="SXT24" s="343"/>
      <c r="SXU24" s="343"/>
      <c r="SXV24" s="343"/>
      <c r="SXW24" s="343"/>
      <c r="SXX24" s="343"/>
      <c r="SXY24" s="343"/>
      <c r="SXZ24" s="343"/>
      <c r="SYA24" s="343"/>
      <c r="SYB24" s="343"/>
      <c r="SYC24" s="343"/>
      <c r="SYD24" s="343"/>
      <c r="SYE24" s="343"/>
      <c r="SYF24" s="343"/>
      <c r="SYG24" s="343"/>
      <c r="SYH24" s="343"/>
      <c r="SYI24" s="343"/>
      <c r="SYJ24" s="343"/>
      <c r="SYK24" s="343"/>
      <c r="SYL24" s="343"/>
      <c r="SYM24" s="343"/>
      <c r="SYN24" s="343"/>
      <c r="SYO24" s="343"/>
      <c r="SYP24" s="343"/>
      <c r="SYQ24" s="343"/>
      <c r="SYR24" s="343"/>
      <c r="SYS24" s="343"/>
      <c r="SYT24" s="343"/>
      <c r="SYU24" s="343"/>
      <c r="SYV24" s="343"/>
      <c r="SYW24" s="343"/>
      <c r="SYX24" s="343"/>
      <c r="SYY24" s="343"/>
      <c r="SYZ24" s="343"/>
      <c r="SZA24" s="343"/>
      <c r="SZB24" s="343"/>
      <c r="SZC24" s="343"/>
      <c r="SZD24" s="343"/>
      <c r="SZE24" s="343"/>
      <c r="SZF24" s="343"/>
      <c r="SZG24" s="343"/>
      <c r="SZH24" s="343"/>
      <c r="SZI24" s="343"/>
      <c r="SZJ24" s="343"/>
      <c r="SZK24" s="343"/>
      <c r="SZL24" s="343"/>
      <c r="SZM24" s="343"/>
      <c r="SZN24" s="343"/>
      <c r="SZO24" s="343"/>
      <c r="SZP24" s="343"/>
      <c r="SZQ24" s="343"/>
      <c r="SZR24" s="343"/>
      <c r="SZS24" s="343"/>
      <c r="SZT24" s="343"/>
      <c r="SZU24" s="343"/>
      <c r="SZV24" s="343"/>
      <c r="SZW24" s="343"/>
      <c r="SZX24" s="343"/>
      <c r="SZY24" s="343"/>
      <c r="SZZ24" s="343"/>
      <c r="TAA24" s="343"/>
      <c r="TAB24" s="343"/>
      <c r="TAC24" s="343"/>
      <c r="TAD24" s="343"/>
      <c r="TAE24" s="343"/>
      <c r="TAF24" s="343"/>
      <c r="TAG24" s="343"/>
      <c r="TAH24" s="343"/>
      <c r="TAI24" s="343"/>
      <c r="TAJ24" s="343"/>
      <c r="TAK24" s="343"/>
      <c r="TAL24" s="343"/>
      <c r="TAM24" s="343"/>
      <c r="TAN24" s="343"/>
      <c r="TAO24" s="343"/>
      <c r="TAP24" s="343"/>
      <c r="TAQ24" s="343"/>
      <c r="TAR24" s="343"/>
      <c r="TAS24" s="343"/>
      <c r="TAT24" s="343"/>
      <c r="TAU24" s="343"/>
      <c r="TAV24" s="343"/>
      <c r="TAW24" s="343"/>
      <c r="TAX24" s="343"/>
      <c r="TAY24" s="343"/>
      <c r="TAZ24" s="343"/>
      <c r="TBA24" s="343"/>
      <c r="TBB24" s="343"/>
      <c r="TBC24" s="343"/>
      <c r="TBD24" s="343"/>
      <c r="TBE24" s="343"/>
      <c r="TBF24" s="343"/>
      <c r="TBG24" s="343"/>
      <c r="TBH24" s="343"/>
      <c r="TBI24" s="343"/>
      <c r="TBJ24" s="343"/>
      <c r="TBK24" s="343"/>
      <c r="TBL24" s="343"/>
      <c r="TBM24" s="343"/>
      <c r="TBN24" s="343"/>
      <c r="TBO24" s="343"/>
      <c r="TBP24" s="343"/>
      <c r="TBQ24" s="343"/>
      <c r="TBR24" s="343"/>
      <c r="TBS24" s="343"/>
      <c r="TBT24" s="343"/>
      <c r="TBU24" s="343"/>
      <c r="TBV24" s="343"/>
      <c r="TBW24" s="343"/>
      <c r="TBX24" s="343"/>
      <c r="TBY24" s="343"/>
      <c r="TBZ24" s="343"/>
      <c r="TCA24" s="343"/>
      <c r="TCB24" s="343"/>
      <c r="TCC24" s="343"/>
      <c r="TCD24" s="343"/>
      <c r="TCE24" s="343"/>
      <c r="TCF24" s="343"/>
      <c r="TCG24" s="343"/>
      <c r="TCH24" s="343"/>
      <c r="TCI24" s="343"/>
      <c r="TCJ24" s="343"/>
      <c r="TCK24" s="343"/>
      <c r="TCL24" s="343"/>
      <c r="TCM24" s="343"/>
      <c r="TCN24" s="343"/>
      <c r="TCO24" s="343"/>
      <c r="TCP24" s="343"/>
      <c r="TCQ24" s="343"/>
      <c r="TCR24" s="343"/>
      <c r="TCS24" s="343"/>
      <c r="TCT24" s="343"/>
      <c r="TCU24" s="343"/>
      <c r="TCV24" s="343"/>
      <c r="TCW24" s="343"/>
      <c r="TCX24" s="343"/>
      <c r="TCY24" s="343"/>
      <c r="TCZ24" s="343"/>
      <c r="TDA24" s="343"/>
      <c r="TDB24" s="343"/>
      <c r="TDC24" s="343"/>
      <c r="TDD24" s="343"/>
      <c r="TDE24" s="343"/>
      <c r="TDF24" s="343"/>
      <c r="TDG24" s="343"/>
      <c r="TDH24" s="343"/>
      <c r="TDI24" s="343"/>
      <c r="TDJ24" s="343"/>
      <c r="TDK24" s="343"/>
      <c r="TDL24" s="343"/>
      <c r="TDM24" s="343"/>
      <c r="TDN24" s="343"/>
      <c r="TDO24" s="343"/>
      <c r="TDP24" s="343"/>
      <c r="TDQ24" s="343"/>
      <c r="TDR24" s="343"/>
      <c r="TDS24" s="343"/>
      <c r="TDT24" s="343"/>
      <c r="TDU24" s="343"/>
      <c r="TDV24" s="343"/>
      <c r="TDW24" s="343"/>
      <c r="TDX24" s="343"/>
      <c r="TDY24" s="343"/>
      <c r="TDZ24" s="343"/>
      <c r="TEA24" s="343"/>
      <c r="TEB24" s="343"/>
      <c r="TEC24" s="343"/>
      <c r="TED24" s="343"/>
      <c r="TEE24" s="343"/>
      <c r="TEF24" s="343"/>
      <c r="TEG24" s="343"/>
      <c r="TEH24" s="343"/>
      <c r="TEI24" s="343"/>
      <c r="TEJ24" s="343"/>
      <c r="TEK24" s="343"/>
      <c r="TEL24" s="343"/>
      <c r="TEM24" s="343"/>
      <c r="TEN24" s="343"/>
      <c r="TEO24" s="343"/>
      <c r="TEP24" s="343"/>
      <c r="TEQ24" s="343"/>
      <c r="TER24" s="343"/>
      <c r="TES24" s="343"/>
      <c r="TET24" s="343"/>
      <c r="TEU24" s="343"/>
      <c r="TEV24" s="343"/>
      <c r="TEW24" s="343"/>
      <c r="TEX24" s="343"/>
      <c r="TEY24" s="343"/>
      <c r="TEZ24" s="343"/>
      <c r="TFA24" s="343"/>
      <c r="TFB24" s="343"/>
      <c r="TFC24" s="343"/>
      <c r="TFD24" s="343"/>
      <c r="TFE24" s="343"/>
      <c r="TFF24" s="343"/>
      <c r="TFG24" s="343"/>
      <c r="TFH24" s="343"/>
      <c r="TFI24" s="343"/>
      <c r="TFJ24" s="343"/>
      <c r="TFK24" s="343"/>
      <c r="TFL24" s="343"/>
      <c r="TFM24" s="343"/>
      <c r="TFN24" s="343"/>
      <c r="TFO24" s="343"/>
      <c r="TFP24" s="343"/>
      <c r="TFQ24" s="343"/>
      <c r="TFR24" s="343"/>
      <c r="TFS24" s="343"/>
      <c r="TFT24" s="343"/>
      <c r="TFU24" s="343"/>
      <c r="TFV24" s="343"/>
      <c r="TFW24" s="343"/>
      <c r="TFX24" s="343"/>
      <c r="TFY24" s="343"/>
      <c r="TFZ24" s="343"/>
      <c r="TGA24" s="343"/>
      <c r="TGB24" s="343"/>
      <c r="TGC24" s="343"/>
      <c r="TGD24" s="343"/>
      <c r="TGE24" s="343"/>
      <c r="TGF24" s="343"/>
      <c r="TGG24" s="343"/>
      <c r="TGH24" s="343"/>
      <c r="TGI24" s="343"/>
      <c r="TGJ24" s="343"/>
      <c r="TGK24" s="343"/>
      <c r="TGL24" s="343"/>
      <c r="TGM24" s="343"/>
      <c r="TGN24" s="343"/>
      <c r="TGO24" s="343"/>
      <c r="TGP24" s="343"/>
      <c r="TGQ24" s="343"/>
      <c r="TGR24" s="343"/>
      <c r="TGS24" s="343"/>
      <c r="TGT24" s="343"/>
      <c r="TGU24" s="343"/>
      <c r="TGV24" s="343"/>
      <c r="TGW24" s="343"/>
      <c r="TGX24" s="343"/>
      <c r="TGY24" s="343"/>
      <c r="TGZ24" s="343"/>
      <c r="THA24" s="343"/>
      <c r="THB24" s="343"/>
      <c r="THC24" s="343"/>
      <c r="THD24" s="343"/>
      <c r="THE24" s="343"/>
      <c r="THF24" s="343"/>
      <c r="THG24" s="343"/>
      <c r="THH24" s="343"/>
      <c r="THI24" s="343"/>
      <c r="THJ24" s="343"/>
      <c r="THK24" s="343"/>
      <c r="THL24" s="343"/>
      <c r="THM24" s="343"/>
      <c r="THN24" s="343"/>
      <c r="THO24" s="343"/>
      <c r="THP24" s="343"/>
      <c r="THQ24" s="343"/>
      <c r="THR24" s="343"/>
      <c r="THS24" s="343"/>
      <c r="THT24" s="343"/>
      <c r="THU24" s="343"/>
      <c r="THV24" s="343"/>
      <c r="THW24" s="343"/>
      <c r="THX24" s="343"/>
      <c r="THY24" s="343"/>
      <c r="THZ24" s="343"/>
      <c r="TIA24" s="343"/>
      <c r="TIB24" s="343"/>
      <c r="TIC24" s="343"/>
      <c r="TID24" s="343"/>
      <c r="TIE24" s="343"/>
      <c r="TIF24" s="343"/>
      <c r="TIG24" s="343"/>
      <c r="TIH24" s="343"/>
      <c r="TII24" s="343"/>
      <c r="TIJ24" s="343"/>
      <c r="TIK24" s="343"/>
      <c r="TIL24" s="343"/>
      <c r="TIM24" s="343"/>
      <c r="TIN24" s="343"/>
      <c r="TIO24" s="343"/>
      <c r="TIP24" s="343"/>
      <c r="TIQ24" s="343"/>
      <c r="TIR24" s="343"/>
      <c r="TIS24" s="343"/>
      <c r="TIT24" s="343"/>
      <c r="TIU24" s="343"/>
      <c r="TIV24" s="343"/>
      <c r="TIW24" s="343"/>
      <c r="TIX24" s="343"/>
      <c r="TIY24" s="343"/>
      <c r="TIZ24" s="343"/>
      <c r="TJA24" s="343"/>
      <c r="TJB24" s="343"/>
      <c r="TJC24" s="343"/>
      <c r="TJD24" s="343"/>
      <c r="TJE24" s="343"/>
      <c r="TJF24" s="343"/>
      <c r="TJG24" s="343"/>
      <c r="TJH24" s="343"/>
      <c r="TJI24" s="343"/>
      <c r="TJJ24" s="343"/>
      <c r="TJK24" s="343"/>
      <c r="TJL24" s="343"/>
      <c r="TJM24" s="343"/>
      <c r="TJN24" s="343"/>
      <c r="TJO24" s="343"/>
      <c r="TJP24" s="343"/>
      <c r="TJQ24" s="343"/>
      <c r="TJR24" s="343"/>
      <c r="TJS24" s="343"/>
      <c r="TJT24" s="343"/>
      <c r="TJU24" s="343"/>
      <c r="TJV24" s="343"/>
      <c r="TJW24" s="343"/>
      <c r="TJX24" s="343"/>
      <c r="TJY24" s="343"/>
      <c r="TJZ24" s="343"/>
      <c r="TKA24" s="343"/>
      <c r="TKB24" s="343"/>
      <c r="TKC24" s="343"/>
      <c r="TKD24" s="343"/>
      <c r="TKE24" s="343"/>
      <c r="TKF24" s="343"/>
      <c r="TKG24" s="343"/>
      <c r="TKH24" s="343"/>
      <c r="TKI24" s="343"/>
      <c r="TKJ24" s="343"/>
      <c r="TKK24" s="343"/>
      <c r="TKL24" s="343"/>
      <c r="TKM24" s="343"/>
      <c r="TKN24" s="343"/>
      <c r="TKO24" s="343"/>
      <c r="TKP24" s="343"/>
      <c r="TKQ24" s="343"/>
      <c r="TKR24" s="343"/>
      <c r="TKS24" s="343"/>
      <c r="TKT24" s="343"/>
      <c r="TKU24" s="343"/>
      <c r="TKV24" s="343"/>
      <c r="TKW24" s="343"/>
      <c r="TKX24" s="343"/>
      <c r="TKY24" s="343"/>
      <c r="TKZ24" s="343"/>
      <c r="TLA24" s="343"/>
      <c r="TLB24" s="343"/>
      <c r="TLC24" s="343"/>
      <c r="TLD24" s="343"/>
      <c r="TLE24" s="343"/>
      <c r="TLF24" s="343"/>
      <c r="TLG24" s="343"/>
      <c r="TLH24" s="343"/>
      <c r="TLI24" s="343"/>
      <c r="TLJ24" s="343"/>
      <c r="TLK24" s="343"/>
      <c r="TLL24" s="343"/>
      <c r="TLM24" s="343"/>
      <c r="TLN24" s="343"/>
      <c r="TLO24" s="343"/>
      <c r="TLP24" s="343"/>
      <c r="TLQ24" s="343"/>
      <c r="TLR24" s="343"/>
      <c r="TLS24" s="343"/>
      <c r="TLT24" s="343"/>
      <c r="TLU24" s="343"/>
      <c r="TLV24" s="343"/>
      <c r="TLW24" s="343"/>
      <c r="TLX24" s="343"/>
      <c r="TLY24" s="343"/>
      <c r="TLZ24" s="343"/>
      <c r="TMA24" s="343"/>
      <c r="TMB24" s="343"/>
      <c r="TMC24" s="343"/>
      <c r="TMD24" s="343"/>
      <c r="TME24" s="343"/>
      <c r="TMF24" s="343"/>
      <c r="TMG24" s="343"/>
      <c r="TMH24" s="343"/>
      <c r="TMI24" s="343"/>
      <c r="TMJ24" s="343"/>
      <c r="TMK24" s="343"/>
      <c r="TML24" s="343"/>
      <c r="TMM24" s="343"/>
      <c r="TMN24" s="343"/>
      <c r="TMO24" s="343"/>
      <c r="TMP24" s="343"/>
      <c r="TMQ24" s="343"/>
      <c r="TMR24" s="343"/>
      <c r="TMS24" s="343"/>
      <c r="TMT24" s="343"/>
      <c r="TMU24" s="343"/>
      <c r="TMV24" s="343"/>
      <c r="TMW24" s="343"/>
      <c r="TMX24" s="343"/>
      <c r="TMY24" s="343"/>
      <c r="TMZ24" s="343"/>
      <c r="TNA24" s="343"/>
      <c r="TNB24" s="343"/>
      <c r="TNC24" s="343"/>
      <c r="TND24" s="343"/>
      <c r="TNE24" s="343"/>
      <c r="TNF24" s="343"/>
      <c r="TNG24" s="343"/>
      <c r="TNH24" s="343"/>
      <c r="TNI24" s="343"/>
      <c r="TNJ24" s="343"/>
      <c r="TNK24" s="343"/>
      <c r="TNL24" s="343"/>
      <c r="TNM24" s="343"/>
      <c r="TNN24" s="343"/>
      <c r="TNO24" s="343"/>
      <c r="TNP24" s="343"/>
      <c r="TNQ24" s="343"/>
      <c r="TNR24" s="343"/>
      <c r="TNS24" s="343"/>
      <c r="TNT24" s="343"/>
      <c r="TNU24" s="343"/>
      <c r="TNV24" s="343"/>
      <c r="TNW24" s="343"/>
      <c r="TNX24" s="343"/>
      <c r="TNY24" s="343"/>
      <c r="TNZ24" s="343"/>
      <c r="TOA24" s="343"/>
      <c r="TOB24" s="343"/>
      <c r="TOC24" s="343"/>
      <c r="TOD24" s="343"/>
      <c r="TOE24" s="343"/>
      <c r="TOF24" s="343"/>
      <c r="TOG24" s="343"/>
      <c r="TOH24" s="343"/>
      <c r="TOI24" s="343"/>
      <c r="TOJ24" s="343"/>
      <c r="TOK24" s="343"/>
      <c r="TOL24" s="343"/>
      <c r="TOM24" s="343"/>
      <c r="TON24" s="343"/>
      <c r="TOO24" s="343"/>
      <c r="TOP24" s="343"/>
      <c r="TOQ24" s="343"/>
      <c r="TOR24" s="343"/>
      <c r="TOS24" s="343"/>
      <c r="TOT24" s="343"/>
      <c r="TOU24" s="343"/>
      <c r="TOV24" s="343"/>
      <c r="TOW24" s="343"/>
      <c r="TOX24" s="343"/>
      <c r="TOY24" s="343"/>
      <c r="TOZ24" s="343"/>
      <c r="TPA24" s="343"/>
      <c r="TPB24" s="343"/>
      <c r="TPC24" s="343"/>
      <c r="TPD24" s="343"/>
      <c r="TPE24" s="343"/>
      <c r="TPF24" s="343"/>
      <c r="TPG24" s="343"/>
      <c r="TPH24" s="343"/>
      <c r="TPI24" s="343"/>
      <c r="TPJ24" s="343"/>
      <c r="TPK24" s="343"/>
      <c r="TPL24" s="343"/>
      <c r="TPM24" s="343"/>
      <c r="TPN24" s="343"/>
      <c r="TPO24" s="343"/>
      <c r="TPP24" s="343"/>
      <c r="TPQ24" s="343"/>
      <c r="TPR24" s="343"/>
      <c r="TPS24" s="343"/>
      <c r="TPT24" s="343"/>
      <c r="TPU24" s="343"/>
      <c r="TPV24" s="343"/>
      <c r="TPW24" s="343"/>
      <c r="TPX24" s="343"/>
      <c r="TPY24" s="343"/>
      <c r="TPZ24" s="343"/>
      <c r="TQA24" s="343"/>
      <c r="TQB24" s="343"/>
      <c r="TQC24" s="343"/>
      <c r="TQD24" s="343"/>
      <c r="TQE24" s="343"/>
      <c r="TQF24" s="343"/>
      <c r="TQG24" s="343"/>
      <c r="TQH24" s="343"/>
      <c r="TQI24" s="343"/>
      <c r="TQJ24" s="343"/>
      <c r="TQK24" s="343"/>
      <c r="TQL24" s="343"/>
      <c r="TQM24" s="343"/>
      <c r="TQN24" s="343"/>
      <c r="TQO24" s="343"/>
      <c r="TQP24" s="343"/>
      <c r="TQQ24" s="343"/>
      <c r="TQR24" s="343"/>
      <c r="TQS24" s="343"/>
      <c r="TQT24" s="343"/>
      <c r="TQU24" s="343"/>
      <c r="TQV24" s="343"/>
      <c r="TQW24" s="343"/>
      <c r="TQX24" s="343"/>
      <c r="TQY24" s="343"/>
      <c r="TQZ24" s="343"/>
      <c r="TRA24" s="343"/>
      <c r="TRB24" s="343"/>
      <c r="TRC24" s="343"/>
      <c r="TRD24" s="343"/>
      <c r="TRE24" s="343"/>
      <c r="TRF24" s="343"/>
      <c r="TRG24" s="343"/>
      <c r="TRH24" s="343"/>
      <c r="TRI24" s="343"/>
      <c r="TRJ24" s="343"/>
      <c r="TRK24" s="343"/>
      <c r="TRL24" s="343"/>
      <c r="TRM24" s="343"/>
      <c r="TRN24" s="343"/>
      <c r="TRO24" s="343"/>
      <c r="TRP24" s="343"/>
      <c r="TRQ24" s="343"/>
      <c r="TRR24" s="343"/>
      <c r="TRS24" s="343"/>
      <c r="TRT24" s="343"/>
      <c r="TRU24" s="343"/>
      <c r="TRV24" s="343"/>
      <c r="TRW24" s="343"/>
      <c r="TRX24" s="343"/>
      <c r="TRY24" s="343"/>
      <c r="TRZ24" s="343"/>
      <c r="TSA24" s="343"/>
      <c r="TSB24" s="343"/>
      <c r="TSC24" s="343"/>
      <c r="TSD24" s="343"/>
      <c r="TSE24" s="343"/>
      <c r="TSF24" s="343"/>
      <c r="TSG24" s="343"/>
      <c r="TSH24" s="343"/>
      <c r="TSI24" s="343"/>
      <c r="TSJ24" s="343"/>
      <c r="TSK24" s="343"/>
      <c r="TSL24" s="343"/>
      <c r="TSM24" s="343"/>
      <c r="TSN24" s="343"/>
      <c r="TSO24" s="343"/>
      <c r="TSP24" s="343"/>
      <c r="TSQ24" s="343"/>
      <c r="TSR24" s="343"/>
      <c r="TSS24" s="343"/>
      <c r="TST24" s="343"/>
      <c r="TSU24" s="343"/>
      <c r="TSV24" s="343"/>
      <c r="TSW24" s="343"/>
      <c r="TSX24" s="343"/>
      <c r="TSY24" s="343"/>
      <c r="TSZ24" s="343"/>
      <c r="TTA24" s="343"/>
      <c r="TTB24" s="343"/>
      <c r="TTC24" s="343"/>
      <c r="TTD24" s="343"/>
      <c r="TTE24" s="343"/>
      <c r="TTF24" s="343"/>
      <c r="TTG24" s="343"/>
      <c r="TTH24" s="343"/>
      <c r="TTI24" s="343"/>
      <c r="TTJ24" s="343"/>
      <c r="TTK24" s="343"/>
      <c r="TTL24" s="343"/>
      <c r="TTM24" s="343"/>
      <c r="TTN24" s="343"/>
      <c r="TTO24" s="343"/>
      <c r="TTP24" s="343"/>
      <c r="TTQ24" s="343"/>
      <c r="TTR24" s="343"/>
      <c r="TTS24" s="343"/>
      <c r="TTT24" s="343"/>
      <c r="TTU24" s="343"/>
      <c r="TTV24" s="343"/>
      <c r="TTW24" s="343"/>
      <c r="TTX24" s="343"/>
      <c r="TTY24" s="343"/>
      <c r="TTZ24" s="343"/>
      <c r="TUA24" s="343"/>
      <c r="TUB24" s="343"/>
      <c r="TUC24" s="343"/>
      <c r="TUD24" s="343"/>
      <c r="TUE24" s="343"/>
      <c r="TUF24" s="343"/>
      <c r="TUG24" s="343"/>
      <c r="TUH24" s="343"/>
      <c r="TUI24" s="343"/>
      <c r="TUJ24" s="343"/>
      <c r="TUK24" s="343"/>
      <c r="TUL24" s="343"/>
      <c r="TUM24" s="343"/>
      <c r="TUN24" s="343"/>
      <c r="TUO24" s="343"/>
      <c r="TUP24" s="343"/>
      <c r="TUQ24" s="343"/>
      <c r="TUR24" s="343"/>
      <c r="TUS24" s="343"/>
      <c r="TUT24" s="343"/>
      <c r="TUU24" s="343"/>
      <c r="TUV24" s="343"/>
      <c r="TUW24" s="343"/>
      <c r="TUX24" s="343"/>
      <c r="TUY24" s="343"/>
      <c r="TUZ24" s="343"/>
      <c r="TVA24" s="343"/>
      <c r="TVB24" s="343"/>
      <c r="TVC24" s="343"/>
      <c r="TVD24" s="343"/>
      <c r="TVE24" s="343"/>
      <c r="TVF24" s="343"/>
      <c r="TVG24" s="343"/>
      <c r="TVH24" s="343"/>
      <c r="TVI24" s="343"/>
      <c r="TVJ24" s="343"/>
      <c r="TVK24" s="343"/>
      <c r="TVL24" s="343"/>
      <c r="TVM24" s="343"/>
      <c r="TVN24" s="343"/>
      <c r="TVO24" s="343"/>
      <c r="TVP24" s="343"/>
      <c r="TVQ24" s="343"/>
      <c r="TVR24" s="343"/>
      <c r="TVS24" s="343"/>
      <c r="TVT24" s="343"/>
      <c r="TVU24" s="343"/>
      <c r="TVV24" s="343"/>
      <c r="TVW24" s="343"/>
      <c r="TVX24" s="343"/>
      <c r="TVY24" s="343"/>
      <c r="TVZ24" s="343"/>
      <c r="TWA24" s="343"/>
      <c r="TWB24" s="343"/>
      <c r="TWC24" s="343"/>
      <c r="TWD24" s="343"/>
      <c r="TWE24" s="343"/>
      <c r="TWF24" s="343"/>
      <c r="TWG24" s="343"/>
      <c r="TWH24" s="343"/>
      <c r="TWI24" s="343"/>
      <c r="TWJ24" s="343"/>
      <c r="TWK24" s="343"/>
      <c r="TWL24" s="343"/>
      <c r="TWM24" s="343"/>
      <c r="TWN24" s="343"/>
      <c r="TWO24" s="343"/>
      <c r="TWP24" s="343"/>
      <c r="TWQ24" s="343"/>
      <c r="TWR24" s="343"/>
      <c r="TWS24" s="343"/>
      <c r="TWT24" s="343"/>
      <c r="TWU24" s="343"/>
      <c r="TWV24" s="343"/>
      <c r="TWW24" s="343"/>
      <c r="TWX24" s="343"/>
      <c r="TWY24" s="343"/>
      <c r="TWZ24" s="343"/>
      <c r="TXA24" s="343"/>
      <c r="TXB24" s="343"/>
      <c r="TXC24" s="343"/>
      <c r="TXD24" s="343"/>
      <c r="TXE24" s="343"/>
      <c r="TXF24" s="343"/>
      <c r="TXG24" s="343"/>
      <c r="TXH24" s="343"/>
      <c r="TXI24" s="343"/>
      <c r="TXJ24" s="343"/>
      <c r="TXK24" s="343"/>
      <c r="TXL24" s="343"/>
      <c r="TXM24" s="343"/>
      <c r="TXN24" s="343"/>
      <c r="TXO24" s="343"/>
      <c r="TXP24" s="343"/>
      <c r="TXQ24" s="343"/>
      <c r="TXR24" s="343"/>
      <c r="TXS24" s="343"/>
      <c r="TXT24" s="343"/>
      <c r="TXU24" s="343"/>
      <c r="TXV24" s="343"/>
      <c r="TXW24" s="343"/>
      <c r="TXX24" s="343"/>
      <c r="TXY24" s="343"/>
      <c r="TXZ24" s="343"/>
      <c r="TYA24" s="343"/>
      <c r="TYB24" s="343"/>
      <c r="TYC24" s="343"/>
      <c r="TYD24" s="343"/>
      <c r="TYE24" s="343"/>
      <c r="TYF24" s="343"/>
      <c r="TYG24" s="343"/>
      <c r="TYH24" s="343"/>
      <c r="TYI24" s="343"/>
      <c r="TYJ24" s="343"/>
      <c r="TYK24" s="343"/>
      <c r="TYL24" s="343"/>
      <c r="TYM24" s="343"/>
      <c r="TYN24" s="343"/>
      <c r="TYO24" s="343"/>
      <c r="TYP24" s="343"/>
      <c r="TYQ24" s="343"/>
      <c r="TYR24" s="343"/>
      <c r="TYS24" s="343"/>
      <c r="TYT24" s="343"/>
      <c r="TYU24" s="343"/>
      <c r="TYV24" s="343"/>
      <c r="TYW24" s="343"/>
      <c r="TYX24" s="343"/>
      <c r="TYY24" s="343"/>
      <c r="TYZ24" s="343"/>
      <c r="TZA24" s="343"/>
      <c r="TZB24" s="343"/>
      <c r="TZC24" s="343"/>
      <c r="TZD24" s="343"/>
      <c r="TZE24" s="343"/>
      <c r="TZF24" s="343"/>
      <c r="TZG24" s="343"/>
      <c r="TZH24" s="343"/>
      <c r="TZI24" s="343"/>
      <c r="TZJ24" s="343"/>
      <c r="TZK24" s="343"/>
      <c r="TZL24" s="343"/>
      <c r="TZM24" s="343"/>
      <c r="TZN24" s="343"/>
      <c r="TZO24" s="343"/>
      <c r="TZP24" s="343"/>
      <c r="TZQ24" s="343"/>
      <c r="TZR24" s="343"/>
      <c r="TZS24" s="343"/>
      <c r="TZT24" s="343"/>
      <c r="TZU24" s="343"/>
      <c r="TZV24" s="343"/>
      <c r="TZW24" s="343"/>
      <c r="TZX24" s="343"/>
      <c r="TZY24" s="343"/>
      <c r="TZZ24" s="343"/>
      <c r="UAA24" s="343"/>
      <c r="UAB24" s="343"/>
      <c r="UAC24" s="343"/>
      <c r="UAD24" s="343"/>
      <c r="UAE24" s="343"/>
      <c r="UAF24" s="343"/>
      <c r="UAG24" s="343"/>
      <c r="UAH24" s="343"/>
      <c r="UAI24" s="343"/>
      <c r="UAJ24" s="343"/>
      <c r="UAK24" s="343"/>
      <c r="UAL24" s="343"/>
      <c r="UAM24" s="343"/>
      <c r="UAN24" s="343"/>
      <c r="UAO24" s="343"/>
      <c r="UAP24" s="343"/>
      <c r="UAQ24" s="343"/>
      <c r="UAR24" s="343"/>
      <c r="UAS24" s="343"/>
      <c r="UAT24" s="343"/>
      <c r="UAU24" s="343"/>
      <c r="UAV24" s="343"/>
      <c r="UAW24" s="343"/>
      <c r="UAX24" s="343"/>
      <c r="UAY24" s="343"/>
      <c r="UAZ24" s="343"/>
      <c r="UBA24" s="343"/>
      <c r="UBB24" s="343"/>
      <c r="UBC24" s="343"/>
      <c r="UBD24" s="343"/>
      <c r="UBE24" s="343"/>
      <c r="UBF24" s="343"/>
      <c r="UBG24" s="343"/>
      <c r="UBH24" s="343"/>
      <c r="UBI24" s="343"/>
      <c r="UBJ24" s="343"/>
      <c r="UBK24" s="343"/>
      <c r="UBL24" s="343"/>
      <c r="UBM24" s="343"/>
      <c r="UBN24" s="343"/>
      <c r="UBO24" s="343"/>
      <c r="UBP24" s="343"/>
      <c r="UBQ24" s="343"/>
      <c r="UBR24" s="343"/>
      <c r="UBS24" s="343"/>
      <c r="UBT24" s="343"/>
      <c r="UBU24" s="343"/>
      <c r="UBV24" s="343"/>
      <c r="UBW24" s="343"/>
      <c r="UBX24" s="343"/>
      <c r="UBY24" s="343"/>
      <c r="UBZ24" s="343"/>
      <c r="UCA24" s="343"/>
      <c r="UCB24" s="343"/>
      <c r="UCC24" s="343"/>
      <c r="UCD24" s="343"/>
      <c r="UCE24" s="343"/>
      <c r="UCF24" s="343"/>
      <c r="UCG24" s="343"/>
      <c r="UCH24" s="343"/>
      <c r="UCI24" s="343"/>
      <c r="UCJ24" s="343"/>
      <c r="UCK24" s="343"/>
      <c r="UCL24" s="343"/>
      <c r="UCM24" s="343"/>
      <c r="UCN24" s="343"/>
      <c r="UCO24" s="343"/>
      <c r="UCP24" s="343"/>
      <c r="UCQ24" s="343"/>
      <c r="UCR24" s="343"/>
      <c r="UCS24" s="343"/>
      <c r="UCT24" s="343"/>
      <c r="UCU24" s="343"/>
      <c r="UCV24" s="343"/>
      <c r="UCW24" s="343"/>
      <c r="UCX24" s="343"/>
      <c r="UCY24" s="343"/>
      <c r="UCZ24" s="343"/>
      <c r="UDA24" s="343"/>
      <c r="UDB24" s="343"/>
      <c r="UDC24" s="343"/>
      <c r="UDD24" s="343"/>
      <c r="UDE24" s="343"/>
      <c r="UDF24" s="343"/>
      <c r="UDG24" s="343"/>
      <c r="UDH24" s="343"/>
      <c r="UDI24" s="343"/>
      <c r="UDJ24" s="343"/>
      <c r="UDK24" s="343"/>
      <c r="UDL24" s="343"/>
      <c r="UDM24" s="343"/>
      <c r="UDN24" s="343"/>
      <c r="UDO24" s="343"/>
      <c r="UDP24" s="343"/>
      <c r="UDQ24" s="343"/>
      <c r="UDR24" s="343"/>
      <c r="UDS24" s="343"/>
      <c r="UDT24" s="343"/>
      <c r="UDU24" s="343"/>
      <c r="UDV24" s="343"/>
      <c r="UDW24" s="343"/>
      <c r="UDX24" s="343"/>
      <c r="UDY24" s="343"/>
      <c r="UDZ24" s="343"/>
      <c r="UEA24" s="343"/>
      <c r="UEB24" s="343"/>
      <c r="UEC24" s="343"/>
      <c r="UED24" s="343"/>
      <c r="UEE24" s="343"/>
      <c r="UEF24" s="343"/>
      <c r="UEG24" s="343"/>
      <c r="UEH24" s="343"/>
      <c r="UEI24" s="343"/>
      <c r="UEJ24" s="343"/>
      <c r="UEK24" s="343"/>
      <c r="UEL24" s="343"/>
      <c r="UEM24" s="343"/>
      <c r="UEN24" s="343"/>
      <c r="UEO24" s="343"/>
      <c r="UEP24" s="343"/>
      <c r="UEQ24" s="343"/>
      <c r="UER24" s="343"/>
      <c r="UES24" s="343"/>
      <c r="UET24" s="343"/>
      <c r="UEU24" s="343"/>
      <c r="UEV24" s="343"/>
      <c r="UEW24" s="343"/>
      <c r="UEX24" s="343"/>
      <c r="UEY24" s="343"/>
      <c r="UEZ24" s="343"/>
      <c r="UFA24" s="343"/>
      <c r="UFB24" s="343"/>
      <c r="UFC24" s="343"/>
      <c r="UFD24" s="343"/>
      <c r="UFE24" s="343"/>
      <c r="UFF24" s="343"/>
      <c r="UFG24" s="343"/>
      <c r="UFH24" s="343"/>
      <c r="UFI24" s="343"/>
      <c r="UFJ24" s="343"/>
      <c r="UFK24" s="343"/>
      <c r="UFL24" s="343"/>
      <c r="UFM24" s="343"/>
      <c r="UFN24" s="343"/>
      <c r="UFO24" s="343"/>
      <c r="UFP24" s="343"/>
      <c r="UFQ24" s="343"/>
      <c r="UFR24" s="343"/>
      <c r="UFS24" s="343"/>
      <c r="UFT24" s="343"/>
      <c r="UFU24" s="343"/>
      <c r="UFV24" s="343"/>
      <c r="UFW24" s="343"/>
      <c r="UFX24" s="343"/>
      <c r="UFY24" s="343"/>
      <c r="UFZ24" s="343"/>
      <c r="UGA24" s="343"/>
      <c r="UGB24" s="343"/>
      <c r="UGC24" s="343"/>
      <c r="UGD24" s="343"/>
      <c r="UGE24" s="343"/>
      <c r="UGF24" s="343"/>
      <c r="UGG24" s="343"/>
      <c r="UGH24" s="343"/>
      <c r="UGI24" s="343"/>
      <c r="UGJ24" s="343"/>
      <c r="UGK24" s="343"/>
      <c r="UGL24" s="343"/>
      <c r="UGM24" s="343"/>
      <c r="UGN24" s="343"/>
      <c r="UGO24" s="343"/>
      <c r="UGP24" s="343"/>
      <c r="UGQ24" s="343"/>
      <c r="UGR24" s="343"/>
      <c r="UGS24" s="343"/>
      <c r="UGT24" s="343"/>
      <c r="UGU24" s="343"/>
      <c r="UGV24" s="343"/>
      <c r="UGW24" s="343"/>
      <c r="UGX24" s="343"/>
      <c r="UGY24" s="343"/>
      <c r="UGZ24" s="343"/>
      <c r="UHA24" s="343"/>
      <c r="UHB24" s="343"/>
      <c r="UHC24" s="343"/>
      <c r="UHD24" s="343"/>
      <c r="UHE24" s="343"/>
      <c r="UHF24" s="343"/>
      <c r="UHG24" s="343"/>
      <c r="UHH24" s="343"/>
      <c r="UHI24" s="343"/>
      <c r="UHJ24" s="343"/>
      <c r="UHK24" s="343"/>
      <c r="UHL24" s="343"/>
      <c r="UHM24" s="343"/>
      <c r="UHN24" s="343"/>
      <c r="UHO24" s="343"/>
      <c r="UHP24" s="343"/>
      <c r="UHQ24" s="343"/>
      <c r="UHR24" s="343"/>
      <c r="UHS24" s="343"/>
      <c r="UHT24" s="343"/>
      <c r="UHU24" s="343"/>
      <c r="UHV24" s="343"/>
      <c r="UHW24" s="343"/>
      <c r="UHX24" s="343"/>
      <c r="UHY24" s="343"/>
      <c r="UHZ24" s="343"/>
      <c r="UIA24" s="343"/>
      <c r="UIB24" s="343"/>
      <c r="UIC24" s="343"/>
      <c r="UID24" s="343"/>
      <c r="UIE24" s="343"/>
      <c r="UIF24" s="343"/>
      <c r="UIG24" s="343"/>
      <c r="UIH24" s="343"/>
      <c r="UII24" s="343"/>
      <c r="UIJ24" s="343"/>
      <c r="UIK24" s="343"/>
      <c r="UIL24" s="343"/>
      <c r="UIM24" s="343"/>
      <c r="UIN24" s="343"/>
      <c r="UIO24" s="343"/>
      <c r="UIP24" s="343"/>
      <c r="UIQ24" s="343"/>
      <c r="UIR24" s="343"/>
      <c r="UIS24" s="343"/>
      <c r="UIT24" s="343"/>
      <c r="UIU24" s="343"/>
      <c r="UIV24" s="343"/>
      <c r="UIW24" s="343"/>
      <c r="UIX24" s="343"/>
      <c r="UIY24" s="343"/>
      <c r="UIZ24" s="343"/>
      <c r="UJA24" s="343"/>
      <c r="UJB24" s="343"/>
      <c r="UJC24" s="343"/>
      <c r="UJD24" s="343"/>
      <c r="UJE24" s="343"/>
      <c r="UJF24" s="343"/>
      <c r="UJG24" s="343"/>
      <c r="UJH24" s="343"/>
      <c r="UJI24" s="343"/>
      <c r="UJJ24" s="343"/>
      <c r="UJK24" s="343"/>
      <c r="UJL24" s="343"/>
      <c r="UJM24" s="343"/>
      <c r="UJN24" s="343"/>
      <c r="UJO24" s="343"/>
      <c r="UJP24" s="343"/>
      <c r="UJQ24" s="343"/>
      <c r="UJR24" s="343"/>
      <c r="UJS24" s="343"/>
      <c r="UJT24" s="343"/>
      <c r="UJU24" s="343"/>
      <c r="UJV24" s="343"/>
      <c r="UJW24" s="343"/>
      <c r="UJX24" s="343"/>
      <c r="UJY24" s="343"/>
      <c r="UJZ24" s="343"/>
      <c r="UKA24" s="343"/>
      <c r="UKB24" s="343"/>
      <c r="UKC24" s="343"/>
      <c r="UKD24" s="343"/>
      <c r="UKE24" s="343"/>
      <c r="UKF24" s="343"/>
      <c r="UKG24" s="343"/>
      <c r="UKH24" s="343"/>
      <c r="UKI24" s="343"/>
      <c r="UKJ24" s="343"/>
      <c r="UKK24" s="343"/>
      <c r="UKL24" s="343"/>
      <c r="UKM24" s="343"/>
      <c r="UKN24" s="343"/>
      <c r="UKO24" s="343"/>
      <c r="UKP24" s="343"/>
      <c r="UKQ24" s="343"/>
      <c r="UKR24" s="343"/>
      <c r="UKS24" s="343"/>
      <c r="UKT24" s="343"/>
      <c r="UKU24" s="343"/>
      <c r="UKV24" s="343"/>
      <c r="UKW24" s="343"/>
      <c r="UKX24" s="343"/>
      <c r="UKY24" s="343"/>
      <c r="UKZ24" s="343"/>
      <c r="ULA24" s="343"/>
      <c r="ULB24" s="343"/>
      <c r="ULC24" s="343"/>
      <c r="ULD24" s="343"/>
      <c r="ULE24" s="343"/>
      <c r="ULF24" s="343"/>
      <c r="ULG24" s="343"/>
      <c r="ULH24" s="343"/>
      <c r="ULI24" s="343"/>
      <c r="ULJ24" s="343"/>
      <c r="ULK24" s="343"/>
      <c r="ULL24" s="343"/>
      <c r="ULM24" s="343"/>
      <c r="ULN24" s="343"/>
      <c r="ULO24" s="343"/>
      <c r="ULP24" s="343"/>
      <c r="ULQ24" s="343"/>
      <c r="ULR24" s="343"/>
      <c r="ULS24" s="343"/>
      <c r="ULT24" s="343"/>
      <c r="ULU24" s="343"/>
      <c r="ULV24" s="343"/>
      <c r="ULW24" s="343"/>
      <c r="ULX24" s="343"/>
      <c r="ULY24" s="343"/>
      <c r="ULZ24" s="343"/>
      <c r="UMA24" s="343"/>
      <c r="UMB24" s="343"/>
      <c r="UMC24" s="343"/>
      <c r="UMD24" s="343"/>
      <c r="UME24" s="343"/>
      <c r="UMF24" s="343"/>
      <c r="UMG24" s="343"/>
      <c r="UMH24" s="343"/>
      <c r="UMI24" s="343"/>
      <c r="UMJ24" s="343"/>
      <c r="UMK24" s="343"/>
      <c r="UML24" s="343"/>
      <c r="UMM24" s="343"/>
      <c r="UMN24" s="343"/>
      <c r="UMO24" s="343"/>
      <c r="UMP24" s="343"/>
      <c r="UMQ24" s="343"/>
      <c r="UMR24" s="343"/>
      <c r="UMS24" s="343"/>
      <c r="UMT24" s="343"/>
      <c r="UMU24" s="343"/>
      <c r="UMV24" s="343"/>
      <c r="UMW24" s="343"/>
      <c r="UMX24" s="343"/>
      <c r="UMY24" s="343"/>
      <c r="UMZ24" s="343"/>
      <c r="UNA24" s="343"/>
      <c r="UNB24" s="343"/>
      <c r="UNC24" s="343"/>
      <c r="UND24" s="343"/>
      <c r="UNE24" s="343"/>
      <c r="UNF24" s="343"/>
      <c r="UNG24" s="343"/>
      <c r="UNH24" s="343"/>
      <c r="UNI24" s="343"/>
      <c r="UNJ24" s="343"/>
      <c r="UNK24" s="343"/>
      <c r="UNL24" s="343"/>
      <c r="UNM24" s="343"/>
      <c r="UNN24" s="343"/>
      <c r="UNO24" s="343"/>
      <c r="UNP24" s="343"/>
      <c r="UNQ24" s="343"/>
      <c r="UNR24" s="343"/>
      <c r="UNS24" s="343"/>
      <c r="UNT24" s="343"/>
      <c r="UNU24" s="343"/>
      <c r="UNV24" s="343"/>
      <c r="UNW24" s="343"/>
      <c r="UNX24" s="343"/>
      <c r="UNY24" s="343"/>
      <c r="UNZ24" s="343"/>
      <c r="UOA24" s="343"/>
      <c r="UOB24" s="343"/>
      <c r="UOC24" s="343"/>
      <c r="UOD24" s="343"/>
      <c r="UOE24" s="343"/>
      <c r="UOF24" s="343"/>
      <c r="UOG24" s="343"/>
      <c r="UOH24" s="343"/>
      <c r="UOI24" s="343"/>
      <c r="UOJ24" s="343"/>
      <c r="UOK24" s="343"/>
      <c r="UOL24" s="343"/>
      <c r="UOM24" s="343"/>
      <c r="UON24" s="343"/>
      <c r="UOO24" s="343"/>
      <c r="UOP24" s="343"/>
      <c r="UOQ24" s="343"/>
      <c r="UOR24" s="343"/>
      <c r="UOS24" s="343"/>
      <c r="UOT24" s="343"/>
      <c r="UOU24" s="343"/>
      <c r="UOV24" s="343"/>
      <c r="UOW24" s="343"/>
      <c r="UOX24" s="343"/>
      <c r="UOY24" s="343"/>
      <c r="UOZ24" s="343"/>
      <c r="UPA24" s="343"/>
      <c r="UPB24" s="343"/>
      <c r="UPC24" s="343"/>
      <c r="UPD24" s="343"/>
      <c r="UPE24" s="343"/>
      <c r="UPF24" s="343"/>
      <c r="UPG24" s="343"/>
      <c r="UPH24" s="343"/>
      <c r="UPI24" s="343"/>
      <c r="UPJ24" s="343"/>
      <c r="UPK24" s="343"/>
      <c r="UPL24" s="343"/>
      <c r="UPM24" s="343"/>
      <c r="UPN24" s="343"/>
      <c r="UPO24" s="343"/>
      <c r="UPP24" s="343"/>
      <c r="UPQ24" s="343"/>
      <c r="UPR24" s="343"/>
      <c r="UPS24" s="343"/>
      <c r="UPT24" s="343"/>
      <c r="UPU24" s="343"/>
      <c r="UPV24" s="343"/>
      <c r="UPW24" s="343"/>
      <c r="UPX24" s="343"/>
      <c r="UPY24" s="343"/>
      <c r="UPZ24" s="343"/>
      <c r="UQA24" s="343"/>
      <c r="UQB24" s="343"/>
      <c r="UQC24" s="343"/>
      <c r="UQD24" s="343"/>
      <c r="UQE24" s="343"/>
      <c r="UQF24" s="343"/>
      <c r="UQG24" s="343"/>
      <c r="UQH24" s="343"/>
      <c r="UQI24" s="343"/>
      <c r="UQJ24" s="343"/>
      <c r="UQK24" s="343"/>
      <c r="UQL24" s="343"/>
      <c r="UQM24" s="343"/>
      <c r="UQN24" s="343"/>
      <c r="UQO24" s="343"/>
      <c r="UQP24" s="343"/>
      <c r="UQQ24" s="343"/>
      <c r="UQR24" s="343"/>
      <c r="UQS24" s="343"/>
      <c r="UQT24" s="343"/>
      <c r="UQU24" s="343"/>
      <c r="UQV24" s="343"/>
      <c r="UQW24" s="343"/>
      <c r="UQX24" s="343"/>
      <c r="UQY24" s="343"/>
      <c r="UQZ24" s="343"/>
      <c r="URA24" s="343"/>
      <c r="URB24" s="343"/>
      <c r="URC24" s="343"/>
      <c r="URD24" s="343"/>
      <c r="URE24" s="343"/>
      <c r="URF24" s="343"/>
      <c r="URG24" s="343"/>
      <c r="URH24" s="343"/>
      <c r="URI24" s="343"/>
      <c r="URJ24" s="343"/>
      <c r="URK24" s="343"/>
      <c r="URL24" s="343"/>
      <c r="URM24" s="343"/>
      <c r="URN24" s="343"/>
      <c r="URO24" s="343"/>
      <c r="URP24" s="343"/>
      <c r="URQ24" s="343"/>
      <c r="URR24" s="343"/>
      <c r="URS24" s="343"/>
      <c r="URT24" s="343"/>
      <c r="URU24" s="343"/>
      <c r="URV24" s="343"/>
      <c r="URW24" s="343"/>
      <c r="URX24" s="343"/>
      <c r="URY24" s="343"/>
      <c r="URZ24" s="343"/>
      <c r="USA24" s="343"/>
      <c r="USB24" s="343"/>
      <c r="USC24" s="343"/>
      <c r="USD24" s="343"/>
      <c r="USE24" s="343"/>
      <c r="USF24" s="343"/>
      <c r="USG24" s="343"/>
      <c r="USH24" s="343"/>
      <c r="USI24" s="343"/>
      <c r="USJ24" s="343"/>
      <c r="USK24" s="343"/>
      <c r="USL24" s="343"/>
      <c r="USM24" s="343"/>
      <c r="USN24" s="343"/>
      <c r="USO24" s="343"/>
      <c r="USP24" s="343"/>
      <c r="USQ24" s="343"/>
      <c r="USR24" s="343"/>
      <c r="USS24" s="343"/>
      <c r="UST24" s="343"/>
      <c r="USU24" s="343"/>
      <c r="USV24" s="343"/>
      <c r="USW24" s="343"/>
      <c r="USX24" s="343"/>
      <c r="USY24" s="343"/>
      <c r="USZ24" s="343"/>
      <c r="UTA24" s="343"/>
      <c r="UTB24" s="343"/>
      <c r="UTC24" s="343"/>
      <c r="UTD24" s="343"/>
      <c r="UTE24" s="343"/>
      <c r="UTF24" s="343"/>
      <c r="UTG24" s="343"/>
      <c r="UTH24" s="343"/>
      <c r="UTI24" s="343"/>
      <c r="UTJ24" s="343"/>
      <c r="UTK24" s="343"/>
      <c r="UTL24" s="343"/>
      <c r="UTM24" s="343"/>
      <c r="UTN24" s="343"/>
      <c r="UTO24" s="343"/>
      <c r="UTP24" s="343"/>
      <c r="UTQ24" s="343"/>
      <c r="UTR24" s="343"/>
      <c r="UTS24" s="343"/>
      <c r="UTT24" s="343"/>
      <c r="UTU24" s="343"/>
      <c r="UTV24" s="343"/>
      <c r="UTW24" s="343"/>
      <c r="UTX24" s="343"/>
      <c r="UTY24" s="343"/>
      <c r="UTZ24" s="343"/>
      <c r="UUA24" s="343"/>
      <c r="UUB24" s="343"/>
      <c r="UUC24" s="343"/>
      <c r="UUD24" s="343"/>
      <c r="UUE24" s="343"/>
      <c r="UUF24" s="343"/>
      <c r="UUG24" s="343"/>
      <c r="UUH24" s="343"/>
      <c r="UUI24" s="343"/>
      <c r="UUJ24" s="343"/>
      <c r="UUK24" s="343"/>
      <c r="UUL24" s="343"/>
      <c r="UUM24" s="343"/>
      <c r="UUN24" s="343"/>
      <c r="UUO24" s="343"/>
      <c r="UUP24" s="343"/>
      <c r="UUQ24" s="343"/>
      <c r="UUR24" s="343"/>
      <c r="UUS24" s="343"/>
      <c r="UUT24" s="343"/>
      <c r="UUU24" s="343"/>
      <c r="UUV24" s="343"/>
      <c r="UUW24" s="343"/>
      <c r="UUX24" s="343"/>
      <c r="UUY24" s="343"/>
      <c r="UUZ24" s="343"/>
      <c r="UVA24" s="343"/>
      <c r="UVB24" s="343"/>
      <c r="UVC24" s="343"/>
      <c r="UVD24" s="343"/>
      <c r="UVE24" s="343"/>
      <c r="UVF24" s="343"/>
      <c r="UVG24" s="343"/>
      <c r="UVH24" s="343"/>
      <c r="UVI24" s="343"/>
      <c r="UVJ24" s="343"/>
      <c r="UVK24" s="343"/>
      <c r="UVL24" s="343"/>
      <c r="UVM24" s="343"/>
      <c r="UVN24" s="343"/>
      <c r="UVO24" s="343"/>
      <c r="UVP24" s="343"/>
      <c r="UVQ24" s="343"/>
      <c r="UVR24" s="343"/>
      <c r="UVS24" s="343"/>
      <c r="UVT24" s="343"/>
      <c r="UVU24" s="343"/>
      <c r="UVV24" s="343"/>
      <c r="UVW24" s="343"/>
      <c r="UVX24" s="343"/>
      <c r="UVY24" s="343"/>
      <c r="UVZ24" s="343"/>
      <c r="UWA24" s="343"/>
      <c r="UWB24" s="343"/>
      <c r="UWC24" s="343"/>
      <c r="UWD24" s="343"/>
      <c r="UWE24" s="343"/>
      <c r="UWF24" s="343"/>
      <c r="UWG24" s="343"/>
      <c r="UWH24" s="343"/>
      <c r="UWI24" s="343"/>
      <c r="UWJ24" s="343"/>
      <c r="UWK24" s="343"/>
      <c r="UWL24" s="343"/>
      <c r="UWM24" s="343"/>
      <c r="UWN24" s="343"/>
      <c r="UWO24" s="343"/>
      <c r="UWP24" s="343"/>
      <c r="UWQ24" s="343"/>
      <c r="UWR24" s="343"/>
      <c r="UWS24" s="343"/>
      <c r="UWT24" s="343"/>
      <c r="UWU24" s="343"/>
      <c r="UWV24" s="343"/>
      <c r="UWW24" s="343"/>
      <c r="UWX24" s="343"/>
      <c r="UWY24" s="343"/>
      <c r="UWZ24" s="343"/>
      <c r="UXA24" s="343"/>
      <c r="UXB24" s="343"/>
      <c r="UXC24" s="343"/>
      <c r="UXD24" s="343"/>
      <c r="UXE24" s="343"/>
      <c r="UXF24" s="343"/>
      <c r="UXG24" s="343"/>
      <c r="UXH24" s="343"/>
      <c r="UXI24" s="343"/>
      <c r="UXJ24" s="343"/>
      <c r="UXK24" s="343"/>
      <c r="UXL24" s="343"/>
      <c r="UXM24" s="343"/>
      <c r="UXN24" s="343"/>
      <c r="UXO24" s="343"/>
      <c r="UXP24" s="343"/>
      <c r="UXQ24" s="343"/>
      <c r="UXR24" s="343"/>
      <c r="UXS24" s="343"/>
      <c r="UXT24" s="343"/>
      <c r="UXU24" s="343"/>
      <c r="UXV24" s="343"/>
      <c r="UXW24" s="343"/>
      <c r="UXX24" s="343"/>
      <c r="UXY24" s="343"/>
      <c r="UXZ24" s="343"/>
      <c r="UYA24" s="343"/>
      <c r="UYB24" s="343"/>
      <c r="UYC24" s="343"/>
      <c r="UYD24" s="343"/>
      <c r="UYE24" s="343"/>
      <c r="UYF24" s="343"/>
      <c r="UYG24" s="343"/>
      <c r="UYH24" s="343"/>
      <c r="UYI24" s="343"/>
      <c r="UYJ24" s="343"/>
      <c r="UYK24" s="343"/>
      <c r="UYL24" s="343"/>
      <c r="UYM24" s="343"/>
      <c r="UYN24" s="343"/>
      <c r="UYO24" s="343"/>
      <c r="UYP24" s="343"/>
      <c r="UYQ24" s="343"/>
      <c r="UYR24" s="343"/>
      <c r="UYS24" s="343"/>
      <c r="UYT24" s="343"/>
      <c r="UYU24" s="343"/>
      <c r="UYV24" s="343"/>
      <c r="UYW24" s="343"/>
      <c r="UYX24" s="343"/>
      <c r="UYY24" s="343"/>
      <c r="UYZ24" s="343"/>
      <c r="UZA24" s="343"/>
      <c r="UZB24" s="343"/>
      <c r="UZC24" s="343"/>
      <c r="UZD24" s="343"/>
      <c r="UZE24" s="343"/>
      <c r="UZF24" s="343"/>
      <c r="UZG24" s="343"/>
      <c r="UZH24" s="343"/>
      <c r="UZI24" s="343"/>
      <c r="UZJ24" s="343"/>
      <c r="UZK24" s="343"/>
      <c r="UZL24" s="343"/>
      <c r="UZM24" s="343"/>
      <c r="UZN24" s="343"/>
      <c r="UZO24" s="343"/>
      <c r="UZP24" s="343"/>
      <c r="UZQ24" s="343"/>
      <c r="UZR24" s="343"/>
      <c r="UZS24" s="343"/>
      <c r="UZT24" s="343"/>
      <c r="UZU24" s="343"/>
      <c r="UZV24" s="343"/>
      <c r="UZW24" s="343"/>
      <c r="UZX24" s="343"/>
      <c r="UZY24" s="343"/>
      <c r="UZZ24" s="343"/>
      <c r="VAA24" s="343"/>
      <c r="VAB24" s="343"/>
      <c r="VAC24" s="343"/>
      <c r="VAD24" s="343"/>
      <c r="VAE24" s="343"/>
      <c r="VAF24" s="343"/>
      <c r="VAG24" s="343"/>
      <c r="VAH24" s="343"/>
      <c r="VAI24" s="343"/>
      <c r="VAJ24" s="343"/>
      <c r="VAK24" s="343"/>
      <c r="VAL24" s="343"/>
      <c r="VAM24" s="343"/>
      <c r="VAN24" s="343"/>
      <c r="VAO24" s="343"/>
      <c r="VAP24" s="343"/>
      <c r="VAQ24" s="343"/>
      <c r="VAR24" s="343"/>
      <c r="VAS24" s="343"/>
      <c r="VAT24" s="343"/>
      <c r="VAU24" s="343"/>
      <c r="VAV24" s="343"/>
      <c r="VAW24" s="343"/>
      <c r="VAX24" s="343"/>
      <c r="VAY24" s="343"/>
      <c r="VAZ24" s="343"/>
      <c r="VBA24" s="343"/>
      <c r="VBB24" s="343"/>
      <c r="VBC24" s="343"/>
      <c r="VBD24" s="343"/>
      <c r="VBE24" s="343"/>
      <c r="VBF24" s="343"/>
      <c r="VBG24" s="343"/>
      <c r="VBH24" s="343"/>
      <c r="VBI24" s="343"/>
      <c r="VBJ24" s="343"/>
      <c r="VBK24" s="343"/>
      <c r="VBL24" s="343"/>
      <c r="VBM24" s="343"/>
      <c r="VBN24" s="343"/>
      <c r="VBO24" s="343"/>
      <c r="VBP24" s="343"/>
      <c r="VBQ24" s="343"/>
      <c r="VBR24" s="343"/>
      <c r="VBS24" s="343"/>
      <c r="VBT24" s="343"/>
      <c r="VBU24" s="343"/>
      <c r="VBV24" s="343"/>
      <c r="VBW24" s="343"/>
      <c r="VBX24" s="343"/>
      <c r="VBY24" s="343"/>
      <c r="VBZ24" s="343"/>
      <c r="VCA24" s="343"/>
      <c r="VCB24" s="343"/>
      <c r="VCC24" s="343"/>
      <c r="VCD24" s="343"/>
      <c r="VCE24" s="343"/>
      <c r="VCF24" s="343"/>
      <c r="VCG24" s="343"/>
      <c r="VCH24" s="343"/>
      <c r="VCI24" s="343"/>
      <c r="VCJ24" s="343"/>
      <c r="VCK24" s="343"/>
      <c r="VCL24" s="343"/>
      <c r="VCM24" s="343"/>
      <c r="VCN24" s="343"/>
      <c r="VCO24" s="343"/>
      <c r="VCP24" s="343"/>
      <c r="VCQ24" s="343"/>
      <c r="VCR24" s="343"/>
      <c r="VCS24" s="343"/>
      <c r="VCT24" s="343"/>
      <c r="VCU24" s="343"/>
      <c r="VCV24" s="343"/>
      <c r="VCW24" s="343"/>
      <c r="VCX24" s="343"/>
      <c r="VCY24" s="343"/>
      <c r="VCZ24" s="343"/>
      <c r="VDA24" s="343"/>
      <c r="VDB24" s="343"/>
      <c r="VDC24" s="343"/>
      <c r="VDD24" s="343"/>
      <c r="VDE24" s="343"/>
      <c r="VDF24" s="343"/>
      <c r="VDG24" s="343"/>
      <c r="VDH24" s="343"/>
      <c r="VDI24" s="343"/>
      <c r="VDJ24" s="343"/>
      <c r="VDK24" s="343"/>
      <c r="VDL24" s="343"/>
      <c r="VDM24" s="343"/>
      <c r="VDN24" s="343"/>
      <c r="VDO24" s="343"/>
      <c r="VDP24" s="343"/>
      <c r="VDQ24" s="343"/>
      <c r="VDR24" s="343"/>
      <c r="VDS24" s="343"/>
      <c r="VDT24" s="343"/>
      <c r="VDU24" s="343"/>
      <c r="VDV24" s="343"/>
      <c r="VDW24" s="343"/>
      <c r="VDX24" s="343"/>
      <c r="VDY24" s="343"/>
      <c r="VDZ24" s="343"/>
      <c r="VEA24" s="343"/>
      <c r="VEB24" s="343"/>
      <c r="VEC24" s="343"/>
      <c r="VED24" s="343"/>
      <c r="VEE24" s="343"/>
      <c r="VEF24" s="343"/>
      <c r="VEG24" s="343"/>
      <c r="VEH24" s="343"/>
      <c r="VEI24" s="343"/>
      <c r="VEJ24" s="343"/>
      <c r="VEK24" s="343"/>
      <c r="VEL24" s="343"/>
      <c r="VEM24" s="343"/>
      <c r="VEN24" s="343"/>
      <c r="VEO24" s="343"/>
      <c r="VEP24" s="343"/>
      <c r="VEQ24" s="343"/>
      <c r="VER24" s="343"/>
      <c r="VES24" s="343"/>
      <c r="VET24" s="343"/>
      <c r="VEU24" s="343"/>
      <c r="VEV24" s="343"/>
      <c r="VEW24" s="343"/>
      <c r="VEX24" s="343"/>
      <c r="VEY24" s="343"/>
      <c r="VEZ24" s="343"/>
      <c r="VFA24" s="343"/>
      <c r="VFB24" s="343"/>
      <c r="VFC24" s="343"/>
      <c r="VFD24" s="343"/>
      <c r="VFE24" s="343"/>
      <c r="VFF24" s="343"/>
      <c r="VFG24" s="343"/>
      <c r="VFH24" s="343"/>
      <c r="VFI24" s="343"/>
      <c r="VFJ24" s="343"/>
      <c r="VFK24" s="343"/>
      <c r="VFL24" s="343"/>
      <c r="VFM24" s="343"/>
      <c r="VFN24" s="343"/>
      <c r="VFO24" s="343"/>
      <c r="VFP24" s="343"/>
      <c r="VFQ24" s="343"/>
      <c r="VFR24" s="343"/>
      <c r="VFS24" s="343"/>
      <c r="VFT24" s="343"/>
      <c r="VFU24" s="343"/>
      <c r="VFV24" s="343"/>
      <c r="VFW24" s="343"/>
      <c r="VFX24" s="343"/>
      <c r="VFY24" s="343"/>
      <c r="VFZ24" s="343"/>
      <c r="VGA24" s="343"/>
      <c r="VGB24" s="343"/>
      <c r="VGC24" s="343"/>
      <c r="VGD24" s="343"/>
      <c r="VGE24" s="343"/>
      <c r="VGF24" s="343"/>
      <c r="VGG24" s="343"/>
      <c r="VGH24" s="343"/>
      <c r="VGI24" s="343"/>
      <c r="VGJ24" s="343"/>
      <c r="VGK24" s="343"/>
      <c r="VGL24" s="343"/>
      <c r="VGM24" s="343"/>
      <c r="VGN24" s="343"/>
      <c r="VGO24" s="343"/>
      <c r="VGP24" s="343"/>
      <c r="VGQ24" s="343"/>
      <c r="VGR24" s="343"/>
      <c r="VGS24" s="343"/>
      <c r="VGT24" s="343"/>
      <c r="VGU24" s="343"/>
      <c r="VGV24" s="343"/>
      <c r="VGW24" s="343"/>
      <c r="VGX24" s="343"/>
      <c r="VGY24" s="343"/>
      <c r="VGZ24" s="343"/>
      <c r="VHA24" s="343"/>
      <c r="VHB24" s="343"/>
      <c r="VHC24" s="343"/>
      <c r="VHD24" s="343"/>
      <c r="VHE24" s="343"/>
      <c r="VHF24" s="343"/>
      <c r="VHG24" s="343"/>
      <c r="VHH24" s="343"/>
      <c r="VHI24" s="343"/>
      <c r="VHJ24" s="343"/>
      <c r="VHK24" s="343"/>
      <c r="VHL24" s="343"/>
      <c r="VHM24" s="343"/>
      <c r="VHN24" s="343"/>
      <c r="VHO24" s="343"/>
      <c r="VHP24" s="343"/>
      <c r="VHQ24" s="343"/>
      <c r="VHR24" s="343"/>
      <c r="VHS24" s="343"/>
      <c r="VHT24" s="343"/>
      <c r="VHU24" s="343"/>
      <c r="VHV24" s="343"/>
      <c r="VHW24" s="343"/>
      <c r="VHX24" s="343"/>
      <c r="VHY24" s="343"/>
      <c r="VHZ24" s="343"/>
      <c r="VIA24" s="343"/>
      <c r="VIB24" s="343"/>
      <c r="VIC24" s="343"/>
      <c r="VID24" s="343"/>
      <c r="VIE24" s="343"/>
      <c r="VIF24" s="343"/>
      <c r="VIG24" s="343"/>
      <c r="VIH24" s="343"/>
      <c r="VII24" s="343"/>
      <c r="VIJ24" s="343"/>
      <c r="VIK24" s="343"/>
      <c r="VIL24" s="343"/>
      <c r="VIM24" s="343"/>
      <c r="VIN24" s="343"/>
      <c r="VIO24" s="343"/>
      <c r="VIP24" s="343"/>
      <c r="VIQ24" s="343"/>
      <c r="VIR24" s="343"/>
      <c r="VIS24" s="343"/>
      <c r="VIT24" s="343"/>
      <c r="VIU24" s="343"/>
      <c r="VIV24" s="343"/>
      <c r="VIW24" s="343"/>
      <c r="VIX24" s="343"/>
      <c r="VIY24" s="343"/>
      <c r="VIZ24" s="343"/>
      <c r="VJA24" s="343"/>
      <c r="VJB24" s="343"/>
      <c r="VJC24" s="343"/>
      <c r="VJD24" s="343"/>
      <c r="VJE24" s="343"/>
      <c r="VJF24" s="343"/>
      <c r="VJG24" s="343"/>
      <c r="VJH24" s="343"/>
      <c r="VJI24" s="343"/>
      <c r="VJJ24" s="343"/>
      <c r="VJK24" s="343"/>
      <c r="VJL24" s="343"/>
      <c r="VJM24" s="343"/>
      <c r="VJN24" s="343"/>
      <c r="VJO24" s="343"/>
      <c r="VJP24" s="343"/>
      <c r="VJQ24" s="343"/>
      <c r="VJR24" s="343"/>
      <c r="VJS24" s="343"/>
      <c r="VJT24" s="343"/>
      <c r="VJU24" s="343"/>
      <c r="VJV24" s="343"/>
      <c r="VJW24" s="343"/>
      <c r="VJX24" s="343"/>
      <c r="VJY24" s="343"/>
      <c r="VJZ24" s="343"/>
      <c r="VKA24" s="343"/>
      <c r="VKB24" s="343"/>
      <c r="VKC24" s="343"/>
      <c r="VKD24" s="343"/>
      <c r="VKE24" s="343"/>
      <c r="VKF24" s="343"/>
      <c r="VKG24" s="343"/>
      <c r="VKH24" s="343"/>
      <c r="VKI24" s="343"/>
      <c r="VKJ24" s="343"/>
      <c r="VKK24" s="343"/>
      <c r="VKL24" s="343"/>
      <c r="VKM24" s="343"/>
      <c r="VKN24" s="343"/>
      <c r="VKO24" s="343"/>
      <c r="VKP24" s="343"/>
      <c r="VKQ24" s="343"/>
      <c r="VKR24" s="343"/>
      <c r="VKS24" s="343"/>
      <c r="VKT24" s="343"/>
      <c r="VKU24" s="343"/>
      <c r="VKV24" s="343"/>
      <c r="VKW24" s="343"/>
      <c r="VKX24" s="343"/>
      <c r="VKY24" s="343"/>
      <c r="VKZ24" s="343"/>
      <c r="VLA24" s="343"/>
      <c r="VLB24" s="343"/>
      <c r="VLC24" s="343"/>
      <c r="VLD24" s="343"/>
      <c r="VLE24" s="343"/>
      <c r="VLF24" s="343"/>
      <c r="VLG24" s="343"/>
      <c r="VLH24" s="343"/>
      <c r="VLI24" s="343"/>
      <c r="VLJ24" s="343"/>
      <c r="VLK24" s="343"/>
      <c r="VLL24" s="343"/>
      <c r="VLM24" s="343"/>
      <c r="VLN24" s="343"/>
      <c r="VLO24" s="343"/>
      <c r="VLP24" s="343"/>
      <c r="VLQ24" s="343"/>
      <c r="VLR24" s="343"/>
      <c r="VLS24" s="343"/>
      <c r="VLT24" s="343"/>
      <c r="VLU24" s="343"/>
      <c r="VLV24" s="343"/>
      <c r="VLW24" s="343"/>
      <c r="VLX24" s="343"/>
      <c r="VLY24" s="343"/>
      <c r="VLZ24" s="343"/>
      <c r="VMA24" s="343"/>
      <c r="VMB24" s="343"/>
      <c r="VMC24" s="343"/>
      <c r="VMD24" s="343"/>
      <c r="VME24" s="343"/>
      <c r="VMF24" s="343"/>
      <c r="VMG24" s="343"/>
      <c r="VMH24" s="343"/>
      <c r="VMI24" s="343"/>
      <c r="VMJ24" s="343"/>
      <c r="VMK24" s="343"/>
      <c r="VML24" s="343"/>
      <c r="VMM24" s="343"/>
      <c r="VMN24" s="343"/>
      <c r="VMO24" s="343"/>
      <c r="VMP24" s="343"/>
      <c r="VMQ24" s="343"/>
      <c r="VMR24" s="343"/>
      <c r="VMS24" s="343"/>
      <c r="VMT24" s="343"/>
      <c r="VMU24" s="343"/>
      <c r="VMV24" s="343"/>
      <c r="VMW24" s="343"/>
      <c r="VMX24" s="343"/>
      <c r="VMY24" s="343"/>
      <c r="VMZ24" s="343"/>
      <c r="VNA24" s="343"/>
      <c r="VNB24" s="343"/>
      <c r="VNC24" s="343"/>
      <c r="VND24" s="343"/>
      <c r="VNE24" s="343"/>
      <c r="VNF24" s="343"/>
      <c r="VNG24" s="343"/>
      <c r="VNH24" s="343"/>
      <c r="VNI24" s="343"/>
      <c r="VNJ24" s="343"/>
      <c r="VNK24" s="343"/>
      <c r="VNL24" s="343"/>
      <c r="VNM24" s="343"/>
      <c r="VNN24" s="343"/>
      <c r="VNO24" s="343"/>
      <c r="VNP24" s="343"/>
      <c r="VNQ24" s="343"/>
      <c r="VNR24" s="343"/>
      <c r="VNS24" s="343"/>
      <c r="VNT24" s="343"/>
      <c r="VNU24" s="343"/>
      <c r="VNV24" s="343"/>
      <c r="VNW24" s="343"/>
      <c r="VNX24" s="343"/>
      <c r="VNY24" s="343"/>
      <c r="VNZ24" s="343"/>
      <c r="VOA24" s="343"/>
      <c r="VOB24" s="343"/>
      <c r="VOC24" s="343"/>
      <c r="VOD24" s="343"/>
      <c r="VOE24" s="343"/>
      <c r="VOF24" s="343"/>
      <c r="VOG24" s="343"/>
      <c r="VOH24" s="343"/>
      <c r="VOI24" s="343"/>
      <c r="VOJ24" s="343"/>
      <c r="VOK24" s="343"/>
      <c r="VOL24" s="343"/>
      <c r="VOM24" s="343"/>
      <c r="VON24" s="343"/>
      <c r="VOO24" s="343"/>
      <c r="VOP24" s="343"/>
      <c r="VOQ24" s="343"/>
      <c r="VOR24" s="343"/>
      <c r="VOS24" s="343"/>
      <c r="VOT24" s="343"/>
      <c r="VOU24" s="343"/>
      <c r="VOV24" s="343"/>
      <c r="VOW24" s="343"/>
      <c r="VOX24" s="343"/>
      <c r="VOY24" s="343"/>
      <c r="VOZ24" s="343"/>
      <c r="VPA24" s="343"/>
      <c r="VPB24" s="343"/>
      <c r="VPC24" s="343"/>
      <c r="VPD24" s="343"/>
      <c r="VPE24" s="343"/>
      <c r="VPF24" s="343"/>
      <c r="VPG24" s="343"/>
      <c r="VPH24" s="343"/>
      <c r="VPI24" s="343"/>
      <c r="VPJ24" s="343"/>
      <c r="VPK24" s="343"/>
      <c r="VPL24" s="343"/>
      <c r="VPM24" s="343"/>
      <c r="VPN24" s="343"/>
      <c r="VPO24" s="343"/>
      <c r="VPP24" s="343"/>
      <c r="VPQ24" s="343"/>
      <c r="VPR24" s="343"/>
      <c r="VPS24" s="343"/>
      <c r="VPT24" s="343"/>
      <c r="VPU24" s="343"/>
      <c r="VPV24" s="343"/>
      <c r="VPW24" s="343"/>
      <c r="VPX24" s="343"/>
      <c r="VPY24" s="343"/>
      <c r="VPZ24" s="343"/>
      <c r="VQA24" s="343"/>
      <c r="VQB24" s="343"/>
      <c r="VQC24" s="343"/>
      <c r="VQD24" s="343"/>
      <c r="VQE24" s="343"/>
      <c r="VQF24" s="343"/>
      <c r="VQG24" s="343"/>
      <c r="VQH24" s="343"/>
      <c r="VQI24" s="343"/>
      <c r="VQJ24" s="343"/>
      <c r="VQK24" s="343"/>
      <c r="VQL24" s="343"/>
      <c r="VQM24" s="343"/>
      <c r="VQN24" s="343"/>
      <c r="VQO24" s="343"/>
      <c r="VQP24" s="343"/>
      <c r="VQQ24" s="343"/>
      <c r="VQR24" s="343"/>
      <c r="VQS24" s="343"/>
      <c r="VQT24" s="343"/>
      <c r="VQU24" s="343"/>
      <c r="VQV24" s="343"/>
      <c r="VQW24" s="343"/>
      <c r="VQX24" s="343"/>
      <c r="VQY24" s="343"/>
      <c r="VQZ24" s="343"/>
      <c r="VRA24" s="343"/>
      <c r="VRB24" s="343"/>
      <c r="VRC24" s="343"/>
      <c r="VRD24" s="343"/>
      <c r="VRE24" s="343"/>
      <c r="VRF24" s="343"/>
      <c r="VRG24" s="343"/>
      <c r="VRH24" s="343"/>
      <c r="VRI24" s="343"/>
      <c r="VRJ24" s="343"/>
      <c r="VRK24" s="343"/>
      <c r="VRL24" s="343"/>
      <c r="VRM24" s="343"/>
      <c r="VRN24" s="343"/>
      <c r="VRO24" s="343"/>
      <c r="VRP24" s="343"/>
      <c r="VRQ24" s="343"/>
      <c r="VRR24" s="343"/>
      <c r="VRS24" s="343"/>
      <c r="VRT24" s="343"/>
      <c r="VRU24" s="343"/>
      <c r="VRV24" s="343"/>
      <c r="VRW24" s="343"/>
      <c r="VRX24" s="343"/>
      <c r="VRY24" s="343"/>
      <c r="VRZ24" s="343"/>
      <c r="VSA24" s="343"/>
      <c r="VSB24" s="343"/>
      <c r="VSC24" s="343"/>
      <c r="VSD24" s="343"/>
      <c r="VSE24" s="343"/>
      <c r="VSF24" s="343"/>
      <c r="VSG24" s="343"/>
      <c r="VSH24" s="343"/>
      <c r="VSI24" s="343"/>
      <c r="VSJ24" s="343"/>
      <c r="VSK24" s="343"/>
      <c r="VSL24" s="343"/>
      <c r="VSM24" s="343"/>
      <c r="VSN24" s="343"/>
      <c r="VSO24" s="343"/>
      <c r="VSP24" s="343"/>
      <c r="VSQ24" s="343"/>
      <c r="VSR24" s="343"/>
      <c r="VSS24" s="343"/>
      <c r="VST24" s="343"/>
      <c r="VSU24" s="343"/>
      <c r="VSV24" s="343"/>
      <c r="VSW24" s="343"/>
      <c r="VSX24" s="343"/>
      <c r="VSY24" s="343"/>
      <c r="VSZ24" s="343"/>
      <c r="VTA24" s="343"/>
      <c r="VTB24" s="343"/>
      <c r="VTC24" s="343"/>
      <c r="VTD24" s="343"/>
      <c r="VTE24" s="343"/>
      <c r="VTF24" s="343"/>
      <c r="VTG24" s="343"/>
      <c r="VTH24" s="343"/>
      <c r="VTI24" s="343"/>
      <c r="VTJ24" s="343"/>
      <c r="VTK24" s="343"/>
      <c r="VTL24" s="343"/>
      <c r="VTM24" s="343"/>
      <c r="VTN24" s="343"/>
      <c r="VTO24" s="343"/>
      <c r="VTP24" s="343"/>
      <c r="VTQ24" s="343"/>
      <c r="VTR24" s="343"/>
      <c r="VTS24" s="343"/>
      <c r="VTT24" s="343"/>
      <c r="VTU24" s="343"/>
      <c r="VTV24" s="343"/>
      <c r="VTW24" s="343"/>
      <c r="VTX24" s="343"/>
      <c r="VTY24" s="343"/>
      <c r="VTZ24" s="343"/>
      <c r="VUA24" s="343"/>
      <c r="VUB24" s="343"/>
      <c r="VUC24" s="343"/>
      <c r="VUD24" s="343"/>
      <c r="VUE24" s="343"/>
      <c r="VUF24" s="343"/>
      <c r="VUG24" s="343"/>
      <c r="VUH24" s="343"/>
      <c r="VUI24" s="343"/>
      <c r="VUJ24" s="343"/>
      <c r="VUK24" s="343"/>
      <c r="VUL24" s="343"/>
      <c r="VUM24" s="343"/>
      <c r="VUN24" s="343"/>
      <c r="VUO24" s="343"/>
      <c r="VUP24" s="343"/>
      <c r="VUQ24" s="343"/>
      <c r="VUR24" s="343"/>
      <c r="VUS24" s="343"/>
      <c r="VUT24" s="343"/>
      <c r="VUU24" s="343"/>
      <c r="VUV24" s="343"/>
      <c r="VUW24" s="343"/>
      <c r="VUX24" s="343"/>
      <c r="VUY24" s="343"/>
      <c r="VUZ24" s="343"/>
      <c r="VVA24" s="343"/>
      <c r="VVB24" s="343"/>
      <c r="VVC24" s="343"/>
      <c r="VVD24" s="343"/>
      <c r="VVE24" s="343"/>
      <c r="VVF24" s="343"/>
      <c r="VVG24" s="343"/>
      <c r="VVH24" s="343"/>
      <c r="VVI24" s="343"/>
      <c r="VVJ24" s="343"/>
      <c r="VVK24" s="343"/>
      <c r="VVL24" s="343"/>
      <c r="VVM24" s="343"/>
      <c r="VVN24" s="343"/>
      <c r="VVO24" s="343"/>
      <c r="VVP24" s="343"/>
      <c r="VVQ24" s="343"/>
      <c r="VVR24" s="343"/>
      <c r="VVS24" s="343"/>
      <c r="VVT24" s="343"/>
      <c r="VVU24" s="343"/>
      <c r="VVV24" s="343"/>
      <c r="VVW24" s="343"/>
      <c r="VVX24" s="343"/>
      <c r="VVY24" s="343"/>
      <c r="VVZ24" s="343"/>
      <c r="VWA24" s="343"/>
      <c r="VWB24" s="343"/>
      <c r="VWC24" s="343"/>
      <c r="VWD24" s="343"/>
      <c r="VWE24" s="343"/>
      <c r="VWF24" s="343"/>
      <c r="VWG24" s="343"/>
      <c r="VWH24" s="343"/>
      <c r="VWI24" s="343"/>
      <c r="VWJ24" s="343"/>
      <c r="VWK24" s="343"/>
      <c r="VWL24" s="343"/>
      <c r="VWM24" s="343"/>
      <c r="VWN24" s="343"/>
      <c r="VWO24" s="343"/>
      <c r="VWP24" s="343"/>
      <c r="VWQ24" s="343"/>
      <c r="VWR24" s="343"/>
      <c r="VWS24" s="343"/>
      <c r="VWT24" s="343"/>
      <c r="VWU24" s="343"/>
      <c r="VWV24" s="343"/>
      <c r="VWW24" s="343"/>
      <c r="VWX24" s="343"/>
      <c r="VWY24" s="343"/>
      <c r="VWZ24" s="343"/>
      <c r="VXA24" s="343"/>
      <c r="VXB24" s="343"/>
      <c r="VXC24" s="343"/>
      <c r="VXD24" s="343"/>
      <c r="VXE24" s="343"/>
      <c r="VXF24" s="343"/>
      <c r="VXG24" s="343"/>
      <c r="VXH24" s="343"/>
      <c r="VXI24" s="343"/>
      <c r="VXJ24" s="343"/>
      <c r="VXK24" s="343"/>
      <c r="VXL24" s="343"/>
      <c r="VXM24" s="343"/>
      <c r="VXN24" s="343"/>
      <c r="VXO24" s="343"/>
      <c r="VXP24" s="343"/>
      <c r="VXQ24" s="343"/>
      <c r="VXR24" s="343"/>
      <c r="VXS24" s="343"/>
      <c r="VXT24" s="343"/>
      <c r="VXU24" s="343"/>
      <c r="VXV24" s="343"/>
      <c r="VXW24" s="343"/>
      <c r="VXX24" s="343"/>
      <c r="VXY24" s="343"/>
      <c r="VXZ24" s="343"/>
      <c r="VYA24" s="343"/>
      <c r="VYB24" s="343"/>
      <c r="VYC24" s="343"/>
      <c r="VYD24" s="343"/>
      <c r="VYE24" s="343"/>
      <c r="VYF24" s="343"/>
      <c r="VYG24" s="343"/>
      <c r="VYH24" s="343"/>
      <c r="VYI24" s="343"/>
      <c r="VYJ24" s="343"/>
      <c r="VYK24" s="343"/>
      <c r="VYL24" s="343"/>
      <c r="VYM24" s="343"/>
      <c r="VYN24" s="343"/>
      <c r="VYO24" s="343"/>
      <c r="VYP24" s="343"/>
      <c r="VYQ24" s="343"/>
      <c r="VYR24" s="343"/>
      <c r="VYS24" s="343"/>
      <c r="VYT24" s="343"/>
      <c r="VYU24" s="343"/>
      <c r="VYV24" s="343"/>
      <c r="VYW24" s="343"/>
      <c r="VYX24" s="343"/>
      <c r="VYY24" s="343"/>
      <c r="VYZ24" s="343"/>
      <c r="VZA24" s="343"/>
      <c r="VZB24" s="343"/>
      <c r="VZC24" s="343"/>
      <c r="VZD24" s="343"/>
      <c r="VZE24" s="343"/>
      <c r="VZF24" s="343"/>
      <c r="VZG24" s="343"/>
      <c r="VZH24" s="343"/>
      <c r="VZI24" s="343"/>
      <c r="VZJ24" s="343"/>
      <c r="VZK24" s="343"/>
      <c r="VZL24" s="343"/>
      <c r="VZM24" s="343"/>
      <c r="VZN24" s="343"/>
      <c r="VZO24" s="343"/>
      <c r="VZP24" s="343"/>
      <c r="VZQ24" s="343"/>
      <c r="VZR24" s="343"/>
      <c r="VZS24" s="343"/>
      <c r="VZT24" s="343"/>
      <c r="VZU24" s="343"/>
      <c r="VZV24" s="343"/>
      <c r="VZW24" s="343"/>
      <c r="VZX24" s="343"/>
      <c r="VZY24" s="343"/>
      <c r="VZZ24" s="343"/>
      <c r="WAA24" s="343"/>
      <c r="WAB24" s="343"/>
      <c r="WAC24" s="343"/>
      <c r="WAD24" s="343"/>
      <c r="WAE24" s="343"/>
      <c r="WAF24" s="343"/>
      <c r="WAG24" s="343"/>
      <c r="WAH24" s="343"/>
      <c r="WAI24" s="343"/>
      <c r="WAJ24" s="343"/>
      <c r="WAK24" s="343"/>
      <c r="WAL24" s="343"/>
      <c r="WAM24" s="343"/>
      <c r="WAN24" s="343"/>
      <c r="WAO24" s="343"/>
      <c r="WAP24" s="343"/>
      <c r="WAQ24" s="343"/>
      <c r="WAR24" s="343"/>
      <c r="WAS24" s="343"/>
      <c r="WAT24" s="343"/>
      <c r="WAU24" s="343"/>
      <c r="WAV24" s="343"/>
      <c r="WAW24" s="343"/>
      <c r="WAX24" s="343"/>
      <c r="WAY24" s="343"/>
      <c r="WAZ24" s="343"/>
      <c r="WBA24" s="343"/>
      <c r="WBB24" s="343"/>
      <c r="WBC24" s="343"/>
      <c r="WBD24" s="343"/>
      <c r="WBE24" s="343"/>
      <c r="WBF24" s="343"/>
      <c r="WBG24" s="343"/>
      <c r="WBH24" s="343"/>
      <c r="WBI24" s="343"/>
      <c r="WBJ24" s="343"/>
      <c r="WBK24" s="343"/>
      <c r="WBL24" s="343"/>
      <c r="WBM24" s="343"/>
      <c r="WBN24" s="343"/>
      <c r="WBO24" s="343"/>
      <c r="WBP24" s="343"/>
      <c r="WBQ24" s="343"/>
      <c r="WBR24" s="343"/>
      <c r="WBS24" s="343"/>
      <c r="WBT24" s="343"/>
      <c r="WBU24" s="343"/>
      <c r="WBV24" s="343"/>
      <c r="WBW24" s="343"/>
      <c r="WBX24" s="343"/>
      <c r="WBY24" s="343"/>
      <c r="WBZ24" s="343"/>
      <c r="WCA24" s="343"/>
      <c r="WCB24" s="343"/>
      <c r="WCC24" s="343"/>
      <c r="WCD24" s="343"/>
      <c r="WCE24" s="343"/>
      <c r="WCF24" s="343"/>
      <c r="WCG24" s="343"/>
      <c r="WCH24" s="343"/>
      <c r="WCI24" s="343"/>
      <c r="WCJ24" s="343"/>
      <c r="WCK24" s="343"/>
      <c r="WCL24" s="343"/>
      <c r="WCM24" s="343"/>
      <c r="WCN24" s="343"/>
      <c r="WCO24" s="343"/>
      <c r="WCP24" s="343"/>
      <c r="WCQ24" s="343"/>
      <c r="WCR24" s="343"/>
      <c r="WCS24" s="343"/>
      <c r="WCT24" s="343"/>
      <c r="WCU24" s="343"/>
      <c r="WCV24" s="343"/>
      <c r="WCW24" s="343"/>
      <c r="WCX24" s="343"/>
      <c r="WCY24" s="343"/>
      <c r="WCZ24" s="343"/>
      <c r="WDA24" s="343"/>
      <c r="WDB24" s="343"/>
      <c r="WDC24" s="343"/>
      <c r="WDD24" s="343"/>
      <c r="WDE24" s="343"/>
      <c r="WDF24" s="343"/>
      <c r="WDG24" s="343"/>
      <c r="WDH24" s="343"/>
      <c r="WDI24" s="343"/>
      <c r="WDJ24" s="343"/>
      <c r="WDK24" s="343"/>
      <c r="WDL24" s="343"/>
      <c r="WDM24" s="343"/>
      <c r="WDN24" s="343"/>
      <c r="WDO24" s="343"/>
      <c r="WDP24" s="343"/>
      <c r="WDQ24" s="343"/>
      <c r="WDR24" s="343"/>
      <c r="WDS24" s="343"/>
      <c r="WDT24" s="343"/>
      <c r="WDU24" s="343"/>
      <c r="WDV24" s="343"/>
      <c r="WDW24" s="343"/>
      <c r="WDX24" s="343"/>
      <c r="WDY24" s="343"/>
      <c r="WDZ24" s="343"/>
      <c r="WEA24" s="343"/>
      <c r="WEB24" s="343"/>
      <c r="WEC24" s="343"/>
      <c r="WED24" s="343"/>
      <c r="WEE24" s="343"/>
      <c r="WEF24" s="343"/>
      <c r="WEG24" s="343"/>
      <c r="WEH24" s="343"/>
      <c r="WEI24" s="343"/>
      <c r="WEJ24" s="343"/>
      <c r="WEK24" s="343"/>
      <c r="WEL24" s="343"/>
      <c r="WEM24" s="343"/>
      <c r="WEN24" s="343"/>
      <c r="WEO24" s="343"/>
      <c r="WEP24" s="343"/>
      <c r="WEQ24" s="343"/>
      <c r="WER24" s="343"/>
      <c r="WES24" s="343"/>
      <c r="WET24" s="343"/>
      <c r="WEU24" s="343"/>
      <c r="WEV24" s="343"/>
      <c r="WEW24" s="343"/>
      <c r="WEX24" s="343"/>
      <c r="WEY24" s="343"/>
      <c r="WEZ24" s="343"/>
      <c r="WFA24" s="343"/>
      <c r="WFB24" s="343"/>
      <c r="WFC24" s="343"/>
      <c r="WFD24" s="343"/>
      <c r="WFE24" s="343"/>
      <c r="WFF24" s="343"/>
      <c r="WFG24" s="343"/>
      <c r="WFH24" s="343"/>
      <c r="WFI24" s="343"/>
      <c r="WFJ24" s="343"/>
      <c r="WFK24" s="343"/>
      <c r="WFL24" s="343"/>
      <c r="WFM24" s="343"/>
      <c r="WFN24" s="343"/>
      <c r="WFO24" s="343"/>
      <c r="WFP24" s="343"/>
      <c r="WFQ24" s="343"/>
      <c r="WFR24" s="343"/>
      <c r="WFS24" s="343"/>
      <c r="WFT24" s="343"/>
      <c r="WFU24" s="343"/>
      <c r="WFV24" s="343"/>
      <c r="WFW24" s="343"/>
      <c r="WFX24" s="343"/>
      <c r="WFY24" s="343"/>
      <c r="WFZ24" s="343"/>
      <c r="WGA24" s="343"/>
      <c r="WGB24" s="343"/>
      <c r="WGC24" s="343"/>
      <c r="WGD24" s="343"/>
      <c r="WGE24" s="343"/>
      <c r="WGF24" s="343"/>
      <c r="WGG24" s="343"/>
      <c r="WGH24" s="343"/>
      <c r="WGI24" s="343"/>
      <c r="WGJ24" s="343"/>
      <c r="WGK24" s="343"/>
      <c r="WGL24" s="343"/>
      <c r="WGM24" s="343"/>
      <c r="WGN24" s="343"/>
      <c r="WGO24" s="343"/>
      <c r="WGP24" s="343"/>
      <c r="WGQ24" s="343"/>
      <c r="WGR24" s="343"/>
      <c r="WGS24" s="343"/>
      <c r="WGT24" s="343"/>
      <c r="WGU24" s="343"/>
      <c r="WGV24" s="343"/>
      <c r="WGW24" s="343"/>
      <c r="WGX24" s="343"/>
      <c r="WGY24" s="343"/>
      <c r="WGZ24" s="343"/>
      <c r="WHA24" s="343"/>
      <c r="WHB24" s="343"/>
      <c r="WHC24" s="343"/>
      <c r="WHD24" s="343"/>
      <c r="WHE24" s="343"/>
      <c r="WHF24" s="343"/>
      <c r="WHG24" s="343"/>
      <c r="WHH24" s="343"/>
      <c r="WHI24" s="343"/>
      <c r="WHJ24" s="343"/>
      <c r="WHK24" s="343"/>
      <c r="WHL24" s="343"/>
      <c r="WHM24" s="343"/>
      <c r="WHN24" s="343"/>
      <c r="WHO24" s="343"/>
      <c r="WHP24" s="343"/>
      <c r="WHQ24" s="343"/>
      <c r="WHR24" s="343"/>
      <c r="WHS24" s="343"/>
      <c r="WHT24" s="343"/>
      <c r="WHU24" s="343"/>
      <c r="WHV24" s="343"/>
      <c r="WHW24" s="343"/>
      <c r="WHX24" s="343"/>
      <c r="WHY24" s="343"/>
      <c r="WHZ24" s="343"/>
      <c r="WIA24" s="343"/>
      <c r="WIB24" s="343"/>
      <c r="WIC24" s="343"/>
      <c r="WID24" s="343"/>
      <c r="WIE24" s="343"/>
      <c r="WIF24" s="343"/>
      <c r="WIG24" s="343"/>
      <c r="WIH24" s="343"/>
      <c r="WII24" s="343"/>
      <c r="WIJ24" s="343"/>
      <c r="WIK24" s="343"/>
      <c r="WIL24" s="343"/>
      <c r="WIM24" s="343"/>
      <c r="WIN24" s="343"/>
      <c r="WIO24" s="343"/>
      <c r="WIP24" s="343"/>
      <c r="WIQ24" s="343"/>
      <c r="WIR24" s="343"/>
      <c r="WIS24" s="343"/>
      <c r="WIT24" s="343"/>
      <c r="WIU24" s="343"/>
      <c r="WIV24" s="343"/>
      <c r="WIW24" s="343"/>
      <c r="WIX24" s="343"/>
      <c r="WIY24" s="343"/>
      <c r="WIZ24" s="343"/>
      <c r="WJA24" s="343"/>
      <c r="WJB24" s="343"/>
      <c r="WJC24" s="343"/>
      <c r="WJD24" s="343"/>
      <c r="WJE24" s="343"/>
      <c r="WJF24" s="343"/>
      <c r="WJG24" s="343"/>
      <c r="WJH24" s="343"/>
      <c r="WJI24" s="343"/>
      <c r="WJJ24" s="343"/>
      <c r="WJK24" s="343"/>
      <c r="WJL24" s="343"/>
      <c r="WJM24" s="343"/>
      <c r="WJN24" s="343"/>
      <c r="WJO24" s="343"/>
      <c r="WJP24" s="343"/>
      <c r="WJQ24" s="343"/>
      <c r="WJR24" s="343"/>
      <c r="WJS24" s="343"/>
      <c r="WJT24" s="343"/>
      <c r="WJU24" s="343"/>
      <c r="WJV24" s="343"/>
      <c r="WJW24" s="343"/>
      <c r="WJX24" s="343"/>
      <c r="WJY24" s="343"/>
      <c r="WJZ24" s="343"/>
      <c r="WKA24" s="343"/>
      <c r="WKB24" s="343"/>
      <c r="WKC24" s="343"/>
      <c r="WKD24" s="343"/>
      <c r="WKE24" s="343"/>
      <c r="WKF24" s="343"/>
      <c r="WKG24" s="343"/>
      <c r="WKH24" s="343"/>
      <c r="WKI24" s="343"/>
      <c r="WKJ24" s="343"/>
      <c r="WKK24" s="343"/>
      <c r="WKL24" s="343"/>
      <c r="WKM24" s="343"/>
      <c r="WKN24" s="343"/>
      <c r="WKO24" s="343"/>
      <c r="WKP24" s="343"/>
      <c r="WKQ24" s="343"/>
      <c r="WKR24" s="343"/>
      <c r="WKS24" s="343"/>
      <c r="WKT24" s="343"/>
      <c r="WKU24" s="343"/>
      <c r="WKV24" s="343"/>
      <c r="WKW24" s="343"/>
      <c r="WKX24" s="343"/>
      <c r="WKY24" s="343"/>
      <c r="WKZ24" s="343"/>
      <c r="WLA24" s="343"/>
      <c r="WLB24" s="343"/>
      <c r="WLC24" s="343"/>
      <c r="WLD24" s="343"/>
      <c r="WLE24" s="343"/>
      <c r="WLF24" s="343"/>
      <c r="WLG24" s="343"/>
      <c r="WLH24" s="343"/>
      <c r="WLI24" s="343"/>
      <c r="WLJ24" s="343"/>
      <c r="WLK24" s="343"/>
      <c r="WLL24" s="343"/>
      <c r="WLM24" s="343"/>
      <c r="WLN24" s="343"/>
      <c r="WLO24" s="343"/>
      <c r="WLP24" s="343"/>
      <c r="WLQ24" s="343"/>
      <c r="WLR24" s="343"/>
      <c r="WLS24" s="343"/>
      <c r="WLT24" s="343"/>
      <c r="WLU24" s="343"/>
      <c r="WLV24" s="343"/>
      <c r="WLW24" s="343"/>
      <c r="WLX24" s="343"/>
      <c r="WLY24" s="343"/>
      <c r="WLZ24" s="343"/>
      <c r="WMA24" s="343"/>
      <c r="WMB24" s="343"/>
      <c r="WMC24" s="343"/>
      <c r="WMD24" s="343"/>
      <c r="WME24" s="343"/>
      <c r="WMF24" s="343"/>
      <c r="WMG24" s="343"/>
      <c r="WMH24" s="343"/>
      <c r="WMI24" s="343"/>
      <c r="WMJ24" s="343"/>
      <c r="WMK24" s="343"/>
      <c r="WML24" s="343"/>
      <c r="WMM24" s="343"/>
      <c r="WMN24" s="343"/>
      <c r="WMO24" s="343"/>
      <c r="WMP24" s="343"/>
      <c r="WMQ24" s="343"/>
      <c r="WMR24" s="343"/>
      <c r="WMS24" s="343"/>
      <c r="WMT24" s="343"/>
      <c r="WMU24" s="343"/>
      <c r="WMV24" s="343"/>
      <c r="WMW24" s="343"/>
      <c r="WMX24" s="343"/>
      <c r="WMY24" s="343"/>
      <c r="WMZ24" s="343"/>
      <c r="WNA24" s="343"/>
      <c r="WNB24" s="343"/>
      <c r="WNC24" s="343"/>
      <c r="WND24" s="343"/>
      <c r="WNE24" s="343"/>
      <c r="WNF24" s="343"/>
      <c r="WNG24" s="343"/>
      <c r="WNH24" s="343"/>
      <c r="WNI24" s="343"/>
      <c r="WNJ24" s="343"/>
      <c r="WNK24" s="343"/>
      <c r="WNL24" s="343"/>
      <c r="WNM24" s="343"/>
      <c r="WNN24" s="343"/>
      <c r="WNO24" s="343"/>
      <c r="WNP24" s="343"/>
      <c r="WNQ24" s="343"/>
      <c r="WNR24" s="343"/>
      <c r="WNS24" s="343"/>
      <c r="WNT24" s="343"/>
      <c r="WNU24" s="343"/>
      <c r="WNV24" s="343"/>
      <c r="WNW24" s="343"/>
      <c r="WNX24" s="343"/>
      <c r="WNY24" s="343"/>
      <c r="WNZ24" s="343"/>
      <c r="WOA24" s="343"/>
      <c r="WOB24" s="343"/>
      <c r="WOC24" s="343"/>
      <c r="WOD24" s="343"/>
      <c r="WOE24" s="343"/>
      <c r="WOF24" s="343"/>
      <c r="WOG24" s="343"/>
      <c r="WOH24" s="343"/>
      <c r="WOI24" s="343"/>
      <c r="WOJ24" s="343"/>
      <c r="WOK24" s="343"/>
      <c r="WOL24" s="343"/>
      <c r="WOM24" s="343"/>
      <c r="WON24" s="343"/>
      <c r="WOO24" s="343"/>
      <c r="WOP24" s="343"/>
      <c r="WOQ24" s="343"/>
      <c r="WOR24" s="343"/>
      <c r="WOS24" s="343"/>
      <c r="WOT24" s="343"/>
      <c r="WOU24" s="343"/>
      <c r="WOV24" s="343"/>
      <c r="WOW24" s="343"/>
      <c r="WOX24" s="343"/>
      <c r="WOY24" s="343"/>
      <c r="WOZ24" s="343"/>
      <c r="WPA24" s="343"/>
      <c r="WPB24" s="343"/>
      <c r="WPC24" s="343"/>
      <c r="WPD24" s="343"/>
      <c r="WPE24" s="343"/>
      <c r="WPF24" s="343"/>
      <c r="WPG24" s="343"/>
      <c r="WPH24" s="343"/>
      <c r="WPI24" s="343"/>
      <c r="WPJ24" s="343"/>
      <c r="WPK24" s="343"/>
      <c r="WPL24" s="343"/>
      <c r="WPM24" s="343"/>
      <c r="WPN24" s="343"/>
      <c r="WPO24" s="343"/>
      <c r="WPP24" s="343"/>
      <c r="WPQ24" s="343"/>
      <c r="WPR24" s="343"/>
      <c r="WPS24" s="343"/>
      <c r="WPT24" s="343"/>
      <c r="WPU24" s="343"/>
      <c r="WPV24" s="343"/>
      <c r="WPW24" s="343"/>
      <c r="WPX24" s="343"/>
      <c r="WPY24" s="343"/>
      <c r="WPZ24" s="343"/>
      <c r="WQA24" s="343"/>
      <c r="WQB24" s="343"/>
      <c r="WQC24" s="343"/>
      <c r="WQD24" s="343"/>
      <c r="WQE24" s="343"/>
      <c r="WQF24" s="343"/>
      <c r="WQG24" s="343"/>
      <c r="WQH24" s="343"/>
      <c r="WQI24" s="343"/>
      <c r="WQJ24" s="343"/>
      <c r="WQK24" s="343"/>
      <c r="WQL24" s="343"/>
      <c r="WQM24" s="343"/>
      <c r="WQN24" s="343"/>
      <c r="WQO24" s="343"/>
      <c r="WQP24" s="343"/>
      <c r="WQQ24" s="343"/>
      <c r="WQR24" s="343"/>
      <c r="WQS24" s="343"/>
      <c r="WQT24" s="343"/>
      <c r="WQU24" s="343"/>
      <c r="WQV24" s="343"/>
      <c r="WQW24" s="343"/>
      <c r="WQX24" s="343"/>
      <c r="WQY24" s="343"/>
      <c r="WQZ24" s="343"/>
      <c r="WRA24" s="343"/>
      <c r="WRB24" s="343"/>
      <c r="WRC24" s="343"/>
      <c r="WRD24" s="343"/>
      <c r="WRE24" s="343"/>
      <c r="WRF24" s="343"/>
      <c r="WRG24" s="343"/>
      <c r="WRH24" s="343"/>
      <c r="WRI24" s="343"/>
      <c r="WRJ24" s="343"/>
      <c r="WRK24" s="343"/>
      <c r="WRL24" s="343"/>
      <c r="WRM24" s="343"/>
      <c r="WRN24" s="343"/>
      <c r="WRO24" s="343"/>
      <c r="WRP24" s="343"/>
      <c r="WRQ24" s="343"/>
      <c r="WRR24" s="343"/>
      <c r="WRS24" s="343"/>
      <c r="WRT24" s="343"/>
      <c r="WRU24" s="343"/>
      <c r="WRV24" s="343"/>
      <c r="WRW24" s="343"/>
      <c r="WRX24" s="343"/>
      <c r="WRY24" s="343"/>
      <c r="WRZ24" s="343"/>
      <c r="WSA24" s="343"/>
      <c r="WSB24" s="343"/>
      <c r="WSC24" s="343"/>
      <c r="WSD24" s="343"/>
      <c r="WSE24" s="343"/>
      <c r="WSF24" s="343"/>
      <c r="WSG24" s="343"/>
      <c r="WSH24" s="343"/>
      <c r="WSI24" s="343"/>
      <c r="WSJ24" s="343"/>
      <c r="WSK24" s="343"/>
      <c r="WSL24" s="343"/>
      <c r="WSM24" s="343"/>
      <c r="WSN24" s="343"/>
      <c r="WSO24" s="343"/>
      <c r="WSP24" s="343"/>
      <c r="WSQ24" s="343"/>
      <c r="WSR24" s="343"/>
      <c r="WSS24" s="343"/>
      <c r="WST24" s="343"/>
      <c r="WSU24" s="343"/>
      <c r="WSV24" s="343"/>
      <c r="WSW24" s="343"/>
      <c r="WSX24" s="343"/>
      <c r="WSY24" s="343"/>
      <c r="WSZ24" s="343"/>
      <c r="WTA24" s="343"/>
      <c r="WTB24" s="343"/>
      <c r="WTC24" s="343"/>
      <c r="WTD24" s="343"/>
      <c r="WTE24" s="343"/>
      <c r="WTF24" s="343"/>
      <c r="WTG24" s="343"/>
      <c r="WTH24" s="343"/>
      <c r="WTI24" s="343"/>
      <c r="WTJ24" s="343"/>
      <c r="WTK24" s="343"/>
      <c r="WTL24" s="343"/>
      <c r="WTM24" s="343"/>
      <c r="WTN24" s="343"/>
      <c r="WTO24" s="343"/>
      <c r="WTP24" s="343"/>
      <c r="WTQ24" s="343"/>
      <c r="WTR24" s="343"/>
      <c r="WTS24" s="343"/>
      <c r="WTT24" s="343"/>
      <c r="WTU24" s="343"/>
      <c r="WTV24" s="343"/>
      <c r="WTW24" s="343"/>
      <c r="WTX24" s="343"/>
      <c r="WTY24" s="343"/>
      <c r="WTZ24" s="343"/>
      <c r="WUA24" s="343"/>
      <c r="WUB24" s="343"/>
      <c r="WUC24" s="343"/>
      <c r="WUD24" s="343"/>
      <c r="WUE24" s="343"/>
      <c r="WUF24" s="343"/>
      <c r="WUG24" s="343"/>
      <c r="WUH24" s="343"/>
      <c r="WUI24" s="343"/>
      <c r="WUJ24" s="343"/>
      <c r="WUK24" s="343"/>
      <c r="WUL24" s="343"/>
      <c r="WUM24" s="343"/>
      <c r="WUN24" s="343"/>
      <c r="WUO24" s="343"/>
      <c r="WUP24" s="343"/>
      <c r="WUQ24" s="343"/>
      <c r="WUR24" s="343"/>
      <c r="WUS24" s="343"/>
      <c r="WUT24" s="343"/>
      <c r="WUU24" s="343"/>
      <c r="WUV24" s="343"/>
      <c r="WUW24" s="343"/>
      <c r="WUX24" s="343"/>
      <c r="WUY24" s="343"/>
      <c r="WUZ24" s="343"/>
      <c r="WVA24" s="343"/>
      <c r="WVB24" s="343"/>
      <c r="WVC24" s="343"/>
      <c r="WVD24" s="343"/>
      <c r="WVE24" s="343"/>
      <c r="WVF24" s="343"/>
      <c r="WVG24" s="343"/>
      <c r="WVH24" s="343"/>
      <c r="WVI24" s="343"/>
      <c r="WVJ24" s="343"/>
      <c r="WVK24" s="343"/>
      <c r="WVL24" s="343"/>
      <c r="WVM24" s="343"/>
      <c r="WVN24" s="343"/>
      <c r="WVO24" s="343"/>
      <c r="WVP24" s="343"/>
      <c r="WVQ24" s="343"/>
      <c r="WVR24" s="343"/>
      <c r="WVS24" s="343"/>
      <c r="WVT24" s="343"/>
      <c r="WVU24" s="343"/>
      <c r="WVV24" s="343"/>
      <c r="WVW24" s="343"/>
      <c r="WVX24" s="343"/>
      <c r="WVY24" s="343"/>
      <c r="WVZ24" s="343"/>
      <c r="WWA24" s="343"/>
      <c r="WWB24" s="343"/>
      <c r="WWC24" s="343"/>
      <c r="WWD24" s="343"/>
      <c r="WWE24" s="343"/>
      <c r="WWF24" s="343"/>
      <c r="WWG24" s="343"/>
      <c r="WWH24" s="343"/>
      <c r="WWI24" s="343"/>
      <c r="WWJ24" s="343"/>
      <c r="WWK24" s="343"/>
      <c r="WWL24" s="343"/>
      <c r="WWM24" s="343"/>
      <c r="WWN24" s="343"/>
      <c r="WWO24" s="343"/>
      <c r="WWP24" s="343"/>
      <c r="WWQ24" s="343"/>
      <c r="WWR24" s="343"/>
      <c r="WWS24" s="343"/>
      <c r="WWT24" s="343"/>
      <c r="WWU24" s="343"/>
      <c r="WWV24" s="343"/>
      <c r="WWW24" s="343"/>
      <c r="WWX24" s="343"/>
      <c r="WWY24" s="343"/>
      <c r="WWZ24" s="343"/>
      <c r="WXA24" s="343"/>
      <c r="WXB24" s="343"/>
      <c r="WXC24" s="343"/>
      <c r="WXD24" s="343"/>
      <c r="WXE24" s="343"/>
      <c r="WXF24" s="343"/>
      <c r="WXG24" s="343"/>
      <c r="WXH24" s="343"/>
      <c r="WXI24" s="343"/>
      <c r="WXJ24" s="343"/>
      <c r="WXK24" s="343"/>
      <c r="WXL24" s="343"/>
      <c r="WXM24" s="343"/>
      <c r="WXN24" s="343"/>
      <c r="WXO24" s="343"/>
      <c r="WXP24" s="343"/>
      <c r="WXQ24" s="343"/>
      <c r="WXR24" s="343"/>
      <c r="WXS24" s="343"/>
      <c r="WXT24" s="343"/>
      <c r="WXU24" s="343"/>
      <c r="WXV24" s="343"/>
      <c r="WXW24" s="343"/>
      <c r="WXX24" s="343"/>
      <c r="WXY24" s="343"/>
      <c r="WXZ24" s="343"/>
      <c r="WYA24" s="343"/>
      <c r="WYB24" s="343"/>
      <c r="WYC24" s="343"/>
      <c r="WYD24" s="343"/>
      <c r="WYE24" s="343"/>
      <c r="WYF24" s="343"/>
      <c r="WYG24" s="343"/>
      <c r="WYH24" s="343"/>
      <c r="WYI24" s="343"/>
      <c r="WYJ24" s="343"/>
      <c r="WYK24" s="343"/>
      <c r="WYL24" s="343"/>
      <c r="WYM24" s="343"/>
      <c r="WYN24" s="343"/>
      <c r="WYO24" s="343"/>
      <c r="WYP24" s="343"/>
      <c r="WYQ24" s="343"/>
      <c r="WYR24" s="343"/>
      <c r="WYS24" s="343"/>
      <c r="WYT24" s="343"/>
      <c r="WYU24" s="343"/>
      <c r="WYV24" s="343"/>
      <c r="WYW24" s="343"/>
      <c r="WYX24" s="343"/>
      <c r="WYY24" s="343"/>
      <c r="WYZ24" s="343"/>
      <c r="WZA24" s="343"/>
      <c r="WZB24" s="343"/>
      <c r="WZC24" s="343"/>
      <c r="WZD24" s="343"/>
      <c r="WZE24" s="343"/>
      <c r="WZF24" s="343"/>
      <c r="WZG24" s="343"/>
      <c r="WZH24" s="343"/>
      <c r="WZI24" s="343"/>
      <c r="WZJ24" s="343"/>
      <c r="WZK24" s="343"/>
      <c r="WZL24" s="343"/>
      <c r="WZM24" s="343"/>
      <c r="WZN24" s="343"/>
      <c r="WZO24" s="343"/>
      <c r="WZP24" s="343"/>
      <c r="WZQ24" s="343"/>
      <c r="WZR24" s="343"/>
      <c r="WZS24" s="343"/>
      <c r="WZT24" s="343"/>
      <c r="WZU24" s="343"/>
      <c r="WZV24" s="343"/>
      <c r="WZW24" s="343"/>
      <c r="WZX24" s="343"/>
      <c r="WZY24" s="343"/>
      <c r="WZZ24" s="343"/>
      <c r="XAA24" s="343"/>
      <c r="XAB24" s="343"/>
      <c r="XAC24" s="343"/>
      <c r="XAD24" s="343"/>
      <c r="XAE24" s="343"/>
      <c r="XAF24" s="343"/>
      <c r="XAG24" s="343"/>
      <c r="XAH24" s="343"/>
      <c r="XAI24" s="343"/>
      <c r="XAJ24" s="343"/>
      <c r="XAK24" s="343"/>
      <c r="XAL24" s="343"/>
      <c r="XAM24" s="343"/>
      <c r="XAN24" s="343"/>
      <c r="XAO24" s="343"/>
      <c r="XAP24" s="343"/>
      <c r="XAQ24" s="343"/>
      <c r="XAR24" s="343"/>
      <c r="XAS24" s="343"/>
      <c r="XAT24" s="343"/>
      <c r="XAU24" s="343"/>
      <c r="XAV24" s="343"/>
      <c r="XAW24" s="343"/>
      <c r="XAX24" s="343"/>
      <c r="XAY24" s="343"/>
      <c r="XAZ24" s="343"/>
      <c r="XBA24" s="343"/>
      <c r="XBB24" s="343"/>
      <c r="XBC24" s="343"/>
      <c r="XBD24" s="343"/>
      <c r="XBE24" s="343"/>
      <c r="XBF24" s="343"/>
      <c r="XBG24" s="343"/>
      <c r="XBH24" s="343"/>
      <c r="XBI24" s="343"/>
      <c r="XBJ24" s="343"/>
      <c r="XBK24" s="343"/>
      <c r="XBL24" s="343"/>
      <c r="XBM24" s="343"/>
      <c r="XBN24" s="343"/>
      <c r="XBO24" s="343"/>
      <c r="XBP24" s="343"/>
      <c r="XBQ24" s="343"/>
      <c r="XBR24" s="343"/>
      <c r="XBS24" s="343"/>
      <c r="XBT24" s="343"/>
      <c r="XBU24" s="343"/>
      <c r="XBV24" s="343"/>
      <c r="XBW24" s="343"/>
      <c r="XBX24" s="343"/>
      <c r="XBY24" s="343"/>
      <c r="XBZ24" s="343"/>
      <c r="XCA24" s="343"/>
      <c r="XCB24" s="343"/>
      <c r="XCC24" s="343"/>
      <c r="XCD24" s="343"/>
      <c r="XCE24" s="343"/>
      <c r="XCF24" s="343"/>
      <c r="XCG24" s="343"/>
      <c r="XCH24" s="343"/>
      <c r="XCI24" s="343"/>
      <c r="XCJ24" s="343"/>
      <c r="XCK24" s="343"/>
      <c r="XCL24" s="343"/>
      <c r="XCM24" s="343"/>
      <c r="XCN24" s="343"/>
      <c r="XCO24" s="343"/>
      <c r="XCP24" s="343"/>
      <c r="XCQ24" s="343"/>
      <c r="XCR24" s="343"/>
      <c r="XCS24" s="343"/>
      <c r="XCT24" s="343"/>
      <c r="XCU24" s="343"/>
      <c r="XCV24" s="343"/>
      <c r="XCW24" s="343"/>
      <c r="XCX24" s="343"/>
      <c r="XCY24" s="343"/>
      <c r="XCZ24" s="343"/>
      <c r="XDA24" s="343"/>
      <c r="XDB24" s="343"/>
      <c r="XDC24" s="343"/>
      <c r="XDD24" s="343"/>
      <c r="XDE24" s="343"/>
      <c r="XDF24" s="343"/>
      <c r="XDG24" s="343"/>
      <c r="XDH24" s="343"/>
      <c r="XDI24" s="343"/>
      <c r="XDJ24" s="343"/>
      <c r="XDK24" s="343"/>
      <c r="XDL24" s="343"/>
      <c r="XDM24" s="343"/>
      <c r="XDN24" s="343"/>
      <c r="XDO24" s="343"/>
      <c r="XDP24" s="343"/>
      <c r="XDQ24" s="343"/>
      <c r="XDR24" s="343"/>
      <c r="XDS24" s="343"/>
      <c r="XDT24" s="343"/>
      <c r="XDU24" s="343"/>
      <c r="XDV24" s="343"/>
      <c r="XDW24" s="343"/>
      <c r="XDX24" s="343"/>
      <c r="XDY24" s="343"/>
      <c r="XDZ24" s="343"/>
      <c r="XEA24" s="343"/>
      <c r="XEB24" s="343"/>
      <c r="XEC24" s="343"/>
      <c r="XED24" s="343"/>
      <c r="XEE24" s="343"/>
      <c r="XEF24" s="343"/>
      <c r="XEG24" s="343"/>
      <c r="XEH24" s="343"/>
      <c r="XEI24" s="343"/>
      <c r="XEJ24" s="343"/>
      <c r="XEK24" s="343"/>
      <c r="XEL24" s="343"/>
      <c r="XEM24" s="343"/>
      <c r="XEN24" s="343"/>
      <c r="XEO24" s="343"/>
      <c r="XEP24" s="343"/>
      <c r="XEQ24" s="343"/>
      <c r="XER24" s="343"/>
      <c r="XES24" s="343"/>
      <c r="XET24" s="343"/>
      <c r="XEU24" s="343"/>
      <c r="XEV24" s="343"/>
      <c r="XEW24" s="343"/>
      <c r="XEX24" s="343"/>
      <c r="XEY24" s="343"/>
      <c r="XEZ24" s="343"/>
      <c r="XFA24" s="343"/>
    </row>
    <row r="25" spans="1:16381" ht="28.5" customHeight="1" x14ac:dyDescent="0.2">
      <c r="A25" s="318" t="s">
        <v>29</v>
      </c>
      <c r="B25" s="326" t="s">
        <v>205</v>
      </c>
      <c r="C25" s="349" t="s">
        <v>30</v>
      </c>
      <c r="D25" s="315"/>
      <c r="E25" s="3" t="s">
        <v>166</v>
      </c>
      <c r="F25" s="54"/>
      <c r="G25" s="350" t="s">
        <v>167</v>
      </c>
      <c r="H25" s="350"/>
      <c r="I25" s="350"/>
    </row>
    <row r="26" spans="1:16381" x14ac:dyDescent="0.2">
      <c r="A26" s="318"/>
      <c r="B26" s="327"/>
      <c r="C26" s="318" t="s">
        <v>31</v>
      </c>
      <c r="D26" s="318"/>
      <c r="E26" s="318"/>
      <c r="F26" s="318"/>
      <c r="G26" s="318"/>
      <c r="H26" s="318"/>
      <c r="I26" s="318"/>
    </row>
    <row r="27" spans="1:16381" ht="40.5" customHeight="1" x14ac:dyDescent="0.2">
      <c r="A27" s="318"/>
      <c r="B27" s="328"/>
      <c r="C27" s="216" t="s">
        <v>32</v>
      </c>
      <c r="D27" s="216" t="s">
        <v>33</v>
      </c>
      <c r="E27" s="216" t="s">
        <v>196</v>
      </c>
      <c r="F27" s="218" t="s">
        <v>168</v>
      </c>
      <c r="G27" s="582" t="s">
        <v>157</v>
      </c>
      <c r="H27" s="582"/>
      <c r="I27" s="582"/>
    </row>
    <row r="28" spans="1:16381" ht="23.25" customHeight="1" x14ac:dyDescent="0.2">
      <c r="A28" s="318"/>
      <c r="B28" s="326" t="s">
        <v>206</v>
      </c>
      <c r="C28" s="583" t="s">
        <v>608</v>
      </c>
      <c r="D28" s="584"/>
      <c r="E28" s="216" t="s">
        <v>218</v>
      </c>
      <c r="F28" s="217"/>
      <c r="G28" s="354" t="s">
        <v>164</v>
      </c>
      <c r="H28" s="354"/>
      <c r="I28" s="354"/>
    </row>
    <row r="29" spans="1:16381" x14ac:dyDescent="0.2">
      <c r="A29" s="318"/>
      <c r="B29" s="327"/>
      <c r="C29" s="318" t="s">
        <v>31</v>
      </c>
      <c r="D29" s="318"/>
      <c r="E29" s="318"/>
      <c r="F29" s="318"/>
      <c r="G29" s="318"/>
      <c r="H29" s="318"/>
      <c r="I29" s="318"/>
    </row>
    <row r="30" spans="1:16381" ht="30" customHeight="1" x14ac:dyDescent="0.2">
      <c r="A30" s="318"/>
      <c r="B30" s="328"/>
      <c r="C30" s="3" t="s">
        <v>32</v>
      </c>
      <c r="D30" s="3" t="s">
        <v>33</v>
      </c>
      <c r="E30" s="4" t="s">
        <v>165</v>
      </c>
      <c r="F30" s="355" t="s">
        <v>159</v>
      </c>
      <c r="G30" s="356"/>
      <c r="H30" s="350" t="s">
        <v>160</v>
      </c>
      <c r="I30" s="350"/>
    </row>
    <row r="31" spans="1:16381" x14ac:dyDescent="0.2">
      <c r="A31" s="318"/>
      <c r="B31" s="318" t="s">
        <v>34</v>
      </c>
      <c r="C31" s="180" t="s">
        <v>35</v>
      </c>
      <c r="D31" s="3" t="s">
        <v>36</v>
      </c>
      <c r="E31" s="181" t="s">
        <v>37</v>
      </c>
      <c r="F31" s="349" t="s">
        <v>38</v>
      </c>
      <c r="G31" s="314"/>
      <c r="H31" s="314"/>
      <c r="I31" s="315"/>
    </row>
    <row r="32" spans="1:16381" x14ac:dyDescent="0.2">
      <c r="A32" s="318"/>
      <c r="B32" s="318"/>
      <c r="C32" s="319" t="s">
        <v>39</v>
      </c>
      <c r="D32" s="181" t="s">
        <v>40</v>
      </c>
      <c r="E32" s="214">
        <v>4057</v>
      </c>
      <c r="F32" s="575" t="s">
        <v>195</v>
      </c>
      <c r="G32" s="575"/>
      <c r="H32" s="575"/>
      <c r="I32" s="575"/>
    </row>
    <row r="33" spans="1:16381" x14ac:dyDescent="0.2">
      <c r="A33" s="318"/>
      <c r="B33" s="318"/>
      <c r="C33" s="319"/>
      <c r="D33" s="181" t="s">
        <v>42</v>
      </c>
      <c r="E33" s="214">
        <v>20403</v>
      </c>
      <c r="F33" s="575" t="s">
        <v>195</v>
      </c>
      <c r="G33" s="575"/>
      <c r="H33" s="575"/>
      <c r="I33" s="575"/>
    </row>
    <row r="34" spans="1:16381" x14ac:dyDescent="0.2">
      <c r="A34" s="318"/>
      <c r="B34" s="318"/>
      <c r="C34" s="319"/>
      <c r="D34" s="181" t="s">
        <v>161</v>
      </c>
      <c r="E34" s="214">
        <v>7943</v>
      </c>
      <c r="F34" s="575" t="s">
        <v>195</v>
      </c>
      <c r="G34" s="575"/>
      <c r="H34" s="575"/>
      <c r="I34" s="575"/>
    </row>
    <row r="35" spans="1:16381" ht="32.25" customHeight="1" x14ac:dyDescent="0.2">
      <c r="A35" s="318"/>
      <c r="B35" s="318"/>
      <c r="C35" s="319"/>
      <c r="D35" s="181" t="s">
        <v>162</v>
      </c>
      <c r="E35" s="214">
        <f>1325+1192</f>
        <v>2517</v>
      </c>
      <c r="F35" s="575" t="s">
        <v>217</v>
      </c>
      <c r="G35" s="575"/>
      <c r="H35" s="575"/>
      <c r="I35" s="575"/>
    </row>
    <row r="36" spans="1:16381" ht="27" customHeight="1" x14ac:dyDescent="0.2">
      <c r="A36" s="318"/>
      <c r="B36" s="318"/>
      <c r="C36" s="319"/>
      <c r="D36" s="181" t="s">
        <v>41</v>
      </c>
      <c r="E36" s="214">
        <f>36+81</f>
        <v>117</v>
      </c>
      <c r="F36" s="579" t="s">
        <v>219</v>
      </c>
      <c r="G36" s="580"/>
      <c r="H36" s="580"/>
      <c r="I36" s="581"/>
    </row>
    <row r="37" spans="1:16381" ht="35.25" customHeight="1" x14ac:dyDescent="0.2">
      <c r="A37" s="318"/>
      <c r="B37" s="318"/>
      <c r="C37" s="319" t="s">
        <v>43</v>
      </c>
      <c r="D37" s="181" t="s">
        <v>44</v>
      </c>
      <c r="E37" s="215">
        <f>17241+447</f>
        <v>17688</v>
      </c>
      <c r="F37" s="579" t="s">
        <v>215</v>
      </c>
      <c r="G37" s="580"/>
      <c r="H37" s="580"/>
      <c r="I37" s="581"/>
    </row>
    <row r="38" spans="1:16381" ht="27.75" customHeight="1" x14ac:dyDescent="0.2">
      <c r="A38" s="318"/>
      <c r="B38" s="318"/>
      <c r="C38" s="319"/>
      <c r="D38" s="181" t="s">
        <v>45</v>
      </c>
      <c r="E38" s="215">
        <f>16523+826</f>
        <v>17349</v>
      </c>
      <c r="F38" s="579" t="s">
        <v>216</v>
      </c>
      <c r="G38" s="580"/>
      <c r="H38" s="580"/>
      <c r="I38" s="581"/>
    </row>
    <row r="39" spans="1:16381" s="53" customFormat="1" x14ac:dyDescent="0.2">
      <c r="A39" s="329" t="s">
        <v>46</v>
      </c>
      <c r="B39" s="330"/>
      <c r="C39" s="330"/>
      <c r="D39" s="330"/>
      <c r="E39" s="330"/>
      <c r="F39" s="330"/>
      <c r="G39" s="330"/>
      <c r="H39" s="330"/>
      <c r="I39" s="331"/>
      <c r="J39" s="342"/>
      <c r="K39" s="342"/>
      <c r="L39" s="342"/>
      <c r="M39" s="342"/>
      <c r="N39" s="342"/>
      <c r="O39" s="342"/>
      <c r="P39" s="342"/>
      <c r="Q39" s="342"/>
      <c r="R39" s="342"/>
      <c r="S39" s="342"/>
      <c r="T39" s="342"/>
      <c r="U39" s="342"/>
      <c r="V39" s="343"/>
      <c r="W39" s="343"/>
      <c r="X39" s="343"/>
      <c r="Y39" s="343"/>
      <c r="Z39" s="343"/>
      <c r="AA39" s="343"/>
      <c r="AB39" s="343"/>
      <c r="AC39" s="343"/>
      <c r="AD39" s="343"/>
      <c r="AE39" s="343"/>
      <c r="AF39" s="343"/>
      <c r="AG39" s="343"/>
      <c r="AH39" s="343"/>
      <c r="AI39" s="343"/>
      <c r="AJ39" s="343"/>
      <c r="AK39" s="343"/>
      <c r="AL39" s="343"/>
      <c r="AM39" s="343"/>
      <c r="AN39" s="343"/>
      <c r="AO39" s="343"/>
      <c r="AP39" s="343"/>
      <c r="AQ39" s="343"/>
      <c r="AR39" s="343"/>
      <c r="AS39" s="343"/>
      <c r="AT39" s="343"/>
      <c r="AU39" s="343"/>
      <c r="AV39" s="343"/>
      <c r="AW39" s="343"/>
      <c r="AX39" s="343"/>
      <c r="AY39" s="343"/>
      <c r="AZ39" s="343"/>
      <c r="BA39" s="343"/>
      <c r="BB39" s="343"/>
      <c r="BC39" s="343"/>
      <c r="BD39" s="343"/>
      <c r="BE39" s="343"/>
      <c r="BF39" s="343"/>
      <c r="BG39" s="343"/>
      <c r="BH39" s="343"/>
      <c r="BI39" s="343"/>
      <c r="BJ39" s="343"/>
      <c r="BK39" s="343"/>
      <c r="BL39" s="343"/>
      <c r="BM39" s="343"/>
      <c r="BN39" s="343"/>
      <c r="BO39" s="343"/>
      <c r="BP39" s="343"/>
      <c r="BQ39" s="343"/>
      <c r="BR39" s="343"/>
      <c r="BS39" s="343"/>
      <c r="BT39" s="343"/>
      <c r="BU39" s="343"/>
      <c r="BV39" s="343"/>
      <c r="BW39" s="343"/>
      <c r="BX39" s="343"/>
      <c r="BY39" s="343"/>
      <c r="BZ39" s="343"/>
      <c r="CA39" s="343"/>
      <c r="CB39" s="343"/>
      <c r="CC39" s="343"/>
      <c r="CD39" s="343"/>
      <c r="CE39" s="343"/>
      <c r="CF39" s="343"/>
      <c r="CG39" s="343"/>
      <c r="CH39" s="343"/>
      <c r="CI39" s="343"/>
      <c r="CJ39" s="343"/>
      <c r="CK39" s="343"/>
      <c r="CL39" s="343"/>
      <c r="CM39" s="343"/>
      <c r="CN39" s="343"/>
      <c r="CO39" s="343"/>
      <c r="CP39" s="343"/>
      <c r="CQ39" s="343"/>
      <c r="CR39" s="343"/>
      <c r="CS39" s="343"/>
      <c r="CT39" s="343"/>
      <c r="CU39" s="343"/>
      <c r="CV39" s="343"/>
      <c r="CW39" s="343"/>
      <c r="CX39" s="343"/>
      <c r="CY39" s="343"/>
      <c r="CZ39" s="343"/>
      <c r="DA39" s="343"/>
      <c r="DB39" s="343"/>
      <c r="DC39" s="343"/>
      <c r="DD39" s="343"/>
      <c r="DE39" s="343"/>
      <c r="DF39" s="343"/>
      <c r="DG39" s="343"/>
      <c r="DH39" s="343"/>
      <c r="DI39" s="343"/>
      <c r="DJ39" s="343"/>
      <c r="DK39" s="343"/>
      <c r="DL39" s="343"/>
      <c r="DM39" s="343"/>
      <c r="DN39" s="343"/>
      <c r="DO39" s="343"/>
      <c r="DP39" s="343"/>
      <c r="DQ39" s="343"/>
      <c r="DR39" s="343"/>
      <c r="DS39" s="343"/>
      <c r="DT39" s="343"/>
      <c r="DU39" s="343"/>
      <c r="DV39" s="343"/>
      <c r="DW39" s="343"/>
      <c r="DX39" s="343"/>
      <c r="DY39" s="343"/>
      <c r="DZ39" s="343"/>
      <c r="EA39" s="343"/>
      <c r="EB39" s="343"/>
      <c r="EC39" s="343"/>
      <c r="ED39" s="343"/>
      <c r="EE39" s="343"/>
      <c r="EF39" s="343"/>
      <c r="EG39" s="343"/>
      <c r="EH39" s="343"/>
      <c r="EI39" s="343"/>
      <c r="EJ39" s="343"/>
      <c r="EK39" s="343"/>
      <c r="EL39" s="343"/>
      <c r="EM39" s="343"/>
      <c r="EN39" s="343"/>
      <c r="EO39" s="343"/>
      <c r="EP39" s="343"/>
      <c r="EQ39" s="343"/>
      <c r="ER39" s="343"/>
      <c r="ES39" s="343"/>
      <c r="ET39" s="343"/>
      <c r="EU39" s="343"/>
      <c r="EV39" s="343"/>
      <c r="EW39" s="343"/>
      <c r="EX39" s="343"/>
      <c r="EY39" s="343"/>
      <c r="EZ39" s="343"/>
      <c r="FA39" s="343"/>
      <c r="FB39" s="343"/>
      <c r="FC39" s="343"/>
      <c r="FD39" s="343"/>
      <c r="FE39" s="343"/>
      <c r="FF39" s="343"/>
      <c r="FG39" s="343"/>
      <c r="FH39" s="343"/>
      <c r="FI39" s="343"/>
      <c r="FJ39" s="343"/>
      <c r="FK39" s="343"/>
      <c r="FL39" s="343"/>
      <c r="FM39" s="343"/>
      <c r="FN39" s="343"/>
      <c r="FO39" s="343"/>
      <c r="FP39" s="343"/>
      <c r="FQ39" s="343"/>
      <c r="FR39" s="343"/>
      <c r="FS39" s="343"/>
      <c r="FT39" s="343"/>
      <c r="FU39" s="343"/>
      <c r="FV39" s="343"/>
      <c r="FW39" s="343"/>
      <c r="FX39" s="343"/>
      <c r="FY39" s="343"/>
      <c r="FZ39" s="343"/>
      <c r="GA39" s="343"/>
      <c r="GB39" s="343"/>
      <c r="GC39" s="343"/>
      <c r="GD39" s="343"/>
      <c r="GE39" s="343"/>
      <c r="GF39" s="343"/>
      <c r="GG39" s="343"/>
      <c r="GH39" s="343"/>
      <c r="GI39" s="343"/>
      <c r="GJ39" s="343"/>
      <c r="GK39" s="343"/>
      <c r="GL39" s="343"/>
      <c r="GM39" s="343"/>
      <c r="GN39" s="343"/>
      <c r="GO39" s="343"/>
      <c r="GP39" s="343"/>
      <c r="GQ39" s="343"/>
      <c r="GR39" s="343"/>
      <c r="GS39" s="343"/>
      <c r="GT39" s="343"/>
      <c r="GU39" s="343"/>
      <c r="GV39" s="343"/>
      <c r="GW39" s="343"/>
      <c r="GX39" s="343"/>
      <c r="GY39" s="343"/>
      <c r="GZ39" s="343"/>
      <c r="HA39" s="343"/>
      <c r="HB39" s="343"/>
      <c r="HC39" s="343"/>
      <c r="HD39" s="343"/>
      <c r="HE39" s="343"/>
      <c r="HF39" s="343"/>
      <c r="HG39" s="343"/>
      <c r="HH39" s="343"/>
      <c r="HI39" s="343"/>
      <c r="HJ39" s="343"/>
      <c r="HK39" s="343"/>
      <c r="HL39" s="343"/>
      <c r="HM39" s="343"/>
      <c r="HN39" s="343"/>
      <c r="HO39" s="343"/>
      <c r="HP39" s="343"/>
      <c r="HQ39" s="343"/>
      <c r="HR39" s="343"/>
      <c r="HS39" s="343"/>
      <c r="HT39" s="343"/>
      <c r="HU39" s="343"/>
      <c r="HV39" s="343"/>
      <c r="HW39" s="343"/>
      <c r="HX39" s="343"/>
      <c r="HY39" s="343"/>
      <c r="HZ39" s="343"/>
      <c r="IA39" s="343"/>
      <c r="IB39" s="343"/>
      <c r="IC39" s="343"/>
      <c r="ID39" s="343"/>
      <c r="IE39" s="343"/>
      <c r="IF39" s="343"/>
      <c r="IG39" s="343"/>
      <c r="IH39" s="343"/>
      <c r="II39" s="343"/>
      <c r="IJ39" s="343"/>
      <c r="IK39" s="343"/>
      <c r="IL39" s="343"/>
      <c r="IM39" s="343"/>
      <c r="IN39" s="343"/>
      <c r="IO39" s="343"/>
      <c r="IP39" s="343"/>
      <c r="IQ39" s="343"/>
      <c r="IR39" s="343"/>
      <c r="IS39" s="343"/>
      <c r="IT39" s="343"/>
      <c r="IU39" s="343"/>
      <c r="IV39" s="343"/>
      <c r="IW39" s="343"/>
      <c r="IX39" s="343"/>
      <c r="IY39" s="343"/>
      <c r="IZ39" s="343"/>
      <c r="JA39" s="343"/>
      <c r="JB39" s="343"/>
      <c r="JC39" s="343"/>
      <c r="JD39" s="343"/>
      <c r="JE39" s="343"/>
      <c r="JF39" s="343"/>
      <c r="JG39" s="343"/>
      <c r="JH39" s="343"/>
      <c r="JI39" s="343"/>
      <c r="JJ39" s="343"/>
      <c r="JK39" s="343"/>
      <c r="JL39" s="343"/>
      <c r="JM39" s="343"/>
      <c r="JN39" s="343"/>
      <c r="JO39" s="343"/>
      <c r="JP39" s="343"/>
      <c r="JQ39" s="343"/>
      <c r="JR39" s="343"/>
      <c r="JS39" s="343"/>
      <c r="JT39" s="343"/>
      <c r="JU39" s="343"/>
      <c r="JV39" s="343"/>
      <c r="JW39" s="343"/>
      <c r="JX39" s="343"/>
      <c r="JY39" s="343"/>
      <c r="JZ39" s="343"/>
      <c r="KA39" s="343"/>
      <c r="KB39" s="343"/>
      <c r="KC39" s="343"/>
      <c r="KD39" s="343"/>
      <c r="KE39" s="343"/>
      <c r="KF39" s="343"/>
      <c r="KG39" s="343"/>
      <c r="KH39" s="343"/>
      <c r="KI39" s="343"/>
      <c r="KJ39" s="343"/>
      <c r="KK39" s="343"/>
      <c r="KL39" s="343"/>
      <c r="KM39" s="343"/>
      <c r="KN39" s="343"/>
      <c r="KO39" s="343"/>
      <c r="KP39" s="343"/>
      <c r="KQ39" s="343"/>
      <c r="KR39" s="343"/>
      <c r="KS39" s="343"/>
      <c r="KT39" s="343"/>
      <c r="KU39" s="343"/>
      <c r="KV39" s="343"/>
      <c r="KW39" s="343"/>
      <c r="KX39" s="343"/>
      <c r="KY39" s="343"/>
      <c r="KZ39" s="343"/>
      <c r="LA39" s="343"/>
      <c r="LB39" s="343"/>
      <c r="LC39" s="343"/>
      <c r="LD39" s="343"/>
      <c r="LE39" s="343"/>
      <c r="LF39" s="343"/>
      <c r="LG39" s="343"/>
      <c r="LH39" s="343"/>
      <c r="LI39" s="343"/>
      <c r="LJ39" s="343"/>
      <c r="LK39" s="343"/>
      <c r="LL39" s="343"/>
      <c r="LM39" s="343"/>
      <c r="LN39" s="343"/>
      <c r="LO39" s="343"/>
      <c r="LP39" s="343"/>
      <c r="LQ39" s="343"/>
      <c r="LR39" s="343"/>
      <c r="LS39" s="343"/>
      <c r="LT39" s="343"/>
      <c r="LU39" s="343"/>
      <c r="LV39" s="343"/>
      <c r="LW39" s="343"/>
      <c r="LX39" s="343"/>
      <c r="LY39" s="343"/>
      <c r="LZ39" s="343"/>
      <c r="MA39" s="343"/>
      <c r="MB39" s="343"/>
      <c r="MC39" s="343"/>
      <c r="MD39" s="343"/>
      <c r="ME39" s="343"/>
      <c r="MF39" s="343"/>
      <c r="MG39" s="343"/>
      <c r="MH39" s="343"/>
      <c r="MI39" s="343"/>
      <c r="MJ39" s="343"/>
      <c r="MK39" s="343"/>
      <c r="ML39" s="343"/>
      <c r="MM39" s="343"/>
      <c r="MN39" s="343"/>
      <c r="MO39" s="343"/>
      <c r="MP39" s="343"/>
      <c r="MQ39" s="343"/>
      <c r="MR39" s="343"/>
      <c r="MS39" s="343"/>
      <c r="MT39" s="343"/>
      <c r="MU39" s="343"/>
      <c r="MV39" s="343"/>
      <c r="MW39" s="343"/>
      <c r="MX39" s="343"/>
      <c r="MY39" s="343"/>
      <c r="MZ39" s="343"/>
      <c r="NA39" s="343"/>
      <c r="NB39" s="343"/>
      <c r="NC39" s="343"/>
      <c r="ND39" s="343"/>
      <c r="NE39" s="343"/>
      <c r="NF39" s="343"/>
      <c r="NG39" s="343"/>
      <c r="NH39" s="343"/>
      <c r="NI39" s="343"/>
      <c r="NJ39" s="343"/>
      <c r="NK39" s="343"/>
      <c r="NL39" s="343"/>
      <c r="NM39" s="343"/>
      <c r="NN39" s="343"/>
      <c r="NO39" s="343"/>
      <c r="NP39" s="343"/>
      <c r="NQ39" s="343"/>
      <c r="NR39" s="343"/>
      <c r="NS39" s="343"/>
      <c r="NT39" s="343"/>
      <c r="NU39" s="343"/>
      <c r="NV39" s="343"/>
      <c r="NW39" s="343"/>
      <c r="NX39" s="343"/>
      <c r="NY39" s="343"/>
      <c r="NZ39" s="343"/>
      <c r="OA39" s="343"/>
      <c r="OB39" s="343"/>
      <c r="OC39" s="343"/>
      <c r="OD39" s="343"/>
      <c r="OE39" s="343"/>
      <c r="OF39" s="343"/>
      <c r="OG39" s="343"/>
      <c r="OH39" s="343"/>
      <c r="OI39" s="343"/>
      <c r="OJ39" s="343"/>
      <c r="OK39" s="343"/>
      <c r="OL39" s="343"/>
      <c r="OM39" s="343"/>
      <c r="ON39" s="343"/>
      <c r="OO39" s="343"/>
      <c r="OP39" s="343"/>
      <c r="OQ39" s="343"/>
      <c r="OR39" s="343"/>
      <c r="OS39" s="343"/>
      <c r="OT39" s="343"/>
      <c r="OU39" s="343"/>
      <c r="OV39" s="343"/>
      <c r="OW39" s="343"/>
      <c r="OX39" s="343"/>
      <c r="OY39" s="343"/>
      <c r="OZ39" s="343"/>
      <c r="PA39" s="343"/>
      <c r="PB39" s="343"/>
      <c r="PC39" s="343"/>
      <c r="PD39" s="343"/>
      <c r="PE39" s="343"/>
      <c r="PF39" s="343"/>
      <c r="PG39" s="343"/>
      <c r="PH39" s="343"/>
      <c r="PI39" s="343"/>
      <c r="PJ39" s="343"/>
      <c r="PK39" s="343"/>
      <c r="PL39" s="343"/>
      <c r="PM39" s="343"/>
      <c r="PN39" s="343"/>
      <c r="PO39" s="343"/>
      <c r="PP39" s="343"/>
      <c r="PQ39" s="343"/>
      <c r="PR39" s="343"/>
      <c r="PS39" s="343"/>
      <c r="PT39" s="343"/>
      <c r="PU39" s="343"/>
      <c r="PV39" s="343"/>
      <c r="PW39" s="343"/>
      <c r="PX39" s="343"/>
      <c r="PY39" s="343"/>
      <c r="PZ39" s="343"/>
      <c r="QA39" s="343"/>
      <c r="QB39" s="343"/>
      <c r="QC39" s="343"/>
      <c r="QD39" s="343"/>
      <c r="QE39" s="343"/>
      <c r="QF39" s="343"/>
      <c r="QG39" s="343"/>
      <c r="QH39" s="343"/>
      <c r="QI39" s="343"/>
      <c r="QJ39" s="343"/>
      <c r="QK39" s="343"/>
      <c r="QL39" s="343"/>
      <c r="QM39" s="343"/>
      <c r="QN39" s="343"/>
      <c r="QO39" s="343"/>
      <c r="QP39" s="343"/>
      <c r="QQ39" s="343"/>
      <c r="QR39" s="343"/>
      <c r="QS39" s="343"/>
      <c r="QT39" s="343"/>
      <c r="QU39" s="343"/>
      <c r="QV39" s="343"/>
      <c r="QW39" s="343"/>
      <c r="QX39" s="343"/>
      <c r="QY39" s="343"/>
      <c r="QZ39" s="343"/>
      <c r="RA39" s="343"/>
      <c r="RB39" s="343"/>
      <c r="RC39" s="343"/>
      <c r="RD39" s="343"/>
      <c r="RE39" s="343"/>
      <c r="RF39" s="343"/>
      <c r="RG39" s="343"/>
      <c r="RH39" s="343"/>
      <c r="RI39" s="343"/>
      <c r="RJ39" s="343"/>
      <c r="RK39" s="343"/>
      <c r="RL39" s="343"/>
      <c r="RM39" s="343"/>
      <c r="RN39" s="343"/>
      <c r="RO39" s="343"/>
      <c r="RP39" s="343"/>
      <c r="RQ39" s="343"/>
      <c r="RR39" s="343"/>
      <c r="RS39" s="343"/>
      <c r="RT39" s="343"/>
      <c r="RU39" s="343"/>
      <c r="RV39" s="343"/>
      <c r="RW39" s="343"/>
      <c r="RX39" s="343"/>
      <c r="RY39" s="343"/>
      <c r="RZ39" s="343"/>
      <c r="SA39" s="343"/>
      <c r="SB39" s="343"/>
      <c r="SC39" s="343"/>
      <c r="SD39" s="343"/>
      <c r="SE39" s="343"/>
      <c r="SF39" s="343"/>
      <c r="SG39" s="343"/>
      <c r="SH39" s="343"/>
      <c r="SI39" s="343"/>
      <c r="SJ39" s="343"/>
      <c r="SK39" s="343"/>
      <c r="SL39" s="343"/>
      <c r="SM39" s="343"/>
      <c r="SN39" s="343"/>
      <c r="SO39" s="343"/>
      <c r="SP39" s="343"/>
      <c r="SQ39" s="343"/>
      <c r="SR39" s="343"/>
      <c r="SS39" s="343"/>
      <c r="ST39" s="343"/>
      <c r="SU39" s="343"/>
      <c r="SV39" s="343"/>
      <c r="SW39" s="343"/>
      <c r="SX39" s="343"/>
      <c r="SY39" s="343"/>
      <c r="SZ39" s="343"/>
      <c r="TA39" s="343"/>
      <c r="TB39" s="343"/>
      <c r="TC39" s="343"/>
      <c r="TD39" s="343"/>
      <c r="TE39" s="343"/>
      <c r="TF39" s="343"/>
      <c r="TG39" s="343"/>
      <c r="TH39" s="343"/>
      <c r="TI39" s="343"/>
      <c r="TJ39" s="343"/>
      <c r="TK39" s="343"/>
      <c r="TL39" s="343"/>
      <c r="TM39" s="343"/>
      <c r="TN39" s="343"/>
      <c r="TO39" s="343"/>
      <c r="TP39" s="343"/>
      <c r="TQ39" s="343"/>
      <c r="TR39" s="343"/>
      <c r="TS39" s="343"/>
      <c r="TT39" s="343"/>
      <c r="TU39" s="343"/>
      <c r="TV39" s="343"/>
      <c r="TW39" s="343"/>
      <c r="TX39" s="343"/>
      <c r="TY39" s="343"/>
      <c r="TZ39" s="343"/>
      <c r="UA39" s="343"/>
      <c r="UB39" s="343"/>
      <c r="UC39" s="343"/>
      <c r="UD39" s="343"/>
      <c r="UE39" s="343"/>
      <c r="UF39" s="343"/>
      <c r="UG39" s="343"/>
      <c r="UH39" s="343"/>
      <c r="UI39" s="343"/>
      <c r="UJ39" s="343"/>
      <c r="UK39" s="343"/>
      <c r="UL39" s="343"/>
      <c r="UM39" s="343"/>
      <c r="UN39" s="343"/>
      <c r="UO39" s="343"/>
      <c r="UP39" s="343"/>
      <c r="UQ39" s="343"/>
      <c r="UR39" s="343"/>
      <c r="US39" s="343"/>
      <c r="UT39" s="343"/>
      <c r="UU39" s="343"/>
      <c r="UV39" s="343"/>
      <c r="UW39" s="343"/>
      <c r="UX39" s="343"/>
      <c r="UY39" s="343"/>
      <c r="UZ39" s="343"/>
      <c r="VA39" s="343"/>
      <c r="VB39" s="343"/>
      <c r="VC39" s="343"/>
      <c r="VD39" s="343"/>
      <c r="VE39" s="343"/>
      <c r="VF39" s="343"/>
      <c r="VG39" s="343"/>
      <c r="VH39" s="343"/>
      <c r="VI39" s="343"/>
      <c r="VJ39" s="343"/>
      <c r="VK39" s="343"/>
      <c r="VL39" s="343"/>
      <c r="VM39" s="343"/>
      <c r="VN39" s="343"/>
      <c r="VO39" s="343"/>
      <c r="VP39" s="343"/>
      <c r="VQ39" s="343"/>
      <c r="VR39" s="343"/>
      <c r="VS39" s="343"/>
      <c r="VT39" s="343"/>
      <c r="VU39" s="343"/>
      <c r="VV39" s="343"/>
      <c r="VW39" s="343"/>
      <c r="VX39" s="343"/>
      <c r="VY39" s="343"/>
      <c r="VZ39" s="343"/>
      <c r="WA39" s="343"/>
      <c r="WB39" s="343"/>
      <c r="WC39" s="343"/>
      <c r="WD39" s="343"/>
      <c r="WE39" s="343"/>
      <c r="WF39" s="343"/>
      <c r="WG39" s="343"/>
      <c r="WH39" s="343"/>
      <c r="WI39" s="343"/>
      <c r="WJ39" s="343"/>
      <c r="WK39" s="343"/>
      <c r="WL39" s="343"/>
      <c r="WM39" s="343"/>
      <c r="WN39" s="343"/>
      <c r="WO39" s="343"/>
      <c r="WP39" s="343"/>
      <c r="WQ39" s="343"/>
      <c r="WR39" s="343"/>
      <c r="WS39" s="343"/>
      <c r="WT39" s="343"/>
      <c r="WU39" s="343"/>
      <c r="WV39" s="343"/>
      <c r="WW39" s="343"/>
      <c r="WX39" s="343"/>
      <c r="WY39" s="343"/>
      <c r="WZ39" s="343"/>
      <c r="XA39" s="343"/>
      <c r="XB39" s="343"/>
      <c r="XC39" s="343"/>
      <c r="XD39" s="343"/>
      <c r="XE39" s="343"/>
      <c r="XF39" s="343"/>
      <c r="XG39" s="343"/>
      <c r="XH39" s="343"/>
      <c r="XI39" s="343"/>
      <c r="XJ39" s="343"/>
      <c r="XK39" s="343"/>
      <c r="XL39" s="343"/>
      <c r="XM39" s="343"/>
      <c r="XN39" s="343"/>
      <c r="XO39" s="343"/>
      <c r="XP39" s="343"/>
      <c r="XQ39" s="343"/>
      <c r="XR39" s="343"/>
      <c r="XS39" s="343"/>
      <c r="XT39" s="343"/>
      <c r="XU39" s="343"/>
      <c r="XV39" s="343"/>
      <c r="XW39" s="343"/>
      <c r="XX39" s="343"/>
      <c r="XY39" s="343"/>
      <c r="XZ39" s="343"/>
      <c r="YA39" s="343"/>
      <c r="YB39" s="343"/>
      <c r="YC39" s="343"/>
      <c r="YD39" s="343"/>
      <c r="YE39" s="343"/>
      <c r="YF39" s="343"/>
      <c r="YG39" s="343"/>
      <c r="YH39" s="343"/>
      <c r="YI39" s="343"/>
      <c r="YJ39" s="343"/>
      <c r="YK39" s="343"/>
      <c r="YL39" s="343"/>
      <c r="YM39" s="343"/>
      <c r="YN39" s="343"/>
      <c r="YO39" s="343"/>
      <c r="YP39" s="343"/>
      <c r="YQ39" s="343"/>
      <c r="YR39" s="343"/>
      <c r="YS39" s="343"/>
      <c r="YT39" s="343"/>
      <c r="YU39" s="343"/>
      <c r="YV39" s="343"/>
      <c r="YW39" s="343"/>
      <c r="YX39" s="343"/>
      <c r="YY39" s="343"/>
      <c r="YZ39" s="343"/>
      <c r="ZA39" s="343"/>
      <c r="ZB39" s="343"/>
      <c r="ZC39" s="343"/>
      <c r="ZD39" s="343"/>
      <c r="ZE39" s="343"/>
      <c r="ZF39" s="343"/>
      <c r="ZG39" s="343"/>
      <c r="ZH39" s="343"/>
      <c r="ZI39" s="343"/>
      <c r="ZJ39" s="343"/>
      <c r="ZK39" s="343"/>
      <c r="ZL39" s="343"/>
      <c r="ZM39" s="343"/>
      <c r="ZN39" s="343"/>
      <c r="ZO39" s="343"/>
      <c r="ZP39" s="343"/>
      <c r="ZQ39" s="343"/>
      <c r="ZR39" s="343"/>
      <c r="ZS39" s="343"/>
      <c r="ZT39" s="343"/>
      <c r="ZU39" s="343"/>
      <c r="ZV39" s="343"/>
      <c r="ZW39" s="343"/>
      <c r="ZX39" s="343"/>
      <c r="ZY39" s="343"/>
      <c r="ZZ39" s="343"/>
      <c r="AAA39" s="343"/>
      <c r="AAB39" s="343"/>
      <c r="AAC39" s="343"/>
      <c r="AAD39" s="343"/>
      <c r="AAE39" s="343"/>
      <c r="AAF39" s="343"/>
      <c r="AAG39" s="343"/>
      <c r="AAH39" s="343"/>
      <c r="AAI39" s="343"/>
      <c r="AAJ39" s="343"/>
      <c r="AAK39" s="343"/>
      <c r="AAL39" s="343"/>
      <c r="AAM39" s="343"/>
      <c r="AAN39" s="343"/>
      <c r="AAO39" s="343"/>
      <c r="AAP39" s="343"/>
      <c r="AAQ39" s="343"/>
      <c r="AAR39" s="343"/>
      <c r="AAS39" s="343"/>
      <c r="AAT39" s="343"/>
      <c r="AAU39" s="343"/>
      <c r="AAV39" s="343"/>
      <c r="AAW39" s="343"/>
      <c r="AAX39" s="343"/>
      <c r="AAY39" s="343"/>
      <c r="AAZ39" s="343"/>
      <c r="ABA39" s="343"/>
      <c r="ABB39" s="343"/>
      <c r="ABC39" s="343"/>
      <c r="ABD39" s="343"/>
      <c r="ABE39" s="343"/>
      <c r="ABF39" s="343"/>
      <c r="ABG39" s="343"/>
      <c r="ABH39" s="343"/>
      <c r="ABI39" s="343"/>
      <c r="ABJ39" s="343"/>
      <c r="ABK39" s="343"/>
      <c r="ABL39" s="343"/>
      <c r="ABM39" s="343"/>
      <c r="ABN39" s="343"/>
      <c r="ABO39" s="343"/>
      <c r="ABP39" s="343"/>
      <c r="ABQ39" s="343"/>
      <c r="ABR39" s="343"/>
      <c r="ABS39" s="343"/>
      <c r="ABT39" s="343"/>
      <c r="ABU39" s="343"/>
      <c r="ABV39" s="343"/>
      <c r="ABW39" s="343"/>
      <c r="ABX39" s="343"/>
      <c r="ABY39" s="343"/>
      <c r="ABZ39" s="343"/>
      <c r="ACA39" s="343"/>
      <c r="ACB39" s="343"/>
      <c r="ACC39" s="343"/>
      <c r="ACD39" s="343"/>
      <c r="ACE39" s="343"/>
      <c r="ACF39" s="343"/>
      <c r="ACG39" s="343"/>
      <c r="ACH39" s="343"/>
      <c r="ACI39" s="343"/>
      <c r="ACJ39" s="343"/>
      <c r="ACK39" s="343"/>
      <c r="ACL39" s="343"/>
      <c r="ACM39" s="343"/>
      <c r="ACN39" s="343"/>
      <c r="ACO39" s="343"/>
      <c r="ACP39" s="343"/>
      <c r="ACQ39" s="343"/>
      <c r="ACR39" s="343"/>
      <c r="ACS39" s="343"/>
      <c r="ACT39" s="343"/>
      <c r="ACU39" s="343"/>
      <c r="ACV39" s="343"/>
      <c r="ACW39" s="343"/>
      <c r="ACX39" s="343"/>
      <c r="ACY39" s="343"/>
      <c r="ACZ39" s="343"/>
      <c r="ADA39" s="343"/>
      <c r="ADB39" s="343"/>
      <c r="ADC39" s="343"/>
      <c r="ADD39" s="343"/>
      <c r="ADE39" s="343"/>
      <c r="ADF39" s="343"/>
      <c r="ADG39" s="343"/>
      <c r="ADH39" s="343"/>
      <c r="ADI39" s="343"/>
      <c r="ADJ39" s="343"/>
      <c r="ADK39" s="343"/>
      <c r="ADL39" s="343"/>
      <c r="ADM39" s="343"/>
      <c r="ADN39" s="343"/>
      <c r="ADO39" s="343"/>
      <c r="ADP39" s="343"/>
      <c r="ADQ39" s="343"/>
      <c r="ADR39" s="343"/>
      <c r="ADS39" s="343"/>
      <c r="ADT39" s="343"/>
      <c r="ADU39" s="343"/>
      <c r="ADV39" s="343"/>
      <c r="ADW39" s="343"/>
      <c r="ADX39" s="343"/>
      <c r="ADY39" s="343"/>
      <c r="ADZ39" s="343"/>
      <c r="AEA39" s="343"/>
      <c r="AEB39" s="343"/>
      <c r="AEC39" s="343"/>
      <c r="AED39" s="343"/>
      <c r="AEE39" s="343"/>
      <c r="AEF39" s="343"/>
      <c r="AEG39" s="343"/>
      <c r="AEH39" s="343"/>
      <c r="AEI39" s="343"/>
      <c r="AEJ39" s="343"/>
      <c r="AEK39" s="343"/>
      <c r="AEL39" s="343"/>
      <c r="AEM39" s="343"/>
      <c r="AEN39" s="343"/>
      <c r="AEO39" s="343"/>
      <c r="AEP39" s="343"/>
      <c r="AEQ39" s="343"/>
      <c r="AER39" s="343"/>
      <c r="AES39" s="343"/>
      <c r="AET39" s="343"/>
      <c r="AEU39" s="343"/>
      <c r="AEV39" s="343"/>
      <c r="AEW39" s="343"/>
      <c r="AEX39" s="343"/>
      <c r="AEY39" s="343"/>
      <c r="AEZ39" s="343"/>
      <c r="AFA39" s="343"/>
      <c r="AFB39" s="343"/>
      <c r="AFC39" s="343"/>
      <c r="AFD39" s="343"/>
      <c r="AFE39" s="343"/>
      <c r="AFF39" s="343"/>
      <c r="AFG39" s="343"/>
      <c r="AFH39" s="343"/>
      <c r="AFI39" s="343"/>
      <c r="AFJ39" s="343"/>
      <c r="AFK39" s="343"/>
      <c r="AFL39" s="343"/>
      <c r="AFM39" s="343"/>
      <c r="AFN39" s="343"/>
      <c r="AFO39" s="343"/>
      <c r="AFP39" s="343"/>
      <c r="AFQ39" s="343"/>
      <c r="AFR39" s="343"/>
      <c r="AFS39" s="343"/>
      <c r="AFT39" s="343"/>
      <c r="AFU39" s="343"/>
      <c r="AFV39" s="343"/>
      <c r="AFW39" s="343"/>
      <c r="AFX39" s="343"/>
      <c r="AFY39" s="343"/>
      <c r="AFZ39" s="343"/>
      <c r="AGA39" s="343"/>
      <c r="AGB39" s="343"/>
      <c r="AGC39" s="343"/>
      <c r="AGD39" s="343"/>
      <c r="AGE39" s="343"/>
      <c r="AGF39" s="343"/>
      <c r="AGG39" s="343"/>
      <c r="AGH39" s="343"/>
      <c r="AGI39" s="343"/>
      <c r="AGJ39" s="343"/>
      <c r="AGK39" s="343"/>
      <c r="AGL39" s="343"/>
      <c r="AGM39" s="343"/>
      <c r="AGN39" s="343"/>
      <c r="AGO39" s="343"/>
      <c r="AGP39" s="343"/>
      <c r="AGQ39" s="343"/>
      <c r="AGR39" s="343"/>
      <c r="AGS39" s="343"/>
      <c r="AGT39" s="343"/>
      <c r="AGU39" s="343"/>
      <c r="AGV39" s="343"/>
      <c r="AGW39" s="343"/>
      <c r="AGX39" s="343"/>
      <c r="AGY39" s="343"/>
      <c r="AGZ39" s="343"/>
      <c r="AHA39" s="343"/>
      <c r="AHB39" s="343"/>
      <c r="AHC39" s="343"/>
      <c r="AHD39" s="343"/>
      <c r="AHE39" s="343"/>
      <c r="AHF39" s="343"/>
      <c r="AHG39" s="343"/>
      <c r="AHH39" s="343"/>
      <c r="AHI39" s="343"/>
      <c r="AHJ39" s="343"/>
      <c r="AHK39" s="343"/>
      <c r="AHL39" s="343"/>
      <c r="AHM39" s="343"/>
      <c r="AHN39" s="343"/>
      <c r="AHO39" s="343"/>
      <c r="AHP39" s="343"/>
      <c r="AHQ39" s="343"/>
      <c r="AHR39" s="343"/>
      <c r="AHS39" s="343"/>
      <c r="AHT39" s="343"/>
      <c r="AHU39" s="343"/>
      <c r="AHV39" s="343"/>
      <c r="AHW39" s="343"/>
      <c r="AHX39" s="343"/>
      <c r="AHY39" s="343"/>
      <c r="AHZ39" s="343"/>
      <c r="AIA39" s="343"/>
      <c r="AIB39" s="343"/>
      <c r="AIC39" s="343"/>
      <c r="AID39" s="343"/>
      <c r="AIE39" s="343"/>
      <c r="AIF39" s="343"/>
      <c r="AIG39" s="343"/>
      <c r="AIH39" s="343"/>
      <c r="AII39" s="343"/>
      <c r="AIJ39" s="343"/>
      <c r="AIK39" s="343"/>
      <c r="AIL39" s="343"/>
      <c r="AIM39" s="343"/>
      <c r="AIN39" s="343"/>
      <c r="AIO39" s="343"/>
      <c r="AIP39" s="343"/>
      <c r="AIQ39" s="343"/>
      <c r="AIR39" s="343"/>
      <c r="AIS39" s="343"/>
      <c r="AIT39" s="343"/>
      <c r="AIU39" s="343"/>
      <c r="AIV39" s="343"/>
      <c r="AIW39" s="343"/>
      <c r="AIX39" s="343"/>
      <c r="AIY39" s="343"/>
      <c r="AIZ39" s="343"/>
      <c r="AJA39" s="343"/>
      <c r="AJB39" s="343"/>
      <c r="AJC39" s="343"/>
      <c r="AJD39" s="343"/>
      <c r="AJE39" s="343"/>
      <c r="AJF39" s="343"/>
      <c r="AJG39" s="343"/>
      <c r="AJH39" s="343"/>
      <c r="AJI39" s="343"/>
      <c r="AJJ39" s="343"/>
      <c r="AJK39" s="343"/>
      <c r="AJL39" s="343"/>
      <c r="AJM39" s="343"/>
      <c r="AJN39" s="343"/>
      <c r="AJO39" s="343"/>
      <c r="AJP39" s="343"/>
      <c r="AJQ39" s="343"/>
      <c r="AJR39" s="343"/>
      <c r="AJS39" s="343"/>
      <c r="AJT39" s="343"/>
      <c r="AJU39" s="343"/>
      <c r="AJV39" s="343"/>
      <c r="AJW39" s="343"/>
      <c r="AJX39" s="343"/>
      <c r="AJY39" s="343"/>
      <c r="AJZ39" s="343"/>
      <c r="AKA39" s="343"/>
      <c r="AKB39" s="343"/>
      <c r="AKC39" s="343"/>
      <c r="AKD39" s="343"/>
      <c r="AKE39" s="343"/>
      <c r="AKF39" s="343"/>
      <c r="AKG39" s="343"/>
      <c r="AKH39" s="343"/>
      <c r="AKI39" s="343"/>
      <c r="AKJ39" s="343"/>
      <c r="AKK39" s="343"/>
      <c r="AKL39" s="343"/>
      <c r="AKM39" s="343"/>
      <c r="AKN39" s="343"/>
      <c r="AKO39" s="343"/>
      <c r="AKP39" s="343"/>
      <c r="AKQ39" s="343"/>
      <c r="AKR39" s="343"/>
      <c r="AKS39" s="343"/>
      <c r="AKT39" s="343"/>
      <c r="AKU39" s="343"/>
      <c r="AKV39" s="343"/>
      <c r="AKW39" s="343"/>
      <c r="AKX39" s="343"/>
      <c r="AKY39" s="343"/>
      <c r="AKZ39" s="343"/>
      <c r="ALA39" s="343"/>
      <c r="ALB39" s="343"/>
      <c r="ALC39" s="343"/>
      <c r="ALD39" s="343"/>
      <c r="ALE39" s="343"/>
      <c r="ALF39" s="343"/>
      <c r="ALG39" s="343"/>
      <c r="ALH39" s="343"/>
      <c r="ALI39" s="343"/>
      <c r="ALJ39" s="343"/>
      <c r="ALK39" s="343"/>
      <c r="ALL39" s="343"/>
      <c r="ALM39" s="343"/>
      <c r="ALN39" s="343"/>
      <c r="ALO39" s="343"/>
      <c r="ALP39" s="343"/>
      <c r="ALQ39" s="343"/>
      <c r="ALR39" s="343"/>
      <c r="ALS39" s="343"/>
      <c r="ALT39" s="343"/>
      <c r="ALU39" s="343"/>
      <c r="ALV39" s="343"/>
      <c r="ALW39" s="343"/>
      <c r="ALX39" s="343"/>
      <c r="ALY39" s="343"/>
      <c r="ALZ39" s="343"/>
      <c r="AMA39" s="343"/>
      <c r="AMB39" s="343"/>
      <c r="AMC39" s="343"/>
      <c r="AMD39" s="343"/>
      <c r="AME39" s="343"/>
      <c r="AMF39" s="343"/>
      <c r="AMG39" s="343"/>
      <c r="AMH39" s="343"/>
      <c r="AMI39" s="343"/>
      <c r="AMJ39" s="343"/>
      <c r="AMK39" s="343"/>
      <c r="AML39" s="343"/>
      <c r="AMM39" s="343"/>
      <c r="AMN39" s="343"/>
      <c r="AMO39" s="343"/>
      <c r="AMP39" s="343"/>
      <c r="AMQ39" s="343"/>
      <c r="AMR39" s="343"/>
      <c r="AMS39" s="343"/>
      <c r="AMT39" s="343"/>
      <c r="AMU39" s="343"/>
      <c r="AMV39" s="343"/>
      <c r="AMW39" s="343"/>
      <c r="AMX39" s="343"/>
      <c r="AMY39" s="343"/>
      <c r="AMZ39" s="343"/>
      <c r="ANA39" s="343"/>
      <c r="ANB39" s="343"/>
      <c r="ANC39" s="343"/>
      <c r="AND39" s="343"/>
      <c r="ANE39" s="343"/>
      <c r="ANF39" s="343"/>
      <c r="ANG39" s="343"/>
      <c r="ANH39" s="343"/>
      <c r="ANI39" s="343"/>
      <c r="ANJ39" s="343"/>
      <c r="ANK39" s="343"/>
      <c r="ANL39" s="343"/>
      <c r="ANM39" s="343"/>
      <c r="ANN39" s="343"/>
      <c r="ANO39" s="343"/>
      <c r="ANP39" s="343"/>
      <c r="ANQ39" s="343"/>
      <c r="ANR39" s="343"/>
      <c r="ANS39" s="343"/>
      <c r="ANT39" s="343"/>
      <c r="ANU39" s="343"/>
      <c r="ANV39" s="343"/>
      <c r="ANW39" s="343"/>
      <c r="ANX39" s="343"/>
      <c r="ANY39" s="343"/>
      <c r="ANZ39" s="343"/>
      <c r="AOA39" s="343"/>
      <c r="AOB39" s="343"/>
      <c r="AOC39" s="343"/>
      <c r="AOD39" s="343"/>
      <c r="AOE39" s="343"/>
      <c r="AOF39" s="343"/>
      <c r="AOG39" s="343"/>
      <c r="AOH39" s="343"/>
      <c r="AOI39" s="343"/>
      <c r="AOJ39" s="343"/>
      <c r="AOK39" s="343"/>
      <c r="AOL39" s="343"/>
      <c r="AOM39" s="343"/>
      <c r="AON39" s="343"/>
      <c r="AOO39" s="343"/>
      <c r="AOP39" s="343"/>
      <c r="AOQ39" s="343"/>
      <c r="AOR39" s="343"/>
      <c r="AOS39" s="343"/>
      <c r="AOT39" s="343"/>
      <c r="AOU39" s="343"/>
      <c r="AOV39" s="343"/>
      <c r="AOW39" s="343"/>
      <c r="AOX39" s="343"/>
      <c r="AOY39" s="343"/>
      <c r="AOZ39" s="343"/>
      <c r="APA39" s="343"/>
      <c r="APB39" s="343"/>
      <c r="APC39" s="343"/>
      <c r="APD39" s="343"/>
      <c r="APE39" s="343"/>
      <c r="APF39" s="343"/>
      <c r="APG39" s="343"/>
      <c r="APH39" s="343"/>
      <c r="API39" s="343"/>
      <c r="APJ39" s="343"/>
      <c r="APK39" s="343"/>
      <c r="APL39" s="343"/>
      <c r="APM39" s="343"/>
      <c r="APN39" s="343"/>
      <c r="APO39" s="343"/>
      <c r="APP39" s="343"/>
      <c r="APQ39" s="343"/>
      <c r="APR39" s="343"/>
      <c r="APS39" s="343"/>
      <c r="APT39" s="343"/>
      <c r="APU39" s="343"/>
      <c r="APV39" s="343"/>
      <c r="APW39" s="343"/>
      <c r="APX39" s="343"/>
      <c r="APY39" s="343"/>
      <c r="APZ39" s="343"/>
      <c r="AQA39" s="343"/>
      <c r="AQB39" s="343"/>
      <c r="AQC39" s="343"/>
      <c r="AQD39" s="343"/>
      <c r="AQE39" s="343"/>
      <c r="AQF39" s="343"/>
      <c r="AQG39" s="343"/>
      <c r="AQH39" s="343"/>
      <c r="AQI39" s="343"/>
      <c r="AQJ39" s="343"/>
      <c r="AQK39" s="343"/>
      <c r="AQL39" s="343"/>
      <c r="AQM39" s="343"/>
      <c r="AQN39" s="343"/>
      <c r="AQO39" s="343"/>
      <c r="AQP39" s="343"/>
      <c r="AQQ39" s="343"/>
      <c r="AQR39" s="343"/>
      <c r="AQS39" s="343"/>
      <c r="AQT39" s="343"/>
      <c r="AQU39" s="343"/>
      <c r="AQV39" s="343"/>
      <c r="AQW39" s="343"/>
      <c r="AQX39" s="343"/>
      <c r="AQY39" s="343"/>
      <c r="AQZ39" s="343"/>
      <c r="ARA39" s="343"/>
      <c r="ARB39" s="343"/>
      <c r="ARC39" s="343"/>
      <c r="ARD39" s="343"/>
      <c r="ARE39" s="343"/>
      <c r="ARF39" s="343"/>
      <c r="ARG39" s="343"/>
      <c r="ARH39" s="343"/>
      <c r="ARI39" s="343"/>
      <c r="ARJ39" s="343"/>
      <c r="ARK39" s="343"/>
      <c r="ARL39" s="343"/>
      <c r="ARM39" s="343"/>
      <c r="ARN39" s="343"/>
      <c r="ARO39" s="343"/>
      <c r="ARP39" s="343"/>
      <c r="ARQ39" s="343"/>
      <c r="ARR39" s="343"/>
      <c r="ARS39" s="343"/>
      <c r="ART39" s="343"/>
      <c r="ARU39" s="343"/>
      <c r="ARV39" s="343"/>
      <c r="ARW39" s="343"/>
      <c r="ARX39" s="343"/>
      <c r="ARY39" s="343"/>
      <c r="ARZ39" s="343"/>
      <c r="ASA39" s="343"/>
      <c r="ASB39" s="343"/>
      <c r="ASC39" s="343"/>
      <c r="ASD39" s="343"/>
      <c r="ASE39" s="343"/>
      <c r="ASF39" s="343"/>
      <c r="ASG39" s="343"/>
      <c r="ASH39" s="343"/>
      <c r="ASI39" s="343"/>
      <c r="ASJ39" s="343"/>
      <c r="ASK39" s="343"/>
      <c r="ASL39" s="343"/>
      <c r="ASM39" s="343"/>
      <c r="ASN39" s="343"/>
      <c r="ASO39" s="343"/>
      <c r="ASP39" s="343"/>
      <c r="ASQ39" s="343"/>
      <c r="ASR39" s="343"/>
      <c r="ASS39" s="343"/>
      <c r="AST39" s="343"/>
      <c r="ASU39" s="343"/>
      <c r="ASV39" s="343"/>
      <c r="ASW39" s="343"/>
      <c r="ASX39" s="343"/>
      <c r="ASY39" s="343"/>
      <c r="ASZ39" s="343"/>
      <c r="ATA39" s="343"/>
      <c r="ATB39" s="343"/>
      <c r="ATC39" s="343"/>
      <c r="ATD39" s="343"/>
      <c r="ATE39" s="343"/>
      <c r="ATF39" s="343"/>
      <c r="ATG39" s="343"/>
      <c r="ATH39" s="343"/>
      <c r="ATI39" s="343"/>
      <c r="ATJ39" s="343"/>
      <c r="ATK39" s="343"/>
      <c r="ATL39" s="343"/>
      <c r="ATM39" s="343"/>
      <c r="ATN39" s="343"/>
      <c r="ATO39" s="343"/>
      <c r="ATP39" s="343"/>
      <c r="ATQ39" s="343"/>
      <c r="ATR39" s="343"/>
      <c r="ATS39" s="343"/>
      <c r="ATT39" s="343"/>
      <c r="ATU39" s="343"/>
      <c r="ATV39" s="343"/>
      <c r="ATW39" s="343"/>
      <c r="ATX39" s="343"/>
      <c r="ATY39" s="343"/>
      <c r="ATZ39" s="343"/>
      <c r="AUA39" s="343"/>
      <c r="AUB39" s="343"/>
      <c r="AUC39" s="343"/>
      <c r="AUD39" s="343"/>
      <c r="AUE39" s="343"/>
      <c r="AUF39" s="343"/>
      <c r="AUG39" s="343"/>
      <c r="AUH39" s="343"/>
      <c r="AUI39" s="343"/>
      <c r="AUJ39" s="343"/>
      <c r="AUK39" s="343"/>
      <c r="AUL39" s="343"/>
      <c r="AUM39" s="343"/>
      <c r="AUN39" s="343"/>
      <c r="AUO39" s="343"/>
      <c r="AUP39" s="343"/>
      <c r="AUQ39" s="343"/>
      <c r="AUR39" s="343"/>
      <c r="AUS39" s="343"/>
      <c r="AUT39" s="343"/>
      <c r="AUU39" s="343"/>
      <c r="AUV39" s="343"/>
      <c r="AUW39" s="343"/>
      <c r="AUX39" s="343"/>
      <c r="AUY39" s="343"/>
      <c r="AUZ39" s="343"/>
      <c r="AVA39" s="343"/>
      <c r="AVB39" s="343"/>
      <c r="AVC39" s="343"/>
      <c r="AVD39" s="343"/>
      <c r="AVE39" s="343"/>
      <c r="AVF39" s="343"/>
      <c r="AVG39" s="343"/>
      <c r="AVH39" s="343"/>
      <c r="AVI39" s="343"/>
      <c r="AVJ39" s="343"/>
      <c r="AVK39" s="343"/>
      <c r="AVL39" s="343"/>
      <c r="AVM39" s="343"/>
      <c r="AVN39" s="343"/>
      <c r="AVO39" s="343"/>
      <c r="AVP39" s="343"/>
      <c r="AVQ39" s="343"/>
      <c r="AVR39" s="343"/>
      <c r="AVS39" s="343"/>
      <c r="AVT39" s="343"/>
      <c r="AVU39" s="343"/>
      <c r="AVV39" s="343"/>
      <c r="AVW39" s="343"/>
      <c r="AVX39" s="343"/>
      <c r="AVY39" s="343"/>
      <c r="AVZ39" s="343"/>
      <c r="AWA39" s="343"/>
      <c r="AWB39" s="343"/>
      <c r="AWC39" s="343"/>
      <c r="AWD39" s="343"/>
      <c r="AWE39" s="343"/>
      <c r="AWF39" s="343"/>
      <c r="AWG39" s="343"/>
      <c r="AWH39" s="343"/>
      <c r="AWI39" s="343"/>
      <c r="AWJ39" s="343"/>
      <c r="AWK39" s="343"/>
      <c r="AWL39" s="343"/>
      <c r="AWM39" s="343"/>
      <c r="AWN39" s="343"/>
      <c r="AWO39" s="343"/>
      <c r="AWP39" s="343"/>
      <c r="AWQ39" s="343"/>
      <c r="AWR39" s="343"/>
      <c r="AWS39" s="343"/>
      <c r="AWT39" s="343"/>
      <c r="AWU39" s="343"/>
      <c r="AWV39" s="343"/>
      <c r="AWW39" s="343"/>
      <c r="AWX39" s="343"/>
      <c r="AWY39" s="343"/>
      <c r="AWZ39" s="343"/>
      <c r="AXA39" s="343"/>
      <c r="AXB39" s="343"/>
      <c r="AXC39" s="343"/>
      <c r="AXD39" s="343"/>
      <c r="AXE39" s="343"/>
      <c r="AXF39" s="343"/>
      <c r="AXG39" s="343"/>
      <c r="AXH39" s="343"/>
      <c r="AXI39" s="343"/>
      <c r="AXJ39" s="343"/>
      <c r="AXK39" s="343"/>
      <c r="AXL39" s="343"/>
      <c r="AXM39" s="343"/>
      <c r="AXN39" s="343"/>
      <c r="AXO39" s="343"/>
      <c r="AXP39" s="343"/>
      <c r="AXQ39" s="343"/>
      <c r="AXR39" s="343"/>
      <c r="AXS39" s="343"/>
      <c r="AXT39" s="343"/>
      <c r="AXU39" s="343"/>
      <c r="AXV39" s="343"/>
      <c r="AXW39" s="343"/>
      <c r="AXX39" s="343"/>
      <c r="AXY39" s="343"/>
      <c r="AXZ39" s="343"/>
      <c r="AYA39" s="343"/>
      <c r="AYB39" s="343"/>
      <c r="AYC39" s="343"/>
      <c r="AYD39" s="343"/>
      <c r="AYE39" s="343"/>
      <c r="AYF39" s="343"/>
      <c r="AYG39" s="343"/>
      <c r="AYH39" s="343"/>
      <c r="AYI39" s="343"/>
      <c r="AYJ39" s="343"/>
      <c r="AYK39" s="343"/>
      <c r="AYL39" s="343"/>
      <c r="AYM39" s="343"/>
      <c r="AYN39" s="343"/>
      <c r="AYO39" s="343"/>
      <c r="AYP39" s="343"/>
      <c r="AYQ39" s="343"/>
      <c r="AYR39" s="343"/>
      <c r="AYS39" s="343"/>
      <c r="AYT39" s="343"/>
      <c r="AYU39" s="343"/>
      <c r="AYV39" s="343"/>
      <c r="AYW39" s="343"/>
      <c r="AYX39" s="343"/>
      <c r="AYY39" s="343"/>
      <c r="AYZ39" s="343"/>
      <c r="AZA39" s="343"/>
      <c r="AZB39" s="343"/>
      <c r="AZC39" s="343"/>
      <c r="AZD39" s="343"/>
      <c r="AZE39" s="343"/>
      <c r="AZF39" s="343"/>
      <c r="AZG39" s="343"/>
      <c r="AZH39" s="343"/>
      <c r="AZI39" s="343"/>
      <c r="AZJ39" s="343"/>
      <c r="AZK39" s="343"/>
      <c r="AZL39" s="343"/>
      <c r="AZM39" s="343"/>
      <c r="AZN39" s="343"/>
      <c r="AZO39" s="343"/>
      <c r="AZP39" s="343"/>
      <c r="AZQ39" s="343"/>
      <c r="AZR39" s="343"/>
      <c r="AZS39" s="343"/>
      <c r="AZT39" s="343"/>
      <c r="AZU39" s="343"/>
      <c r="AZV39" s="343"/>
      <c r="AZW39" s="343"/>
      <c r="AZX39" s="343"/>
      <c r="AZY39" s="343"/>
      <c r="AZZ39" s="343"/>
      <c r="BAA39" s="343"/>
      <c r="BAB39" s="343"/>
      <c r="BAC39" s="343"/>
      <c r="BAD39" s="343"/>
      <c r="BAE39" s="343"/>
      <c r="BAF39" s="343"/>
      <c r="BAG39" s="343"/>
      <c r="BAH39" s="343"/>
      <c r="BAI39" s="343"/>
      <c r="BAJ39" s="343"/>
      <c r="BAK39" s="343"/>
      <c r="BAL39" s="343"/>
      <c r="BAM39" s="343"/>
      <c r="BAN39" s="343"/>
      <c r="BAO39" s="343"/>
      <c r="BAP39" s="343"/>
      <c r="BAQ39" s="343"/>
      <c r="BAR39" s="343"/>
      <c r="BAS39" s="343"/>
      <c r="BAT39" s="343"/>
      <c r="BAU39" s="343"/>
      <c r="BAV39" s="343"/>
      <c r="BAW39" s="343"/>
      <c r="BAX39" s="343"/>
      <c r="BAY39" s="343"/>
      <c r="BAZ39" s="343"/>
      <c r="BBA39" s="343"/>
      <c r="BBB39" s="343"/>
      <c r="BBC39" s="343"/>
      <c r="BBD39" s="343"/>
      <c r="BBE39" s="343"/>
      <c r="BBF39" s="343"/>
      <c r="BBG39" s="343"/>
      <c r="BBH39" s="343"/>
      <c r="BBI39" s="343"/>
      <c r="BBJ39" s="343"/>
      <c r="BBK39" s="343"/>
      <c r="BBL39" s="343"/>
      <c r="BBM39" s="343"/>
      <c r="BBN39" s="343"/>
      <c r="BBO39" s="343"/>
      <c r="BBP39" s="343"/>
      <c r="BBQ39" s="343"/>
      <c r="BBR39" s="343"/>
      <c r="BBS39" s="343"/>
      <c r="BBT39" s="343"/>
      <c r="BBU39" s="343"/>
      <c r="BBV39" s="343"/>
      <c r="BBW39" s="343"/>
      <c r="BBX39" s="343"/>
      <c r="BBY39" s="343"/>
      <c r="BBZ39" s="343"/>
      <c r="BCA39" s="343"/>
      <c r="BCB39" s="343"/>
      <c r="BCC39" s="343"/>
      <c r="BCD39" s="343"/>
      <c r="BCE39" s="343"/>
      <c r="BCF39" s="343"/>
      <c r="BCG39" s="343"/>
      <c r="BCH39" s="343"/>
      <c r="BCI39" s="343"/>
      <c r="BCJ39" s="343"/>
      <c r="BCK39" s="343"/>
      <c r="BCL39" s="343"/>
      <c r="BCM39" s="343"/>
      <c r="BCN39" s="343"/>
      <c r="BCO39" s="343"/>
      <c r="BCP39" s="343"/>
      <c r="BCQ39" s="343"/>
      <c r="BCR39" s="343"/>
      <c r="BCS39" s="343"/>
      <c r="BCT39" s="343"/>
      <c r="BCU39" s="343"/>
      <c r="BCV39" s="343"/>
      <c r="BCW39" s="343"/>
      <c r="BCX39" s="343"/>
      <c r="BCY39" s="343"/>
      <c r="BCZ39" s="343"/>
      <c r="BDA39" s="343"/>
      <c r="BDB39" s="343"/>
      <c r="BDC39" s="343"/>
      <c r="BDD39" s="343"/>
      <c r="BDE39" s="343"/>
      <c r="BDF39" s="343"/>
      <c r="BDG39" s="343"/>
      <c r="BDH39" s="343"/>
      <c r="BDI39" s="343"/>
      <c r="BDJ39" s="343"/>
      <c r="BDK39" s="343"/>
      <c r="BDL39" s="343"/>
      <c r="BDM39" s="343"/>
      <c r="BDN39" s="343"/>
      <c r="BDO39" s="343"/>
      <c r="BDP39" s="343"/>
      <c r="BDQ39" s="343"/>
      <c r="BDR39" s="343"/>
      <c r="BDS39" s="343"/>
      <c r="BDT39" s="343"/>
      <c r="BDU39" s="343"/>
      <c r="BDV39" s="343"/>
      <c r="BDW39" s="343"/>
      <c r="BDX39" s="343"/>
      <c r="BDY39" s="343"/>
      <c r="BDZ39" s="343"/>
      <c r="BEA39" s="343"/>
      <c r="BEB39" s="343"/>
      <c r="BEC39" s="343"/>
      <c r="BED39" s="343"/>
      <c r="BEE39" s="343"/>
      <c r="BEF39" s="343"/>
      <c r="BEG39" s="343"/>
      <c r="BEH39" s="343"/>
      <c r="BEI39" s="343"/>
      <c r="BEJ39" s="343"/>
      <c r="BEK39" s="343"/>
      <c r="BEL39" s="343"/>
      <c r="BEM39" s="343"/>
      <c r="BEN39" s="343"/>
      <c r="BEO39" s="343"/>
      <c r="BEP39" s="343"/>
      <c r="BEQ39" s="343"/>
      <c r="BER39" s="343"/>
      <c r="BES39" s="343"/>
      <c r="BET39" s="343"/>
      <c r="BEU39" s="343"/>
      <c r="BEV39" s="343"/>
      <c r="BEW39" s="343"/>
      <c r="BEX39" s="343"/>
      <c r="BEY39" s="343"/>
      <c r="BEZ39" s="343"/>
      <c r="BFA39" s="343"/>
      <c r="BFB39" s="343"/>
      <c r="BFC39" s="343"/>
      <c r="BFD39" s="343"/>
      <c r="BFE39" s="343"/>
      <c r="BFF39" s="343"/>
      <c r="BFG39" s="343"/>
      <c r="BFH39" s="343"/>
      <c r="BFI39" s="343"/>
      <c r="BFJ39" s="343"/>
      <c r="BFK39" s="343"/>
      <c r="BFL39" s="343"/>
      <c r="BFM39" s="343"/>
      <c r="BFN39" s="343"/>
      <c r="BFO39" s="343"/>
      <c r="BFP39" s="343"/>
      <c r="BFQ39" s="343"/>
      <c r="BFR39" s="343"/>
      <c r="BFS39" s="343"/>
      <c r="BFT39" s="343"/>
      <c r="BFU39" s="343"/>
      <c r="BFV39" s="343"/>
      <c r="BFW39" s="343"/>
      <c r="BFX39" s="343"/>
      <c r="BFY39" s="343"/>
      <c r="BFZ39" s="343"/>
      <c r="BGA39" s="343"/>
      <c r="BGB39" s="343"/>
      <c r="BGC39" s="343"/>
      <c r="BGD39" s="343"/>
      <c r="BGE39" s="343"/>
      <c r="BGF39" s="343"/>
      <c r="BGG39" s="343"/>
      <c r="BGH39" s="343"/>
      <c r="BGI39" s="343"/>
      <c r="BGJ39" s="343"/>
      <c r="BGK39" s="343"/>
      <c r="BGL39" s="343"/>
      <c r="BGM39" s="343"/>
      <c r="BGN39" s="343"/>
      <c r="BGO39" s="343"/>
      <c r="BGP39" s="343"/>
      <c r="BGQ39" s="343"/>
      <c r="BGR39" s="343"/>
      <c r="BGS39" s="343"/>
      <c r="BGT39" s="343"/>
      <c r="BGU39" s="343"/>
      <c r="BGV39" s="343"/>
      <c r="BGW39" s="343"/>
      <c r="BGX39" s="343"/>
      <c r="BGY39" s="343"/>
      <c r="BGZ39" s="343"/>
      <c r="BHA39" s="343"/>
      <c r="BHB39" s="343"/>
      <c r="BHC39" s="343"/>
      <c r="BHD39" s="343"/>
      <c r="BHE39" s="343"/>
      <c r="BHF39" s="343"/>
      <c r="BHG39" s="343"/>
      <c r="BHH39" s="343"/>
      <c r="BHI39" s="343"/>
      <c r="BHJ39" s="343"/>
      <c r="BHK39" s="343"/>
      <c r="BHL39" s="343"/>
      <c r="BHM39" s="343"/>
      <c r="BHN39" s="343"/>
      <c r="BHO39" s="343"/>
      <c r="BHP39" s="343"/>
      <c r="BHQ39" s="343"/>
      <c r="BHR39" s="343"/>
      <c r="BHS39" s="343"/>
      <c r="BHT39" s="343"/>
      <c r="BHU39" s="343"/>
      <c r="BHV39" s="343"/>
      <c r="BHW39" s="343"/>
      <c r="BHX39" s="343"/>
      <c r="BHY39" s="343"/>
      <c r="BHZ39" s="343"/>
      <c r="BIA39" s="343"/>
      <c r="BIB39" s="343"/>
      <c r="BIC39" s="343"/>
      <c r="BID39" s="343"/>
      <c r="BIE39" s="343"/>
      <c r="BIF39" s="343"/>
      <c r="BIG39" s="343"/>
      <c r="BIH39" s="343"/>
      <c r="BII39" s="343"/>
      <c r="BIJ39" s="343"/>
      <c r="BIK39" s="343"/>
      <c r="BIL39" s="343"/>
      <c r="BIM39" s="343"/>
      <c r="BIN39" s="343"/>
      <c r="BIO39" s="343"/>
      <c r="BIP39" s="343"/>
      <c r="BIQ39" s="343"/>
      <c r="BIR39" s="343"/>
      <c r="BIS39" s="343"/>
      <c r="BIT39" s="343"/>
      <c r="BIU39" s="343"/>
      <c r="BIV39" s="343"/>
      <c r="BIW39" s="343"/>
      <c r="BIX39" s="343"/>
      <c r="BIY39" s="343"/>
      <c r="BIZ39" s="343"/>
      <c r="BJA39" s="343"/>
      <c r="BJB39" s="343"/>
      <c r="BJC39" s="343"/>
      <c r="BJD39" s="343"/>
      <c r="BJE39" s="343"/>
      <c r="BJF39" s="343"/>
      <c r="BJG39" s="343"/>
      <c r="BJH39" s="343"/>
      <c r="BJI39" s="343"/>
      <c r="BJJ39" s="343"/>
      <c r="BJK39" s="343"/>
      <c r="BJL39" s="343"/>
      <c r="BJM39" s="343"/>
      <c r="BJN39" s="343"/>
      <c r="BJO39" s="343"/>
      <c r="BJP39" s="343"/>
      <c r="BJQ39" s="343"/>
      <c r="BJR39" s="343"/>
      <c r="BJS39" s="343"/>
      <c r="BJT39" s="343"/>
      <c r="BJU39" s="343"/>
      <c r="BJV39" s="343"/>
      <c r="BJW39" s="343"/>
      <c r="BJX39" s="343"/>
      <c r="BJY39" s="343"/>
      <c r="BJZ39" s="343"/>
      <c r="BKA39" s="343"/>
      <c r="BKB39" s="343"/>
      <c r="BKC39" s="343"/>
      <c r="BKD39" s="343"/>
      <c r="BKE39" s="343"/>
      <c r="BKF39" s="343"/>
      <c r="BKG39" s="343"/>
      <c r="BKH39" s="343"/>
      <c r="BKI39" s="343"/>
      <c r="BKJ39" s="343"/>
      <c r="BKK39" s="343"/>
      <c r="BKL39" s="343"/>
      <c r="BKM39" s="343"/>
      <c r="BKN39" s="343"/>
      <c r="BKO39" s="343"/>
      <c r="BKP39" s="343"/>
      <c r="BKQ39" s="343"/>
      <c r="BKR39" s="343"/>
      <c r="BKS39" s="343"/>
      <c r="BKT39" s="343"/>
      <c r="BKU39" s="343"/>
      <c r="BKV39" s="343"/>
      <c r="BKW39" s="343"/>
      <c r="BKX39" s="343"/>
      <c r="BKY39" s="343"/>
      <c r="BKZ39" s="343"/>
      <c r="BLA39" s="343"/>
      <c r="BLB39" s="343"/>
      <c r="BLC39" s="343"/>
      <c r="BLD39" s="343"/>
      <c r="BLE39" s="343"/>
      <c r="BLF39" s="343"/>
      <c r="BLG39" s="343"/>
      <c r="BLH39" s="343"/>
      <c r="BLI39" s="343"/>
      <c r="BLJ39" s="343"/>
      <c r="BLK39" s="343"/>
      <c r="BLL39" s="343"/>
      <c r="BLM39" s="343"/>
      <c r="BLN39" s="343"/>
      <c r="BLO39" s="343"/>
      <c r="BLP39" s="343"/>
      <c r="BLQ39" s="343"/>
      <c r="BLR39" s="343"/>
      <c r="BLS39" s="343"/>
      <c r="BLT39" s="343"/>
      <c r="BLU39" s="343"/>
      <c r="BLV39" s="343"/>
      <c r="BLW39" s="343"/>
      <c r="BLX39" s="343"/>
      <c r="BLY39" s="343"/>
      <c r="BLZ39" s="343"/>
      <c r="BMA39" s="343"/>
      <c r="BMB39" s="343"/>
      <c r="BMC39" s="343"/>
      <c r="BMD39" s="343"/>
      <c r="BME39" s="343"/>
      <c r="BMF39" s="343"/>
      <c r="BMG39" s="343"/>
      <c r="BMH39" s="343"/>
      <c r="BMI39" s="343"/>
      <c r="BMJ39" s="343"/>
      <c r="BMK39" s="343"/>
      <c r="BML39" s="343"/>
      <c r="BMM39" s="343"/>
      <c r="BMN39" s="343"/>
      <c r="BMO39" s="343"/>
      <c r="BMP39" s="343"/>
      <c r="BMQ39" s="343"/>
      <c r="BMR39" s="343"/>
      <c r="BMS39" s="343"/>
      <c r="BMT39" s="343"/>
      <c r="BMU39" s="343"/>
      <c r="BMV39" s="343"/>
      <c r="BMW39" s="343"/>
      <c r="BMX39" s="343"/>
      <c r="BMY39" s="343"/>
      <c r="BMZ39" s="343"/>
      <c r="BNA39" s="343"/>
      <c r="BNB39" s="343"/>
      <c r="BNC39" s="343"/>
      <c r="BND39" s="343"/>
      <c r="BNE39" s="343"/>
      <c r="BNF39" s="343"/>
      <c r="BNG39" s="343"/>
      <c r="BNH39" s="343"/>
      <c r="BNI39" s="343"/>
      <c r="BNJ39" s="343"/>
      <c r="BNK39" s="343"/>
      <c r="BNL39" s="343"/>
      <c r="BNM39" s="343"/>
      <c r="BNN39" s="343"/>
      <c r="BNO39" s="343"/>
      <c r="BNP39" s="343"/>
      <c r="BNQ39" s="343"/>
      <c r="BNR39" s="343"/>
      <c r="BNS39" s="343"/>
      <c r="BNT39" s="343"/>
      <c r="BNU39" s="343"/>
      <c r="BNV39" s="343"/>
      <c r="BNW39" s="343"/>
      <c r="BNX39" s="343"/>
      <c r="BNY39" s="343"/>
      <c r="BNZ39" s="343"/>
      <c r="BOA39" s="343"/>
      <c r="BOB39" s="343"/>
      <c r="BOC39" s="343"/>
      <c r="BOD39" s="343"/>
      <c r="BOE39" s="343"/>
      <c r="BOF39" s="343"/>
      <c r="BOG39" s="343"/>
      <c r="BOH39" s="343"/>
      <c r="BOI39" s="343"/>
      <c r="BOJ39" s="343"/>
      <c r="BOK39" s="343"/>
      <c r="BOL39" s="343"/>
      <c r="BOM39" s="343"/>
      <c r="BON39" s="343"/>
      <c r="BOO39" s="343"/>
      <c r="BOP39" s="343"/>
      <c r="BOQ39" s="343"/>
      <c r="BOR39" s="343"/>
      <c r="BOS39" s="343"/>
      <c r="BOT39" s="343"/>
      <c r="BOU39" s="343"/>
      <c r="BOV39" s="343"/>
      <c r="BOW39" s="343"/>
      <c r="BOX39" s="343"/>
      <c r="BOY39" s="343"/>
      <c r="BOZ39" s="343"/>
      <c r="BPA39" s="343"/>
      <c r="BPB39" s="343"/>
      <c r="BPC39" s="343"/>
      <c r="BPD39" s="343"/>
      <c r="BPE39" s="343"/>
      <c r="BPF39" s="343"/>
      <c r="BPG39" s="343"/>
      <c r="BPH39" s="343"/>
      <c r="BPI39" s="343"/>
      <c r="BPJ39" s="343"/>
      <c r="BPK39" s="343"/>
      <c r="BPL39" s="343"/>
      <c r="BPM39" s="343"/>
      <c r="BPN39" s="343"/>
      <c r="BPO39" s="343"/>
      <c r="BPP39" s="343"/>
      <c r="BPQ39" s="343"/>
      <c r="BPR39" s="343"/>
      <c r="BPS39" s="343"/>
      <c r="BPT39" s="343"/>
      <c r="BPU39" s="343"/>
      <c r="BPV39" s="343"/>
      <c r="BPW39" s="343"/>
      <c r="BPX39" s="343"/>
      <c r="BPY39" s="343"/>
      <c r="BPZ39" s="343"/>
      <c r="BQA39" s="343"/>
      <c r="BQB39" s="343"/>
      <c r="BQC39" s="343"/>
      <c r="BQD39" s="343"/>
      <c r="BQE39" s="343"/>
      <c r="BQF39" s="343"/>
      <c r="BQG39" s="343"/>
      <c r="BQH39" s="343"/>
      <c r="BQI39" s="343"/>
      <c r="BQJ39" s="343"/>
      <c r="BQK39" s="343"/>
      <c r="BQL39" s="343"/>
      <c r="BQM39" s="343"/>
      <c r="BQN39" s="343"/>
      <c r="BQO39" s="343"/>
      <c r="BQP39" s="343"/>
      <c r="BQQ39" s="343"/>
      <c r="BQR39" s="343"/>
      <c r="BQS39" s="343"/>
      <c r="BQT39" s="343"/>
      <c r="BQU39" s="343"/>
      <c r="BQV39" s="343"/>
      <c r="BQW39" s="343"/>
      <c r="BQX39" s="343"/>
      <c r="BQY39" s="343"/>
      <c r="BQZ39" s="343"/>
      <c r="BRA39" s="343"/>
      <c r="BRB39" s="343"/>
      <c r="BRC39" s="343"/>
      <c r="BRD39" s="343"/>
      <c r="BRE39" s="343"/>
      <c r="BRF39" s="343"/>
      <c r="BRG39" s="343"/>
      <c r="BRH39" s="343"/>
      <c r="BRI39" s="343"/>
      <c r="BRJ39" s="343"/>
      <c r="BRK39" s="343"/>
      <c r="BRL39" s="343"/>
      <c r="BRM39" s="343"/>
      <c r="BRN39" s="343"/>
      <c r="BRO39" s="343"/>
      <c r="BRP39" s="343"/>
      <c r="BRQ39" s="343"/>
      <c r="BRR39" s="343"/>
      <c r="BRS39" s="343"/>
      <c r="BRT39" s="343"/>
      <c r="BRU39" s="343"/>
      <c r="BRV39" s="343"/>
      <c r="BRW39" s="343"/>
      <c r="BRX39" s="343"/>
      <c r="BRY39" s="343"/>
      <c r="BRZ39" s="343"/>
      <c r="BSA39" s="343"/>
      <c r="BSB39" s="343"/>
      <c r="BSC39" s="343"/>
      <c r="BSD39" s="343"/>
      <c r="BSE39" s="343"/>
      <c r="BSF39" s="343"/>
      <c r="BSG39" s="343"/>
      <c r="BSH39" s="343"/>
      <c r="BSI39" s="343"/>
      <c r="BSJ39" s="343"/>
      <c r="BSK39" s="343"/>
      <c r="BSL39" s="343"/>
      <c r="BSM39" s="343"/>
      <c r="BSN39" s="343"/>
      <c r="BSO39" s="343"/>
      <c r="BSP39" s="343"/>
      <c r="BSQ39" s="343"/>
      <c r="BSR39" s="343"/>
      <c r="BSS39" s="343"/>
      <c r="BST39" s="343"/>
      <c r="BSU39" s="343"/>
      <c r="BSV39" s="343"/>
      <c r="BSW39" s="343"/>
      <c r="BSX39" s="343"/>
      <c r="BSY39" s="343"/>
      <c r="BSZ39" s="343"/>
      <c r="BTA39" s="343"/>
      <c r="BTB39" s="343"/>
      <c r="BTC39" s="343"/>
      <c r="BTD39" s="343"/>
      <c r="BTE39" s="343"/>
      <c r="BTF39" s="343"/>
      <c r="BTG39" s="343"/>
      <c r="BTH39" s="343"/>
      <c r="BTI39" s="343"/>
      <c r="BTJ39" s="343"/>
      <c r="BTK39" s="343"/>
      <c r="BTL39" s="343"/>
      <c r="BTM39" s="343"/>
      <c r="BTN39" s="343"/>
      <c r="BTO39" s="343"/>
      <c r="BTP39" s="343"/>
      <c r="BTQ39" s="343"/>
      <c r="BTR39" s="343"/>
      <c r="BTS39" s="343"/>
      <c r="BTT39" s="343"/>
      <c r="BTU39" s="343"/>
      <c r="BTV39" s="343"/>
      <c r="BTW39" s="343"/>
      <c r="BTX39" s="343"/>
      <c r="BTY39" s="343"/>
      <c r="BTZ39" s="343"/>
      <c r="BUA39" s="343"/>
      <c r="BUB39" s="343"/>
      <c r="BUC39" s="343"/>
      <c r="BUD39" s="343"/>
      <c r="BUE39" s="343"/>
      <c r="BUF39" s="343"/>
      <c r="BUG39" s="343"/>
      <c r="BUH39" s="343"/>
      <c r="BUI39" s="343"/>
      <c r="BUJ39" s="343"/>
      <c r="BUK39" s="343"/>
      <c r="BUL39" s="343"/>
      <c r="BUM39" s="343"/>
      <c r="BUN39" s="343"/>
      <c r="BUO39" s="343"/>
      <c r="BUP39" s="343"/>
      <c r="BUQ39" s="343"/>
      <c r="BUR39" s="343"/>
      <c r="BUS39" s="343"/>
      <c r="BUT39" s="343"/>
      <c r="BUU39" s="343"/>
      <c r="BUV39" s="343"/>
      <c r="BUW39" s="343"/>
      <c r="BUX39" s="343"/>
      <c r="BUY39" s="343"/>
      <c r="BUZ39" s="343"/>
      <c r="BVA39" s="343"/>
      <c r="BVB39" s="343"/>
      <c r="BVC39" s="343"/>
      <c r="BVD39" s="343"/>
      <c r="BVE39" s="343"/>
      <c r="BVF39" s="343"/>
      <c r="BVG39" s="343"/>
      <c r="BVH39" s="343"/>
      <c r="BVI39" s="343"/>
      <c r="BVJ39" s="343"/>
      <c r="BVK39" s="343"/>
      <c r="BVL39" s="343"/>
      <c r="BVM39" s="343"/>
      <c r="BVN39" s="343"/>
      <c r="BVO39" s="343"/>
      <c r="BVP39" s="343"/>
      <c r="BVQ39" s="343"/>
      <c r="BVR39" s="343"/>
      <c r="BVS39" s="343"/>
      <c r="BVT39" s="343"/>
      <c r="BVU39" s="343"/>
      <c r="BVV39" s="343"/>
      <c r="BVW39" s="343"/>
      <c r="BVX39" s="343"/>
      <c r="BVY39" s="343"/>
      <c r="BVZ39" s="343"/>
      <c r="BWA39" s="343"/>
      <c r="BWB39" s="343"/>
      <c r="BWC39" s="343"/>
      <c r="BWD39" s="343"/>
      <c r="BWE39" s="343"/>
      <c r="BWF39" s="343"/>
      <c r="BWG39" s="343"/>
      <c r="BWH39" s="343"/>
      <c r="BWI39" s="343"/>
      <c r="BWJ39" s="343"/>
      <c r="BWK39" s="343"/>
      <c r="BWL39" s="343"/>
      <c r="BWM39" s="343"/>
      <c r="BWN39" s="343"/>
      <c r="BWO39" s="343"/>
      <c r="BWP39" s="343"/>
      <c r="BWQ39" s="343"/>
      <c r="BWR39" s="343"/>
      <c r="BWS39" s="343"/>
      <c r="BWT39" s="343"/>
      <c r="BWU39" s="343"/>
      <c r="BWV39" s="343"/>
      <c r="BWW39" s="343"/>
      <c r="BWX39" s="343"/>
      <c r="BWY39" s="343"/>
      <c r="BWZ39" s="343"/>
      <c r="BXA39" s="343"/>
      <c r="BXB39" s="343"/>
      <c r="BXC39" s="343"/>
      <c r="BXD39" s="343"/>
      <c r="BXE39" s="343"/>
      <c r="BXF39" s="343"/>
      <c r="BXG39" s="343"/>
      <c r="BXH39" s="343"/>
      <c r="BXI39" s="343"/>
      <c r="BXJ39" s="343"/>
      <c r="BXK39" s="343"/>
      <c r="BXL39" s="343"/>
      <c r="BXM39" s="343"/>
      <c r="BXN39" s="343"/>
      <c r="BXO39" s="343"/>
      <c r="BXP39" s="343"/>
      <c r="BXQ39" s="343"/>
      <c r="BXR39" s="343"/>
      <c r="BXS39" s="343"/>
      <c r="BXT39" s="343"/>
      <c r="BXU39" s="343"/>
      <c r="BXV39" s="343"/>
      <c r="BXW39" s="343"/>
      <c r="BXX39" s="343"/>
      <c r="BXY39" s="343"/>
      <c r="BXZ39" s="343"/>
      <c r="BYA39" s="343"/>
      <c r="BYB39" s="343"/>
      <c r="BYC39" s="343"/>
      <c r="BYD39" s="343"/>
      <c r="BYE39" s="343"/>
      <c r="BYF39" s="343"/>
      <c r="BYG39" s="343"/>
      <c r="BYH39" s="343"/>
      <c r="BYI39" s="343"/>
      <c r="BYJ39" s="343"/>
      <c r="BYK39" s="343"/>
      <c r="BYL39" s="343"/>
      <c r="BYM39" s="343"/>
      <c r="BYN39" s="343"/>
      <c r="BYO39" s="343"/>
      <c r="BYP39" s="343"/>
      <c r="BYQ39" s="343"/>
      <c r="BYR39" s="343"/>
      <c r="BYS39" s="343"/>
      <c r="BYT39" s="343"/>
      <c r="BYU39" s="343"/>
      <c r="BYV39" s="343"/>
      <c r="BYW39" s="343"/>
      <c r="BYX39" s="343"/>
      <c r="BYY39" s="343"/>
      <c r="BYZ39" s="343"/>
      <c r="BZA39" s="343"/>
      <c r="BZB39" s="343"/>
      <c r="BZC39" s="343"/>
      <c r="BZD39" s="343"/>
      <c r="BZE39" s="343"/>
      <c r="BZF39" s="343"/>
      <c r="BZG39" s="343"/>
      <c r="BZH39" s="343"/>
      <c r="BZI39" s="343"/>
      <c r="BZJ39" s="343"/>
      <c r="BZK39" s="343"/>
      <c r="BZL39" s="343"/>
      <c r="BZM39" s="343"/>
      <c r="BZN39" s="343"/>
      <c r="BZO39" s="343"/>
      <c r="BZP39" s="343"/>
      <c r="BZQ39" s="343"/>
      <c r="BZR39" s="343"/>
      <c r="BZS39" s="343"/>
      <c r="BZT39" s="343"/>
      <c r="BZU39" s="343"/>
      <c r="BZV39" s="343"/>
      <c r="BZW39" s="343"/>
      <c r="BZX39" s="343"/>
      <c r="BZY39" s="343"/>
      <c r="BZZ39" s="343"/>
      <c r="CAA39" s="343"/>
      <c r="CAB39" s="343"/>
      <c r="CAC39" s="343"/>
      <c r="CAD39" s="343"/>
      <c r="CAE39" s="343"/>
      <c r="CAF39" s="343"/>
      <c r="CAG39" s="343"/>
      <c r="CAH39" s="343"/>
      <c r="CAI39" s="343"/>
      <c r="CAJ39" s="343"/>
      <c r="CAK39" s="343"/>
      <c r="CAL39" s="343"/>
      <c r="CAM39" s="343"/>
      <c r="CAN39" s="343"/>
      <c r="CAO39" s="343"/>
      <c r="CAP39" s="343"/>
      <c r="CAQ39" s="343"/>
      <c r="CAR39" s="343"/>
      <c r="CAS39" s="343"/>
      <c r="CAT39" s="343"/>
      <c r="CAU39" s="343"/>
      <c r="CAV39" s="343"/>
      <c r="CAW39" s="343"/>
      <c r="CAX39" s="343"/>
      <c r="CAY39" s="343"/>
      <c r="CAZ39" s="343"/>
      <c r="CBA39" s="343"/>
      <c r="CBB39" s="343"/>
      <c r="CBC39" s="343"/>
      <c r="CBD39" s="343"/>
      <c r="CBE39" s="343"/>
      <c r="CBF39" s="343"/>
      <c r="CBG39" s="343"/>
      <c r="CBH39" s="343"/>
      <c r="CBI39" s="343"/>
      <c r="CBJ39" s="343"/>
      <c r="CBK39" s="343"/>
      <c r="CBL39" s="343"/>
      <c r="CBM39" s="343"/>
      <c r="CBN39" s="343"/>
      <c r="CBO39" s="343"/>
      <c r="CBP39" s="343"/>
      <c r="CBQ39" s="343"/>
      <c r="CBR39" s="343"/>
      <c r="CBS39" s="343"/>
      <c r="CBT39" s="343"/>
      <c r="CBU39" s="343"/>
      <c r="CBV39" s="343"/>
      <c r="CBW39" s="343"/>
      <c r="CBX39" s="343"/>
      <c r="CBY39" s="343"/>
      <c r="CBZ39" s="343"/>
      <c r="CCA39" s="343"/>
      <c r="CCB39" s="343"/>
      <c r="CCC39" s="343"/>
      <c r="CCD39" s="343"/>
      <c r="CCE39" s="343"/>
      <c r="CCF39" s="343"/>
      <c r="CCG39" s="343"/>
      <c r="CCH39" s="343"/>
      <c r="CCI39" s="343"/>
      <c r="CCJ39" s="343"/>
      <c r="CCK39" s="343"/>
      <c r="CCL39" s="343"/>
      <c r="CCM39" s="343"/>
      <c r="CCN39" s="343"/>
      <c r="CCO39" s="343"/>
      <c r="CCP39" s="343"/>
      <c r="CCQ39" s="343"/>
      <c r="CCR39" s="343"/>
      <c r="CCS39" s="343"/>
      <c r="CCT39" s="343"/>
      <c r="CCU39" s="343"/>
      <c r="CCV39" s="343"/>
      <c r="CCW39" s="343"/>
      <c r="CCX39" s="343"/>
      <c r="CCY39" s="343"/>
      <c r="CCZ39" s="343"/>
      <c r="CDA39" s="343"/>
      <c r="CDB39" s="343"/>
      <c r="CDC39" s="343"/>
      <c r="CDD39" s="343"/>
      <c r="CDE39" s="343"/>
      <c r="CDF39" s="343"/>
      <c r="CDG39" s="343"/>
      <c r="CDH39" s="343"/>
      <c r="CDI39" s="343"/>
      <c r="CDJ39" s="343"/>
      <c r="CDK39" s="343"/>
      <c r="CDL39" s="343"/>
      <c r="CDM39" s="343"/>
      <c r="CDN39" s="343"/>
      <c r="CDO39" s="343"/>
      <c r="CDP39" s="343"/>
      <c r="CDQ39" s="343"/>
      <c r="CDR39" s="343"/>
      <c r="CDS39" s="343"/>
      <c r="CDT39" s="343"/>
      <c r="CDU39" s="343"/>
      <c r="CDV39" s="343"/>
      <c r="CDW39" s="343"/>
      <c r="CDX39" s="343"/>
      <c r="CDY39" s="343"/>
      <c r="CDZ39" s="343"/>
      <c r="CEA39" s="343"/>
      <c r="CEB39" s="343"/>
      <c r="CEC39" s="343"/>
      <c r="CED39" s="343"/>
      <c r="CEE39" s="343"/>
      <c r="CEF39" s="343"/>
      <c r="CEG39" s="343"/>
      <c r="CEH39" s="343"/>
      <c r="CEI39" s="343"/>
      <c r="CEJ39" s="343"/>
      <c r="CEK39" s="343"/>
      <c r="CEL39" s="343"/>
      <c r="CEM39" s="343"/>
      <c r="CEN39" s="343"/>
      <c r="CEO39" s="343"/>
      <c r="CEP39" s="343"/>
      <c r="CEQ39" s="343"/>
      <c r="CER39" s="343"/>
      <c r="CES39" s="343"/>
      <c r="CET39" s="343"/>
      <c r="CEU39" s="343"/>
      <c r="CEV39" s="343"/>
      <c r="CEW39" s="343"/>
      <c r="CEX39" s="343"/>
      <c r="CEY39" s="343"/>
      <c r="CEZ39" s="343"/>
      <c r="CFA39" s="343"/>
      <c r="CFB39" s="343"/>
      <c r="CFC39" s="343"/>
      <c r="CFD39" s="343"/>
      <c r="CFE39" s="343"/>
      <c r="CFF39" s="343"/>
      <c r="CFG39" s="343"/>
      <c r="CFH39" s="343"/>
      <c r="CFI39" s="343"/>
      <c r="CFJ39" s="343"/>
      <c r="CFK39" s="343"/>
      <c r="CFL39" s="343"/>
      <c r="CFM39" s="343"/>
      <c r="CFN39" s="343"/>
      <c r="CFO39" s="343"/>
      <c r="CFP39" s="343"/>
      <c r="CFQ39" s="343"/>
      <c r="CFR39" s="343"/>
      <c r="CFS39" s="343"/>
      <c r="CFT39" s="343"/>
      <c r="CFU39" s="343"/>
      <c r="CFV39" s="343"/>
      <c r="CFW39" s="343"/>
      <c r="CFX39" s="343"/>
      <c r="CFY39" s="343"/>
      <c r="CFZ39" s="343"/>
      <c r="CGA39" s="343"/>
      <c r="CGB39" s="343"/>
      <c r="CGC39" s="343"/>
      <c r="CGD39" s="343"/>
      <c r="CGE39" s="343"/>
      <c r="CGF39" s="343"/>
      <c r="CGG39" s="343"/>
      <c r="CGH39" s="343"/>
      <c r="CGI39" s="343"/>
      <c r="CGJ39" s="343"/>
      <c r="CGK39" s="343"/>
      <c r="CGL39" s="343"/>
      <c r="CGM39" s="343"/>
      <c r="CGN39" s="343"/>
      <c r="CGO39" s="343"/>
      <c r="CGP39" s="343"/>
      <c r="CGQ39" s="343"/>
      <c r="CGR39" s="343"/>
      <c r="CGS39" s="343"/>
      <c r="CGT39" s="343"/>
      <c r="CGU39" s="343"/>
      <c r="CGV39" s="343"/>
      <c r="CGW39" s="343"/>
      <c r="CGX39" s="343"/>
      <c r="CGY39" s="343"/>
      <c r="CGZ39" s="343"/>
      <c r="CHA39" s="343"/>
      <c r="CHB39" s="343"/>
      <c r="CHC39" s="343"/>
      <c r="CHD39" s="343"/>
      <c r="CHE39" s="343"/>
      <c r="CHF39" s="343"/>
      <c r="CHG39" s="343"/>
      <c r="CHH39" s="343"/>
      <c r="CHI39" s="343"/>
      <c r="CHJ39" s="343"/>
      <c r="CHK39" s="343"/>
      <c r="CHL39" s="343"/>
      <c r="CHM39" s="343"/>
      <c r="CHN39" s="343"/>
      <c r="CHO39" s="343"/>
      <c r="CHP39" s="343"/>
      <c r="CHQ39" s="343"/>
      <c r="CHR39" s="343"/>
      <c r="CHS39" s="343"/>
      <c r="CHT39" s="343"/>
      <c r="CHU39" s="343"/>
      <c r="CHV39" s="343"/>
      <c r="CHW39" s="343"/>
      <c r="CHX39" s="343"/>
      <c r="CHY39" s="343"/>
      <c r="CHZ39" s="343"/>
      <c r="CIA39" s="343"/>
      <c r="CIB39" s="343"/>
      <c r="CIC39" s="343"/>
      <c r="CID39" s="343"/>
      <c r="CIE39" s="343"/>
      <c r="CIF39" s="343"/>
      <c r="CIG39" s="343"/>
      <c r="CIH39" s="343"/>
      <c r="CII39" s="343"/>
      <c r="CIJ39" s="343"/>
      <c r="CIK39" s="343"/>
      <c r="CIL39" s="343"/>
      <c r="CIM39" s="343"/>
      <c r="CIN39" s="343"/>
      <c r="CIO39" s="343"/>
      <c r="CIP39" s="343"/>
      <c r="CIQ39" s="343"/>
      <c r="CIR39" s="343"/>
      <c r="CIS39" s="343"/>
      <c r="CIT39" s="343"/>
      <c r="CIU39" s="343"/>
      <c r="CIV39" s="343"/>
      <c r="CIW39" s="343"/>
      <c r="CIX39" s="343"/>
      <c r="CIY39" s="343"/>
      <c r="CIZ39" s="343"/>
      <c r="CJA39" s="343"/>
      <c r="CJB39" s="343"/>
      <c r="CJC39" s="343"/>
      <c r="CJD39" s="343"/>
      <c r="CJE39" s="343"/>
      <c r="CJF39" s="343"/>
      <c r="CJG39" s="343"/>
      <c r="CJH39" s="343"/>
      <c r="CJI39" s="343"/>
      <c r="CJJ39" s="343"/>
      <c r="CJK39" s="343"/>
      <c r="CJL39" s="343"/>
      <c r="CJM39" s="343"/>
      <c r="CJN39" s="343"/>
      <c r="CJO39" s="343"/>
      <c r="CJP39" s="343"/>
      <c r="CJQ39" s="343"/>
      <c r="CJR39" s="343"/>
      <c r="CJS39" s="343"/>
      <c r="CJT39" s="343"/>
      <c r="CJU39" s="343"/>
      <c r="CJV39" s="343"/>
      <c r="CJW39" s="343"/>
      <c r="CJX39" s="343"/>
      <c r="CJY39" s="343"/>
      <c r="CJZ39" s="343"/>
      <c r="CKA39" s="343"/>
      <c r="CKB39" s="343"/>
      <c r="CKC39" s="343"/>
      <c r="CKD39" s="343"/>
      <c r="CKE39" s="343"/>
      <c r="CKF39" s="343"/>
      <c r="CKG39" s="343"/>
      <c r="CKH39" s="343"/>
      <c r="CKI39" s="343"/>
      <c r="CKJ39" s="343"/>
      <c r="CKK39" s="343"/>
      <c r="CKL39" s="343"/>
      <c r="CKM39" s="343"/>
      <c r="CKN39" s="343"/>
      <c r="CKO39" s="343"/>
      <c r="CKP39" s="343"/>
      <c r="CKQ39" s="343"/>
      <c r="CKR39" s="343"/>
      <c r="CKS39" s="343"/>
      <c r="CKT39" s="343"/>
      <c r="CKU39" s="343"/>
      <c r="CKV39" s="343"/>
      <c r="CKW39" s="343"/>
      <c r="CKX39" s="343"/>
      <c r="CKY39" s="343"/>
      <c r="CKZ39" s="343"/>
      <c r="CLA39" s="343"/>
      <c r="CLB39" s="343"/>
      <c r="CLC39" s="343"/>
      <c r="CLD39" s="343"/>
      <c r="CLE39" s="343"/>
      <c r="CLF39" s="343"/>
      <c r="CLG39" s="343"/>
      <c r="CLH39" s="343"/>
      <c r="CLI39" s="343"/>
      <c r="CLJ39" s="343"/>
      <c r="CLK39" s="343"/>
      <c r="CLL39" s="343"/>
      <c r="CLM39" s="343"/>
      <c r="CLN39" s="343"/>
      <c r="CLO39" s="343"/>
      <c r="CLP39" s="343"/>
      <c r="CLQ39" s="343"/>
      <c r="CLR39" s="343"/>
      <c r="CLS39" s="343"/>
      <c r="CLT39" s="343"/>
      <c r="CLU39" s="343"/>
      <c r="CLV39" s="343"/>
      <c r="CLW39" s="343"/>
      <c r="CLX39" s="343"/>
      <c r="CLY39" s="343"/>
      <c r="CLZ39" s="343"/>
      <c r="CMA39" s="343"/>
      <c r="CMB39" s="343"/>
      <c r="CMC39" s="343"/>
      <c r="CMD39" s="343"/>
      <c r="CME39" s="343"/>
      <c r="CMF39" s="343"/>
      <c r="CMG39" s="343"/>
      <c r="CMH39" s="343"/>
      <c r="CMI39" s="343"/>
      <c r="CMJ39" s="343"/>
      <c r="CMK39" s="343"/>
      <c r="CML39" s="343"/>
      <c r="CMM39" s="343"/>
      <c r="CMN39" s="343"/>
      <c r="CMO39" s="343"/>
      <c r="CMP39" s="343"/>
      <c r="CMQ39" s="343"/>
      <c r="CMR39" s="343"/>
      <c r="CMS39" s="343"/>
      <c r="CMT39" s="343"/>
      <c r="CMU39" s="343"/>
      <c r="CMV39" s="343"/>
      <c r="CMW39" s="343"/>
      <c r="CMX39" s="343"/>
      <c r="CMY39" s="343"/>
      <c r="CMZ39" s="343"/>
      <c r="CNA39" s="343"/>
      <c r="CNB39" s="343"/>
      <c r="CNC39" s="343"/>
      <c r="CND39" s="343"/>
      <c r="CNE39" s="343"/>
      <c r="CNF39" s="343"/>
      <c r="CNG39" s="343"/>
      <c r="CNH39" s="343"/>
      <c r="CNI39" s="343"/>
      <c r="CNJ39" s="343"/>
      <c r="CNK39" s="343"/>
      <c r="CNL39" s="343"/>
      <c r="CNM39" s="343"/>
      <c r="CNN39" s="343"/>
      <c r="CNO39" s="343"/>
      <c r="CNP39" s="343"/>
      <c r="CNQ39" s="343"/>
      <c r="CNR39" s="343"/>
      <c r="CNS39" s="343"/>
      <c r="CNT39" s="343"/>
      <c r="CNU39" s="343"/>
      <c r="CNV39" s="343"/>
      <c r="CNW39" s="343"/>
      <c r="CNX39" s="343"/>
      <c r="CNY39" s="343"/>
      <c r="CNZ39" s="343"/>
      <c r="COA39" s="343"/>
      <c r="COB39" s="343"/>
      <c r="COC39" s="343"/>
      <c r="COD39" s="343"/>
      <c r="COE39" s="343"/>
      <c r="COF39" s="343"/>
      <c r="COG39" s="343"/>
      <c r="COH39" s="343"/>
      <c r="COI39" s="343"/>
      <c r="COJ39" s="343"/>
      <c r="COK39" s="343"/>
      <c r="COL39" s="343"/>
      <c r="COM39" s="343"/>
      <c r="CON39" s="343"/>
      <c r="COO39" s="343"/>
      <c r="COP39" s="343"/>
      <c r="COQ39" s="343"/>
      <c r="COR39" s="343"/>
      <c r="COS39" s="343"/>
      <c r="COT39" s="343"/>
      <c r="COU39" s="343"/>
      <c r="COV39" s="343"/>
      <c r="COW39" s="343"/>
      <c r="COX39" s="343"/>
      <c r="COY39" s="343"/>
      <c r="COZ39" s="343"/>
      <c r="CPA39" s="343"/>
      <c r="CPB39" s="343"/>
      <c r="CPC39" s="343"/>
      <c r="CPD39" s="343"/>
      <c r="CPE39" s="343"/>
      <c r="CPF39" s="343"/>
      <c r="CPG39" s="343"/>
      <c r="CPH39" s="343"/>
      <c r="CPI39" s="343"/>
      <c r="CPJ39" s="343"/>
      <c r="CPK39" s="343"/>
      <c r="CPL39" s="343"/>
      <c r="CPM39" s="343"/>
      <c r="CPN39" s="343"/>
      <c r="CPO39" s="343"/>
      <c r="CPP39" s="343"/>
      <c r="CPQ39" s="343"/>
      <c r="CPR39" s="343"/>
      <c r="CPS39" s="343"/>
      <c r="CPT39" s="343"/>
      <c r="CPU39" s="343"/>
      <c r="CPV39" s="343"/>
      <c r="CPW39" s="343"/>
      <c r="CPX39" s="343"/>
      <c r="CPY39" s="343"/>
      <c r="CPZ39" s="343"/>
      <c r="CQA39" s="343"/>
      <c r="CQB39" s="343"/>
      <c r="CQC39" s="343"/>
      <c r="CQD39" s="343"/>
      <c r="CQE39" s="343"/>
      <c r="CQF39" s="343"/>
      <c r="CQG39" s="343"/>
      <c r="CQH39" s="343"/>
      <c r="CQI39" s="343"/>
      <c r="CQJ39" s="343"/>
      <c r="CQK39" s="343"/>
      <c r="CQL39" s="343"/>
      <c r="CQM39" s="343"/>
      <c r="CQN39" s="343"/>
      <c r="CQO39" s="343"/>
      <c r="CQP39" s="343"/>
      <c r="CQQ39" s="343"/>
      <c r="CQR39" s="343"/>
      <c r="CQS39" s="343"/>
      <c r="CQT39" s="343"/>
      <c r="CQU39" s="343"/>
      <c r="CQV39" s="343"/>
      <c r="CQW39" s="343"/>
      <c r="CQX39" s="343"/>
      <c r="CQY39" s="343"/>
      <c r="CQZ39" s="343"/>
      <c r="CRA39" s="343"/>
      <c r="CRB39" s="343"/>
      <c r="CRC39" s="343"/>
      <c r="CRD39" s="343"/>
      <c r="CRE39" s="343"/>
      <c r="CRF39" s="343"/>
      <c r="CRG39" s="343"/>
      <c r="CRH39" s="343"/>
      <c r="CRI39" s="343"/>
      <c r="CRJ39" s="343"/>
      <c r="CRK39" s="343"/>
      <c r="CRL39" s="343"/>
      <c r="CRM39" s="343"/>
      <c r="CRN39" s="343"/>
      <c r="CRO39" s="343"/>
      <c r="CRP39" s="343"/>
      <c r="CRQ39" s="343"/>
      <c r="CRR39" s="343"/>
      <c r="CRS39" s="343"/>
      <c r="CRT39" s="343"/>
      <c r="CRU39" s="343"/>
      <c r="CRV39" s="343"/>
      <c r="CRW39" s="343"/>
      <c r="CRX39" s="343"/>
      <c r="CRY39" s="343"/>
      <c r="CRZ39" s="343"/>
      <c r="CSA39" s="343"/>
      <c r="CSB39" s="343"/>
      <c r="CSC39" s="343"/>
      <c r="CSD39" s="343"/>
      <c r="CSE39" s="343"/>
      <c r="CSF39" s="343"/>
      <c r="CSG39" s="343"/>
      <c r="CSH39" s="343"/>
      <c r="CSI39" s="343"/>
      <c r="CSJ39" s="343"/>
      <c r="CSK39" s="343"/>
      <c r="CSL39" s="343"/>
      <c r="CSM39" s="343"/>
      <c r="CSN39" s="343"/>
      <c r="CSO39" s="343"/>
      <c r="CSP39" s="343"/>
      <c r="CSQ39" s="343"/>
      <c r="CSR39" s="343"/>
      <c r="CSS39" s="343"/>
      <c r="CST39" s="343"/>
      <c r="CSU39" s="343"/>
      <c r="CSV39" s="343"/>
      <c r="CSW39" s="343"/>
      <c r="CSX39" s="343"/>
      <c r="CSY39" s="343"/>
      <c r="CSZ39" s="343"/>
      <c r="CTA39" s="343"/>
      <c r="CTB39" s="343"/>
      <c r="CTC39" s="343"/>
      <c r="CTD39" s="343"/>
      <c r="CTE39" s="343"/>
      <c r="CTF39" s="343"/>
      <c r="CTG39" s="343"/>
      <c r="CTH39" s="343"/>
      <c r="CTI39" s="343"/>
      <c r="CTJ39" s="343"/>
      <c r="CTK39" s="343"/>
      <c r="CTL39" s="343"/>
      <c r="CTM39" s="343"/>
      <c r="CTN39" s="343"/>
      <c r="CTO39" s="343"/>
      <c r="CTP39" s="343"/>
      <c r="CTQ39" s="343"/>
      <c r="CTR39" s="343"/>
      <c r="CTS39" s="343"/>
      <c r="CTT39" s="343"/>
      <c r="CTU39" s="343"/>
      <c r="CTV39" s="343"/>
      <c r="CTW39" s="343"/>
      <c r="CTX39" s="343"/>
      <c r="CTY39" s="343"/>
      <c r="CTZ39" s="343"/>
      <c r="CUA39" s="343"/>
      <c r="CUB39" s="343"/>
      <c r="CUC39" s="343"/>
      <c r="CUD39" s="343"/>
      <c r="CUE39" s="343"/>
      <c r="CUF39" s="343"/>
      <c r="CUG39" s="343"/>
      <c r="CUH39" s="343"/>
      <c r="CUI39" s="343"/>
      <c r="CUJ39" s="343"/>
      <c r="CUK39" s="343"/>
      <c r="CUL39" s="343"/>
      <c r="CUM39" s="343"/>
      <c r="CUN39" s="343"/>
      <c r="CUO39" s="343"/>
      <c r="CUP39" s="343"/>
      <c r="CUQ39" s="343"/>
      <c r="CUR39" s="343"/>
      <c r="CUS39" s="343"/>
      <c r="CUT39" s="343"/>
      <c r="CUU39" s="343"/>
      <c r="CUV39" s="343"/>
      <c r="CUW39" s="343"/>
      <c r="CUX39" s="343"/>
      <c r="CUY39" s="343"/>
      <c r="CUZ39" s="343"/>
      <c r="CVA39" s="343"/>
      <c r="CVB39" s="343"/>
      <c r="CVC39" s="343"/>
      <c r="CVD39" s="343"/>
      <c r="CVE39" s="343"/>
      <c r="CVF39" s="343"/>
      <c r="CVG39" s="343"/>
      <c r="CVH39" s="343"/>
      <c r="CVI39" s="343"/>
      <c r="CVJ39" s="343"/>
      <c r="CVK39" s="343"/>
      <c r="CVL39" s="343"/>
      <c r="CVM39" s="343"/>
      <c r="CVN39" s="343"/>
      <c r="CVO39" s="343"/>
      <c r="CVP39" s="343"/>
      <c r="CVQ39" s="343"/>
      <c r="CVR39" s="343"/>
      <c r="CVS39" s="343"/>
      <c r="CVT39" s="343"/>
      <c r="CVU39" s="343"/>
      <c r="CVV39" s="343"/>
      <c r="CVW39" s="343"/>
      <c r="CVX39" s="343"/>
      <c r="CVY39" s="343"/>
      <c r="CVZ39" s="343"/>
      <c r="CWA39" s="343"/>
      <c r="CWB39" s="343"/>
      <c r="CWC39" s="343"/>
      <c r="CWD39" s="343"/>
      <c r="CWE39" s="343"/>
      <c r="CWF39" s="343"/>
      <c r="CWG39" s="343"/>
      <c r="CWH39" s="343"/>
      <c r="CWI39" s="343"/>
      <c r="CWJ39" s="343"/>
      <c r="CWK39" s="343"/>
      <c r="CWL39" s="343"/>
      <c r="CWM39" s="343"/>
      <c r="CWN39" s="343"/>
      <c r="CWO39" s="343"/>
      <c r="CWP39" s="343"/>
      <c r="CWQ39" s="343"/>
      <c r="CWR39" s="343"/>
      <c r="CWS39" s="343"/>
      <c r="CWT39" s="343"/>
      <c r="CWU39" s="343"/>
      <c r="CWV39" s="343"/>
      <c r="CWW39" s="343"/>
      <c r="CWX39" s="343"/>
      <c r="CWY39" s="343"/>
      <c r="CWZ39" s="343"/>
      <c r="CXA39" s="343"/>
      <c r="CXB39" s="343"/>
      <c r="CXC39" s="343"/>
      <c r="CXD39" s="343"/>
      <c r="CXE39" s="343"/>
      <c r="CXF39" s="343"/>
      <c r="CXG39" s="343"/>
      <c r="CXH39" s="343"/>
      <c r="CXI39" s="343"/>
      <c r="CXJ39" s="343"/>
      <c r="CXK39" s="343"/>
      <c r="CXL39" s="343"/>
      <c r="CXM39" s="343"/>
      <c r="CXN39" s="343"/>
      <c r="CXO39" s="343"/>
      <c r="CXP39" s="343"/>
      <c r="CXQ39" s="343"/>
      <c r="CXR39" s="343"/>
      <c r="CXS39" s="343"/>
      <c r="CXT39" s="343"/>
      <c r="CXU39" s="343"/>
      <c r="CXV39" s="343"/>
      <c r="CXW39" s="343"/>
      <c r="CXX39" s="343"/>
      <c r="CXY39" s="343"/>
      <c r="CXZ39" s="343"/>
      <c r="CYA39" s="343"/>
      <c r="CYB39" s="343"/>
      <c r="CYC39" s="343"/>
      <c r="CYD39" s="343"/>
      <c r="CYE39" s="343"/>
      <c r="CYF39" s="343"/>
      <c r="CYG39" s="343"/>
      <c r="CYH39" s="343"/>
      <c r="CYI39" s="343"/>
      <c r="CYJ39" s="343"/>
      <c r="CYK39" s="343"/>
      <c r="CYL39" s="343"/>
      <c r="CYM39" s="343"/>
      <c r="CYN39" s="343"/>
      <c r="CYO39" s="343"/>
      <c r="CYP39" s="343"/>
      <c r="CYQ39" s="343"/>
      <c r="CYR39" s="343"/>
      <c r="CYS39" s="343"/>
      <c r="CYT39" s="343"/>
      <c r="CYU39" s="343"/>
      <c r="CYV39" s="343"/>
      <c r="CYW39" s="343"/>
      <c r="CYX39" s="343"/>
      <c r="CYY39" s="343"/>
      <c r="CYZ39" s="343"/>
      <c r="CZA39" s="343"/>
      <c r="CZB39" s="343"/>
      <c r="CZC39" s="343"/>
      <c r="CZD39" s="343"/>
      <c r="CZE39" s="343"/>
      <c r="CZF39" s="343"/>
      <c r="CZG39" s="343"/>
      <c r="CZH39" s="343"/>
      <c r="CZI39" s="343"/>
      <c r="CZJ39" s="343"/>
      <c r="CZK39" s="343"/>
      <c r="CZL39" s="343"/>
      <c r="CZM39" s="343"/>
      <c r="CZN39" s="343"/>
      <c r="CZO39" s="343"/>
      <c r="CZP39" s="343"/>
      <c r="CZQ39" s="343"/>
      <c r="CZR39" s="343"/>
      <c r="CZS39" s="343"/>
      <c r="CZT39" s="343"/>
      <c r="CZU39" s="343"/>
      <c r="CZV39" s="343"/>
      <c r="CZW39" s="343"/>
      <c r="CZX39" s="343"/>
      <c r="CZY39" s="343"/>
      <c r="CZZ39" s="343"/>
      <c r="DAA39" s="343"/>
      <c r="DAB39" s="343"/>
      <c r="DAC39" s="343"/>
      <c r="DAD39" s="343"/>
      <c r="DAE39" s="343"/>
      <c r="DAF39" s="343"/>
      <c r="DAG39" s="343"/>
      <c r="DAH39" s="343"/>
      <c r="DAI39" s="343"/>
      <c r="DAJ39" s="343"/>
      <c r="DAK39" s="343"/>
      <c r="DAL39" s="343"/>
      <c r="DAM39" s="343"/>
      <c r="DAN39" s="343"/>
      <c r="DAO39" s="343"/>
      <c r="DAP39" s="343"/>
      <c r="DAQ39" s="343"/>
      <c r="DAR39" s="343"/>
      <c r="DAS39" s="343"/>
      <c r="DAT39" s="343"/>
      <c r="DAU39" s="343"/>
      <c r="DAV39" s="343"/>
      <c r="DAW39" s="343"/>
      <c r="DAX39" s="343"/>
      <c r="DAY39" s="343"/>
      <c r="DAZ39" s="343"/>
      <c r="DBA39" s="343"/>
      <c r="DBB39" s="343"/>
      <c r="DBC39" s="343"/>
      <c r="DBD39" s="343"/>
      <c r="DBE39" s="343"/>
      <c r="DBF39" s="343"/>
      <c r="DBG39" s="343"/>
      <c r="DBH39" s="343"/>
      <c r="DBI39" s="343"/>
      <c r="DBJ39" s="343"/>
      <c r="DBK39" s="343"/>
      <c r="DBL39" s="343"/>
      <c r="DBM39" s="343"/>
      <c r="DBN39" s="343"/>
      <c r="DBO39" s="343"/>
      <c r="DBP39" s="343"/>
      <c r="DBQ39" s="343"/>
      <c r="DBR39" s="343"/>
      <c r="DBS39" s="343"/>
      <c r="DBT39" s="343"/>
      <c r="DBU39" s="343"/>
      <c r="DBV39" s="343"/>
      <c r="DBW39" s="343"/>
      <c r="DBX39" s="343"/>
      <c r="DBY39" s="343"/>
      <c r="DBZ39" s="343"/>
      <c r="DCA39" s="343"/>
      <c r="DCB39" s="343"/>
      <c r="DCC39" s="343"/>
      <c r="DCD39" s="343"/>
      <c r="DCE39" s="343"/>
      <c r="DCF39" s="343"/>
      <c r="DCG39" s="343"/>
      <c r="DCH39" s="343"/>
      <c r="DCI39" s="343"/>
      <c r="DCJ39" s="343"/>
      <c r="DCK39" s="343"/>
      <c r="DCL39" s="343"/>
      <c r="DCM39" s="343"/>
      <c r="DCN39" s="343"/>
      <c r="DCO39" s="343"/>
      <c r="DCP39" s="343"/>
      <c r="DCQ39" s="343"/>
      <c r="DCR39" s="343"/>
      <c r="DCS39" s="343"/>
      <c r="DCT39" s="343"/>
      <c r="DCU39" s="343"/>
      <c r="DCV39" s="343"/>
      <c r="DCW39" s="343"/>
      <c r="DCX39" s="343"/>
      <c r="DCY39" s="343"/>
      <c r="DCZ39" s="343"/>
      <c r="DDA39" s="343"/>
      <c r="DDB39" s="343"/>
      <c r="DDC39" s="343"/>
      <c r="DDD39" s="343"/>
      <c r="DDE39" s="343"/>
      <c r="DDF39" s="343"/>
      <c r="DDG39" s="343"/>
      <c r="DDH39" s="343"/>
      <c r="DDI39" s="343"/>
      <c r="DDJ39" s="343"/>
      <c r="DDK39" s="343"/>
      <c r="DDL39" s="343"/>
      <c r="DDM39" s="343"/>
      <c r="DDN39" s="343"/>
      <c r="DDO39" s="343"/>
      <c r="DDP39" s="343"/>
      <c r="DDQ39" s="343"/>
      <c r="DDR39" s="343"/>
      <c r="DDS39" s="343"/>
      <c r="DDT39" s="343"/>
      <c r="DDU39" s="343"/>
      <c r="DDV39" s="343"/>
      <c r="DDW39" s="343"/>
      <c r="DDX39" s="343"/>
      <c r="DDY39" s="343"/>
      <c r="DDZ39" s="343"/>
      <c r="DEA39" s="343"/>
      <c r="DEB39" s="343"/>
      <c r="DEC39" s="343"/>
      <c r="DED39" s="343"/>
      <c r="DEE39" s="343"/>
      <c r="DEF39" s="343"/>
      <c r="DEG39" s="343"/>
      <c r="DEH39" s="343"/>
      <c r="DEI39" s="343"/>
      <c r="DEJ39" s="343"/>
      <c r="DEK39" s="343"/>
      <c r="DEL39" s="343"/>
      <c r="DEM39" s="343"/>
      <c r="DEN39" s="343"/>
      <c r="DEO39" s="343"/>
      <c r="DEP39" s="343"/>
      <c r="DEQ39" s="343"/>
      <c r="DER39" s="343"/>
      <c r="DES39" s="343"/>
      <c r="DET39" s="343"/>
      <c r="DEU39" s="343"/>
      <c r="DEV39" s="343"/>
      <c r="DEW39" s="343"/>
      <c r="DEX39" s="343"/>
      <c r="DEY39" s="343"/>
      <c r="DEZ39" s="343"/>
      <c r="DFA39" s="343"/>
      <c r="DFB39" s="343"/>
      <c r="DFC39" s="343"/>
      <c r="DFD39" s="343"/>
      <c r="DFE39" s="343"/>
      <c r="DFF39" s="343"/>
      <c r="DFG39" s="343"/>
      <c r="DFH39" s="343"/>
      <c r="DFI39" s="343"/>
      <c r="DFJ39" s="343"/>
      <c r="DFK39" s="343"/>
      <c r="DFL39" s="343"/>
      <c r="DFM39" s="343"/>
      <c r="DFN39" s="343"/>
      <c r="DFO39" s="343"/>
      <c r="DFP39" s="343"/>
      <c r="DFQ39" s="343"/>
      <c r="DFR39" s="343"/>
      <c r="DFS39" s="343"/>
      <c r="DFT39" s="343"/>
      <c r="DFU39" s="343"/>
      <c r="DFV39" s="343"/>
      <c r="DFW39" s="343"/>
      <c r="DFX39" s="343"/>
      <c r="DFY39" s="343"/>
      <c r="DFZ39" s="343"/>
      <c r="DGA39" s="343"/>
      <c r="DGB39" s="343"/>
      <c r="DGC39" s="343"/>
      <c r="DGD39" s="343"/>
      <c r="DGE39" s="343"/>
      <c r="DGF39" s="343"/>
      <c r="DGG39" s="343"/>
      <c r="DGH39" s="343"/>
      <c r="DGI39" s="343"/>
      <c r="DGJ39" s="343"/>
      <c r="DGK39" s="343"/>
      <c r="DGL39" s="343"/>
      <c r="DGM39" s="343"/>
      <c r="DGN39" s="343"/>
      <c r="DGO39" s="343"/>
      <c r="DGP39" s="343"/>
      <c r="DGQ39" s="343"/>
      <c r="DGR39" s="343"/>
      <c r="DGS39" s="343"/>
      <c r="DGT39" s="343"/>
      <c r="DGU39" s="343"/>
      <c r="DGV39" s="343"/>
      <c r="DGW39" s="343"/>
      <c r="DGX39" s="343"/>
      <c r="DGY39" s="343"/>
      <c r="DGZ39" s="343"/>
      <c r="DHA39" s="343"/>
      <c r="DHB39" s="343"/>
      <c r="DHC39" s="343"/>
      <c r="DHD39" s="343"/>
      <c r="DHE39" s="343"/>
      <c r="DHF39" s="343"/>
      <c r="DHG39" s="343"/>
      <c r="DHH39" s="343"/>
      <c r="DHI39" s="343"/>
      <c r="DHJ39" s="343"/>
      <c r="DHK39" s="343"/>
      <c r="DHL39" s="343"/>
      <c r="DHM39" s="343"/>
      <c r="DHN39" s="343"/>
      <c r="DHO39" s="343"/>
      <c r="DHP39" s="343"/>
      <c r="DHQ39" s="343"/>
      <c r="DHR39" s="343"/>
      <c r="DHS39" s="343"/>
      <c r="DHT39" s="343"/>
      <c r="DHU39" s="343"/>
      <c r="DHV39" s="343"/>
      <c r="DHW39" s="343"/>
      <c r="DHX39" s="343"/>
      <c r="DHY39" s="343"/>
      <c r="DHZ39" s="343"/>
      <c r="DIA39" s="343"/>
      <c r="DIB39" s="343"/>
      <c r="DIC39" s="343"/>
      <c r="DID39" s="343"/>
      <c r="DIE39" s="343"/>
      <c r="DIF39" s="343"/>
      <c r="DIG39" s="343"/>
      <c r="DIH39" s="343"/>
      <c r="DII39" s="343"/>
      <c r="DIJ39" s="343"/>
      <c r="DIK39" s="343"/>
      <c r="DIL39" s="343"/>
      <c r="DIM39" s="343"/>
      <c r="DIN39" s="343"/>
      <c r="DIO39" s="343"/>
      <c r="DIP39" s="343"/>
      <c r="DIQ39" s="343"/>
      <c r="DIR39" s="343"/>
      <c r="DIS39" s="343"/>
      <c r="DIT39" s="343"/>
      <c r="DIU39" s="343"/>
      <c r="DIV39" s="343"/>
      <c r="DIW39" s="343"/>
      <c r="DIX39" s="343"/>
      <c r="DIY39" s="343"/>
      <c r="DIZ39" s="343"/>
      <c r="DJA39" s="343"/>
      <c r="DJB39" s="343"/>
      <c r="DJC39" s="343"/>
      <c r="DJD39" s="343"/>
      <c r="DJE39" s="343"/>
      <c r="DJF39" s="343"/>
      <c r="DJG39" s="343"/>
      <c r="DJH39" s="343"/>
      <c r="DJI39" s="343"/>
      <c r="DJJ39" s="343"/>
      <c r="DJK39" s="343"/>
      <c r="DJL39" s="343"/>
      <c r="DJM39" s="343"/>
      <c r="DJN39" s="343"/>
      <c r="DJO39" s="343"/>
      <c r="DJP39" s="343"/>
      <c r="DJQ39" s="343"/>
      <c r="DJR39" s="343"/>
      <c r="DJS39" s="343"/>
      <c r="DJT39" s="343"/>
      <c r="DJU39" s="343"/>
      <c r="DJV39" s="343"/>
      <c r="DJW39" s="343"/>
      <c r="DJX39" s="343"/>
      <c r="DJY39" s="343"/>
      <c r="DJZ39" s="343"/>
      <c r="DKA39" s="343"/>
      <c r="DKB39" s="343"/>
      <c r="DKC39" s="343"/>
      <c r="DKD39" s="343"/>
      <c r="DKE39" s="343"/>
      <c r="DKF39" s="343"/>
      <c r="DKG39" s="343"/>
      <c r="DKH39" s="343"/>
      <c r="DKI39" s="343"/>
      <c r="DKJ39" s="343"/>
      <c r="DKK39" s="343"/>
      <c r="DKL39" s="343"/>
      <c r="DKM39" s="343"/>
      <c r="DKN39" s="343"/>
      <c r="DKO39" s="343"/>
      <c r="DKP39" s="343"/>
      <c r="DKQ39" s="343"/>
      <c r="DKR39" s="343"/>
      <c r="DKS39" s="343"/>
      <c r="DKT39" s="343"/>
      <c r="DKU39" s="343"/>
      <c r="DKV39" s="343"/>
      <c r="DKW39" s="343"/>
      <c r="DKX39" s="343"/>
      <c r="DKY39" s="343"/>
      <c r="DKZ39" s="343"/>
      <c r="DLA39" s="343"/>
      <c r="DLB39" s="343"/>
      <c r="DLC39" s="343"/>
      <c r="DLD39" s="343"/>
      <c r="DLE39" s="343"/>
      <c r="DLF39" s="343"/>
      <c r="DLG39" s="343"/>
      <c r="DLH39" s="343"/>
      <c r="DLI39" s="343"/>
      <c r="DLJ39" s="343"/>
      <c r="DLK39" s="343"/>
      <c r="DLL39" s="343"/>
      <c r="DLM39" s="343"/>
      <c r="DLN39" s="343"/>
      <c r="DLO39" s="343"/>
      <c r="DLP39" s="343"/>
      <c r="DLQ39" s="343"/>
      <c r="DLR39" s="343"/>
      <c r="DLS39" s="343"/>
      <c r="DLT39" s="343"/>
      <c r="DLU39" s="343"/>
      <c r="DLV39" s="343"/>
      <c r="DLW39" s="343"/>
      <c r="DLX39" s="343"/>
      <c r="DLY39" s="343"/>
      <c r="DLZ39" s="343"/>
      <c r="DMA39" s="343"/>
      <c r="DMB39" s="343"/>
      <c r="DMC39" s="343"/>
      <c r="DMD39" s="343"/>
      <c r="DME39" s="343"/>
      <c r="DMF39" s="343"/>
      <c r="DMG39" s="343"/>
      <c r="DMH39" s="343"/>
      <c r="DMI39" s="343"/>
      <c r="DMJ39" s="343"/>
      <c r="DMK39" s="343"/>
      <c r="DML39" s="343"/>
      <c r="DMM39" s="343"/>
      <c r="DMN39" s="343"/>
      <c r="DMO39" s="343"/>
      <c r="DMP39" s="343"/>
      <c r="DMQ39" s="343"/>
      <c r="DMR39" s="343"/>
      <c r="DMS39" s="343"/>
      <c r="DMT39" s="343"/>
      <c r="DMU39" s="343"/>
      <c r="DMV39" s="343"/>
      <c r="DMW39" s="343"/>
      <c r="DMX39" s="343"/>
      <c r="DMY39" s="343"/>
      <c r="DMZ39" s="343"/>
      <c r="DNA39" s="343"/>
      <c r="DNB39" s="343"/>
      <c r="DNC39" s="343"/>
      <c r="DND39" s="343"/>
      <c r="DNE39" s="343"/>
      <c r="DNF39" s="343"/>
      <c r="DNG39" s="343"/>
      <c r="DNH39" s="343"/>
      <c r="DNI39" s="343"/>
      <c r="DNJ39" s="343"/>
      <c r="DNK39" s="343"/>
      <c r="DNL39" s="343"/>
      <c r="DNM39" s="343"/>
      <c r="DNN39" s="343"/>
      <c r="DNO39" s="343"/>
      <c r="DNP39" s="343"/>
      <c r="DNQ39" s="343"/>
      <c r="DNR39" s="343"/>
      <c r="DNS39" s="343"/>
      <c r="DNT39" s="343"/>
      <c r="DNU39" s="343"/>
      <c r="DNV39" s="343"/>
      <c r="DNW39" s="343"/>
      <c r="DNX39" s="343"/>
      <c r="DNY39" s="343"/>
      <c r="DNZ39" s="343"/>
      <c r="DOA39" s="343"/>
      <c r="DOB39" s="343"/>
      <c r="DOC39" s="343"/>
      <c r="DOD39" s="343"/>
      <c r="DOE39" s="343"/>
      <c r="DOF39" s="343"/>
      <c r="DOG39" s="343"/>
      <c r="DOH39" s="343"/>
      <c r="DOI39" s="343"/>
      <c r="DOJ39" s="343"/>
      <c r="DOK39" s="343"/>
      <c r="DOL39" s="343"/>
      <c r="DOM39" s="343"/>
      <c r="DON39" s="343"/>
      <c r="DOO39" s="343"/>
      <c r="DOP39" s="343"/>
      <c r="DOQ39" s="343"/>
      <c r="DOR39" s="343"/>
      <c r="DOS39" s="343"/>
      <c r="DOT39" s="343"/>
      <c r="DOU39" s="343"/>
      <c r="DOV39" s="343"/>
      <c r="DOW39" s="343"/>
      <c r="DOX39" s="343"/>
      <c r="DOY39" s="343"/>
      <c r="DOZ39" s="343"/>
      <c r="DPA39" s="343"/>
      <c r="DPB39" s="343"/>
      <c r="DPC39" s="343"/>
      <c r="DPD39" s="343"/>
      <c r="DPE39" s="343"/>
      <c r="DPF39" s="343"/>
      <c r="DPG39" s="343"/>
      <c r="DPH39" s="343"/>
      <c r="DPI39" s="343"/>
      <c r="DPJ39" s="343"/>
      <c r="DPK39" s="343"/>
      <c r="DPL39" s="343"/>
      <c r="DPM39" s="343"/>
      <c r="DPN39" s="343"/>
      <c r="DPO39" s="343"/>
      <c r="DPP39" s="343"/>
      <c r="DPQ39" s="343"/>
      <c r="DPR39" s="343"/>
      <c r="DPS39" s="343"/>
      <c r="DPT39" s="343"/>
      <c r="DPU39" s="343"/>
      <c r="DPV39" s="343"/>
      <c r="DPW39" s="343"/>
      <c r="DPX39" s="343"/>
      <c r="DPY39" s="343"/>
      <c r="DPZ39" s="343"/>
      <c r="DQA39" s="343"/>
      <c r="DQB39" s="343"/>
      <c r="DQC39" s="343"/>
      <c r="DQD39" s="343"/>
      <c r="DQE39" s="343"/>
      <c r="DQF39" s="343"/>
      <c r="DQG39" s="343"/>
      <c r="DQH39" s="343"/>
      <c r="DQI39" s="343"/>
      <c r="DQJ39" s="343"/>
      <c r="DQK39" s="343"/>
      <c r="DQL39" s="343"/>
      <c r="DQM39" s="343"/>
      <c r="DQN39" s="343"/>
      <c r="DQO39" s="343"/>
      <c r="DQP39" s="343"/>
      <c r="DQQ39" s="343"/>
      <c r="DQR39" s="343"/>
      <c r="DQS39" s="343"/>
      <c r="DQT39" s="343"/>
      <c r="DQU39" s="343"/>
      <c r="DQV39" s="343"/>
      <c r="DQW39" s="343"/>
      <c r="DQX39" s="343"/>
      <c r="DQY39" s="343"/>
      <c r="DQZ39" s="343"/>
      <c r="DRA39" s="343"/>
      <c r="DRB39" s="343"/>
      <c r="DRC39" s="343"/>
      <c r="DRD39" s="343"/>
      <c r="DRE39" s="343"/>
      <c r="DRF39" s="343"/>
      <c r="DRG39" s="343"/>
      <c r="DRH39" s="343"/>
      <c r="DRI39" s="343"/>
      <c r="DRJ39" s="343"/>
      <c r="DRK39" s="343"/>
      <c r="DRL39" s="343"/>
      <c r="DRM39" s="343"/>
      <c r="DRN39" s="343"/>
      <c r="DRO39" s="343"/>
      <c r="DRP39" s="343"/>
      <c r="DRQ39" s="343"/>
      <c r="DRR39" s="343"/>
      <c r="DRS39" s="343"/>
      <c r="DRT39" s="343"/>
      <c r="DRU39" s="343"/>
      <c r="DRV39" s="343"/>
      <c r="DRW39" s="343"/>
      <c r="DRX39" s="343"/>
      <c r="DRY39" s="343"/>
      <c r="DRZ39" s="343"/>
      <c r="DSA39" s="343"/>
      <c r="DSB39" s="343"/>
      <c r="DSC39" s="343"/>
      <c r="DSD39" s="343"/>
      <c r="DSE39" s="343"/>
      <c r="DSF39" s="343"/>
      <c r="DSG39" s="343"/>
      <c r="DSH39" s="343"/>
      <c r="DSI39" s="343"/>
      <c r="DSJ39" s="343"/>
      <c r="DSK39" s="343"/>
      <c r="DSL39" s="343"/>
      <c r="DSM39" s="343"/>
      <c r="DSN39" s="343"/>
      <c r="DSO39" s="343"/>
      <c r="DSP39" s="343"/>
      <c r="DSQ39" s="343"/>
      <c r="DSR39" s="343"/>
      <c r="DSS39" s="343"/>
      <c r="DST39" s="343"/>
      <c r="DSU39" s="343"/>
      <c r="DSV39" s="343"/>
      <c r="DSW39" s="343"/>
      <c r="DSX39" s="343"/>
      <c r="DSY39" s="343"/>
      <c r="DSZ39" s="343"/>
      <c r="DTA39" s="343"/>
      <c r="DTB39" s="343"/>
      <c r="DTC39" s="343"/>
      <c r="DTD39" s="343"/>
      <c r="DTE39" s="343"/>
      <c r="DTF39" s="343"/>
      <c r="DTG39" s="343"/>
      <c r="DTH39" s="343"/>
      <c r="DTI39" s="343"/>
      <c r="DTJ39" s="343"/>
      <c r="DTK39" s="343"/>
      <c r="DTL39" s="343"/>
      <c r="DTM39" s="343"/>
      <c r="DTN39" s="343"/>
      <c r="DTO39" s="343"/>
      <c r="DTP39" s="343"/>
      <c r="DTQ39" s="343"/>
      <c r="DTR39" s="343"/>
      <c r="DTS39" s="343"/>
      <c r="DTT39" s="343"/>
      <c r="DTU39" s="343"/>
      <c r="DTV39" s="343"/>
      <c r="DTW39" s="343"/>
      <c r="DTX39" s="343"/>
      <c r="DTY39" s="343"/>
      <c r="DTZ39" s="343"/>
      <c r="DUA39" s="343"/>
      <c r="DUB39" s="343"/>
      <c r="DUC39" s="343"/>
      <c r="DUD39" s="343"/>
      <c r="DUE39" s="343"/>
      <c r="DUF39" s="343"/>
      <c r="DUG39" s="343"/>
      <c r="DUH39" s="343"/>
      <c r="DUI39" s="343"/>
      <c r="DUJ39" s="343"/>
      <c r="DUK39" s="343"/>
      <c r="DUL39" s="343"/>
      <c r="DUM39" s="343"/>
      <c r="DUN39" s="343"/>
      <c r="DUO39" s="343"/>
      <c r="DUP39" s="343"/>
      <c r="DUQ39" s="343"/>
      <c r="DUR39" s="343"/>
      <c r="DUS39" s="343"/>
      <c r="DUT39" s="343"/>
      <c r="DUU39" s="343"/>
      <c r="DUV39" s="343"/>
      <c r="DUW39" s="343"/>
      <c r="DUX39" s="343"/>
      <c r="DUY39" s="343"/>
      <c r="DUZ39" s="343"/>
      <c r="DVA39" s="343"/>
      <c r="DVB39" s="343"/>
      <c r="DVC39" s="343"/>
      <c r="DVD39" s="343"/>
      <c r="DVE39" s="343"/>
      <c r="DVF39" s="343"/>
      <c r="DVG39" s="343"/>
      <c r="DVH39" s="343"/>
      <c r="DVI39" s="343"/>
      <c r="DVJ39" s="343"/>
      <c r="DVK39" s="343"/>
      <c r="DVL39" s="343"/>
      <c r="DVM39" s="343"/>
      <c r="DVN39" s="343"/>
      <c r="DVO39" s="343"/>
      <c r="DVP39" s="343"/>
      <c r="DVQ39" s="343"/>
      <c r="DVR39" s="343"/>
      <c r="DVS39" s="343"/>
      <c r="DVT39" s="343"/>
      <c r="DVU39" s="343"/>
      <c r="DVV39" s="343"/>
      <c r="DVW39" s="343"/>
      <c r="DVX39" s="343"/>
      <c r="DVY39" s="343"/>
      <c r="DVZ39" s="343"/>
      <c r="DWA39" s="343"/>
      <c r="DWB39" s="343"/>
      <c r="DWC39" s="343"/>
      <c r="DWD39" s="343"/>
      <c r="DWE39" s="343"/>
      <c r="DWF39" s="343"/>
      <c r="DWG39" s="343"/>
      <c r="DWH39" s="343"/>
      <c r="DWI39" s="343"/>
      <c r="DWJ39" s="343"/>
      <c r="DWK39" s="343"/>
      <c r="DWL39" s="343"/>
      <c r="DWM39" s="343"/>
      <c r="DWN39" s="343"/>
      <c r="DWO39" s="343"/>
      <c r="DWP39" s="343"/>
      <c r="DWQ39" s="343"/>
      <c r="DWR39" s="343"/>
      <c r="DWS39" s="343"/>
      <c r="DWT39" s="343"/>
      <c r="DWU39" s="343"/>
      <c r="DWV39" s="343"/>
      <c r="DWW39" s="343"/>
      <c r="DWX39" s="343"/>
      <c r="DWY39" s="343"/>
      <c r="DWZ39" s="343"/>
      <c r="DXA39" s="343"/>
      <c r="DXB39" s="343"/>
      <c r="DXC39" s="343"/>
      <c r="DXD39" s="343"/>
      <c r="DXE39" s="343"/>
      <c r="DXF39" s="343"/>
      <c r="DXG39" s="343"/>
      <c r="DXH39" s="343"/>
      <c r="DXI39" s="343"/>
      <c r="DXJ39" s="343"/>
      <c r="DXK39" s="343"/>
      <c r="DXL39" s="343"/>
      <c r="DXM39" s="343"/>
      <c r="DXN39" s="343"/>
      <c r="DXO39" s="343"/>
      <c r="DXP39" s="343"/>
      <c r="DXQ39" s="343"/>
      <c r="DXR39" s="343"/>
      <c r="DXS39" s="343"/>
      <c r="DXT39" s="343"/>
      <c r="DXU39" s="343"/>
      <c r="DXV39" s="343"/>
      <c r="DXW39" s="343"/>
      <c r="DXX39" s="343"/>
      <c r="DXY39" s="343"/>
      <c r="DXZ39" s="343"/>
      <c r="DYA39" s="343"/>
      <c r="DYB39" s="343"/>
      <c r="DYC39" s="343"/>
      <c r="DYD39" s="343"/>
      <c r="DYE39" s="343"/>
      <c r="DYF39" s="343"/>
      <c r="DYG39" s="343"/>
      <c r="DYH39" s="343"/>
      <c r="DYI39" s="343"/>
      <c r="DYJ39" s="343"/>
      <c r="DYK39" s="343"/>
      <c r="DYL39" s="343"/>
      <c r="DYM39" s="343"/>
      <c r="DYN39" s="343"/>
      <c r="DYO39" s="343"/>
      <c r="DYP39" s="343"/>
      <c r="DYQ39" s="343"/>
      <c r="DYR39" s="343"/>
      <c r="DYS39" s="343"/>
      <c r="DYT39" s="343"/>
      <c r="DYU39" s="343"/>
      <c r="DYV39" s="343"/>
      <c r="DYW39" s="343"/>
      <c r="DYX39" s="343"/>
      <c r="DYY39" s="343"/>
      <c r="DYZ39" s="343"/>
      <c r="DZA39" s="343"/>
      <c r="DZB39" s="343"/>
      <c r="DZC39" s="343"/>
      <c r="DZD39" s="343"/>
      <c r="DZE39" s="343"/>
      <c r="DZF39" s="343"/>
      <c r="DZG39" s="343"/>
      <c r="DZH39" s="343"/>
      <c r="DZI39" s="343"/>
      <c r="DZJ39" s="343"/>
      <c r="DZK39" s="343"/>
      <c r="DZL39" s="343"/>
      <c r="DZM39" s="343"/>
      <c r="DZN39" s="343"/>
      <c r="DZO39" s="343"/>
      <c r="DZP39" s="343"/>
      <c r="DZQ39" s="343"/>
      <c r="DZR39" s="343"/>
      <c r="DZS39" s="343"/>
      <c r="DZT39" s="343"/>
      <c r="DZU39" s="343"/>
      <c r="DZV39" s="343"/>
      <c r="DZW39" s="343"/>
      <c r="DZX39" s="343"/>
      <c r="DZY39" s="343"/>
      <c r="DZZ39" s="343"/>
      <c r="EAA39" s="343"/>
      <c r="EAB39" s="343"/>
      <c r="EAC39" s="343"/>
      <c r="EAD39" s="343"/>
      <c r="EAE39" s="343"/>
      <c r="EAF39" s="343"/>
      <c r="EAG39" s="343"/>
      <c r="EAH39" s="343"/>
      <c r="EAI39" s="343"/>
      <c r="EAJ39" s="343"/>
      <c r="EAK39" s="343"/>
      <c r="EAL39" s="343"/>
      <c r="EAM39" s="343"/>
      <c r="EAN39" s="343"/>
      <c r="EAO39" s="343"/>
      <c r="EAP39" s="343"/>
      <c r="EAQ39" s="343"/>
      <c r="EAR39" s="343"/>
      <c r="EAS39" s="343"/>
      <c r="EAT39" s="343"/>
      <c r="EAU39" s="343"/>
      <c r="EAV39" s="343"/>
      <c r="EAW39" s="343"/>
      <c r="EAX39" s="343"/>
      <c r="EAY39" s="343"/>
      <c r="EAZ39" s="343"/>
      <c r="EBA39" s="343"/>
      <c r="EBB39" s="343"/>
      <c r="EBC39" s="343"/>
      <c r="EBD39" s="343"/>
      <c r="EBE39" s="343"/>
      <c r="EBF39" s="343"/>
      <c r="EBG39" s="343"/>
      <c r="EBH39" s="343"/>
      <c r="EBI39" s="343"/>
      <c r="EBJ39" s="343"/>
      <c r="EBK39" s="343"/>
      <c r="EBL39" s="343"/>
      <c r="EBM39" s="343"/>
      <c r="EBN39" s="343"/>
      <c r="EBO39" s="343"/>
      <c r="EBP39" s="343"/>
      <c r="EBQ39" s="343"/>
      <c r="EBR39" s="343"/>
      <c r="EBS39" s="343"/>
      <c r="EBT39" s="343"/>
      <c r="EBU39" s="343"/>
      <c r="EBV39" s="343"/>
      <c r="EBW39" s="343"/>
      <c r="EBX39" s="343"/>
      <c r="EBY39" s="343"/>
      <c r="EBZ39" s="343"/>
      <c r="ECA39" s="343"/>
      <c r="ECB39" s="343"/>
      <c r="ECC39" s="343"/>
      <c r="ECD39" s="343"/>
      <c r="ECE39" s="343"/>
      <c r="ECF39" s="343"/>
      <c r="ECG39" s="343"/>
      <c r="ECH39" s="343"/>
      <c r="ECI39" s="343"/>
      <c r="ECJ39" s="343"/>
      <c r="ECK39" s="343"/>
      <c r="ECL39" s="343"/>
      <c r="ECM39" s="343"/>
      <c r="ECN39" s="343"/>
      <c r="ECO39" s="343"/>
      <c r="ECP39" s="343"/>
      <c r="ECQ39" s="343"/>
      <c r="ECR39" s="343"/>
      <c r="ECS39" s="343"/>
      <c r="ECT39" s="343"/>
      <c r="ECU39" s="343"/>
      <c r="ECV39" s="343"/>
      <c r="ECW39" s="343"/>
      <c r="ECX39" s="343"/>
      <c r="ECY39" s="343"/>
      <c r="ECZ39" s="343"/>
      <c r="EDA39" s="343"/>
      <c r="EDB39" s="343"/>
      <c r="EDC39" s="343"/>
      <c r="EDD39" s="343"/>
      <c r="EDE39" s="343"/>
      <c r="EDF39" s="343"/>
      <c r="EDG39" s="343"/>
      <c r="EDH39" s="343"/>
      <c r="EDI39" s="343"/>
      <c r="EDJ39" s="343"/>
      <c r="EDK39" s="343"/>
      <c r="EDL39" s="343"/>
      <c r="EDM39" s="343"/>
      <c r="EDN39" s="343"/>
      <c r="EDO39" s="343"/>
      <c r="EDP39" s="343"/>
      <c r="EDQ39" s="343"/>
      <c r="EDR39" s="343"/>
      <c r="EDS39" s="343"/>
      <c r="EDT39" s="343"/>
      <c r="EDU39" s="343"/>
      <c r="EDV39" s="343"/>
      <c r="EDW39" s="343"/>
      <c r="EDX39" s="343"/>
      <c r="EDY39" s="343"/>
      <c r="EDZ39" s="343"/>
      <c r="EEA39" s="343"/>
      <c r="EEB39" s="343"/>
      <c r="EEC39" s="343"/>
      <c r="EED39" s="343"/>
      <c r="EEE39" s="343"/>
      <c r="EEF39" s="343"/>
      <c r="EEG39" s="343"/>
      <c r="EEH39" s="343"/>
      <c r="EEI39" s="343"/>
      <c r="EEJ39" s="343"/>
      <c r="EEK39" s="343"/>
      <c r="EEL39" s="343"/>
      <c r="EEM39" s="343"/>
      <c r="EEN39" s="343"/>
      <c r="EEO39" s="343"/>
      <c r="EEP39" s="343"/>
      <c r="EEQ39" s="343"/>
      <c r="EER39" s="343"/>
      <c r="EES39" s="343"/>
      <c r="EET39" s="343"/>
      <c r="EEU39" s="343"/>
      <c r="EEV39" s="343"/>
      <c r="EEW39" s="343"/>
      <c r="EEX39" s="343"/>
      <c r="EEY39" s="343"/>
      <c r="EEZ39" s="343"/>
      <c r="EFA39" s="343"/>
      <c r="EFB39" s="343"/>
      <c r="EFC39" s="343"/>
      <c r="EFD39" s="343"/>
      <c r="EFE39" s="343"/>
      <c r="EFF39" s="343"/>
      <c r="EFG39" s="343"/>
      <c r="EFH39" s="343"/>
      <c r="EFI39" s="343"/>
      <c r="EFJ39" s="343"/>
      <c r="EFK39" s="343"/>
      <c r="EFL39" s="343"/>
      <c r="EFM39" s="343"/>
      <c r="EFN39" s="343"/>
      <c r="EFO39" s="343"/>
      <c r="EFP39" s="343"/>
      <c r="EFQ39" s="343"/>
      <c r="EFR39" s="343"/>
      <c r="EFS39" s="343"/>
      <c r="EFT39" s="343"/>
      <c r="EFU39" s="343"/>
      <c r="EFV39" s="343"/>
      <c r="EFW39" s="343"/>
      <c r="EFX39" s="343"/>
      <c r="EFY39" s="343"/>
      <c r="EFZ39" s="343"/>
      <c r="EGA39" s="343"/>
      <c r="EGB39" s="343"/>
      <c r="EGC39" s="343"/>
      <c r="EGD39" s="343"/>
      <c r="EGE39" s="343"/>
      <c r="EGF39" s="343"/>
      <c r="EGG39" s="343"/>
      <c r="EGH39" s="343"/>
      <c r="EGI39" s="343"/>
      <c r="EGJ39" s="343"/>
      <c r="EGK39" s="343"/>
      <c r="EGL39" s="343"/>
      <c r="EGM39" s="343"/>
      <c r="EGN39" s="343"/>
      <c r="EGO39" s="343"/>
      <c r="EGP39" s="343"/>
      <c r="EGQ39" s="343"/>
      <c r="EGR39" s="343"/>
      <c r="EGS39" s="343"/>
      <c r="EGT39" s="343"/>
      <c r="EGU39" s="343"/>
      <c r="EGV39" s="343"/>
      <c r="EGW39" s="343"/>
      <c r="EGX39" s="343"/>
      <c r="EGY39" s="343"/>
      <c r="EGZ39" s="343"/>
      <c r="EHA39" s="343"/>
      <c r="EHB39" s="343"/>
      <c r="EHC39" s="343"/>
      <c r="EHD39" s="343"/>
      <c r="EHE39" s="343"/>
      <c r="EHF39" s="343"/>
      <c r="EHG39" s="343"/>
      <c r="EHH39" s="343"/>
      <c r="EHI39" s="343"/>
      <c r="EHJ39" s="343"/>
      <c r="EHK39" s="343"/>
      <c r="EHL39" s="343"/>
      <c r="EHM39" s="343"/>
      <c r="EHN39" s="343"/>
      <c r="EHO39" s="343"/>
      <c r="EHP39" s="343"/>
      <c r="EHQ39" s="343"/>
      <c r="EHR39" s="343"/>
      <c r="EHS39" s="343"/>
      <c r="EHT39" s="343"/>
      <c r="EHU39" s="343"/>
      <c r="EHV39" s="343"/>
      <c r="EHW39" s="343"/>
      <c r="EHX39" s="343"/>
      <c r="EHY39" s="343"/>
      <c r="EHZ39" s="343"/>
      <c r="EIA39" s="343"/>
      <c r="EIB39" s="343"/>
      <c r="EIC39" s="343"/>
      <c r="EID39" s="343"/>
      <c r="EIE39" s="343"/>
      <c r="EIF39" s="343"/>
      <c r="EIG39" s="343"/>
      <c r="EIH39" s="343"/>
      <c r="EII39" s="343"/>
      <c r="EIJ39" s="343"/>
      <c r="EIK39" s="343"/>
      <c r="EIL39" s="343"/>
      <c r="EIM39" s="343"/>
      <c r="EIN39" s="343"/>
      <c r="EIO39" s="343"/>
      <c r="EIP39" s="343"/>
      <c r="EIQ39" s="343"/>
      <c r="EIR39" s="343"/>
      <c r="EIS39" s="343"/>
      <c r="EIT39" s="343"/>
      <c r="EIU39" s="343"/>
      <c r="EIV39" s="343"/>
      <c r="EIW39" s="343"/>
      <c r="EIX39" s="343"/>
      <c r="EIY39" s="343"/>
      <c r="EIZ39" s="343"/>
      <c r="EJA39" s="343"/>
      <c r="EJB39" s="343"/>
      <c r="EJC39" s="343"/>
      <c r="EJD39" s="343"/>
      <c r="EJE39" s="343"/>
      <c r="EJF39" s="343"/>
      <c r="EJG39" s="343"/>
      <c r="EJH39" s="343"/>
      <c r="EJI39" s="343"/>
      <c r="EJJ39" s="343"/>
      <c r="EJK39" s="343"/>
      <c r="EJL39" s="343"/>
      <c r="EJM39" s="343"/>
      <c r="EJN39" s="343"/>
      <c r="EJO39" s="343"/>
      <c r="EJP39" s="343"/>
      <c r="EJQ39" s="343"/>
      <c r="EJR39" s="343"/>
      <c r="EJS39" s="343"/>
      <c r="EJT39" s="343"/>
      <c r="EJU39" s="343"/>
      <c r="EJV39" s="343"/>
      <c r="EJW39" s="343"/>
      <c r="EJX39" s="343"/>
      <c r="EJY39" s="343"/>
      <c r="EJZ39" s="343"/>
      <c r="EKA39" s="343"/>
      <c r="EKB39" s="343"/>
      <c r="EKC39" s="343"/>
      <c r="EKD39" s="343"/>
      <c r="EKE39" s="343"/>
      <c r="EKF39" s="343"/>
      <c r="EKG39" s="343"/>
      <c r="EKH39" s="343"/>
      <c r="EKI39" s="343"/>
      <c r="EKJ39" s="343"/>
      <c r="EKK39" s="343"/>
      <c r="EKL39" s="343"/>
      <c r="EKM39" s="343"/>
      <c r="EKN39" s="343"/>
      <c r="EKO39" s="343"/>
      <c r="EKP39" s="343"/>
      <c r="EKQ39" s="343"/>
      <c r="EKR39" s="343"/>
      <c r="EKS39" s="343"/>
      <c r="EKT39" s="343"/>
      <c r="EKU39" s="343"/>
      <c r="EKV39" s="343"/>
      <c r="EKW39" s="343"/>
      <c r="EKX39" s="343"/>
      <c r="EKY39" s="343"/>
      <c r="EKZ39" s="343"/>
      <c r="ELA39" s="343"/>
      <c r="ELB39" s="343"/>
      <c r="ELC39" s="343"/>
      <c r="ELD39" s="343"/>
      <c r="ELE39" s="343"/>
      <c r="ELF39" s="343"/>
      <c r="ELG39" s="343"/>
      <c r="ELH39" s="343"/>
      <c r="ELI39" s="343"/>
      <c r="ELJ39" s="343"/>
      <c r="ELK39" s="343"/>
      <c r="ELL39" s="343"/>
      <c r="ELM39" s="343"/>
      <c r="ELN39" s="343"/>
      <c r="ELO39" s="343"/>
      <c r="ELP39" s="343"/>
      <c r="ELQ39" s="343"/>
      <c r="ELR39" s="343"/>
      <c r="ELS39" s="343"/>
      <c r="ELT39" s="343"/>
      <c r="ELU39" s="343"/>
      <c r="ELV39" s="343"/>
      <c r="ELW39" s="343"/>
      <c r="ELX39" s="343"/>
      <c r="ELY39" s="343"/>
      <c r="ELZ39" s="343"/>
      <c r="EMA39" s="343"/>
      <c r="EMB39" s="343"/>
      <c r="EMC39" s="343"/>
      <c r="EMD39" s="343"/>
      <c r="EME39" s="343"/>
      <c r="EMF39" s="343"/>
      <c r="EMG39" s="343"/>
      <c r="EMH39" s="343"/>
      <c r="EMI39" s="343"/>
      <c r="EMJ39" s="343"/>
      <c r="EMK39" s="343"/>
      <c r="EML39" s="343"/>
      <c r="EMM39" s="343"/>
      <c r="EMN39" s="343"/>
      <c r="EMO39" s="343"/>
      <c r="EMP39" s="343"/>
      <c r="EMQ39" s="343"/>
      <c r="EMR39" s="343"/>
      <c r="EMS39" s="343"/>
      <c r="EMT39" s="343"/>
      <c r="EMU39" s="343"/>
      <c r="EMV39" s="343"/>
      <c r="EMW39" s="343"/>
      <c r="EMX39" s="343"/>
      <c r="EMY39" s="343"/>
      <c r="EMZ39" s="343"/>
      <c r="ENA39" s="343"/>
      <c r="ENB39" s="343"/>
      <c r="ENC39" s="343"/>
      <c r="END39" s="343"/>
      <c r="ENE39" s="343"/>
      <c r="ENF39" s="343"/>
      <c r="ENG39" s="343"/>
      <c r="ENH39" s="343"/>
      <c r="ENI39" s="343"/>
      <c r="ENJ39" s="343"/>
      <c r="ENK39" s="343"/>
      <c r="ENL39" s="343"/>
      <c r="ENM39" s="343"/>
      <c r="ENN39" s="343"/>
      <c r="ENO39" s="343"/>
      <c r="ENP39" s="343"/>
      <c r="ENQ39" s="343"/>
      <c r="ENR39" s="343"/>
      <c r="ENS39" s="343"/>
      <c r="ENT39" s="343"/>
      <c r="ENU39" s="343"/>
      <c r="ENV39" s="343"/>
      <c r="ENW39" s="343"/>
      <c r="ENX39" s="343"/>
      <c r="ENY39" s="343"/>
      <c r="ENZ39" s="343"/>
      <c r="EOA39" s="343"/>
      <c r="EOB39" s="343"/>
      <c r="EOC39" s="343"/>
      <c r="EOD39" s="343"/>
      <c r="EOE39" s="343"/>
      <c r="EOF39" s="343"/>
      <c r="EOG39" s="343"/>
      <c r="EOH39" s="343"/>
      <c r="EOI39" s="343"/>
      <c r="EOJ39" s="343"/>
      <c r="EOK39" s="343"/>
      <c r="EOL39" s="343"/>
      <c r="EOM39" s="343"/>
      <c r="EON39" s="343"/>
      <c r="EOO39" s="343"/>
      <c r="EOP39" s="343"/>
      <c r="EOQ39" s="343"/>
      <c r="EOR39" s="343"/>
      <c r="EOS39" s="343"/>
      <c r="EOT39" s="343"/>
      <c r="EOU39" s="343"/>
      <c r="EOV39" s="343"/>
      <c r="EOW39" s="343"/>
      <c r="EOX39" s="343"/>
      <c r="EOY39" s="343"/>
      <c r="EOZ39" s="343"/>
      <c r="EPA39" s="343"/>
      <c r="EPB39" s="343"/>
      <c r="EPC39" s="343"/>
      <c r="EPD39" s="343"/>
      <c r="EPE39" s="343"/>
      <c r="EPF39" s="343"/>
      <c r="EPG39" s="343"/>
      <c r="EPH39" s="343"/>
      <c r="EPI39" s="343"/>
      <c r="EPJ39" s="343"/>
      <c r="EPK39" s="343"/>
      <c r="EPL39" s="343"/>
      <c r="EPM39" s="343"/>
      <c r="EPN39" s="343"/>
      <c r="EPO39" s="343"/>
      <c r="EPP39" s="343"/>
      <c r="EPQ39" s="343"/>
      <c r="EPR39" s="343"/>
      <c r="EPS39" s="343"/>
      <c r="EPT39" s="343"/>
      <c r="EPU39" s="343"/>
      <c r="EPV39" s="343"/>
      <c r="EPW39" s="343"/>
      <c r="EPX39" s="343"/>
      <c r="EPY39" s="343"/>
      <c r="EPZ39" s="343"/>
      <c r="EQA39" s="343"/>
      <c r="EQB39" s="343"/>
      <c r="EQC39" s="343"/>
      <c r="EQD39" s="343"/>
      <c r="EQE39" s="343"/>
      <c r="EQF39" s="343"/>
      <c r="EQG39" s="343"/>
      <c r="EQH39" s="343"/>
      <c r="EQI39" s="343"/>
      <c r="EQJ39" s="343"/>
      <c r="EQK39" s="343"/>
      <c r="EQL39" s="343"/>
      <c r="EQM39" s="343"/>
      <c r="EQN39" s="343"/>
      <c r="EQO39" s="343"/>
      <c r="EQP39" s="343"/>
      <c r="EQQ39" s="343"/>
      <c r="EQR39" s="343"/>
      <c r="EQS39" s="343"/>
      <c r="EQT39" s="343"/>
      <c r="EQU39" s="343"/>
      <c r="EQV39" s="343"/>
      <c r="EQW39" s="343"/>
      <c r="EQX39" s="343"/>
      <c r="EQY39" s="343"/>
      <c r="EQZ39" s="343"/>
      <c r="ERA39" s="343"/>
      <c r="ERB39" s="343"/>
      <c r="ERC39" s="343"/>
      <c r="ERD39" s="343"/>
      <c r="ERE39" s="343"/>
      <c r="ERF39" s="343"/>
      <c r="ERG39" s="343"/>
      <c r="ERH39" s="343"/>
      <c r="ERI39" s="343"/>
      <c r="ERJ39" s="343"/>
      <c r="ERK39" s="343"/>
      <c r="ERL39" s="343"/>
      <c r="ERM39" s="343"/>
      <c r="ERN39" s="343"/>
      <c r="ERO39" s="343"/>
      <c r="ERP39" s="343"/>
      <c r="ERQ39" s="343"/>
      <c r="ERR39" s="343"/>
      <c r="ERS39" s="343"/>
      <c r="ERT39" s="343"/>
      <c r="ERU39" s="343"/>
      <c r="ERV39" s="343"/>
      <c r="ERW39" s="343"/>
      <c r="ERX39" s="343"/>
      <c r="ERY39" s="343"/>
      <c r="ERZ39" s="343"/>
      <c r="ESA39" s="343"/>
      <c r="ESB39" s="343"/>
      <c r="ESC39" s="343"/>
      <c r="ESD39" s="343"/>
      <c r="ESE39" s="343"/>
      <c r="ESF39" s="343"/>
      <c r="ESG39" s="343"/>
      <c r="ESH39" s="343"/>
      <c r="ESI39" s="343"/>
      <c r="ESJ39" s="343"/>
      <c r="ESK39" s="343"/>
      <c r="ESL39" s="343"/>
      <c r="ESM39" s="343"/>
      <c r="ESN39" s="343"/>
      <c r="ESO39" s="343"/>
      <c r="ESP39" s="343"/>
      <c r="ESQ39" s="343"/>
      <c r="ESR39" s="343"/>
      <c r="ESS39" s="343"/>
      <c r="EST39" s="343"/>
      <c r="ESU39" s="343"/>
      <c r="ESV39" s="343"/>
      <c r="ESW39" s="343"/>
      <c r="ESX39" s="343"/>
      <c r="ESY39" s="343"/>
      <c r="ESZ39" s="343"/>
      <c r="ETA39" s="343"/>
      <c r="ETB39" s="343"/>
      <c r="ETC39" s="343"/>
      <c r="ETD39" s="343"/>
      <c r="ETE39" s="343"/>
      <c r="ETF39" s="343"/>
      <c r="ETG39" s="343"/>
      <c r="ETH39" s="343"/>
      <c r="ETI39" s="343"/>
      <c r="ETJ39" s="343"/>
      <c r="ETK39" s="343"/>
      <c r="ETL39" s="343"/>
      <c r="ETM39" s="343"/>
      <c r="ETN39" s="343"/>
      <c r="ETO39" s="343"/>
      <c r="ETP39" s="343"/>
      <c r="ETQ39" s="343"/>
      <c r="ETR39" s="343"/>
      <c r="ETS39" s="343"/>
      <c r="ETT39" s="343"/>
      <c r="ETU39" s="343"/>
      <c r="ETV39" s="343"/>
      <c r="ETW39" s="343"/>
      <c r="ETX39" s="343"/>
      <c r="ETY39" s="343"/>
      <c r="ETZ39" s="343"/>
      <c r="EUA39" s="343"/>
      <c r="EUB39" s="343"/>
      <c r="EUC39" s="343"/>
      <c r="EUD39" s="343"/>
      <c r="EUE39" s="343"/>
      <c r="EUF39" s="343"/>
      <c r="EUG39" s="343"/>
      <c r="EUH39" s="343"/>
      <c r="EUI39" s="343"/>
      <c r="EUJ39" s="343"/>
      <c r="EUK39" s="343"/>
      <c r="EUL39" s="343"/>
      <c r="EUM39" s="343"/>
      <c r="EUN39" s="343"/>
      <c r="EUO39" s="343"/>
      <c r="EUP39" s="343"/>
      <c r="EUQ39" s="343"/>
      <c r="EUR39" s="343"/>
      <c r="EUS39" s="343"/>
      <c r="EUT39" s="343"/>
      <c r="EUU39" s="343"/>
      <c r="EUV39" s="343"/>
      <c r="EUW39" s="343"/>
      <c r="EUX39" s="343"/>
      <c r="EUY39" s="343"/>
      <c r="EUZ39" s="343"/>
      <c r="EVA39" s="343"/>
      <c r="EVB39" s="343"/>
      <c r="EVC39" s="343"/>
      <c r="EVD39" s="343"/>
      <c r="EVE39" s="343"/>
      <c r="EVF39" s="343"/>
      <c r="EVG39" s="343"/>
      <c r="EVH39" s="343"/>
      <c r="EVI39" s="343"/>
      <c r="EVJ39" s="343"/>
      <c r="EVK39" s="343"/>
      <c r="EVL39" s="343"/>
      <c r="EVM39" s="343"/>
      <c r="EVN39" s="343"/>
      <c r="EVO39" s="343"/>
      <c r="EVP39" s="343"/>
      <c r="EVQ39" s="343"/>
      <c r="EVR39" s="343"/>
      <c r="EVS39" s="343"/>
      <c r="EVT39" s="343"/>
      <c r="EVU39" s="343"/>
      <c r="EVV39" s="343"/>
      <c r="EVW39" s="343"/>
      <c r="EVX39" s="343"/>
      <c r="EVY39" s="343"/>
      <c r="EVZ39" s="343"/>
      <c r="EWA39" s="343"/>
      <c r="EWB39" s="343"/>
      <c r="EWC39" s="343"/>
      <c r="EWD39" s="343"/>
      <c r="EWE39" s="343"/>
      <c r="EWF39" s="343"/>
      <c r="EWG39" s="343"/>
      <c r="EWH39" s="343"/>
      <c r="EWI39" s="343"/>
      <c r="EWJ39" s="343"/>
      <c r="EWK39" s="343"/>
      <c r="EWL39" s="343"/>
      <c r="EWM39" s="343"/>
      <c r="EWN39" s="343"/>
      <c r="EWO39" s="343"/>
      <c r="EWP39" s="343"/>
      <c r="EWQ39" s="343"/>
      <c r="EWR39" s="343"/>
      <c r="EWS39" s="343"/>
      <c r="EWT39" s="343"/>
      <c r="EWU39" s="343"/>
      <c r="EWV39" s="343"/>
      <c r="EWW39" s="343"/>
      <c r="EWX39" s="343"/>
      <c r="EWY39" s="343"/>
      <c r="EWZ39" s="343"/>
      <c r="EXA39" s="343"/>
      <c r="EXB39" s="343"/>
      <c r="EXC39" s="343"/>
      <c r="EXD39" s="343"/>
      <c r="EXE39" s="343"/>
      <c r="EXF39" s="343"/>
      <c r="EXG39" s="343"/>
      <c r="EXH39" s="343"/>
      <c r="EXI39" s="343"/>
      <c r="EXJ39" s="343"/>
      <c r="EXK39" s="343"/>
      <c r="EXL39" s="343"/>
      <c r="EXM39" s="343"/>
      <c r="EXN39" s="343"/>
      <c r="EXO39" s="343"/>
      <c r="EXP39" s="343"/>
      <c r="EXQ39" s="343"/>
      <c r="EXR39" s="343"/>
      <c r="EXS39" s="343"/>
      <c r="EXT39" s="343"/>
      <c r="EXU39" s="343"/>
      <c r="EXV39" s="343"/>
      <c r="EXW39" s="343"/>
      <c r="EXX39" s="343"/>
      <c r="EXY39" s="343"/>
      <c r="EXZ39" s="343"/>
      <c r="EYA39" s="343"/>
      <c r="EYB39" s="343"/>
      <c r="EYC39" s="343"/>
      <c r="EYD39" s="343"/>
      <c r="EYE39" s="343"/>
      <c r="EYF39" s="343"/>
      <c r="EYG39" s="343"/>
      <c r="EYH39" s="343"/>
      <c r="EYI39" s="343"/>
      <c r="EYJ39" s="343"/>
      <c r="EYK39" s="343"/>
      <c r="EYL39" s="343"/>
      <c r="EYM39" s="343"/>
      <c r="EYN39" s="343"/>
      <c r="EYO39" s="343"/>
      <c r="EYP39" s="343"/>
      <c r="EYQ39" s="343"/>
      <c r="EYR39" s="343"/>
      <c r="EYS39" s="343"/>
      <c r="EYT39" s="343"/>
      <c r="EYU39" s="343"/>
      <c r="EYV39" s="343"/>
      <c r="EYW39" s="343"/>
      <c r="EYX39" s="343"/>
      <c r="EYY39" s="343"/>
      <c r="EYZ39" s="343"/>
      <c r="EZA39" s="343"/>
      <c r="EZB39" s="343"/>
      <c r="EZC39" s="343"/>
      <c r="EZD39" s="343"/>
      <c r="EZE39" s="343"/>
      <c r="EZF39" s="343"/>
      <c r="EZG39" s="343"/>
      <c r="EZH39" s="343"/>
      <c r="EZI39" s="343"/>
      <c r="EZJ39" s="343"/>
      <c r="EZK39" s="343"/>
      <c r="EZL39" s="343"/>
      <c r="EZM39" s="343"/>
      <c r="EZN39" s="343"/>
      <c r="EZO39" s="343"/>
      <c r="EZP39" s="343"/>
      <c r="EZQ39" s="343"/>
      <c r="EZR39" s="343"/>
      <c r="EZS39" s="343"/>
      <c r="EZT39" s="343"/>
      <c r="EZU39" s="343"/>
      <c r="EZV39" s="343"/>
      <c r="EZW39" s="343"/>
      <c r="EZX39" s="343"/>
      <c r="EZY39" s="343"/>
      <c r="EZZ39" s="343"/>
      <c r="FAA39" s="343"/>
      <c r="FAB39" s="343"/>
      <c r="FAC39" s="343"/>
      <c r="FAD39" s="343"/>
      <c r="FAE39" s="343"/>
      <c r="FAF39" s="343"/>
      <c r="FAG39" s="343"/>
      <c r="FAH39" s="343"/>
      <c r="FAI39" s="343"/>
      <c r="FAJ39" s="343"/>
      <c r="FAK39" s="343"/>
      <c r="FAL39" s="343"/>
      <c r="FAM39" s="343"/>
      <c r="FAN39" s="343"/>
      <c r="FAO39" s="343"/>
      <c r="FAP39" s="343"/>
      <c r="FAQ39" s="343"/>
      <c r="FAR39" s="343"/>
      <c r="FAS39" s="343"/>
      <c r="FAT39" s="343"/>
      <c r="FAU39" s="343"/>
      <c r="FAV39" s="343"/>
      <c r="FAW39" s="343"/>
      <c r="FAX39" s="343"/>
      <c r="FAY39" s="343"/>
      <c r="FAZ39" s="343"/>
      <c r="FBA39" s="343"/>
      <c r="FBB39" s="343"/>
      <c r="FBC39" s="343"/>
      <c r="FBD39" s="343"/>
      <c r="FBE39" s="343"/>
      <c r="FBF39" s="343"/>
      <c r="FBG39" s="343"/>
      <c r="FBH39" s="343"/>
      <c r="FBI39" s="343"/>
      <c r="FBJ39" s="343"/>
      <c r="FBK39" s="343"/>
      <c r="FBL39" s="343"/>
      <c r="FBM39" s="343"/>
      <c r="FBN39" s="343"/>
      <c r="FBO39" s="343"/>
      <c r="FBP39" s="343"/>
      <c r="FBQ39" s="343"/>
      <c r="FBR39" s="343"/>
      <c r="FBS39" s="343"/>
      <c r="FBT39" s="343"/>
      <c r="FBU39" s="343"/>
      <c r="FBV39" s="343"/>
      <c r="FBW39" s="343"/>
      <c r="FBX39" s="343"/>
      <c r="FBY39" s="343"/>
      <c r="FBZ39" s="343"/>
      <c r="FCA39" s="343"/>
      <c r="FCB39" s="343"/>
      <c r="FCC39" s="343"/>
      <c r="FCD39" s="343"/>
      <c r="FCE39" s="343"/>
      <c r="FCF39" s="343"/>
      <c r="FCG39" s="343"/>
      <c r="FCH39" s="343"/>
      <c r="FCI39" s="343"/>
      <c r="FCJ39" s="343"/>
      <c r="FCK39" s="343"/>
      <c r="FCL39" s="343"/>
      <c r="FCM39" s="343"/>
      <c r="FCN39" s="343"/>
      <c r="FCO39" s="343"/>
      <c r="FCP39" s="343"/>
      <c r="FCQ39" s="343"/>
      <c r="FCR39" s="343"/>
      <c r="FCS39" s="343"/>
      <c r="FCT39" s="343"/>
      <c r="FCU39" s="343"/>
      <c r="FCV39" s="343"/>
      <c r="FCW39" s="343"/>
      <c r="FCX39" s="343"/>
      <c r="FCY39" s="343"/>
      <c r="FCZ39" s="343"/>
      <c r="FDA39" s="343"/>
      <c r="FDB39" s="343"/>
      <c r="FDC39" s="343"/>
      <c r="FDD39" s="343"/>
      <c r="FDE39" s="343"/>
      <c r="FDF39" s="343"/>
      <c r="FDG39" s="343"/>
      <c r="FDH39" s="343"/>
      <c r="FDI39" s="343"/>
      <c r="FDJ39" s="343"/>
      <c r="FDK39" s="343"/>
      <c r="FDL39" s="343"/>
      <c r="FDM39" s="343"/>
      <c r="FDN39" s="343"/>
      <c r="FDO39" s="343"/>
      <c r="FDP39" s="343"/>
      <c r="FDQ39" s="343"/>
      <c r="FDR39" s="343"/>
      <c r="FDS39" s="343"/>
      <c r="FDT39" s="343"/>
      <c r="FDU39" s="343"/>
      <c r="FDV39" s="343"/>
      <c r="FDW39" s="343"/>
      <c r="FDX39" s="343"/>
      <c r="FDY39" s="343"/>
      <c r="FDZ39" s="343"/>
      <c r="FEA39" s="343"/>
      <c r="FEB39" s="343"/>
      <c r="FEC39" s="343"/>
      <c r="FED39" s="343"/>
      <c r="FEE39" s="343"/>
      <c r="FEF39" s="343"/>
      <c r="FEG39" s="343"/>
      <c r="FEH39" s="343"/>
      <c r="FEI39" s="343"/>
      <c r="FEJ39" s="343"/>
      <c r="FEK39" s="343"/>
      <c r="FEL39" s="343"/>
      <c r="FEM39" s="343"/>
      <c r="FEN39" s="343"/>
      <c r="FEO39" s="343"/>
      <c r="FEP39" s="343"/>
      <c r="FEQ39" s="343"/>
      <c r="FER39" s="343"/>
      <c r="FES39" s="343"/>
      <c r="FET39" s="343"/>
      <c r="FEU39" s="343"/>
      <c r="FEV39" s="343"/>
      <c r="FEW39" s="343"/>
      <c r="FEX39" s="343"/>
      <c r="FEY39" s="343"/>
      <c r="FEZ39" s="343"/>
      <c r="FFA39" s="343"/>
      <c r="FFB39" s="343"/>
      <c r="FFC39" s="343"/>
      <c r="FFD39" s="343"/>
      <c r="FFE39" s="343"/>
      <c r="FFF39" s="343"/>
      <c r="FFG39" s="343"/>
      <c r="FFH39" s="343"/>
      <c r="FFI39" s="343"/>
      <c r="FFJ39" s="343"/>
      <c r="FFK39" s="343"/>
      <c r="FFL39" s="343"/>
      <c r="FFM39" s="343"/>
      <c r="FFN39" s="343"/>
      <c r="FFO39" s="343"/>
      <c r="FFP39" s="343"/>
      <c r="FFQ39" s="343"/>
      <c r="FFR39" s="343"/>
      <c r="FFS39" s="343"/>
      <c r="FFT39" s="343"/>
      <c r="FFU39" s="343"/>
      <c r="FFV39" s="343"/>
      <c r="FFW39" s="343"/>
      <c r="FFX39" s="343"/>
      <c r="FFY39" s="343"/>
      <c r="FFZ39" s="343"/>
      <c r="FGA39" s="343"/>
      <c r="FGB39" s="343"/>
      <c r="FGC39" s="343"/>
      <c r="FGD39" s="343"/>
      <c r="FGE39" s="343"/>
      <c r="FGF39" s="343"/>
      <c r="FGG39" s="343"/>
      <c r="FGH39" s="343"/>
      <c r="FGI39" s="343"/>
      <c r="FGJ39" s="343"/>
      <c r="FGK39" s="343"/>
      <c r="FGL39" s="343"/>
      <c r="FGM39" s="343"/>
      <c r="FGN39" s="343"/>
      <c r="FGO39" s="343"/>
      <c r="FGP39" s="343"/>
      <c r="FGQ39" s="343"/>
      <c r="FGR39" s="343"/>
      <c r="FGS39" s="343"/>
      <c r="FGT39" s="343"/>
      <c r="FGU39" s="343"/>
      <c r="FGV39" s="343"/>
      <c r="FGW39" s="343"/>
      <c r="FGX39" s="343"/>
      <c r="FGY39" s="343"/>
      <c r="FGZ39" s="343"/>
      <c r="FHA39" s="343"/>
      <c r="FHB39" s="343"/>
      <c r="FHC39" s="343"/>
      <c r="FHD39" s="343"/>
      <c r="FHE39" s="343"/>
      <c r="FHF39" s="343"/>
      <c r="FHG39" s="343"/>
      <c r="FHH39" s="343"/>
      <c r="FHI39" s="343"/>
      <c r="FHJ39" s="343"/>
      <c r="FHK39" s="343"/>
      <c r="FHL39" s="343"/>
      <c r="FHM39" s="343"/>
      <c r="FHN39" s="343"/>
      <c r="FHO39" s="343"/>
      <c r="FHP39" s="343"/>
      <c r="FHQ39" s="343"/>
      <c r="FHR39" s="343"/>
      <c r="FHS39" s="343"/>
      <c r="FHT39" s="343"/>
      <c r="FHU39" s="343"/>
      <c r="FHV39" s="343"/>
      <c r="FHW39" s="343"/>
      <c r="FHX39" s="343"/>
      <c r="FHY39" s="343"/>
      <c r="FHZ39" s="343"/>
      <c r="FIA39" s="343"/>
      <c r="FIB39" s="343"/>
      <c r="FIC39" s="343"/>
      <c r="FID39" s="343"/>
      <c r="FIE39" s="343"/>
      <c r="FIF39" s="343"/>
      <c r="FIG39" s="343"/>
      <c r="FIH39" s="343"/>
      <c r="FII39" s="343"/>
      <c r="FIJ39" s="343"/>
      <c r="FIK39" s="343"/>
      <c r="FIL39" s="343"/>
      <c r="FIM39" s="343"/>
      <c r="FIN39" s="343"/>
      <c r="FIO39" s="343"/>
      <c r="FIP39" s="343"/>
      <c r="FIQ39" s="343"/>
      <c r="FIR39" s="343"/>
      <c r="FIS39" s="343"/>
      <c r="FIT39" s="343"/>
      <c r="FIU39" s="343"/>
      <c r="FIV39" s="343"/>
      <c r="FIW39" s="343"/>
      <c r="FIX39" s="343"/>
      <c r="FIY39" s="343"/>
      <c r="FIZ39" s="343"/>
      <c r="FJA39" s="343"/>
      <c r="FJB39" s="343"/>
      <c r="FJC39" s="343"/>
      <c r="FJD39" s="343"/>
      <c r="FJE39" s="343"/>
      <c r="FJF39" s="343"/>
      <c r="FJG39" s="343"/>
      <c r="FJH39" s="343"/>
      <c r="FJI39" s="343"/>
      <c r="FJJ39" s="343"/>
      <c r="FJK39" s="343"/>
      <c r="FJL39" s="343"/>
      <c r="FJM39" s="343"/>
      <c r="FJN39" s="343"/>
      <c r="FJO39" s="343"/>
      <c r="FJP39" s="343"/>
      <c r="FJQ39" s="343"/>
      <c r="FJR39" s="343"/>
      <c r="FJS39" s="343"/>
      <c r="FJT39" s="343"/>
      <c r="FJU39" s="343"/>
      <c r="FJV39" s="343"/>
      <c r="FJW39" s="343"/>
      <c r="FJX39" s="343"/>
      <c r="FJY39" s="343"/>
      <c r="FJZ39" s="343"/>
      <c r="FKA39" s="343"/>
      <c r="FKB39" s="343"/>
      <c r="FKC39" s="343"/>
      <c r="FKD39" s="343"/>
      <c r="FKE39" s="343"/>
      <c r="FKF39" s="343"/>
      <c r="FKG39" s="343"/>
      <c r="FKH39" s="343"/>
      <c r="FKI39" s="343"/>
      <c r="FKJ39" s="343"/>
      <c r="FKK39" s="343"/>
      <c r="FKL39" s="343"/>
      <c r="FKM39" s="343"/>
      <c r="FKN39" s="343"/>
      <c r="FKO39" s="343"/>
      <c r="FKP39" s="343"/>
      <c r="FKQ39" s="343"/>
      <c r="FKR39" s="343"/>
      <c r="FKS39" s="343"/>
      <c r="FKT39" s="343"/>
      <c r="FKU39" s="343"/>
      <c r="FKV39" s="343"/>
      <c r="FKW39" s="343"/>
      <c r="FKX39" s="343"/>
      <c r="FKY39" s="343"/>
      <c r="FKZ39" s="343"/>
      <c r="FLA39" s="343"/>
      <c r="FLB39" s="343"/>
      <c r="FLC39" s="343"/>
      <c r="FLD39" s="343"/>
      <c r="FLE39" s="343"/>
      <c r="FLF39" s="343"/>
      <c r="FLG39" s="343"/>
      <c r="FLH39" s="343"/>
      <c r="FLI39" s="343"/>
      <c r="FLJ39" s="343"/>
      <c r="FLK39" s="343"/>
      <c r="FLL39" s="343"/>
      <c r="FLM39" s="343"/>
      <c r="FLN39" s="343"/>
      <c r="FLO39" s="343"/>
      <c r="FLP39" s="343"/>
      <c r="FLQ39" s="343"/>
      <c r="FLR39" s="343"/>
      <c r="FLS39" s="343"/>
      <c r="FLT39" s="343"/>
      <c r="FLU39" s="343"/>
      <c r="FLV39" s="343"/>
      <c r="FLW39" s="343"/>
      <c r="FLX39" s="343"/>
      <c r="FLY39" s="343"/>
      <c r="FLZ39" s="343"/>
      <c r="FMA39" s="343"/>
      <c r="FMB39" s="343"/>
      <c r="FMC39" s="343"/>
      <c r="FMD39" s="343"/>
      <c r="FME39" s="343"/>
      <c r="FMF39" s="343"/>
      <c r="FMG39" s="343"/>
      <c r="FMH39" s="343"/>
      <c r="FMI39" s="343"/>
      <c r="FMJ39" s="343"/>
      <c r="FMK39" s="343"/>
      <c r="FML39" s="343"/>
      <c r="FMM39" s="343"/>
      <c r="FMN39" s="343"/>
      <c r="FMO39" s="343"/>
      <c r="FMP39" s="343"/>
      <c r="FMQ39" s="343"/>
      <c r="FMR39" s="343"/>
      <c r="FMS39" s="343"/>
      <c r="FMT39" s="343"/>
      <c r="FMU39" s="343"/>
      <c r="FMV39" s="343"/>
      <c r="FMW39" s="343"/>
      <c r="FMX39" s="343"/>
      <c r="FMY39" s="343"/>
      <c r="FMZ39" s="343"/>
      <c r="FNA39" s="343"/>
      <c r="FNB39" s="343"/>
      <c r="FNC39" s="343"/>
      <c r="FND39" s="343"/>
      <c r="FNE39" s="343"/>
      <c r="FNF39" s="343"/>
      <c r="FNG39" s="343"/>
      <c r="FNH39" s="343"/>
      <c r="FNI39" s="343"/>
      <c r="FNJ39" s="343"/>
      <c r="FNK39" s="343"/>
      <c r="FNL39" s="343"/>
      <c r="FNM39" s="343"/>
      <c r="FNN39" s="343"/>
      <c r="FNO39" s="343"/>
      <c r="FNP39" s="343"/>
      <c r="FNQ39" s="343"/>
      <c r="FNR39" s="343"/>
      <c r="FNS39" s="343"/>
      <c r="FNT39" s="343"/>
      <c r="FNU39" s="343"/>
      <c r="FNV39" s="343"/>
      <c r="FNW39" s="343"/>
      <c r="FNX39" s="343"/>
      <c r="FNY39" s="343"/>
      <c r="FNZ39" s="343"/>
      <c r="FOA39" s="343"/>
      <c r="FOB39" s="343"/>
      <c r="FOC39" s="343"/>
      <c r="FOD39" s="343"/>
      <c r="FOE39" s="343"/>
      <c r="FOF39" s="343"/>
      <c r="FOG39" s="343"/>
      <c r="FOH39" s="343"/>
      <c r="FOI39" s="343"/>
      <c r="FOJ39" s="343"/>
      <c r="FOK39" s="343"/>
      <c r="FOL39" s="343"/>
      <c r="FOM39" s="343"/>
      <c r="FON39" s="343"/>
      <c r="FOO39" s="343"/>
      <c r="FOP39" s="343"/>
      <c r="FOQ39" s="343"/>
      <c r="FOR39" s="343"/>
      <c r="FOS39" s="343"/>
      <c r="FOT39" s="343"/>
      <c r="FOU39" s="343"/>
      <c r="FOV39" s="343"/>
      <c r="FOW39" s="343"/>
      <c r="FOX39" s="343"/>
      <c r="FOY39" s="343"/>
      <c r="FOZ39" s="343"/>
      <c r="FPA39" s="343"/>
      <c r="FPB39" s="343"/>
      <c r="FPC39" s="343"/>
      <c r="FPD39" s="343"/>
      <c r="FPE39" s="343"/>
      <c r="FPF39" s="343"/>
      <c r="FPG39" s="343"/>
      <c r="FPH39" s="343"/>
      <c r="FPI39" s="343"/>
      <c r="FPJ39" s="343"/>
      <c r="FPK39" s="343"/>
      <c r="FPL39" s="343"/>
      <c r="FPM39" s="343"/>
      <c r="FPN39" s="343"/>
      <c r="FPO39" s="343"/>
      <c r="FPP39" s="343"/>
      <c r="FPQ39" s="343"/>
      <c r="FPR39" s="343"/>
      <c r="FPS39" s="343"/>
      <c r="FPT39" s="343"/>
      <c r="FPU39" s="343"/>
      <c r="FPV39" s="343"/>
      <c r="FPW39" s="343"/>
      <c r="FPX39" s="343"/>
      <c r="FPY39" s="343"/>
      <c r="FPZ39" s="343"/>
      <c r="FQA39" s="343"/>
      <c r="FQB39" s="343"/>
      <c r="FQC39" s="343"/>
      <c r="FQD39" s="343"/>
      <c r="FQE39" s="343"/>
      <c r="FQF39" s="343"/>
      <c r="FQG39" s="343"/>
      <c r="FQH39" s="343"/>
      <c r="FQI39" s="343"/>
      <c r="FQJ39" s="343"/>
      <c r="FQK39" s="343"/>
      <c r="FQL39" s="343"/>
      <c r="FQM39" s="343"/>
      <c r="FQN39" s="343"/>
      <c r="FQO39" s="343"/>
      <c r="FQP39" s="343"/>
      <c r="FQQ39" s="343"/>
      <c r="FQR39" s="343"/>
      <c r="FQS39" s="343"/>
      <c r="FQT39" s="343"/>
      <c r="FQU39" s="343"/>
      <c r="FQV39" s="343"/>
      <c r="FQW39" s="343"/>
      <c r="FQX39" s="343"/>
      <c r="FQY39" s="343"/>
      <c r="FQZ39" s="343"/>
      <c r="FRA39" s="343"/>
      <c r="FRB39" s="343"/>
      <c r="FRC39" s="343"/>
      <c r="FRD39" s="343"/>
      <c r="FRE39" s="343"/>
      <c r="FRF39" s="343"/>
      <c r="FRG39" s="343"/>
      <c r="FRH39" s="343"/>
      <c r="FRI39" s="343"/>
      <c r="FRJ39" s="343"/>
      <c r="FRK39" s="343"/>
      <c r="FRL39" s="343"/>
      <c r="FRM39" s="343"/>
      <c r="FRN39" s="343"/>
      <c r="FRO39" s="343"/>
      <c r="FRP39" s="343"/>
      <c r="FRQ39" s="343"/>
      <c r="FRR39" s="343"/>
      <c r="FRS39" s="343"/>
      <c r="FRT39" s="343"/>
      <c r="FRU39" s="343"/>
      <c r="FRV39" s="343"/>
      <c r="FRW39" s="343"/>
      <c r="FRX39" s="343"/>
      <c r="FRY39" s="343"/>
      <c r="FRZ39" s="343"/>
      <c r="FSA39" s="343"/>
      <c r="FSB39" s="343"/>
      <c r="FSC39" s="343"/>
      <c r="FSD39" s="343"/>
      <c r="FSE39" s="343"/>
      <c r="FSF39" s="343"/>
      <c r="FSG39" s="343"/>
      <c r="FSH39" s="343"/>
      <c r="FSI39" s="343"/>
      <c r="FSJ39" s="343"/>
      <c r="FSK39" s="343"/>
      <c r="FSL39" s="343"/>
      <c r="FSM39" s="343"/>
      <c r="FSN39" s="343"/>
      <c r="FSO39" s="343"/>
      <c r="FSP39" s="343"/>
      <c r="FSQ39" s="343"/>
      <c r="FSR39" s="343"/>
      <c r="FSS39" s="343"/>
      <c r="FST39" s="343"/>
      <c r="FSU39" s="343"/>
      <c r="FSV39" s="343"/>
      <c r="FSW39" s="343"/>
      <c r="FSX39" s="343"/>
      <c r="FSY39" s="343"/>
      <c r="FSZ39" s="343"/>
      <c r="FTA39" s="343"/>
      <c r="FTB39" s="343"/>
      <c r="FTC39" s="343"/>
      <c r="FTD39" s="343"/>
      <c r="FTE39" s="343"/>
      <c r="FTF39" s="343"/>
      <c r="FTG39" s="343"/>
      <c r="FTH39" s="343"/>
      <c r="FTI39" s="343"/>
      <c r="FTJ39" s="343"/>
      <c r="FTK39" s="343"/>
      <c r="FTL39" s="343"/>
      <c r="FTM39" s="343"/>
      <c r="FTN39" s="343"/>
      <c r="FTO39" s="343"/>
      <c r="FTP39" s="343"/>
      <c r="FTQ39" s="343"/>
      <c r="FTR39" s="343"/>
      <c r="FTS39" s="343"/>
      <c r="FTT39" s="343"/>
      <c r="FTU39" s="343"/>
      <c r="FTV39" s="343"/>
      <c r="FTW39" s="343"/>
      <c r="FTX39" s="343"/>
      <c r="FTY39" s="343"/>
      <c r="FTZ39" s="343"/>
      <c r="FUA39" s="343"/>
      <c r="FUB39" s="343"/>
      <c r="FUC39" s="343"/>
      <c r="FUD39" s="343"/>
      <c r="FUE39" s="343"/>
      <c r="FUF39" s="343"/>
      <c r="FUG39" s="343"/>
      <c r="FUH39" s="343"/>
      <c r="FUI39" s="343"/>
      <c r="FUJ39" s="343"/>
      <c r="FUK39" s="343"/>
      <c r="FUL39" s="343"/>
      <c r="FUM39" s="343"/>
      <c r="FUN39" s="343"/>
      <c r="FUO39" s="343"/>
      <c r="FUP39" s="343"/>
      <c r="FUQ39" s="343"/>
      <c r="FUR39" s="343"/>
      <c r="FUS39" s="343"/>
      <c r="FUT39" s="343"/>
      <c r="FUU39" s="343"/>
      <c r="FUV39" s="343"/>
      <c r="FUW39" s="343"/>
      <c r="FUX39" s="343"/>
      <c r="FUY39" s="343"/>
      <c r="FUZ39" s="343"/>
      <c r="FVA39" s="343"/>
      <c r="FVB39" s="343"/>
      <c r="FVC39" s="343"/>
      <c r="FVD39" s="343"/>
      <c r="FVE39" s="343"/>
      <c r="FVF39" s="343"/>
      <c r="FVG39" s="343"/>
      <c r="FVH39" s="343"/>
      <c r="FVI39" s="343"/>
      <c r="FVJ39" s="343"/>
      <c r="FVK39" s="343"/>
      <c r="FVL39" s="343"/>
      <c r="FVM39" s="343"/>
      <c r="FVN39" s="343"/>
      <c r="FVO39" s="343"/>
      <c r="FVP39" s="343"/>
      <c r="FVQ39" s="343"/>
      <c r="FVR39" s="343"/>
      <c r="FVS39" s="343"/>
      <c r="FVT39" s="343"/>
      <c r="FVU39" s="343"/>
      <c r="FVV39" s="343"/>
      <c r="FVW39" s="343"/>
      <c r="FVX39" s="343"/>
      <c r="FVY39" s="343"/>
      <c r="FVZ39" s="343"/>
      <c r="FWA39" s="343"/>
      <c r="FWB39" s="343"/>
      <c r="FWC39" s="343"/>
      <c r="FWD39" s="343"/>
      <c r="FWE39" s="343"/>
      <c r="FWF39" s="343"/>
      <c r="FWG39" s="343"/>
      <c r="FWH39" s="343"/>
      <c r="FWI39" s="343"/>
      <c r="FWJ39" s="343"/>
      <c r="FWK39" s="343"/>
      <c r="FWL39" s="343"/>
      <c r="FWM39" s="343"/>
      <c r="FWN39" s="343"/>
      <c r="FWO39" s="343"/>
      <c r="FWP39" s="343"/>
      <c r="FWQ39" s="343"/>
      <c r="FWR39" s="343"/>
      <c r="FWS39" s="343"/>
      <c r="FWT39" s="343"/>
      <c r="FWU39" s="343"/>
      <c r="FWV39" s="343"/>
      <c r="FWW39" s="343"/>
      <c r="FWX39" s="343"/>
      <c r="FWY39" s="343"/>
      <c r="FWZ39" s="343"/>
      <c r="FXA39" s="343"/>
      <c r="FXB39" s="343"/>
      <c r="FXC39" s="343"/>
      <c r="FXD39" s="343"/>
      <c r="FXE39" s="343"/>
      <c r="FXF39" s="343"/>
      <c r="FXG39" s="343"/>
      <c r="FXH39" s="343"/>
      <c r="FXI39" s="343"/>
      <c r="FXJ39" s="343"/>
      <c r="FXK39" s="343"/>
      <c r="FXL39" s="343"/>
      <c r="FXM39" s="343"/>
      <c r="FXN39" s="343"/>
      <c r="FXO39" s="343"/>
      <c r="FXP39" s="343"/>
      <c r="FXQ39" s="343"/>
      <c r="FXR39" s="343"/>
      <c r="FXS39" s="343"/>
      <c r="FXT39" s="343"/>
      <c r="FXU39" s="343"/>
      <c r="FXV39" s="343"/>
      <c r="FXW39" s="343"/>
      <c r="FXX39" s="343"/>
      <c r="FXY39" s="343"/>
      <c r="FXZ39" s="343"/>
      <c r="FYA39" s="343"/>
      <c r="FYB39" s="343"/>
      <c r="FYC39" s="343"/>
      <c r="FYD39" s="343"/>
      <c r="FYE39" s="343"/>
      <c r="FYF39" s="343"/>
      <c r="FYG39" s="343"/>
      <c r="FYH39" s="343"/>
      <c r="FYI39" s="343"/>
      <c r="FYJ39" s="343"/>
      <c r="FYK39" s="343"/>
      <c r="FYL39" s="343"/>
      <c r="FYM39" s="343"/>
      <c r="FYN39" s="343"/>
      <c r="FYO39" s="343"/>
      <c r="FYP39" s="343"/>
      <c r="FYQ39" s="343"/>
      <c r="FYR39" s="343"/>
      <c r="FYS39" s="343"/>
      <c r="FYT39" s="343"/>
      <c r="FYU39" s="343"/>
      <c r="FYV39" s="343"/>
      <c r="FYW39" s="343"/>
      <c r="FYX39" s="343"/>
      <c r="FYY39" s="343"/>
      <c r="FYZ39" s="343"/>
      <c r="FZA39" s="343"/>
      <c r="FZB39" s="343"/>
      <c r="FZC39" s="343"/>
      <c r="FZD39" s="343"/>
      <c r="FZE39" s="343"/>
      <c r="FZF39" s="343"/>
      <c r="FZG39" s="343"/>
      <c r="FZH39" s="343"/>
      <c r="FZI39" s="343"/>
      <c r="FZJ39" s="343"/>
      <c r="FZK39" s="343"/>
      <c r="FZL39" s="343"/>
      <c r="FZM39" s="343"/>
      <c r="FZN39" s="343"/>
      <c r="FZO39" s="343"/>
      <c r="FZP39" s="343"/>
      <c r="FZQ39" s="343"/>
      <c r="FZR39" s="343"/>
      <c r="FZS39" s="343"/>
      <c r="FZT39" s="343"/>
      <c r="FZU39" s="343"/>
      <c r="FZV39" s="343"/>
      <c r="FZW39" s="343"/>
      <c r="FZX39" s="343"/>
      <c r="FZY39" s="343"/>
      <c r="FZZ39" s="343"/>
      <c r="GAA39" s="343"/>
      <c r="GAB39" s="343"/>
      <c r="GAC39" s="343"/>
      <c r="GAD39" s="343"/>
      <c r="GAE39" s="343"/>
      <c r="GAF39" s="343"/>
      <c r="GAG39" s="343"/>
      <c r="GAH39" s="343"/>
      <c r="GAI39" s="343"/>
      <c r="GAJ39" s="343"/>
      <c r="GAK39" s="343"/>
      <c r="GAL39" s="343"/>
      <c r="GAM39" s="343"/>
      <c r="GAN39" s="343"/>
      <c r="GAO39" s="343"/>
      <c r="GAP39" s="343"/>
      <c r="GAQ39" s="343"/>
      <c r="GAR39" s="343"/>
      <c r="GAS39" s="343"/>
      <c r="GAT39" s="343"/>
      <c r="GAU39" s="343"/>
      <c r="GAV39" s="343"/>
      <c r="GAW39" s="343"/>
      <c r="GAX39" s="343"/>
      <c r="GAY39" s="343"/>
      <c r="GAZ39" s="343"/>
      <c r="GBA39" s="343"/>
      <c r="GBB39" s="343"/>
      <c r="GBC39" s="343"/>
      <c r="GBD39" s="343"/>
      <c r="GBE39" s="343"/>
      <c r="GBF39" s="343"/>
      <c r="GBG39" s="343"/>
      <c r="GBH39" s="343"/>
      <c r="GBI39" s="343"/>
      <c r="GBJ39" s="343"/>
      <c r="GBK39" s="343"/>
      <c r="GBL39" s="343"/>
      <c r="GBM39" s="343"/>
      <c r="GBN39" s="343"/>
      <c r="GBO39" s="343"/>
      <c r="GBP39" s="343"/>
      <c r="GBQ39" s="343"/>
      <c r="GBR39" s="343"/>
      <c r="GBS39" s="343"/>
      <c r="GBT39" s="343"/>
      <c r="GBU39" s="343"/>
      <c r="GBV39" s="343"/>
      <c r="GBW39" s="343"/>
      <c r="GBX39" s="343"/>
      <c r="GBY39" s="343"/>
      <c r="GBZ39" s="343"/>
      <c r="GCA39" s="343"/>
      <c r="GCB39" s="343"/>
      <c r="GCC39" s="343"/>
      <c r="GCD39" s="343"/>
      <c r="GCE39" s="343"/>
      <c r="GCF39" s="343"/>
      <c r="GCG39" s="343"/>
      <c r="GCH39" s="343"/>
      <c r="GCI39" s="343"/>
      <c r="GCJ39" s="343"/>
      <c r="GCK39" s="343"/>
      <c r="GCL39" s="343"/>
      <c r="GCM39" s="343"/>
      <c r="GCN39" s="343"/>
      <c r="GCO39" s="343"/>
      <c r="GCP39" s="343"/>
      <c r="GCQ39" s="343"/>
      <c r="GCR39" s="343"/>
      <c r="GCS39" s="343"/>
      <c r="GCT39" s="343"/>
      <c r="GCU39" s="343"/>
      <c r="GCV39" s="343"/>
      <c r="GCW39" s="343"/>
      <c r="GCX39" s="343"/>
      <c r="GCY39" s="343"/>
      <c r="GCZ39" s="343"/>
      <c r="GDA39" s="343"/>
      <c r="GDB39" s="343"/>
      <c r="GDC39" s="343"/>
      <c r="GDD39" s="343"/>
      <c r="GDE39" s="343"/>
      <c r="GDF39" s="343"/>
      <c r="GDG39" s="343"/>
      <c r="GDH39" s="343"/>
      <c r="GDI39" s="343"/>
      <c r="GDJ39" s="343"/>
      <c r="GDK39" s="343"/>
      <c r="GDL39" s="343"/>
      <c r="GDM39" s="343"/>
      <c r="GDN39" s="343"/>
      <c r="GDO39" s="343"/>
      <c r="GDP39" s="343"/>
      <c r="GDQ39" s="343"/>
      <c r="GDR39" s="343"/>
      <c r="GDS39" s="343"/>
      <c r="GDT39" s="343"/>
      <c r="GDU39" s="343"/>
      <c r="GDV39" s="343"/>
      <c r="GDW39" s="343"/>
      <c r="GDX39" s="343"/>
      <c r="GDY39" s="343"/>
      <c r="GDZ39" s="343"/>
      <c r="GEA39" s="343"/>
      <c r="GEB39" s="343"/>
      <c r="GEC39" s="343"/>
      <c r="GED39" s="343"/>
      <c r="GEE39" s="343"/>
      <c r="GEF39" s="343"/>
      <c r="GEG39" s="343"/>
      <c r="GEH39" s="343"/>
      <c r="GEI39" s="343"/>
      <c r="GEJ39" s="343"/>
      <c r="GEK39" s="343"/>
      <c r="GEL39" s="343"/>
      <c r="GEM39" s="343"/>
      <c r="GEN39" s="343"/>
      <c r="GEO39" s="343"/>
      <c r="GEP39" s="343"/>
      <c r="GEQ39" s="343"/>
      <c r="GER39" s="343"/>
      <c r="GES39" s="343"/>
      <c r="GET39" s="343"/>
      <c r="GEU39" s="343"/>
      <c r="GEV39" s="343"/>
      <c r="GEW39" s="343"/>
      <c r="GEX39" s="343"/>
      <c r="GEY39" s="343"/>
      <c r="GEZ39" s="343"/>
      <c r="GFA39" s="343"/>
      <c r="GFB39" s="343"/>
      <c r="GFC39" s="343"/>
      <c r="GFD39" s="343"/>
      <c r="GFE39" s="343"/>
      <c r="GFF39" s="343"/>
      <c r="GFG39" s="343"/>
      <c r="GFH39" s="343"/>
      <c r="GFI39" s="343"/>
      <c r="GFJ39" s="343"/>
      <c r="GFK39" s="343"/>
      <c r="GFL39" s="343"/>
      <c r="GFM39" s="343"/>
      <c r="GFN39" s="343"/>
      <c r="GFO39" s="343"/>
      <c r="GFP39" s="343"/>
      <c r="GFQ39" s="343"/>
      <c r="GFR39" s="343"/>
      <c r="GFS39" s="343"/>
      <c r="GFT39" s="343"/>
      <c r="GFU39" s="343"/>
      <c r="GFV39" s="343"/>
      <c r="GFW39" s="343"/>
      <c r="GFX39" s="343"/>
      <c r="GFY39" s="343"/>
      <c r="GFZ39" s="343"/>
      <c r="GGA39" s="343"/>
      <c r="GGB39" s="343"/>
      <c r="GGC39" s="343"/>
      <c r="GGD39" s="343"/>
      <c r="GGE39" s="343"/>
      <c r="GGF39" s="343"/>
      <c r="GGG39" s="343"/>
      <c r="GGH39" s="343"/>
      <c r="GGI39" s="343"/>
      <c r="GGJ39" s="343"/>
      <c r="GGK39" s="343"/>
      <c r="GGL39" s="343"/>
      <c r="GGM39" s="343"/>
      <c r="GGN39" s="343"/>
      <c r="GGO39" s="343"/>
      <c r="GGP39" s="343"/>
      <c r="GGQ39" s="343"/>
      <c r="GGR39" s="343"/>
      <c r="GGS39" s="343"/>
      <c r="GGT39" s="343"/>
      <c r="GGU39" s="343"/>
      <c r="GGV39" s="343"/>
      <c r="GGW39" s="343"/>
      <c r="GGX39" s="343"/>
      <c r="GGY39" s="343"/>
      <c r="GGZ39" s="343"/>
      <c r="GHA39" s="343"/>
      <c r="GHB39" s="343"/>
      <c r="GHC39" s="343"/>
      <c r="GHD39" s="343"/>
      <c r="GHE39" s="343"/>
      <c r="GHF39" s="343"/>
      <c r="GHG39" s="343"/>
      <c r="GHH39" s="343"/>
      <c r="GHI39" s="343"/>
      <c r="GHJ39" s="343"/>
      <c r="GHK39" s="343"/>
      <c r="GHL39" s="343"/>
      <c r="GHM39" s="343"/>
      <c r="GHN39" s="343"/>
      <c r="GHO39" s="343"/>
      <c r="GHP39" s="343"/>
      <c r="GHQ39" s="343"/>
      <c r="GHR39" s="343"/>
      <c r="GHS39" s="343"/>
      <c r="GHT39" s="343"/>
      <c r="GHU39" s="343"/>
      <c r="GHV39" s="343"/>
      <c r="GHW39" s="343"/>
      <c r="GHX39" s="343"/>
      <c r="GHY39" s="343"/>
      <c r="GHZ39" s="343"/>
      <c r="GIA39" s="343"/>
      <c r="GIB39" s="343"/>
      <c r="GIC39" s="343"/>
      <c r="GID39" s="343"/>
      <c r="GIE39" s="343"/>
      <c r="GIF39" s="343"/>
      <c r="GIG39" s="343"/>
      <c r="GIH39" s="343"/>
      <c r="GII39" s="343"/>
      <c r="GIJ39" s="343"/>
      <c r="GIK39" s="343"/>
      <c r="GIL39" s="343"/>
      <c r="GIM39" s="343"/>
      <c r="GIN39" s="343"/>
      <c r="GIO39" s="343"/>
      <c r="GIP39" s="343"/>
      <c r="GIQ39" s="343"/>
      <c r="GIR39" s="343"/>
      <c r="GIS39" s="343"/>
      <c r="GIT39" s="343"/>
      <c r="GIU39" s="343"/>
      <c r="GIV39" s="343"/>
      <c r="GIW39" s="343"/>
      <c r="GIX39" s="343"/>
      <c r="GIY39" s="343"/>
      <c r="GIZ39" s="343"/>
      <c r="GJA39" s="343"/>
      <c r="GJB39" s="343"/>
      <c r="GJC39" s="343"/>
      <c r="GJD39" s="343"/>
      <c r="GJE39" s="343"/>
      <c r="GJF39" s="343"/>
      <c r="GJG39" s="343"/>
      <c r="GJH39" s="343"/>
      <c r="GJI39" s="343"/>
      <c r="GJJ39" s="343"/>
      <c r="GJK39" s="343"/>
      <c r="GJL39" s="343"/>
      <c r="GJM39" s="343"/>
      <c r="GJN39" s="343"/>
      <c r="GJO39" s="343"/>
      <c r="GJP39" s="343"/>
      <c r="GJQ39" s="343"/>
      <c r="GJR39" s="343"/>
      <c r="GJS39" s="343"/>
      <c r="GJT39" s="343"/>
      <c r="GJU39" s="343"/>
      <c r="GJV39" s="343"/>
      <c r="GJW39" s="343"/>
      <c r="GJX39" s="343"/>
      <c r="GJY39" s="343"/>
      <c r="GJZ39" s="343"/>
      <c r="GKA39" s="343"/>
      <c r="GKB39" s="343"/>
      <c r="GKC39" s="343"/>
      <c r="GKD39" s="343"/>
      <c r="GKE39" s="343"/>
      <c r="GKF39" s="343"/>
      <c r="GKG39" s="343"/>
      <c r="GKH39" s="343"/>
      <c r="GKI39" s="343"/>
      <c r="GKJ39" s="343"/>
      <c r="GKK39" s="343"/>
      <c r="GKL39" s="343"/>
      <c r="GKM39" s="343"/>
      <c r="GKN39" s="343"/>
      <c r="GKO39" s="343"/>
      <c r="GKP39" s="343"/>
      <c r="GKQ39" s="343"/>
      <c r="GKR39" s="343"/>
      <c r="GKS39" s="343"/>
      <c r="GKT39" s="343"/>
      <c r="GKU39" s="343"/>
      <c r="GKV39" s="343"/>
      <c r="GKW39" s="343"/>
      <c r="GKX39" s="343"/>
      <c r="GKY39" s="343"/>
      <c r="GKZ39" s="343"/>
      <c r="GLA39" s="343"/>
      <c r="GLB39" s="343"/>
      <c r="GLC39" s="343"/>
      <c r="GLD39" s="343"/>
      <c r="GLE39" s="343"/>
      <c r="GLF39" s="343"/>
      <c r="GLG39" s="343"/>
      <c r="GLH39" s="343"/>
      <c r="GLI39" s="343"/>
      <c r="GLJ39" s="343"/>
      <c r="GLK39" s="343"/>
      <c r="GLL39" s="343"/>
      <c r="GLM39" s="343"/>
      <c r="GLN39" s="343"/>
      <c r="GLO39" s="343"/>
      <c r="GLP39" s="343"/>
      <c r="GLQ39" s="343"/>
      <c r="GLR39" s="343"/>
      <c r="GLS39" s="343"/>
      <c r="GLT39" s="343"/>
      <c r="GLU39" s="343"/>
      <c r="GLV39" s="343"/>
      <c r="GLW39" s="343"/>
      <c r="GLX39" s="343"/>
      <c r="GLY39" s="343"/>
      <c r="GLZ39" s="343"/>
      <c r="GMA39" s="343"/>
      <c r="GMB39" s="343"/>
      <c r="GMC39" s="343"/>
      <c r="GMD39" s="343"/>
      <c r="GME39" s="343"/>
      <c r="GMF39" s="343"/>
      <c r="GMG39" s="343"/>
      <c r="GMH39" s="343"/>
      <c r="GMI39" s="343"/>
      <c r="GMJ39" s="343"/>
      <c r="GMK39" s="343"/>
      <c r="GML39" s="343"/>
      <c r="GMM39" s="343"/>
      <c r="GMN39" s="343"/>
      <c r="GMO39" s="343"/>
      <c r="GMP39" s="343"/>
      <c r="GMQ39" s="343"/>
      <c r="GMR39" s="343"/>
      <c r="GMS39" s="343"/>
      <c r="GMT39" s="343"/>
      <c r="GMU39" s="343"/>
      <c r="GMV39" s="343"/>
      <c r="GMW39" s="343"/>
      <c r="GMX39" s="343"/>
      <c r="GMY39" s="343"/>
      <c r="GMZ39" s="343"/>
      <c r="GNA39" s="343"/>
      <c r="GNB39" s="343"/>
      <c r="GNC39" s="343"/>
      <c r="GND39" s="343"/>
      <c r="GNE39" s="343"/>
      <c r="GNF39" s="343"/>
      <c r="GNG39" s="343"/>
      <c r="GNH39" s="343"/>
      <c r="GNI39" s="343"/>
      <c r="GNJ39" s="343"/>
      <c r="GNK39" s="343"/>
      <c r="GNL39" s="343"/>
      <c r="GNM39" s="343"/>
      <c r="GNN39" s="343"/>
      <c r="GNO39" s="343"/>
      <c r="GNP39" s="343"/>
      <c r="GNQ39" s="343"/>
      <c r="GNR39" s="343"/>
      <c r="GNS39" s="343"/>
      <c r="GNT39" s="343"/>
      <c r="GNU39" s="343"/>
      <c r="GNV39" s="343"/>
      <c r="GNW39" s="343"/>
      <c r="GNX39" s="343"/>
      <c r="GNY39" s="343"/>
      <c r="GNZ39" s="343"/>
      <c r="GOA39" s="343"/>
      <c r="GOB39" s="343"/>
      <c r="GOC39" s="343"/>
      <c r="GOD39" s="343"/>
      <c r="GOE39" s="343"/>
      <c r="GOF39" s="343"/>
      <c r="GOG39" s="343"/>
      <c r="GOH39" s="343"/>
      <c r="GOI39" s="343"/>
      <c r="GOJ39" s="343"/>
      <c r="GOK39" s="343"/>
      <c r="GOL39" s="343"/>
      <c r="GOM39" s="343"/>
      <c r="GON39" s="343"/>
      <c r="GOO39" s="343"/>
      <c r="GOP39" s="343"/>
      <c r="GOQ39" s="343"/>
      <c r="GOR39" s="343"/>
      <c r="GOS39" s="343"/>
      <c r="GOT39" s="343"/>
      <c r="GOU39" s="343"/>
      <c r="GOV39" s="343"/>
      <c r="GOW39" s="343"/>
      <c r="GOX39" s="343"/>
      <c r="GOY39" s="343"/>
      <c r="GOZ39" s="343"/>
      <c r="GPA39" s="343"/>
      <c r="GPB39" s="343"/>
      <c r="GPC39" s="343"/>
      <c r="GPD39" s="343"/>
      <c r="GPE39" s="343"/>
      <c r="GPF39" s="343"/>
      <c r="GPG39" s="343"/>
      <c r="GPH39" s="343"/>
      <c r="GPI39" s="343"/>
      <c r="GPJ39" s="343"/>
      <c r="GPK39" s="343"/>
      <c r="GPL39" s="343"/>
      <c r="GPM39" s="343"/>
      <c r="GPN39" s="343"/>
      <c r="GPO39" s="343"/>
      <c r="GPP39" s="343"/>
      <c r="GPQ39" s="343"/>
      <c r="GPR39" s="343"/>
      <c r="GPS39" s="343"/>
      <c r="GPT39" s="343"/>
      <c r="GPU39" s="343"/>
      <c r="GPV39" s="343"/>
      <c r="GPW39" s="343"/>
      <c r="GPX39" s="343"/>
      <c r="GPY39" s="343"/>
      <c r="GPZ39" s="343"/>
      <c r="GQA39" s="343"/>
      <c r="GQB39" s="343"/>
      <c r="GQC39" s="343"/>
      <c r="GQD39" s="343"/>
      <c r="GQE39" s="343"/>
      <c r="GQF39" s="343"/>
      <c r="GQG39" s="343"/>
      <c r="GQH39" s="343"/>
      <c r="GQI39" s="343"/>
      <c r="GQJ39" s="343"/>
      <c r="GQK39" s="343"/>
      <c r="GQL39" s="343"/>
      <c r="GQM39" s="343"/>
      <c r="GQN39" s="343"/>
      <c r="GQO39" s="343"/>
      <c r="GQP39" s="343"/>
      <c r="GQQ39" s="343"/>
      <c r="GQR39" s="343"/>
      <c r="GQS39" s="343"/>
      <c r="GQT39" s="343"/>
      <c r="GQU39" s="343"/>
      <c r="GQV39" s="343"/>
      <c r="GQW39" s="343"/>
      <c r="GQX39" s="343"/>
      <c r="GQY39" s="343"/>
      <c r="GQZ39" s="343"/>
      <c r="GRA39" s="343"/>
      <c r="GRB39" s="343"/>
      <c r="GRC39" s="343"/>
      <c r="GRD39" s="343"/>
      <c r="GRE39" s="343"/>
      <c r="GRF39" s="343"/>
      <c r="GRG39" s="343"/>
      <c r="GRH39" s="343"/>
      <c r="GRI39" s="343"/>
      <c r="GRJ39" s="343"/>
      <c r="GRK39" s="343"/>
      <c r="GRL39" s="343"/>
      <c r="GRM39" s="343"/>
      <c r="GRN39" s="343"/>
      <c r="GRO39" s="343"/>
      <c r="GRP39" s="343"/>
      <c r="GRQ39" s="343"/>
      <c r="GRR39" s="343"/>
      <c r="GRS39" s="343"/>
      <c r="GRT39" s="343"/>
      <c r="GRU39" s="343"/>
      <c r="GRV39" s="343"/>
      <c r="GRW39" s="343"/>
      <c r="GRX39" s="343"/>
      <c r="GRY39" s="343"/>
      <c r="GRZ39" s="343"/>
      <c r="GSA39" s="343"/>
      <c r="GSB39" s="343"/>
      <c r="GSC39" s="343"/>
      <c r="GSD39" s="343"/>
      <c r="GSE39" s="343"/>
      <c r="GSF39" s="343"/>
      <c r="GSG39" s="343"/>
      <c r="GSH39" s="343"/>
      <c r="GSI39" s="343"/>
      <c r="GSJ39" s="343"/>
      <c r="GSK39" s="343"/>
      <c r="GSL39" s="343"/>
      <c r="GSM39" s="343"/>
      <c r="GSN39" s="343"/>
      <c r="GSO39" s="343"/>
      <c r="GSP39" s="343"/>
      <c r="GSQ39" s="343"/>
      <c r="GSR39" s="343"/>
      <c r="GSS39" s="343"/>
      <c r="GST39" s="343"/>
      <c r="GSU39" s="343"/>
      <c r="GSV39" s="343"/>
      <c r="GSW39" s="343"/>
      <c r="GSX39" s="343"/>
      <c r="GSY39" s="343"/>
      <c r="GSZ39" s="343"/>
      <c r="GTA39" s="343"/>
      <c r="GTB39" s="343"/>
      <c r="GTC39" s="343"/>
      <c r="GTD39" s="343"/>
      <c r="GTE39" s="343"/>
      <c r="GTF39" s="343"/>
      <c r="GTG39" s="343"/>
      <c r="GTH39" s="343"/>
      <c r="GTI39" s="343"/>
      <c r="GTJ39" s="343"/>
      <c r="GTK39" s="343"/>
      <c r="GTL39" s="343"/>
      <c r="GTM39" s="343"/>
      <c r="GTN39" s="343"/>
      <c r="GTO39" s="343"/>
      <c r="GTP39" s="343"/>
      <c r="GTQ39" s="343"/>
      <c r="GTR39" s="343"/>
      <c r="GTS39" s="343"/>
      <c r="GTT39" s="343"/>
      <c r="GTU39" s="343"/>
      <c r="GTV39" s="343"/>
      <c r="GTW39" s="343"/>
      <c r="GTX39" s="343"/>
      <c r="GTY39" s="343"/>
      <c r="GTZ39" s="343"/>
      <c r="GUA39" s="343"/>
      <c r="GUB39" s="343"/>
      <c r="GUC39" s="343"/>
      <c r="GUD39" s="343"/>
      <c r="GUE39" s="343"/>
      <c r="GUF39" s="343"/>
      <c r="GUG39" s="343"/>
      <c r="GUH39" s="343"/>
      <c r="GUI39" s="343"/>
      <c r="GUJ39" s="343"/>
      <c r="GUK39" s="343"/>
      <c r="GUL39" s="343"/>
      <c r="GUM39" s="343"/>
      <c r="GUN39" s="343"/>
      <c r="GUO39" s="343"/>
      <c r="GUP39" s="343"/>
      <c r="GUQ39" s="343"/>
      <c r="GUR39" s="343"/>
      <c r="GUS39" s="343"/>
      <c r="GUT39" s="343"/>
      <c r="GUU39" s="343"/>
      <c r="GUV39" s="343"/>
      <c r="GUW39" s="343"/>
      <c r="GUX39" s="343"/>
      <c r="GUY39" s="343"/>
      <c r="GUZ39" s="343"/>
      <c r="GVA39" s="343"/>
      <c r="GVB39" s="343"/>
      <c r="GVC39" s="343"/>
      <c r="GVD39" s="343"/>
      <c r="GVE39" s="343"/>
      <c r="GVF39" s="343"/>
      <c r="GVG39" s="343"/>
      <c r="GVH39" s="343"/>
      <c r="GVI39" s="343"/>
      <c r="GVJ39" s="343"/>
      <c r="GVK39" s="343"/>
      <c r="GVL39" s="343"/>
      <c r="GVM39" s="343"/>
      <c r="GVN39" s="343"/>
      <c r="GVO39" s="343"/>
      <c r="GVP39" s="343"/>
      <c r="GVQ39" s="343"/>
      <c r="GVR39" s="343"/>
      <c r="GVS39" s="343"/>
      <c r="GVT39" s="343"/>
      <c r="GVU39" s="343"/>
      <c r="GVV39" s="343"/>
      <c r="GVW39" s="343"/>
      <c r="GVX39" s="343"/>
      <c r="GVY39" s="343"/>
      <c r="GVZ39" s="343"/>
      <c r="GWA39" s="343"/>
      <c r="GWB39" s="343"/>
      <c r="GWC39" s="343"/>
      <c r="GWD39" s="343"/>
      <c r="GWE39" s="343"/>
      <c r="GWF39" s="343"/>
      <c r="GWG39" s="343"/>
      <c r="GWH39" s="343"/>
      <c r="GWI39" s="343"/>
      <c r="GWJ39" s="343"/>
      <c r="GWK39" s="343"/>
      <c r="GWL39" s="343"/>
      <c r="GWM39" s="343"/>
      <c r="GWN39" s="343"/>
      <c r="GWO39" s="343"/>
      <c r="GWP39" s="343"/>
      <c r="GWQ39" s="343"/>
      <c r="GWR39" s="343"/>
      <c r="GWS39" s="343"/>
      <c r="GWT39" s="343"/>
      <c r="GWU39" s="343"/>
      <c r="GWV39" s="343"/>
      <c r="GWW39" s="343"/>
      <c r="GWX39" s="343"/>
      <c r="GWY39" s="343"/>
      <c r="GWZ39" s="343"/>
      <c r="GXA39" s="343"/>
      <c r="GXB39" s="343"/>
      <c r="GXC39" s="343"/>
      <c r="GXD39" s="343"/>
      <c r="GXE39" s="343"/>
      <c r="GXF39" s="343"/>
      <c r="GXG39" s="343"/>
      <c r="GXH39" s="343"/>
      <c r="GXI39" s="343"/>
      <c r="GXJ39" s="343"/>
      <c r="GXK39" s="343"/>
      <c r="GXL39" s="343"/>
      <c r="GXM39" s="343"/>
      <c r="GXN39" s="343"/>
      <c r="GXO39" s="343"/>
      <c r="GXP39" s="343"/>
      <c r="GXQ39" s="343"/>
      <c r="GXR39" s="343"/>
      <c r="GXS39" s="343"/>
      <c r="GXT39" s="343"/>
      <c r="GXU39" s="343"/>
      <c r="GXV39" s="343"/>
      <c r="GXW39" s="343"/>
      <c r="GXX39" s="343"/>
      <c r="GXY39" s="343"/>
      <c r="GXZ39" s="343"/>
      <c r="GYA39" s="343"/>
      <c r="GYB39" s="343"/>
      <c r="GYC39" s="343"/>
      <c r="GYD39" s="343"/>
      <c r="GYE39" s="343"/>
      <c r="GYF39" s="343"/>
      <c r="GYG39" s="343"/>
      <c r="GYH39" s="343"/>
      <c r="GYI39" s="343"/>
      <c r="GYJ39" s="343"/>
      <c r="GYK39" s="343"/>
      <c r="GYL39" s="343"/>
      <c r="GYM39" s="343"/>
      <c r="GYN39" s="343"/>
      <c r="GYO39" s="343"/>
      <c r="GYP39" s="343"/>
      <c r="GYQ39" s="343"/>
      <c r="GYR39" s="343"/>
      <c r="GYS39" s="343"/>
      <c r="GYT39" s="343"/>
      <c r="GYU39" s="343"/>
      <c r="GYV39" s="343"/>
      <c r="GYW39" s="343"/>
      <c r="GYX39" s="343"/>
      <c r="GYY39" s="343"/>
      <c r="GYZ39" s="343"/>
      <c r="GZA39" s="343"/>
      <c r="GZB39" s="343"/>
      <c r="GZC39" s="343"/>
      <c r="GZD39" s="343"/>
      <c r="GZE39" s="343"/>
      <c r="GZF39" s="343"/>
      <c r="GZG39" s="343"/>
      <c r="GZH39" s="343"/>
      <c r="GZI39" s="343"/>
      <c r="GZJ39" s="343"/>
      <c r="GZK39" s="343"/>
      <c r="GZL39" s="343"/>
      <c r="GZM39" s="343"/>
      <c r="GZN39" s="343"/>
      <c r="GZO39" s="343"/>
      <c r="GZP39" s="343"/>
      <c r="GZQ39" s="343"/>
      <c r="GZR39" s="343"/>
      <c r="GZS39" s="343"/>
      <c r="GZT39" s="343"/>
      <c r="GZU39" s="343"/>
      <c r="GZV39" s="343"/>
      <c r="GZW39" s="343"/>
      <c r="GZX39" s="343"/>
      <c r="GZY39" s="343"/>
      <c r="GZZ39" s="343"/>
      <c r="HAA39" s="343"/>
      <c r="HAB39" s="343"/>
      <c r="HAC39" s="343"/>
      <c r="HAD39" s="343"/>
      <c r="HAE39" s="343"/>
      <c r="HAF39" s="343"/>
      <c r="HAG39" s="343"/>
      <c r="HAH39" s="343"/>
      <c r="HAI39" s="343"/>
      <c r="HAJ39" s="343"/>
      <c r="HAK39" s="343"/>
      <c r="HAL39" s="343"/>
      <c r="HAM39" s="343"/>
      <c r="HAN39" s="343"/>
      <c r="HAO39" s="343"/>
      <c r="HAP39" s="343"/>
      <c r="HAQ39" s="343"/>
      <c r="HAR39" s="343"/>
      <c r="HAS39" s="343"/>
      <c r="HAT39" s="343"/>
      <c r="HAU39" s="343"/>
      <c r="HAV39" s="343"/>
      <c r="HAW39" s="343"/>
      <c r="HAX39" s="343"/>
      <c r="HAY39" s="343"/>
      <c r="HAZ39" s="343"/>
      <c r="HBA39" s="343"/>
      <c r="HBB39" s="343"/>
      <c r="HBC39" s="343"/>
      <c r="HBD39" s="343"/>
      <c r="HBE39" s="343"/>
      <c r="HBF39" s="343"/>
      <c r="HBG39" s="343"/>
      <c r="HBH39" s="343"/>
      <c r="HBI39" s="343"/>
      <c r="HBJ39" s="343"/>
      <c r="HBK39" s="343"/>
      <c r="HBL39" s="343"/>
      <c r="HBM39" s="343"/>
      <c r="HBN39" s="343"/>
      <c r="HBO39" s="343"/>
      <c r="HBP39" s="343"/>
      <c r="HBQ39" s="343"/>
      <c r="HBR39" s="343"/>
      <c r="HBS39" s="343"/>
      <c r="HBT39" s="343"/>
      <c r="HBU39" s="343"/>
      <c r="HBV39" s="343"/>
      <c r="HBW39" s="343"/>
      <c r="HBX39" s="343"/>
      <c r="HBY39" s="343"/>
      <c r="HBZ39" s="343"/>
      <c r="HCA39" s="343"/>
      <c r="HCB39" s="343"/>
      <c r="HCC39" s="343"/>
      <c r="HCD39" s="343"/>
      <c r="HCE39" s="343"/>
      <c r="HCF39" s="343"/>
      <c r="HCG39" s="343"/>
      <c r="HCH39" s="343"/>
      <c r="HCI39" s="343"/>
      <c r="HCJ39" s="343"/>
      <c r="HCK39" s="343"/>
      <c r="HCL39" s="343"/>
      <c r="HCM39" s="343"/>
      <c r="HCN39" s="343"/>
      <c r="HCO39" s="343"/>
      <c r="HCP39" s="343"/>
      <c r="HCQ39" s="343"/>
      <c r="HCR39" s="343"/>
      <c r="HCS39" s="343"/>
      <c r="HCT39" s="343"/>
      <c r="HCU39" s="343"/>
      <c r="HCV39" s="343"/>
      <c r="HCW39" s="343"/>
      <c r="HCX39" s="343"/>
      <c r="HCY39" s="343"/>
      <c r="HCZ39" s="343"/>
      <c r="HDA39" s="343"/>
      <c r="HDB39" s="343"/>
      <c r="HDC39" s="343"/>
      <c r="HDD39" s="343"/>
      <c r="HDE39" s="343"/>
      <c r="HDF39" s="343"/>
      <c r="HDG39" s="343"/>
      <c r="HDH39" s="343"/>
      <c r="HDI39" s="343"/>
      <c r="HDJ39" s="343"/>
      <c r="HDK39" s="343"/>
      <c r="HDL39" s="343"/>
      <c r="HDM39" s="343"/>
      <c r="HDN39" s="343"/>
      <c r="HDO39" s="343"/>
      <c r="HDP39" s="343"/>
      <c r="HDQ39" s="343"/>
      <c r="HDR39" s="343"/>
      <c r="HDS39" s="343"/>
      <c r="HDT39" s="343"/>
      <c r="HDU39" s="343"/>
      <c r="HDV39" s="343"/>
      <c r="HDW39" s="343"/>
      <c r="HDX39" s="343"/>
      <c r="HDY39" s="343"/>
      <c r="HDZ39" s="343"/>
      <c r="HEA39" s="343"/>
      <c r="HEB39" s="343"/>
      <c r="HEC39" s="343"/>
      <c r="HED39" s="343"/>
      <c r="HEE39" s="343"/>
      <c r="HEF39" s="343"/>
      <c r="HEG39" s="343"/>
      <c r="HEH39" s="343"/>
      <c r="HEI39" s="343"/>
      <c r="HEJ39" s="343"/>
      <c r="HEK39" s="343"/>
      <c r="HEL39" s="343"/>
      <c r="HEM39" s="343"/>
      <c r="HEN39" s="343"/>
      <c r="HEO39" s="343"/>
      <c r="HEP39" s="343"/>
      <c r="HEQ39" s="343"/>
      <c r="HER39" s="343"/>
      <c r="HES39" s="343"/>
      <c r="HET39" s="343"/>
      <c r="HEU39" s="343"/>
      <c r="HEV39" s="343"/>
      <c r="HEW39" s="343"/>
      <c r="HEX39" s="343"/>
      <c r="HEY39" s="343"/>
      <c r="HEZ39" s="343"/>
      <c r="HFA39" s="343"/>
      <c r="HFB39" s="343"/>
      <c r="HFC39" s="343"/>
      <c r="HFD39" s="343"/>
      <c r="HFE39" s="343"/>
      <c r="HFF39" s="343"/>
      <c r="HFG39" s="343"/>
      <c r="HFH39" s="343"/>
      <c r="HFI39" s="343"/>
      <c r="HFJ39" s="343"/>
      <c r="HFK39" s="343"/>
      <c r="HFL39" s="343"/>
      <c r="HFM39" s="343"/>
      <c r="HFN39" s="343"/>
      <c r="HFO39" s="343"/>
      <c r="HFP39" s="343"/>
      <c r="HFQ39" s="343"/>
      <c r="HFR39" s="343"/>
      <c r="HFS39" s="343"/>
      <c r="HFT39" s="343"/>
      <c r="HFU39" s="343"/>
      <c r="HFV39" s="343"/>
      <c r="HFW39" s="343"/>
      <c r="HFX39" s="343"/>
      <c r="HFY39" s="343"/>
      <c r="HFZ39" s="343"/>
      <c r="HGA39" s="343"/>
      <c r="HGB39" s="343"/>
      <c r="HGC39" s="343"/>
      <c r="HGD39" s="343"/>
      <c r="HGE39" s="343"/>
      <c r="HGF39" s="343"/>
      <c r="HGG39" s="343"/>
      <c r="HGH39" s="343"/>
      <c r="HGI39" s="343"/>
      <c r="HGJ39" s="343"/>
      <c r="HGK39" s="343"/>
      <c r="HGL39" s="343"/>
      <c r="HGM39" s="343"/>
      <c r="HGN39" s="343"/>
      <c r="HGO39" s="343"/>
      <c r="HGP39" s="343"/>
      <c r="HGQ39" s="343"/>
      <c r="HGR39" s="343"/>
      <c r="HGS39" s="343"/>
      <c r="HGT39" s="343"/>
      <c r="HGU39" s="343"/>
      <c r="HGV39" s="343"/>
      <c r="HGW39" s="343"/>
      <c r="HGX39" s="343"/>
      <c r="HGY39" s="343"/>
      <c r="HGZ39" s="343"/>
      <c r="HHA39" s="343"/>
      <c r="HHB39" s="343"/>
      <c r="HHC39" s="343"/>
      <c r="HHD39" s="343"/>
      <c r="HHE39" s="343"/>
      <c r="HHF39" s="343"/>
      <c r="HHG39" s="343"/>
      <c r="HHH39" s="343"/>
      <c r="HHI39" s="343"/>
      <c r="HHJ39" s="343"/>
      <c r="HHK39" s="343"/>
      <c r="HHL39" s="343"/>
      <c r="HHM39" s="343"/>
      <c r="HHN39" s="343"/>
      <c r="HHO39" s="343"/>
      <c r="HHP39" s="343"/>
      <c r="HHQ39" s="343"/>
      <c r="HHR39" s="343"/>
      <c r="HHS39" s="343"/>
      <c r="HHT39" s="343"/>
      <c r="HHU39" s="343"/>
      <c r="HHV39" s="343"/>
      <c r="HHW39" s="343"/>
      <c r="HHX39" s="343"/>
      <c r="HHY39" s="343"/>
      <c r="HHZ39" s="343"/>
      <c r="HIA39" s="343"/>
      <c r="HIB39" s="343"/>
      <c r="HIC39" s="343"/>
      <c r="HID39" s="343"/>
      <c r="HIE39" s="343"/>
      <c r="HIF39" s="343"/>
      <c r="HIG39" s="343"/>
      <c r="HIH39" s="343"/>
      <c r="HII39" s="343"/>
      <c r="HIJ39" s="343"/>
      <c r="HIK39" s="343"/>
      <c r="HIL39" s="343"/>
      <c r="HIM39" s="343"/>
      <c r="HIN39" s="343"/>
      <c r="HIO39" s="343"/>
      <c r="HIP39" s="343"/>
      <c r="HIQ39" s="343"/>
      <c r="HIR39" s="343"/>
      <c r="HIS39" s="343"/>
      <c r="HIT39" s="343"/>
      <c r="HIU39" s="343"/>
      <c r="HIV39" s="343"/>
      <c r="HIW39" s="343"/>
      <c r="HIX39" s="343"/>
      <c r="HIY39" s="343"/>
      <c r="HIZ39" s="343"/>
      <c r="HJA39" s="343"/>
      <c r="HJB39" s="343"/>
      <c r="HJC39" s="343"/>
      <c r="HJD39" s="343"/>
      <c r="HJE39" s="343"/>
      <c r="HJF39" s="343"/>
      <c r="HJG39" s="343"/>
      <c r="HJH39" s="343"/>
      <c r="HJI39" s="343"/>
      <c r="HJJ39" s="343"/>
      <c r="HJK39" s="343"/>
      <c r="HJL39" s="343"/>
      <c r="HJM39" s="343"/>
      <c r="HJN39" s="343"/>
      <c r="HJO39" s="343"/>
      <c r="HJP39" s="343"/>
      <c r="HJQ39" s="343"/>
      <c r="HJR39" s="343"/>
      <c r="HJS39" s="343"/>
      <c r="HJT39" s="343"/>
      <c r="HJU39" s="343"/>
      <c r="HJV39" s="343"/>
      <c r="HJW39" s="343"/>
      <c r="HJX39" s="343"/>
      <c r="HJY39" s="343"/>
      <c r="HJZ39" s="343"/>
      <c r="HKA39" s="343"/>
      <c r="HKB39" s="343"/>
      <c r="HKC39" s="343"/>
      <c r="HKD39" s="343"/>
      <c r="HKE39" s="343"/>
      <c r="HKF39" s="343"/>
      <c r="HKG39" s="343"/>
      <c r="HKH39" s="343"/>
      <c r="HKI39" s="343"/>
      <c r="HKJ39" s="343"/>
      <c r="HKK39" s="343"/>
      <c r="HKL39" s="343"/>
      <c r="HKM39" s="343"/>
      <c r="HKN39" s="343"/>
      <c r="HKO39" s="343"/>
      <c r="HKP39" s="343"/>
      <c r="HKQ39" s="343"/>
      <c r="HKR39" s="343"/>
      <c r="HKS39" s="343"/>
      <c r="HKT39" s="343"/>
      <c r="HKU39" s="343"/>
      <c r="HKV39" s="343"/>
      <c r="HKW39" s="343"/>
      <c r="HKX39" s="343"/>
      <c r="HKY39" s="343"/>
      <c r="HKZ39" s="343"/>
      <c r="HLA39" s="343"/>
      <c r="HLB39" s="343"/>
      <c r="HLC39" s="343"/>
      <c r="HLD39" s="343"/>
      <c r="HLE39" s="343"/>
      <c r="HLF39" s="343"/>
      <c r="HLG39" s="343"/>
      <c r="HLH39" s="343"/>
      <c r="HLI39" s="343"/>
      <c r="HLJ39" s="343"/>
      <c r="HLK39" s="343"/>
      <c r="HLL39" s="343"/>
      <c r="HLM39" s="343"/>
      <c r="HLN39" s="343"/>
      <c r="HLO39" s="343"/>
      <c r="HLP39" s="343"/>
      <c r="HLQ39" s="343"/>
      <c r="HLR39" s="343"/>
      <c r="HLS39" s="343"/>
      <c r="HLT39" s="343"/>
      <c r="HLU39" s="343"/>
      <c r="HLV39" s="343"/>
      <c r="HLW39" s="343"/>
      <c r="HLX39" s="343"/>
      <c r="HLY39" s="343"/>
      <c r="HLZ39" s="343"/>
      <c r="HMA39" s="343"/>
      <c r="HMB39" s="343"/>
      <c r="HMC39" s="343"/>
      <c r="HMD39" s="343"/>
      <c r="HME39" s="343"/>
      <c r="HMF39" s="343"/>
      <c r="HMG39" s="343"/>
      <c r="HMH39" s="343"/>
      <c r="HMI39" s="343"/>
      <c r="HMJ39" s="343"/>
      <c r="HMK39" s="343"/>
      <c r="HML39" s="343"/>
      <c r="HMM39" s="343"/>
      <c r="HMN39" s="343"/>
      <c r="HMO39" s="343"/>
      <c r="HMP39" s="343"/>
      <c r="HMQ39" s="343"/>
      <c r="HMR39" s="343"/>
      <c r="HMS39" s="343"/>
      <c r="HMT39" s="343"/>
      <c r="HMU39" s="343"/>
      <c r="HMV39" s="343"/>
      <c r="HMW39" s="343"/>
      <c r="HMX39" s="343"/>
      <c r="HMY39" s="343"/>
      <c r="HMZ39" s="343"/>
      <c r="HNA39" s="343"/>
      <c r="HNB39" s="343"/>
      <c r="HNC39" s="343"/>
      <c r="HND39" s="343"/>
      <c r="HNE39" s="343"/>
      <c r="HNF39" s="343"/>
      <c r="HNG39" s="343"/>
      <c r="HNH39" s="343"/>
      <c r="HNI39" s="343"/>
      <c r="HNJ39" s="343"/>
      <c r="HNK39" s="343"/>
      <c r="HNL39" s="343"/>
      <c r="HNM39" s="343"/>
      <c r="HNN39" s="343"/>
      <c r="HNO39" s="343"/>
      <c r="HNP39" s="343"/>
      <c r="HNQ39" s="343"/>
      <c r="HNR39" s="343"/>
      <c r="HNS39" s="343"/>
      <c r="HNT39" s="343"/>
      <c r="HNU39" s="343"/>
      <c r="HNV39" s="343"/>
      <c r="HNW39" s="343"/>
      <c r="HNX39" s="343"/>
      <c r="HNY39" s="343"/>
      <c r="HNZ39" s="343"/>
      <c r="HOA39" s="343"/>
      <c r="HOB39" s="343"/>
      <c r="HOC39" s="343"/>
      <c r="HOD39" s="343"/>
      <c r="HOE39" s="343"/>
      <c r="HOF39" s="343"/>
      <c r="HOG39" s="343"/>
      <c r="HOH39" s="343"/>
      <c r="HOI39" s="343"/>
      <c r="HOJ39" s="343"/>
      <c r="HOK39" s="343"/>
      <c r="HOL39" s="343"/>
      <c r="HOM39" s="343"/>
      <c r="HON39" s="343"/>
      <c r="HOO39" s="343"/>
      <c r="HOP39" s="343"/>
      <c r="HOQ39" s="343"/>
      <c r="HOR39" s="343"/>
      <c r="HOS39" s="343"/>
      <c r="HOT39" s="343"/>
      <c r="HOU39" s="343"/>
      <c r="HOV39" s="343"/>
      <c r="HOW39" s="343"/>
      <c r="HOX39" s="343"/>
      <c r="HOY39" s="343"/>
      <c r="HOZ39" s="343"/>
      <c r="HPA39" s="343"/>
      <c r="HPB39" s="343"/>
      <c r="HPC39" s="343"/>
      <c r="HPD39" s="343"/>
      <c r="HPE39" s="343"/>
      <c r="HPF39" s="343"/>
      <c r="HPG39" s="343"/>
      <c r="HPH39" s="343"/>
      <c r="HPI39" s="343"/>
      <c r="HPJ39" s="343"/>
      <c r="HPK39" s="343"/>
      <c r="HPL39" s="343"/>
      <c r="HPM39" s="343"/>
      <c r="HPN39" s="343"/>
      <c r="HPO39" s="343"/>
      <c r="HPP39" s="343"/>
      <c r="HPQ39" s="343"/>
      <c r="HPR39" s="343"/>
      <c r="HPS39" s="343"/>
      <c r="HPT39" s="343"/>
      <c r="HPU39" s="343"/>
      <c r="HPV39" s="343"/>
      <c r="HPW39" s="343"/>
      <c r="HPX39" s="343"/>
      <c r="HPY39" s="343"/>
      <c r="HPZ39" s="343"/>
      <c r="HQA39" s="343"/>
      <c r="HQB39" s="343"/>
      <c r="HQC39" s="343"/>
      <c r="HQD39" s="343"/>
      <c r="HQE39" s="343"/>
      <c r="HQF39" s="343"/>
      <c r="HQG39" s="343"/>
      <c r="HQH39" s="343"/>
      <c r="HQI39" s="343"/>
      <c r="HQJ39" s="343"/>
      <c r="HQK39" s="343"/>
      <c r="HQL39" s="343"/>
      <c r="HQM39" s="343"/>
      <c r="HQN39" s="343"/>
      <c r="HQO39" s="343"/>
      <c r="HQP39" s="343"/>
      <c r="HQQ39" s="343"/>
      <c r="HQR39" s="343"/>
      <c r="HQS39" s="343"/>
      <c r="HQT39" s="343"/>
      <c r="HQU39" s="343"/>
      <c r="HQV39" s="343"/>
      <c r="HQW39" s="343"/>
      <c r="HQX39" s="343"/>
      <c r="HQY39" s="343"/>
      <c r="HQZ39" s="343"/>
      <c r="HRA39" s="343"/>
      <c r="HRB39" s="343"/>
      <c r="HRC39" s="343"/>
      <c r="HRD39" s="343"/>
      <c r="HRE39" s="343"/>
      <c r="HRF39" s="343"/>
      <c r="HRG39" s="343"/>
      <c r="HRH39" s="343"/>
      <c r="HRI39" s="343"/>
      <c r="HRJ39" s="343"/>
      <c r="HRK39" s="343"/>
      <c r="HRL39" s="343"/>
      <c r="HRM39" s="343"/>
      <c r="HRN39" s="343"/>
      <c r="HRO39" s="343"/>
      <c r="HRP39" s="343"/>
      <c r="HRQ39" s="343"/>
      <c r="HRR39" s="343"/>
      <c r="HRS39" s="343"/>
      <c r="HRT39" s="343"/>
      <c r="HRU39" s="343"/>
      <c r="HRV39" s="343"/>
      <c r="HRW39" s="343"/>
      <c r="HRX39" s="343"/>
      <c r="HRY39" s="343"/>
      <c r="HRZ39" s="343"/>
      <c r="HSA39" s="343"/>
      <c r="HSB39" s="343"/>
      <c r="HSC39" s="343"/>
      <c r="HSD39" s="343"/>
      <c r="HSE39" s="343"/>
      <c r="HSF39" s="343"/>
      <c r="HSG39" s="343"/>
      <c r="HSH39" s="343"/>
      <c r="HSI39" s="343"/>
      <c r="HSJ39" s="343"/>
      <c r="HSK39" s="343"/>
      <c r="HSL39" s="343"/>
      <c r="HSM39" s="343"/>
      <c r="HSN39" s="343"/>
      <c r="HSO39" s="343"/>
      <c r="HSP39" s="343"/>
      <c r="HSQ39" s="343"/>
      <c r="HSR39" s="343"/>
      <c r="HSS39" s="343"/>
      <c r="HST39" s="343"/>
      <c r="HSU39" s="343"/>
      <c r="HSV39" s="343"/>
      <c r="HSW39" s="343"/>
      <c r="HSX39" s="343"/>
      <c r="HSY39" s="343"/>
      <c r="HSZ39" s="343"/>
      <c r="HTA39" s="343"/>
      <c r="HTB39" s="343"/>
      <c r="HTC39" s="343"/>
      <c r="HTD39" s="343"/>
      <c r="HTE39" s="343"/>
      <c r="HTF39" s="343"/>
      <c r="HTG39" s="343"/>
      <c r="HTH39" s="343"/>
      <c r="HTI39" s="343"/>
      <c r="HTJ39" s="343"/>
      <c r="HTK39" s="343"/>
      <c r="HTL39" s="343"/>
      <c r="HTM39" s="343"/>
      <c r="HTN39" s="343"/>
      <c r="HTO39" s="343"/>
      <c r="HTP39" s="343"/>
      <c r="HTQ39" s="343"/>
      <c r="HTR39" s="343"/>
      <c r="HTS39" s="343"/>
      <c r="HTT39" s="343"/>
      <c r="HTU39" s="343"/>
      <c r="HTV39" s="343"/>
      <c r="HTW39" s="343"/>
      <c r="HTX39" s="343"/>
      <c r="HTY39" s="343"/>
      <c r="HTZ39" s="343"/>
      <c r="HUA39" s="343"/>
      <c r="HUB39" s="343"/>
      <c r="HUC39" s="343"/>
      <c r="HUD39" s="343"/>
      <c r="HUE39" s="343"/>
      <c r="HUF39" s="343"/>
      <c r="HUG39" s="343"/>
      <c r="HUH39" s="343"/>
      <c r="HUI39" s="343"/>
      <c r="HUJ39" s="343"/>
      <c r="HUK39" s="343"/>
      <c r="HUL39" s="343"/>
      <c r="HUM39" s="343"/>
      <c r="HUN39" s="343"/>
      <c r="HUO39" s="343"/>
      <c r="HUP39" s="343"/>
      <c r="HUQ39" s="343"/>
      <c r="HUR39" s="343"/>
      <c r="HUS39" s="343"/>
      <c r="HUT39" s="343"/>
      <c r="HUU39" s="343"/>
      <c r="HUV39" s="343"/>
      <c r="HUW39" s="343"/>
      <c r="HUX39" s="343"/>
      <c r="HUY39" s="343"/>
      <c r="HUZ39" s="343"/>
      <c r="HVA39" s="343"/>
      <c r="HVB39" s="343"/>
      <c r="HVC39" s="343"/>
      <c r="HVD39" s="343"/>
      <c r="HVE39" s="343"/>
      <c r="HVF39" s="343"/>
      <c r="HVG39" s="343"/>
      <c r="HVH39" s="343"/>
      <c r="HVI39" s="343"/>
      <c r="HVJ39" s="343"/>
      <c r="HVK39" s="343"/>
      <c r="HVL39" s="343"/>
      <c r="HVM39" s="343"/>
      <c r="HVN39" s="343"/>
      <c r="HVO39" s="343"/>
      <c r="HVP39" s="343"/>
      <c r="HVQ39" s="343"/>
      <c r="HVR39" s="343"/>
      <c r="HVS39" s="343"/>
      <c r="HVT39" s="343"/>
      <c r="HVU39" s="343"/>
      <c r="HVV39" s="343"/>
      <c r="HVW39" s="343"/>
      <c r="HVX39" s="343"/>
      <c r="HVY39" s="343"/>
      <c r="HVZ39" s="343"/>
      <c r="HWA39" s="343"/>
      <c r="HWB39" s="343"/>
      <c r="HWC39" s="343"/>
      <c r="HWD39" s="343"/>
      <c r="HWE39" s="343"/>
      <c r="HWF39" s="343"/>
      <c r="HWG39" s="343"/>
      <c r="HWH39" s="343"/>
      <c r="HWI39" s="343"/>
      <c r="HWJ39" s="343"/>
      <c r="HWK39" s="343"/>
      <c r="HWL39" s="343"/>
      <c r="HWM39" s="343"/>
      <c r="HWN39" s="343"/>
      <c r="HWO39" s="343"/>
      <c r="HWP39" s="343"/>
      <c r="HWQ39" s="343"/>
      <c r="HWR39" s="343"/>
      <c r="HWS39" s="343"/>
      <c r="HWT39" s="343"/>
      <c r="HWU39" s="343"/>
      <c r="HWV39" s="343"/>
      <c r="HWW39" s="343"/>
      <c r="HWX39" s="343"/>
      <c r="HWY39" s="343"/>
      <c r="HWZ39" s="343"/>
      <c r="HXA39" s="343"/>
      <c r="HXB39" s="343"/>
      <c r="HXC39" s="343"/>
      <c r="HXD39" s="343"/>
      <c r="HXE39" s="343"/>
      <c r="HXF39" s="343"/>
      <c r="HXG39" s="343"/>
      <c r="HXH39" s="343"/>
      <c r="HXI39" s="343"/>
      <c r="HXJ39" s="343"/>
      <c r="HXK39" s="343"/>
      <c r="HXL39" s="343"/>
      <c r="HXM39" s="343"/>
      <c r="HXN39" s="343"/>
      <c r="HXO39" s="343"/>
      <c r="HXP39" s="343"/>
      <c r="HXQ39" s="343"/>
      <c r="HXR39" s="343"/>
      <c r="HXS39" s="343"/>
      <c r="HXT39" s="343"/>
      <c r="HXU39" s="343"/>
      <c r="HXV39" s="343"/>
      <c r="HXW39" s="343"/>
      <c r="HXX39" s="343"/>
      <c r="HXY39" s="343"/>
      <c r="HXZ39" s="343"/>
      <c r="HYA39" s="343"/>
      <c r="HYB39" s="343"/>
      <c r="HYC39" s="343"/>
      <c r="HYD39" s="343"/>
      <c r="HYE39" s="343"/>
      <c r="HYF39" s="343"/>
      <c r="HYG39" s="343"/>
      <c r="HYH39" s="343"/>
      <c r="HYI39" s="343"/>
      <c r="HYJ39" s="343"/>
      <c r="HYK39" s="343"/>
      <c r="HYL39" s="343"/>
      <c r="HYM39" s="343"/>
      <c r="HYN39" s="343"/>
      <c r="HYO39" s="343"/>
      <c r="HYP39" s="343"/>
      <c r="HYQ39" s="343"/>
      <c r="HYR39" s="343"/>
      <c r="HYS39" s="343"/>
      <c r="HYT39" s="343"/>
      <c r="HYU39" s="343"/>
      <c r="HYV39" s="343"/>
      <c r="HYW39" s="343"/>
      <c r="HYX39" s="343"/>
      <c r="HYY39" s="343"/>
      <c r="HYZ39" s="343"/>
      <c r="HZA39" s="343"/>
      <c r="HZB39" s="343"/>
      <c r="HZC39" s="343"/>
      <c r="HZD39" s="343"/>
      <c r="HZE39" s="343"/>
      <c r="HZF39" s="343"/>
      <c r="HZG39" s="343"/>
      <c r="HZH39" s="343"/>
      <c r="HZI39" s="343"/>
      <c r="HZJ39" s="343"/>
      <c r="HZK39" s="343"/>
      <c r="HZL39" s="343"/>
      <c r="HZM39" s="343"/>
      <c r="HZN39" s="343"/>
      <c r="HZO39" s="343"/>
      <c r="HZP39" s="343"/>
      <c r="HZQ39" s="343"/>
      <c r="HZR39" s="343"/>
      <c r="HZS39" s="343"/>
      <c r="HZT39" s="343"/>
      <c r="HZU39" s="343"/>
      <c r="HZV39" s="343"/>
      <c r="HZW39" s="343"/>
      <c r="HZX39" s="343"/>
      <c r="HZY39" s="343"/>
      <c r="HZZ39" s="343"/>
      <c r="IAA39" s="343"/>
      <c r="IAB39" s="343"/>
      <c r="IAC39" s="343"/>
      <c r="IAD39" s="343"/>
      <c r="IAE39" s="343"/>
      <c r="IAF39" s="343"/>
      <c r="IAG39" s="343"/>
      <c r="IAH39" s="343"/>
      <c r="IAI39" s="343"/>
      <c r="IAJ39" s="343"/>
      <c r="IAK39" s="343"/>
      <c r="IAL39" s="343"/>
      <c r="IAM39" s="343"/>
      <c r="IAN39" s="343"/>
      <c r="IAO39" s="343"/>
      <c r="IAP39" s="343"/>
      <c r="IAQ39" s="343"/>
      <c r="IAR39" s="343"/>
      <c r="IAS39" s="343"/>
      <c r="IAT39" s="343"/>
      <c r="IAU39" s="343"/>
      <c r="IAV39" s="343"/>
      <c r="IAW39" s="343"/>
      <c r="IAX39" s="343"/>
      <c r="IAY39" s="343"/>
      <c r="IAZ39" s="343"/>
      <c r="IBA39" s="343"/>
      <c r="IBB39" s="343"/>
      <c r="IBC39" s="343"/>
      <c r="IBD39" s="343"/>
      <c r="IBE39" s="343"/>
      <c r="IBF39" s="343"/>
      <c r="IBG39" s="343"/>
      <c r="IBH39" s="343"/>
      <c r="IBI39" s="343"/>
      <c r="IBJ39" s="343"/>
      <c r="IBK39" s="343"/>
      <c r="IBL39" s="343"/>
      <c r="IBM39" s="343"/>
      <c r="IBN39" s="343"/>
      <c r="IBO39" s="343"/>
      <c r="IBP39" s="343"/>
      <c r="IBQ39" s="343"/>
      <c r="IBR39" s="343"/>
      <c r="IBS39" s="343"/>
      <c r="IBT39" s="343"/>
      <c r="IBU39" s="343"/>
      <c r="IBV39" s="343"/>
      <c r="IBW39" s="343"/>
      <c r="IBX39" s="343"/>
      <c r="IBY39" s="343"/>
      <c r="IBZ39" s="343"/>
      <c r="ICA39" s="343"/>
      <c r="ICB39" s="343"/>
      <c r="ICC39" s="343"/>
      <c r="ICD39" s="343"/>
      <c r="ICE39" s="343"/>
      <c r="ICF39" s="343"/>
      <c r="ICG39" s="343"/>
      <c r="ICH39" s="343"/>
      <c r="ICI39" s="343"/>
      <c r="ICJ39" s="343"/>
      <c r="ICK39" s="343"/>
      <c r="ICL39" s="343"/>
      <c r="ICM39" s="343"/>
      <c r="ICN39" s="343"/>
      <c r="ICO39" s="343"/>
      <c r="ICP39" s="343"/>
      <c r="ICQ39" s="343"/>
      <c r="ICR39" s="343"/>
      <c r="ICS39" s="343"/>
      <c r="ICT39" s="343"/>
      <c r="ICU39" s="343"/>
      <c r="ICV39" s="343"/>
      <c r="ICW39" s="343"/>
      <c r="ICX39" s="343"/>
      <c r="ICY39" s="343"/>
      <c r="ICZ39" s="343"/>
      <c r="IDA39" s="343"/>
      <c r="IDB39" s="343"/>
      <c r="IDC39" s="343"/>
      <c r="IDD39" s="343"/>
      <c r="IDE39" s="343"/>
      <c r="IDF39" s="343"/>
      <c r="IDG39" s="343"/>
      <c r="IDH39" s="343"/>
      <c r="IDI39" s="343"/>
      <c r="IDJ39" s="343"/>
      <c r="IDK39" s="343"/>
      <c r="IDL39" s="343"/>
      <c r="IDM39" s="343"/>
      <c r="IDN39" s="343"/>
      <c r="IDO39" s="343"/>
      <c r="IDP39" s="343"/>
      <c r="IDQ39" s="343"/>
      <c r="IDR39" s="343"/>
      <c r="IDS39" s="343"/>
      <c r="IDT39" s="343"/>
      <c r="IDU39" s="343"/>
      <c r="IDV39" s="343"/>
      <c r="IDW39" s="343"/>
      <c r="IDX39" s="343"/>
      <c r="IDY39" s="343"/>
      <c r="IDZ39" s="343"/>
      <c r="IEA39" s="343"/>
      <c r="IEB39" s="343"/>
      <c r="IEC39" s="343"/>
      <c r="IED39" s="343"/>
      <c r="IEE39" s="343"/>
      <c r="IEF39" s="343"/>
      <c r="IEG39" s="343"/>
      <c r="IEH39" s="343"/>
      <c r="IEI39" s="343"/>
      <c r="IEJ39" s="343"/>
      <c r="IEK39" s="343"/>
      <c r="IEL39" s="343"/>
      <c r="IEM39" s="343"/>
      <c r="IEN39" s="343"/>
      <c r="IEO39" s="343"/>
      <c r="IEP39" s="343"/>
      <c r="IEQ39" s="343"/>
      <c r="IER39" s="343"/>
      <c r="IES39" s="343"/>
      <c r="IET39" s="343"/>
      <c r="IEU39" s="343"/>
      <c r="IEV39" s="343"/>
      <c r="IEW39" s="343"/>
      <c r="IEX39" s="343"/>
      <c r="IEY39" s="343"/>
      <c r="IEZ39" s="343"/>
      <c r="IFA39" s="343"/>
      <c r="IFB39" s="343"/>
      <c r="IFC39" s="343"/>
      <c r="IFD39" s="343"/>
      <c r="IFE39" s="343"/>
      <c r="IFF39" s="343"/>
      <c r="IFG39" s="343"/>
      <c r="IFH39" s="343"/>
      <c r="IFI39" s="343"/>
      <c r="IFJ39" s="343"/>
      <c r="IFK39" s="343"/>
      <c r="IFL39" s="343"/>
      <c r="IFM39" s="343"/>
      <c r="IFN39" s="343"/>
      <c r="IFO39" s="343"/>
      <c r="IFP39" s="343"/>
      <c r="IFQ39" s="343"/>
      <c r="IFR39" s="343"/>
      <c r="IFS39" s="343"/>
      <c r="IFT39" s="343"/>
      <c r="IFU39" s="343"/>
      <c r="IFV39" s="343"/>
      <c r="IFW39" s="343"/>
      <c r="IFX39" s="343"/>
      <c r="IFY39" s="343"/>
      <c r="IFZ39" s="343"/>
      <c r="IGA39" s="343"/>
      <c r="IGB39" s="343"/>
      <c r="IGC39" s="343"/>
      <c r="IGD39" s="343"/>
      <c r="IGE39" s="343"/>
      <c r="IGF39" s="343"/>
      <c r="IGG39" s="343"/>
      <c r="IGH39" s="343"/>
      <c r="IGI39" s="343"/>
      <c r="IGJ39" s="343"/>
      <c r="IGK39" s="343"/>
      <c r="IGL39" s="343"/>
      <c r="IGM39" s="343"/>
      <c r="IGN39" s="343"/>
      <c r="IGO39" s="343"/>
      <c r="IGP39" s="343"/>
      <c r="IGQ39" s="343"/>
      <c r="IGR39" s="343"/>
      <c r="IGS39" s="343"/>
      <c r="IGT39" s="343"/>
      <c r="IGU39" s="343"/>
      <c r="IGV39" s="343"/>
      <c r="IGW39" s="343"/>
      <c r="IGX39" s="343"/>
      <c r="IGY39" s="343"/>
      <c r="IGZ39" s="343"/>
      <c r="IHA39" s="343"/>
      <c r="IHB39" s="343"/>
      <c r="IHC39" s="343"/>
      <c r="IHD39" s="343"/>
      <c r="IHE39" s="343"/>
      <c r="IHF39" s="343"/>
      <c r="IHG39" s="343"/>
      <c r="IHH39" s="343"/>
      <c r="IHI39" s="343"/>
      <c r="IHJ39" s="343"/>
      <c r="IHK39" s="343"/>
      <c r="IHL39" s="343"/>
      <c r="IHM39" s="343"/>
      <c r="IHN39" s="343"/>
      <c r="IHO39" s="343"/>
      <c r="IHP39" s="343"/>
      <c r="IHQ39" s="343"/>
      <c r="IHR39" s="343"/>
      <c r="IHS39" s="343"/>
      <c r="IHT39" s="343"/>
      <c r="IHU39" s="343"/>
      <c r="IHV39" s="343"/>
      <c r="IHW39" s="343"/>
      <c r="IHX39" s="343"/>
      <c r="IHY39" s="343"/>
      <c r="IHZ39" s="343"/>
      <c r="IIA39" s="343"/>
      <c r="IIB39" s="343"/>
      <c r="IIC39" s="343"/>
      <c r="IID39" s="343"/>
      <c r="IIE39" s="343"/>
      <c r="IIF39" s="343"/>
      <c r="IIG39" s="343"/>
      <c r="IIH39" s="343"/>
      <c r="III39" s="343"/>
      <c r="IIJ39" s="343"/>
      <c r="IIK39" s="343"/>
      <c r="IIL39" s="343"/>
      <c r="IIM39" s="343"/>
      <c r="IIN39" s="343"/>
      <c r="IIO39" s="343"/>
      <c r="IIP39" s="343"/>
      <c r="IIQ39" s="343"/>
      <c r="IIR39" s="343"/>
      <c r="IIS39" s="343"/>
      <c r="IIT39" s="343"/>
      <c r="IIU39" s="343"/>
      <c r="IIV39" s="343"/>
      <c r="IIW39" s="343"/>
      <c r="IIX39" s="343"/>
      <c r="IIY39" s="343"/>
      <c r="IIZ39" s="343"/>
      <c r="IJA39" s="343"/>
      <c r="IJB39" s="343"/>
      <c r="IJC39" s="343"/>
      <c r="IJD39" s="343"/>
      <c r="IJE39" s="343"/>
      <c r="IJF39" s="343"/>
      <c r="IJG39" s="343"/>
      <c r="IJH39" s="343"/>
      <c r="IJI39" s="343"/>
      <c r="IJJ39" s="343"/>
      <c r="IJK39" s="343"/>
      <c r="IJL39" s="343"/>
      <c r="IJM39" s="343"/>
      <c r="IJN39" s="343"/>
      <c r="IJO39" s="343"/>
      <c r="IJP39" s="343"/>
      <c r="IJQ39" s="343"/>
      <c r="IJR39" s="343"/>
      <c r="IJS39" s="343"/>
      <c r="IJT39" s="343"/>
      <c r="IJU39" s="343"/>
      <c r="IJV39" s="343"/>
      <c r="IJW39" s="343"/>
      <c r="IJX39" s="343"/>
      <c r="IJY39" s="343"/>
      <c r="IJZ39" s="343"/>
      <c r="IKA39" s="343"/>
      <c r="IKB39" s="343"/>
      <c r="IKC39" s="343"/>
      <c r="IKD39" s="343"/>
      <c r="IKE39" s="343"/>
      <c r="IKF39" s="343"/>
      <c r="IKG39" s="343"/>
      <c r="IKH39" s="343"/>
      <c r="IKI39" s="343"/>
      <c r="IKJ39" s="343"/>
      <c r="IKK39" s="343"/>
      <c r="IKL39" s="343"/>
      <c r="IKM39" s="343"/>
      <c r="IKN39" s="343"/>
      <c r="IKO39" s="343"/>
      <c r="IKP39" s="343"/>
      <c r="IKQ39" s="343"/>
      <c r="IKR39" s="343"/>
      <c r="IKS39" s="343"/>
      <c r="IKT39" s="343"/>
      <c r="IKU39" s="343"/>
      <c r="IKV39" s="343"/>
      <c r="IKW39" s="343"/>
      <c r="IKX39" s="343"/>
      <c r="IKY39" s="343"/>
      <c r="IKZ39" s="343"/>
      <c r="ILA39" s="343"/>
      <c r="ILB39" s="343"/>
      <c r="ILC39" s="343"/>
      <c r="ILD39" s="343"/>
      <c r="ILE39" s="343"/>
      <c r="ILF39" s="343"/>
      <c r="ILG39" s="343"/>
      <c r="ILH39" s="343"/>
      <c r="ILI39" s="343"/>
      <c r="ILJ39" s="343"/>
      <c r="ILK39" s="343"/>
      <c r="ILL39" s="343"/>
      <c r="ILM39" s="343"/>
      <c r="ILN39" s="343"/>
      <c r="ILO39" s="343"/>
      <c r="ILP39" s="343"/>
      <c r="ILQ39" s="343"/>
      <c r="ILR39" s="343"/>
      <c r="ILS39" s="343"/>
      <c r="ILT39" s="343"/>
      <c r="ILU39" s="343"/>
      <c r="ILV39" s="343"/>
      <c r="ILW39" s="343"/>
      <c r="ILX39" s="343"/>
      <c r="ILY39" s="343"/>
      <c r="ILZ39" s="343"/>
      <c r="IMA39" s="343"/>
      <c r="IMB39" s="343"/>
      <c r="IMC39" s="343"/>
      <c r="IMD39" s="343"/>
      <c r="IME39" s="343"/>
      <c r="IMF39" s="343"/>
      <c r="IMG39" s="343"/>
      <c r="IMH39" s="343"/>
      <c r="IMI39" s="343"/>
      <c r="IMJ39" s="343"/>
      <c r="IMK39" s="343"/>
      <c r="IML39" s="343"/>
      <c r="IMM39" s="343"/>
      <c r="IMN39" s="343"/>
      <c r="IMO39" s="343"/>
      <c r="IMP39" s="343"/>
      <c r="IMQ39" s="343"/>
      <c r="IMR39" s="343"/>
      <c r="IMS39" s="343"/>
      <c r="IMT39" s="343"/>
      <c r="IMU39" s="343"/>
      <c r="IMV39" s="343"/>
      <c r="IMW39" s="343"/>
      <c r="IMX39" s="343"/>
      <c r="IMY39" s="343"/>
      <c r="IMZ39" s="343"/>
      <c r="INA39" s="343"/>
      <c r="INB39" s="343"/>
      <c r="INC39" s="343"/>
      <c r="IND39" s="343"/>
      <c r="INE39" s="343"/>
      <c r="INF39" s="343"/>
      <c r="ING39" s="343"/>
      <c r="INH39" s="343"/>
      <c r="INI39" s="343"/>
      <c r="INJ39" s="343"/>
      <c r="INK39" s="343"/>
      <c r="INL39" s="343"/>
      <c r="INM39" s="343"/>
      <c r="INN39" s="343"/>
      <c r="INO39" s="343"/>
      <c r="INP39" s="343"/>
      <c r="INQ39" s="343"/>
      <c r="INR39" s="343"/>
      <c r="INS39" s="343"/>
      <c r="INT39" s="343"/>
      <c r="INU39" s="343"/>
      <c r="INV39" s="343"/>
      <c r="INW39" s="343"/>
      <c r="INX39" s="343"/>
      <c r="INY39" s="343"/>
      <c r="INZ39" s="343"/>
      <c r="IOA39" s="343"/>
      <c r="IOB39" s="343"/>
      <c r="IOC39" s="343"/>
      <c r="IOD39" s="343"/>
      <c r="IOE39" s="343"/>
      <c r="IOF39" s="343"/>
      <c r="IOG39" s="343"/>
      <c r="IOH39" s="343"/>
      <c r="IOI39" s="343"/>
      <c r="IOJ39" s="343"/>
      <c r="IOK39" s="343"/>
      <c r="IOL39" s="343"/>
      <c r="IOM39" s="343"/>
      <c r="ION39" s="343"/>
      <c r="IOO39" s="343"/>
      <c r="IOP39" s="343"/>
      <c r="IOQ39" s="343"/>
      <c r="IOR39" s="343"/>
      <c r="IOS39" s="343"/>
      <c r="IOT39" s="343"/>
      <c r="IOU39" s="343"/>
      <c r="IOV39" s="343"/>
      <c r="IOW39" s="343"/>
      <c r="IOX39" s="343"/>
      <c r="IOY39" s="343"/>
      <c r="IOZ39" s="343"/>
      <c r="IPA39" s="343"/>
      <c r="IPB39" s="343"/>
      <c r="IPC39" s="343"/>
      <c r="IPD39" s="343"/>
      <c r="IPE39" s="343"/>
      <c r="IPF39" s="343"/>
      <c r="IPG39" s="343"/>
      <c r="IPH39" s="343"/>
      <c r="IPI39" s="343"/>
      <c r="IPJ39" s="343"/>
      <c r="IPK39" s="343"/>
      <c r="IPL39" s="343"/>
      <c r="IPM39" s="343"/>
      <c r="IPN39" s="343"/>
      <c r="IPO39" s="343"/>
      <c r="IPP39" s="343"/>
      <c r="IPQ39" s="343"/>
      <c r="IPR39" s="343"/>
      <c r="IPS39" s="343"/>
      <c r="IPT39" s="343"/>
      <c r="IPU39" s="343"/>
      <c r="IPV39" s="343"/>
      <c r="IPW39" s="343"/>
      <c r="IPX39" s="343"/>
      <c r="IPY39" s="343"/>
      <c r="IPZ39" s="343"/>
      <c r="IQA39" s="343"/>
      <c r="IQB39" s="343"/>
      <c r="IQC39" s="343"/>
      <c r="IQD39" s="343"/>
      <c r="IQE39" s="343"/>
      <c r="IQF39" s="343"/>
      <c r="IQG39" s="343"/>
      <c r="IQH39" s="343"/>
      <c r="IQI39" s="343"/>
      <c r="IQJ39" s="343"/>
      <c r="IQK39" s="343"/>
      <c r="IQL39" s="343"/>
      <c r="IQM39" s="343"/>
      <c r="IQN39" s="343"/>
      <c r="IQO39" s="343"/>
      <c r="IQP39" s="343"/>
      <c r="IQQ39" s="343"/>
      <c r="IQR39" s="343"/>
      <c r="IQS39" s="343"/>
      <c r="IQT39" s="343"/>
      <c r="IQU39" s="343"/>
      <c r="IQV39" s="343"/>
      <c r="IQW39" s="343"/>
      <c r="IQX39" s="343"/>
      <c r="IQY39" s="343"/>
      <c r="IQZ39" s="343"/>
      <c r="IRA39" s="343"/>
      <c r="IRB39" s="343"/>
      <c r="IRC39" s="343"/>
      <c r="IRD39" s="343"/>
      <c r="IRE39" s="343"/>
      <c r="IRF39" s="343"/>
      <c r="IRG39" s="343"/>
      <c r="IRH39" s="343"/>
      <c r="IRI39" s="343"/>
      <c r="IRJ39" s="343"/>
      <c r="IRK39" s="343"/>
      <c r="IRL39" s="343"/>
      <c r="IRM39" s="343"/>
      <c r="IRN39" s="343"/>
      <c r="IRO39" s="343"/>
      <c r="IRP39" s="343"/>
      <c r="IRQ39" s="343"/>
      <c r="IRR39" s="343"/>
      <c r="IRS39" s="343"/>
      <c r="IRT39" s="343"/>
      <c r="IRU39" s="343"/>
      <c r="IRV39" s="343"/>
      <c r="IRW39" s="343"/>
      <c r="IRX39" s="343"/>
      <c r="IRY39" s="343"/>
      <c r="IRZ39" s="343"/>
      <c r="ISA39" s="343"/>
      <c r="ISB39" s="343"/>
      <c r="ISC39" s="343"/>
      <c r="ISD39" s="343"/>
      <c r="ISE39" s="343"/>
      <c r="ISF39" s="343"/>
      <c r="ISG39" s="343"/>
      <c r="ISH39" s="343"/>
      <c r="ISI39" s="343"/>
      <c r="ISJ39" s="343"/>
      <c r="ISK39" s="343"/>
      <c r="ISL39" s="343"/>
      <c r="ISM39" s="343"/>
      <c r="ISN39" s="343"/>
      <c r="ISO39" s="343"/>
      <c r="ISP39" s="343"/>
      <c r="ISQ39" s="343"/>
      <c r="ISR39" s="343"/>
      <c r="ISS39" s="343"/>
      <c r="IST39" s="343"/>
      <c r="ISU39" s="343"/>
      <c r="ISV39" s="343"/>
      <c r="ISW39" s="343"/>
      <c r="ISX39" s="343"/>
      <c r="ISY39" s="343"/>
      <c r="ISZ39" s="343"/>
      <c r="ITA39" s="343"/>
      <c r="ITB39" s="343"/>
      <c r="ITC39" s="343"/>
      <c r="ITD39" s="343"/>
      <c r="ITE39" s="343"/>
      <c r="ITF39" s="343"/>
      <c r="ITG39" s="343"/>
      <c r="ITH39" s="343"/>
      <c r="ITI39" s="343"/>
      <c r="ITJ39" s="343"/>
      <c r="ITK39" s="343"/>
      <c r="ITL39" s="343"/>
      <c r="ITM39" s="343"/>
      <c r="ITN39" s="343"/>
      <c r="ITO39" s="343"/>
      <c r="ITP39" s="343"/>
      <c r="ITQ39" s="343"/>
      <c r="ITR39" s="343"/>
      <c r="ITS39" s="343"/>
      <c r="ITT39" s="343"/>
      <c r="ITU39" s="343"/>
      <c r="ITV39" s="343"/>
      <c r="ITW39" s="343"/>
      <c r="ITX39" s="343"/>
      <c r="ITY39" s="343"/>
      <c r="ITZ39" s="343"/>
      <c r="IUA39" s="343"/>
      <c r="IUB39" s="343"/>
      <c r="IUC39" s="343"/>
      <c r="IUD39" s="343"/>
      <c r="IUE39" s="343"/>
      <c r="IUF39" s="343"/>
      <c r="IUG39" s="343"/>
      <c r="IUH39" s="343"/>
      <c r="IUI39" s="343"/>
      <c r="IUJ39" s="343"/>
      <c r="IUK39" s="343"/>
      <c r="IUL39" s="343"/>
      <c r="IUM39" s="343"/>
      <c r="IUN39" s="343"/>
      <c r="IUO39" s="343"/>
      <c r="IUP39" s="343"/>
      <c r="IUQ39" s="343"/>
      <c r="IUR39" s="343"/>
      <c r="IUS39" s="343"/>
      <c r="IUT39" s="343"/>
      <c r="IUU39" s="343"/>
      <c r="IUV39" s="343"/>
      <c r="IUW39" s="343"/>
      <c r="IUX39" s="343"/>
      <c r="IUY39" s="343"/>
      <c r="IUZ39" s="343"/>
      <c r="IVA39" s="343"/>
      <c r="IVB39" s="343"/>
      <c r="IVC39" s="343"/>
      <c r="IVD39" s="343"/>
      <c r="IVE39" s="343"/>
      <c r="IVF39" s="343"/>
      <c r="IVG39" s="343"/>
      <c r="IVH39" s="343"/>
      <c r="IVI39" s="343"/>
      <c r="IVJ39" s="343"/>
      <c r="IVK39" s="343"/>
      <c r="IVL39" s="343"/>
      <c r="IVM39" s="343"/>
      <c r="IVN39" s="343"/>
      <c r="IVO39" s="343"/>
      <c r="IVP39" s="343"/>
      <c r="IVQ39" s="343"/>
      <c r="IVR39" s="343"/>
      <c r="IVS39" s="343"/>
      <c r="IVT39" s="343"/>
      <c r="IVU39" s="343"/>
      <c r="IVV39" s="343"/>
      <c r="IVW39" s="343"/>
      <c r="IVX39" s="343"/>
      <c r="IVY39" s="343"/>
      <c r="IVZ39" s="343"/>
      <c r="IWA39" s="343"/>
      <c r="IWB39" s="343"/>
      <c r="IWC39" s="343"/>
      <c r="IWD39" s="343"/>
      <c r="IWE39" s="343"/>
      <c r="IWF39" s="343"/>
      <c r="IWG39" s="343"/>
      <c r="IWH39" s="343"/>
      <c r="IWI39" s="343"/>
      <c r="IWJ39" s="343"/>
      <c r="IWK39" s="343"/>
      <c r="IWL39" s="343"/>
      <c r="IWM39" s="343"/>
      <c r="IWN39" s="343"/>
      <c r="IWO39" s="343"/>
      <c r="IWP39" s="343"/>
      <c r="IWQ39" s="343"/>
      <c r="IWR39" s="343"/>
      <c r="IWS39" s="343"/>
      <c r="IWT39" s="343"/>
      <c r="IWU39" s="343"/>
      <c r="IWV39" s="343"/>
      <c r="IWW39" s="343"/>
      <c r="IWX39" s="343"/>
      <c r="IWY39" s="343"/>
      <c r="IWZ39" s="343"/>
      <c r="IXA39" s="343"/>
      <c r="IXB39" s="343"/>
      <c r="IXC39" s="343"/>
      <c r="IXD39" s="343"/>
      <c r="IXE39" s="343"/>
      <c r="IXF39" s="343"/>
      <c r="IXG39" s="343"/>
      <c r="IXH39" s="343"/>
      <c r="IXI39" s="343"/>
      <c r="IXJ39" s="343"/>
      <c r="IXK39" s="343"/>
      <c r="IXL39" s="343"/>
      <c r="IXM39" s="343"/>
      <c r="IXN39" s="343"/>
      <c r="IXO39" s="343"/>
      <c r="IXP39" s="343"/>
      <c r="IXQ39" s="343"/>
      <c r="IXR39" s="343"/>
      <c r="IXS39" s="343"/>
      <c r="IXT39" s="343"/>
      <c r="IXU39" s="343"/>
      <c r="IXV39" s="343"/>
      <c r="IXW39" s="343"/>
      <c r="IXX39" s="343"/>
      <c r="IXY39" s="343"/>
      <c r="IXZ39" s="343"/>
      <c r="IYA39" s="343"/>
      <c r="IYB39" s="343"/>
      <c r="IYC39" s="343"/>
      <c r="IYD39" s="343"/>
      <c r="IYE39" s="343"/>
      <c r="IYF39" s="343"/>
      <c r="IYG39" s="343"/>
      <c r="IYH39" s="343"/>
      <c r="IYI39" s="343"/>
      <c r="IYJ39" s="343"/>
      <c r="IYK39" s="343"/>
      <c r="IYL39" s="343"/>
      <c r="IYM39" s="343"/>
      <c r="IYN39" s="343"/>
      <c r="IYO39" s="343"/>
      <c r="IYP39" s="343"/>
      <c r="IYQ39" s="343"/>
      <c r="IYR39" s="343"/>
      <c r="IYS39" s="343"/>
      <c r="IYT39" s="343"/>
      <c r="IYU39" s="343"/>
      <c r="IYV39" s="343"/>
      <c r="IYW39" s="343"/>
      <c r="IYX39" s="343"/>
      <c r="IYY39" s="343"/>
      <c r="IYZ39" s="343"/>
      <c r="IZA39" s="343"/>
      <c r="IZB39" s="343"/>
      <c r="IZC39" s="343"/>
      <c r="IZD39" s="343"/>
      <c r="IZE39" s="343"/>
      <c r="IZF39" s="343"/>
      <c r="IZG39" s="343"/>
      <c r="IZH39" s="343"/>
      <c r="IZI39" s="343"/>
      <c r="IZJ39" s="343"/>
      <c r="IZK39" s="343"/>
      <c r="IZL39" s="343"/>
      <c r="IZM39" s="343"/>
      <c r="IZN39" s="343"/>
      <c r="IZO39" s="343"/>
      <c r="IZP39" s="343"/>
      <c r="IZQ39" s="343"/>
      <c r="IZR39" s="343"/>
      <c r="IZS39" s="343"/>
      <c r="IZT39" s="343"/>
      <c r="IZU39" s="343"/>
      <c r="IZV39" s="343"/>
      <c r="IZW39" s="343"/>
      <c r="IZX39" s="343"/>
      <c r="IZY39" s="343"/>
      <c r="IZZ39" s="343"/>
      <c r="JAA39" s="343"/>
      <c r="JAB39" s="343"/>
      <c r="JAC39" s="343"/>
      <c r="JAD39" s="343"/>
      <c r="JAE39" s="343"/>
      <c r="JAF39" s="343"/>
      <c r="JAG39" s="343"/>
      <c r="JAH39" s="343"/>
      <c r="JAI39" s="343"/>
      <c r="JAJ39" s="343"/>
      <c r="JAK39" s="343"/>
      <c r="JAL39" s="343"/>
      <c r="JAM39" s="343"/>
      <c r="JAN39" s="343"/>
      <c r="JAO39" s="343"/>
      <c r="JAP39" s="343"/>
      <c r="JAQ39" s="343"/>
      <c r="JAR39" s="343"/>
      <c r="JAS39" s="343"/>
      <c r="JAT39" s="343"/>
      <c r="JAU39" s="343"/>
      <c r="JAV39" s="343"/>
      <c r="JAW39" s="343"/>
      <c r="JAX39" s="343"/>
      <c r="JAY39" s="343"/>
      <c r="JAZ39" s="343"/>
      <c r="JBA39" s="343"/>
      <c r="JBB39" s="343"/>
      <c r="JBC39" s="343"/>
      <c r="JBD39" s="343"/>
      <c r="JBE39" s="343"/>
      <c r="JBF39" s="343"/>
      <c r="JBG39" s="343"/>
      <c r="JBH39" s="343"/>
      <c r="JBI39" s="343"/>
      <c r="JBJ39" s="343"/>
      <c r="JBK39" s="343"/>
      <c r="JBL39" s="343"/>
      <c r="JBM39" s="343"/>
      <c r="JBN39" s="343"/>
      <c r="JBO39" s="343"/>
      <c r="JBP39" s="343"/>
      <c r="JBQ39" s="343"/>
      <c r="JBR39" s="343"/>
      <c r="JBS39" s="343"/>
      <c r="JBT39" s="343"/>
      <c r="JBU39" s="343"/>
      <c r="JBV39" s="343"/>
      <c r="JBW39" s="343"/>
      <c r="JBX39" s="343"/>
      <c r="JBY39" s="343"/>
      <c r="JBZ39" s="343"/>
      <c r="JCA39" s="343"/>
      <c r="JCB39" s="343"/>
      <c r="JCC39" s="343"/>
      <c r="JCD39" s="343"/>
      <c r="JCE39" s="343"/>
      <c r="JCF39" s="343"/>
      <c r="JCG39" s="343"/>
      <c r="JCH39" s="343"/>
      <c r="JCI39" s="343"/>
      <c r="JCJ39" s="343"/>
      <c r="JCK39" s="343"/>
      <c r="JCL39" s="343"/>
      <c r="JCM39" s="343"/>
      <c r="JCN39" s="343"/>
      <c r="JCO39" s="343"/>
      <c r="JCP39" s="343"/>
      <c r="JCQ39" s="343"/>
      <c r="JCR39" s="343"/>
      <c r="JCS39" s="343"/>
      <c r="JCT39" s="343"/>
      <c r="JCU39" s="343"/>
      <c r="JCV39" s="343"/>
      <c r="JCW39" s="343"/>
      <c r="JCX39" s="343"/>
      <c r="JCY39" s="343"/>
      <c r="JCZ39" s="343"/>
      <c r="JDA39" s="343"/>
      <c r="JDB39" s="343"/>
      <c r="JDC39" s="343"/>
      <c r="JDD39" s="343"/>
      <c r="JDE39" s="343"/>
      <c r="JDF39" s="343"/>
      <c r="JDG39" s="343"/>
      <c r="JDH39" s="343"/>
      <c r="JDI39" s="343"/>
      <c r="JDJ39" s="343"/>
      <c r="JDK39" s="343"/>
      <c r="JDL39" s="343"/>
      <c r="JDM39" s="343"/>
      <c r="JDN39" s="343"/>
      <c r="JDO39" s="343"/>
      <c r="JDP39" s="343"/>
      <c r="JDQ39" s="343"/>
      <c r="JDR39" s="343"/>
      <c r="JDS39" s="343"/>
      <c r="JDT39" s="343"/>
      <c r="JDU39" s="343"/>
      <c r="JDV39" s="343"/>
      <c r="JDW39" s="343"/>
      <c r="JDX39" s="343"/>
      <c r="JDY39" s="343"/>
      <c r="JDZ39" s="343"/>
      <c r="JEA39" s="343"/>
      <c r="JEB39" s="343"/>
      <c r="JEC39" s="343"/>
      <c r="JED39" s="343"/>
      <c r="JEE39" s="343"/>
      <c r="JEF39" s="343"/>
      <c r="JEG39" s="343"/>
      <c r="JEH39" s="343"/>
      <c r="JEI39" s="343"/>
      <c r="JEJ39" s="343"/>
      <c r="JEK39" s="343"/>
      <c r="JEL39" s="343"/>
      <c r="JEM39" s="343"/>
      <c r="JEN39" s="343"/>
      <c r="JEO39" s="343"/>
      <c r="JEP39" s="343"/>
      <c r="JEQ39" s="343"/>
      <c r="JER39" s="343"/>
      <c r="JES39" s="343"/>
      <c r="JET39" s="343"/>
      <c r="JEU39" s="343"/>
      <c r="JEV39" s="343"/>
      <c r="JEW39" s="343"/>
      <c r="JEX39" s="343"/>
      <c r="JEY39" s="343"/>
      <c r="JEZ39" s="343"/>
      <c r="JFA39" s="343"/>
      <c r="JFB39" s="343"/>
      <c r="JFC39" s="343"/>
      <c r="JFD39" s="343"/>
      <c r="JFE39" s="343"/>
      <c r="JFF39" s="343"/>
      <c r="JFG39" s="343"/>
      <c r="JFH39" s="343"/>
      <c r="JFI39" s="343"/>
      <c r="JFJ39" s="343"/>
      <c r="JFK39" s="343"/>
      <c r="JFL39" s="343"/>
      <c r="JFM39" s="343"/>
      <c r="JFN39" s="343"/>
      <c r="JFO39" s="343"/>
      <c r="JFP39" s="343"/>
      <c r="JFQ39" s="343"/>
      <c r="JFR39" s="343"/>
      <c r="JFS39" s="343"/>
      <c r="JFT39" s="343"/>
      <c r="JFU39" s="343"/>
      <c r="JFV39" s="343"/>
      <c r="JFW39" s="343"/>
      <c r="JFX39" s="343"/>
      <c r="JFY39" s="343"/>
      <c r="JFZ39" s="343"/>
      <c r="JGA39" s="343"/>
      <c r="JGB39" s="343"/>
      <c r="JGC39" s="343"/>
      <c r="JGD39" s="343"/>
      <c r="JGE39" s="343"/>
      <c r="JGF39" s="343"/>
      <c r="JGG39" s="343"/>
      <c r="JGH39" s="343"/>
      <c r="JGI39" s="343"/>
      <c r="JGJ39" s="343"/>
      <c r="JGK39" s="343"/>
      <c r="JGL39" s="343"/>
      <c r="JGM39" s="343"/>
      <c r="JGN39" s="343"/>
      <c r="JGO39" s="343"/>
      <c r="JGP39" s="343"/>
      <c r="JGQ39" s="343"/>
      <c r="JGR39" s="343"/>
      <c r="JGS39" s="343"/>
      <c r="JGT39" s="343"/>
      <c r="JGU39" s="343"/>
      <c r="JGV39" s="343"/>
      <c r="JGW39" s="343"/>
      <c r="JGX39" s="343"/>
      <c r="JGY39" s="343"/>
      <c r="JGZ39" s="343"/>
      <c r="JHA39" s="343"/>
      <c r="JHB39" s="343"/>
      <c r="JHC39" s="343"/>
      <c r="JHD39" s="343"/>
      <c r="JHE39" s="343"/>
      <c r="JHF39" s="343"/>
      <c r="JHG39" s="343"/>
      <c r="JHH39" s="343"/>
      <c r="JHI39" s="343"/>
      <c r="JHJ39" s="343"/>
      <c r="JHK39" s="343"/>
      <c r="JHL39" s="343"/>
      <c r="JHM39" s="343"/>
      <c r="JHN39" s="343"/>
      <c r="JHO39" s="343"/>
      <c r="JHP39" s="343"/>
      <c r="JHQ39" s="343"/>
      <c r="JHR39" s="343"/>
      <c r="JHS39" s="343"/>
      <c r="JHT39" s="343"/>
      <c r="JHU39" s="343"/>
      <c r="JHV39" s="343"/>
      <c r="JHW39" s="343"/>
      <c r="JHX39" s="343"/>
      <c r="JHY39" s="343"/>
      <c r="JHZ39" s="343"/>
      <c r="JIA39" s="343"/>
      <c r="JIB39" s="343"/>
      <c r="JIC39" s="343"/>
      <c r="JID39" s="343"/>
      <c r="JIE39" s="343"/>
      <c r="JIF39" s="343"/>
      <c r="JIG39" s="343"/>
      <c r="JIH39" s="343"/>
      <c r="JII39" s="343"/>
      <c r="JIJ39" s="343"/>
      <c r="JIK39" s="343"/>
      <c r="JIL39" s="343"/>
      <c r="JIM39" s="343"/>
      <c r="JIN39" s="343"/>
      <c r="JIO39" s="343"/>
      <c r="JIP39" s="343"/>
      <c r="JIQ39" s="343"/>
      <c r="JIR39" s="343"/>
      <c r="JIS39" s="343"/>
      <c r="JIT39" s="343"/>
      <c r="JIU39" s="343"/>
      <c r="JIV39" s="343"/>
      <c r="JIW39" s="343"/>
      <c r="JIX39" s="343"/>
      <c r="JIY39" s="343"/>
      <c r="JIZ39" s="343"/>
      <c r="JJA39" s="343"/>
      <c r="JJB39" s="343"/>
      <c r="JJC39" s="343"/>
      <c r="JJD39" s="343"/>
      <c r="JJE39" s="343"/>
      <c r="JJF39" s="343"/>
      <c r="JJG39" s="343"/>
      <c r="JJH39" s="343"/>
      <c r="JJI39" s="343"/>
      <c r="JJJ39" s="343"/>
      <c r="JJK39" s="343"/>
      <c r="JJL39" s="343"/>
      <c r="JJM39" s="343"/>
      <c r="JJN39" s="343"/>
      <c r="JJO39" s="343"/>
      <c r="JJP39" s="343"/>
      <c r="JJQ39" s="343"/>
      <c r="JJR39" s="343"/>
      <c r="JJS39" s="343"/>
      <c r="JJT39" s="343"/>
      <c r="JJU39" s="343"/>
      <c r="JJV39" s="343"/>
      <c r="JJW39" s="343"/>
      <c r="JJX39" s="343"/>
      <c r="JJY39" s="343"/>
      <c r="JJZ39" s="343"/>
      <c r="JKA39" s="343"/>
      <c r="JKB39" s="343"/>
      <c r="JKC39" s="343"/>
      <c r="JKD39" s="343"/>
      <c r="JKE39" s="343"/>
      <c r="JKF39" s="343"/>
      <c r="JKG39" s="343"/>
      <c r="JKH39" s="343"/>
      <c r="JKI39" s="343"/>
      <c r="JKJ39" s="343"/>
      <c r="JKK39" s="343"/>
      <c r="JKL39" s="343"/>
      <c r="JKM39" s="343"/>
      <c r="JKN39" s="343"/>
      <c r="JKO39" s="343"/>
      <c r="JKP39" s="343"/>
      <c r="JKQ39" s="343"/>
      <c r="JKR39" s="343"/>
      <c r="JKS39" s="343"/>
      <c r="JKT39" s="343"/>
      <c r="JKU39" s="343"/>
      <c r="JKV39" s="343"/>
      <c r="JKW39" s="343"/>
      <c r="JKX39" s="343"/>
      <c r="JKY39" s="343"/>
      <c r="JKZ39" s="343"/>
      <c r="JLA39" s="343"/>
      <c r="JLB39" s="343"/>
      <c r="JLC39" s="343"/>
      <c r="JLD39" s="343"/>
      <c r="JLE39" s="343"/>
      <c r="JLF39" s="343"/>
      <c r="JLG39" s="343"/>
      <c r="JLH39" s="343"/>
      <c r="JLI39" s="343"/>
      <c r="JLJ39" s="343"/>
      <c r="JLK39" s="343"/>
      <c r="JLL39" s="343"/>
      <c r="JLM39" s="343"/>
      <c r="JLN39" s="343"/>
      <c r="JLO39" s="343"/>
      <c r="JLP39" s="343"/>
      <c r="JLQ39" s="343"/>
      <c r="JLR39" s="343"/>
      <c r="JLS39" s="343"/>
      <c r="JLT39" s="343"/>
      <c r="JLU39" s="343"/>
      <c r="JLV39" s="343"/>
      <c r="JLW39" s="343"/>
      <c r="JLX39" s="343"/>
      <c r="JLY39" s="343"/>
      <c r="JLZ39" s="343"/>
      <c r="JMA39" s="343"/>
      <c r="JMB39" s="343"/>
      <c r="JMC39" s="343"/>
      <c r="JMD39" s="343"/>
      <c r="JME39" s="343"/>
      <c r="JMF39" s="343"/>
      <c r="JMG39" s="343"/>
      <c r="JMH39" s="343"/>
      <c r="JMI39" s="343"/>
      <c r="JMJ39" s="343"/>
      <c r="JMK39" s="343"/>
      <c r="JML39" s="343"/>
      <c r="JMM39" s="343"/>
      <c r="JMN39" s="343"/>
      <c r="JMO39" s="343"/>
      <c r="JMP39" s="343"/>
      <c r="JMQ39" s="343"/>
      <c r="JMR39" s="343"/>
      <c r="JMS39" s="343"/>
      <c r="JMT39" s="343"/>
      <c r="JMU39" s="343"/>
      <c r="JMV39" s="343"/>
      <c r="JMW39" s="343"/>
      <c r="JMX39" s="343"/>
      <c r="JMY39" s="343"/>
      <c r="JMZ39" s="343"/>
      <c r="JNA39" s="343"/>
      <c r="JNB39" s="343"/>
      <c r="JNC39" s="343"/>
      <c r="JND39" s="343"/>
      <c r="JNE39" s="343"/>
      <c r="JNF39" s="343"/>
      <c r="JNG39" s="343"/>
      <c r="JNH39" s="343"/>
      <c r="JNI39" s="343"/>
      <c r="JNJ39" s="343"/>
      <c r="JNK39" s="343"/>
      <c r="JNL39" s="343"/>
      <c r="JNM39" s="343"/>
      <c r="JNN39" s="343"/>
      <c r="JNO39" s="343"/>
      <c r="JNP39" s="343"/>
      <c r="JNQ39" s="343"/>
      <c r="JNR39" s="343"/>
      <c r="JNS39" s="343"/>
      <c r="JNT39" s="343"/>
      <c r="JNU39" s="343"/>
      <c r="JNV39" s="343"/>
      <c r="JNW39" s="343"/>
      <c r="JNX39" s="343"/>
      <c r="JNY39" s="343"/>
      <c r="JNZ39" s="343"/>
      <c r="JOA39" s="343"/>
      <c r="JOB39" s="343"/>
      <c r="JOC39" s="343"/>
      <c r="JOD39" s="343"/>
      <c r="JOE39" s="343"/>
      <c r="JOF39" s="343"/>
      <c r="JOG39" s="343"/>
      <c r="JOH39" s="343"/>
      <c r="JOI39" s="343"/>
      <c r="JOJ39" s="343"/>
      <c r="JOK39" s="343"/>
      <c r="JOL39" s="343"/>
      <c r="JOM39" s="343"/>
      <c r="JON39" s="343"/>
      <c r="JOO39" s="343"/>
      <c r="JOP39" s="343"/>
      <c r="JOQ39" s="343"/>
      <c r="JOR39" s="343"/>
      <c r="JOS39" s="343"/>
      <c r="JOT39" s="343"/>
      <c r="JOU39" s="343"/>
      <c r="JOV39" s="343"/>
      <c r="JOW39" s="343"/>
      <c r="JOX39" s="343"/>
      <c r="JOY39" s="343"/>
      <c r="JOZ39" s="343"/>
      <c r="JPA39" s="343"/>
      <c r="JPB39" s="343"/>
      <c r="JPC39" s="343"/>
      <c r="JPD39" s="343"/>
      <c r="JPE39" s="343"/>
      <c r="JPF39" s="343"/>
      <c r="JPG39" s="343"/>
      <c r="JPH39" s="343"/>
      <c r="JPI39" s="343"/>
      <c r="JPJ39" s="343"/>
      <c r="JPK39" s="343"/>
      <c r="JPL39" s="343"/>
      <c r="JPM39" s="343"/>
      <c r="JPN39" s="343"/>
      <c r="JPO39" s="343"/>
      <c r="JPP39" s="343"/>
      <c r="JPQ39" s="343"/>
      <c r="JPR39" s="343"/>
      <c r="JPS39" s="343"/>
      <c r="JPT39" s="343"/>
      <c r="JPU39" s="343"/>
      <c r="JPV39" s="343"/>
      <c r="JPW39" s="343"/>
      <c r="JPX39" s="343"/>
      <c r="JPY39" s="343"/>
      <c r="JPZ39" s="343"/>
      <c r="JQA39" s="343"/>
      <c r="JQB39" s="343"/>
      <c r="JQC39" s="343"/>
      <c r="JQD39" s="343"/>
      <c r="JQE39" s="343"/>
      <c r="JQF39" s="343"/>
      <c r="JQG39" s="343"/>
      <c r="JQH39" s="343"/>
      <c r="JQI39" s="343"/>
      <c r="JQJ39" s="343"/>
      <c r="JQK39" s="343"/>
      <c r="JQL39" s="343"/>
      <c r="JQM39" s="343"/>
      <c r="JQN39" s="343"/>
      <c r="JQO39" s="343"/>
      <c r="JQP39" s="343"/>
      <c r="JQQ39" s="343"/>
      <c r="JQR39" s="343"/>
      <c r="JQS39" s="343"/>
      <c r="JQT39" s="343"/>
      <c r="JQU39" s="343"/>
      <c r="JQV39" s="343"/>
      <c r="JQW39" s="343"/>
      <c r="JQX39" s="343"/>
      <c r="JQY39" s="343"/>
      <c r="JQZ39" s="343"/>
      <c r="JRA39" s="343"/>
      <c r="JRB39" s="343"/>
      <c r="JRC39" s="343"/>
      <c r="JRD39" s="343"/>
      <c r="JRE39" s="343"/>
      <c r="JRF39" s="343"/>
      <c r="JRG39" s="343"/>
      <c r="JRH39" s="343"/>
      <c r="JRI39" s="343"/>
      <c r="JRJ39" s="343"/>
      <c r="JRK39" s="343"/>
      <c r="JRL39" s="343"/>
      <c r="JRM39" s="343"/>
      <c r="JRN39" s="343"/>
      <c r="JRO39" s="343"/>
      <c r="JRP39" s="343"/>
      <c r="JRQ39" s="343"/>
      <c r="JRR39" s="343"/>
      <c r="JRS39" s="343"/>
      <c r="JRT39" s="343"/>
      <c r="JRU39" s="343"/>
      <c r="JRV39" s="343"/>
      <c r="JRW39" s="343"/>
      <c r="JRX39" s="343"/>
      <c r="JRY39" s="343"/>
      <c r="JRZ39" s="343"/>
      <c r="JSA39" s="343"/>
      <c r="JSB39" s="343"/>
      <c r="JSC39" s="343"/>
      <c r="JSD39" s="343"/>
      <c r="JSE39" s="343"/>
      <c r="JSF39" s="343"/>
      <c r="JSG39" s="343"/>
      <c r="JSH39" s="343"/>
      <c r="JSI39" s="343"/>
      <c r="JSJ39" s="343"/>
      <c r="JSK39" s="343"/>
      <c r="JSL39" s="343"/>
      <c r="JSM39" s="343"/>
      <c r="JSN39" s="343"/>
      <c r="JSO39" s="343"/>
      <c r="JSP39" s="343"/>
      <c r="JSQ39" s="343"/>
      <c r="JSR39" s="343"/>
      <c r="JSS39" s="343"/>
      <c r="JST39" s="343"/>
      <c r="JSU39" s="343"/>
      <c r="JSV39" s="343"/>
      <c r="JSW39" s="343"/>
      <c r="JSX39" s="343"/>
      <c r="JSY39" s="343"/>
      <c r="JSZ39" s="343"/>
      <c r="JTA39" s="343"/>
      <c r="JTB39" s="343"/>
      <c r="JTC39" s="343"/>
      <c r="JTD39" s="343"/>
      <c r="JTE39" s="343"/>
      <c r="JTF39" s="343"/>
      <c r="JTG39" s="343"/>
      <c r="JTH39" s="343"/>
      <c r="JTI39" s="343"/>
      <c r="JTJ39" s="343"/>
      <c r="JTK39" s="343"/>
      <c r="JTL39" s="343"/>
      <c r="JTM39" s="343"/>
      <c r="JTN39" s="343"/>
      <c r="JTO39" s="343"/>
      <c r="JTP39" s="343"/>
      <c r="JTQ39" s="343"/>
      <c r="JTR39" s="343"/>
      <c r="JTS39" s="343"/>
      <c r="JTT39" s="343"/>
      <c r="JTU39" s="343"/>
      <c r="JTV39" s="343"/>
      <c r="JTW39" s="343"/>
      <c r="JTX39" s="343"/>
      <c r="JTY39" s="343"/>
      <c r="JTZ39" s="343"/>
      <c r="JUA39" s="343"/>
      <c r="JUB39" s="343"/>
      <c r="JUC39" s="343"/>
      <c r="JUD39" s="343"/>
      <c r="JUE39" s="343"/>
      <c r="JUF39" s="343"/>
      <c r="JUG39" s="343"/>
      <c r="JUH39" s="343"/>
      <c r="JUI39" s="343"/>
      <c r="JUJ39" s="343"/>
      <c r="JUK39" s="343"/>
      <c r="JUL39" s="343"/>
      <c r="JUM39" s="343"/>
      <c r="JUN39" s="343"/>
      <c r="JUO39" s="343"/>
      <c r="JUP39" s="343"/>
      <c r="JUQ39" s="343"/>
      <c r="JUR39" s="343"/>
      <c r="JUS39" s="343"/>
      <c r="JUT39" s="343"/>
      <c r="JUU39" s="343"/>
      <c r="JUV39" s="343"/>
      <c r="JUW39" s="343"/>
      <c r="JUX39" s="343"/>
      <c r="JUY39" s="343"/>
      <c r="JUZ39" s="343"/>
      <c r="JVA39" s="343"/>
      <c r="JVB39" s="343"/>
      <c r="JVC39" s="343"/>
      <c r="JVD39" s="343"/>
      <c r="JVE39" s="343"/>
      <c r="JVF39" s="343"/>
      <c r="JVG39" s="343"/>
      <c r="JVH39" s="343"/>
      <c r="JVI39" s="343"/>
      <c r="JVJ39" s="343"/>
      <c r="JVK39" s="343"/>
      <c r="JVL39" s="343"/>
      <c r="JVM39" s="343"/>
      <c r="JVN39" s="343"/>
      <c r="JVO39" s="343"/>
      <c r="JVP39" s="343"/>
      <c r="JVQ39" s="343"/>
      <c r="JVR39" s="343"/>
      <c r="JVS39" s="343"/>
      <c r="JVT39" s="343"/>
      <c r="JVU39" s="343"/>
      <c r="JVV39" s="343"/>
      <c r="JVW39" s="343"/>
      <c r="JVX39" s="343"/>
      <c r="JVY39" s="343"/>
      <c r="JVZ39" s="343"/>
      <c r="JWA39" s="343"/>
      <c r="JWB39" s="343"/>
      <c r="JWC39" s="343"/>
      <c r="JWD39" s="343"/>
      <c r="JWE39" s="343"/>
      <c r="JWF39" s="343"/>
      <c r="JWG39" s="343"/>
      <c r="JWH39" s="343"/>
      <c r="JWI39" s="343"/>
      <c r="JWJ39" s="343"/>
      <c r="JWK39" s="343"/>
      <c r="JWL39" s="343"/>
      <c r="JWM39" s="343"/>
      <c r="JWN39" s="343"/>
      <c r="JWO39" s="343"/>
      <c r="JWP39" s="343"/>
      <c r="JWQ39" s="343"/>
      <c r="JWR39" s="343"/>
      <c r="JWS39" s="343"/>
      <c r="JWT39" s="343"/>
      <c r="JWU39" s="343"/>
      <c r="JWV39" s="343"/>
      <c r="JWW39" s="343"/>
      <c r="JWX39" s="343"/>
      <c r="JWY39" s="343"/>
      <c r="JWZ39" s="343"/>
      <c r="JXA39" s="343"/>
      <c r="JXB39" s="343"/>
      <c r="JXC39" s="343"/>
      <c r="JXD39" s="343"/>
      <c r="JXE39" s="343"/>
      <c r="JXF39" s="343"/>
      <c r="JXG39" s="343"/>
      <c r="JXH39" s="343"/>
      <c r="JXI39" s="343"/>
      <c r="JXJ39" s="343"/>
      <c r="JXK39" s="343"/>
      <c r="JXL39" s="343"/>
      <c r="JXM39" s="343"/>
      <c r="JXN39" s="343"/>
      <c r="JXO39" s="343"/>
      <c r="JXP39" s="343"/>
      <c r="JXQ39" s="343"/>
      <c r="JXR39" s="343"/>
      <c r="JXS39" s="343"/>
      <c r="JXT39" s="343"/>
      <c r="JXU39" s="343"/>
      <c r="JXV39" s="343"/>
      <c r="JXW39" s="343"/>
      <c r="JXX39" s="343"/>
      <c r="JXY39" s="343"/>
      <c r="JXZ39" s="343"/>
      <c r="JYA39" s="343"/>
      <c r="JYB39" s="343"/>
      <c r="JYC39" s="343"/>
      <c r="JYD39" s="343"/>
      <c r="JYE39" s="343"/>
      <c r="JYF39" s="343"/>
      <c r="JYG39" s="343"/>
      <c r="JYH39" s="343"/>
      <c r="JYI39" s="343"/>
      <c r="JYJ39" s="343"/>
      <c r="JYK39" s="343"/>
      <c r="JYL39" s="343"/>
      <c r="JYM39" s="343"/>
      <c r="JYN39" s="343"/>
      <c r="JYO39" s="343"/>
      <c r="JYP39" s="343"/>
      <c r="JYQ39" s="343"/>
      <c r="JYR39" s="343"/>
      <c r="JYS39" s="343"/>
      <c r="JYT39" s="343"/>
      <c r="JYU39" s="343"/>
      <c r="JYV39" s="343"/>
      <c r="JYW39" s="343"/>
      <c r="JYX39" s="343"/>
      <c r="JYY39" s="343"/>
      <c r="JYZ39" s="343"/>
      <c r="JZA39" s="343"/>
      <c r="JZB39" s="343"/>
      <c r="JZC39" s="343"/>
      <c r="JZD39" s="343"/>
      <c r="JZE39" s="343"/>
      <c r="JZF39" s="343"/>
      <c r="JZG39" s="343"/>
      <c r="JZH39" s="343"/>
      <c r="JZI39" s="343"/>
      <c r="JZJ39" s="343"/>
      <c r="JZK39" s="343"/>
      <c r="JZL39" s="343"/>
      <c r="JZM39" s="343"/>
      <c r="JZN39" s="343"/>
      <c r="JZO39" s="343"/>
      <c r="JZP39" s="343"/>
      <c r="JZQ39" s="343"/>
      <c r="JZR39" s="343"/>
      <c r="JZS39" s="343"/>
      <c r="JZT39" s="343"/>
      <c r="JZU39" s="343"/>
      <c r="JZV39" s="343"/>
      <c r="JZW39" s="343"/>
      <c r="JZX39" s="343"/>
      <c r="JZY39" s="343"/>
      <c r="JZZ39" s="343"/>
      <c r="KAA39" s="343"/>
      <c r="KAB39" s="343"/>
      <c r="KAC39" s="343"/>
      <c r="KAD39" s="343"/>
      <c r="KAE39" s="343"/>
      <c r="KAF39" s="343"/>
      <c r="KAG39" s="343"/>
      <c r="KAH39" s="343"/>
      <c r="KAI39" s="343"/>
      <c r="KAJ39" s="343"/>
      <c r="KAK39" s="343"/>
      <c r="KAL39" s="343"/>
      <c r="KAM39" s="343"/>
      <c r="KAN39" s="343"/>
      <c r="KAO39" s="343"/>
      <c r="KAP39" s="343"/>
      <c r="KAQ39" s="343"/>
      <c r="KAR39" s="343"/>
      <c r="KAS39" s="343"/>
      <c r="KAT39" s="343"/>
      <c r="KAU39" s="343"/>
      <c r="KAV39" s="343"/>
      <c r="KAW39" s="343"/>
      <c r="KAX39" s="343"/>
      <c r="KAY39" s="343"/>
      <c r="KAZ39" s="343"/>
      <c r="KBA39" s="343"/>
      <c r="KBB39" s="343"/>
      <c r="KBC39" s="343"/>
      <c r="KBD39" s="343"/>
      <c r="KBE39" s="343"/>
      <c r="KBF39" s="343"/>
      <c r="KBG39" s="343"/>
      <c r="KBH39" s="343"/>
      <c r="KBI39" s="343"/>
      <c r="KBJ39" s="343"/>
      <c r="KBK39" s="343"/>
      <c r="KBL39" s="343"/>
      <c r="KBM39" s="343"/>
      <c r="KBN39" s="343"/>
      <c r="KBO39" s="343"/>
      <c r="KBP39" s="343"/>
      <c r="KBQ39" s="343"/>
      <c r="KBR39" s="343"/>
      <c r="KBS39" s="343"/>
      <c r="KBT39" s="343"/>
      <c r="KBU39" s="343"/>
      <c r="KBV39" s="343"/>
      <c r="KBW39" s="343"/>
      <c r="KBX39" s="343"/>
      <c r="KBY39" s="343"/>
      <c r="KBZ39" s="343"/>
      <c r="KCA39" s="343"/>
      <c r="KCB39" s="343"/>
      <c r="KCC39" s="343"/>
      <c r="KCD39" s="343"/>
      <c r="KCE39" s="343"/>
      <c r="KCF39" s="343"/>
      <c r="KCG39" s="343"/>
      <c r="KCH39" s="343"/>
      <c r="KCI39" s="343"/>
      <c r="KCJ39" s="343"/>
      <c r="KCK39" s="343"/>
      <c r="KCL39" s="343"/>
      <c r="KCM39" s="343"/>
      <c r="KCN39" s="343"/>
      <c r="KCO39" s="343"/>
      <c r="KCP39" s="343"/>
      <c r="KCQ39" s="343"/>
      <c r="KCR39" s="343"/>
      <c r="KCS39" s="343"/>
      <c r="KCT39" s="343"/>
      <c r="KCU39" s="343"/>
      <c r="KCV39" s="343"/>
      <c r="KCW39" s="343"/>
      <c r="KCX39" s="343"/>
      <c r="KCY39" s="343"/>
      <c r="KCZ39" s="343"/>
      <c r="KDA39" s="343"/>
      <c r="KDB39" s="343"/>
      <c r="KDC39" s="343"/>
      <c r="KDD39" s="343"/>
      <c r="KDE39" s="343"/>
      <c r="KDF39" s="343"/>
      <c r="KDG39" s="343"/>
      <c r="KDH39" s="343"/>
      <c r="KDI39" s="343"/>
      <c r="KDJ39" s="343"/>
      <c r="KDK39" s="343"/>
      <c r="KDL39" s="343"/>
      <c r="KDM39" s="343"/>
      <c r="KDN39" s="343"/>
      <c r="KDO39" s="343"/>
      <c r="KDP39" s="343"/>
      <c r="KDQ39" s="343"/>
      <c r="KDR39" s="343"/>
      <c r="KDS39" s="343"/>
      <c r="KDT39" s="343"/>
      <c r="KDU39" s="343"/>
      <c r="KDV39" s="343"/>
      <c r="KDW39" s="343"/>
      <c r="KDX39" s="343"/>
      <c r="KDY39" s="343"/>
      <c r="KDZ39" s="343"/>
      <c r="KEA39" s="343"/>
      <c r="KEB39" s="343"/>
      <c r="KEC39" s="343"/>
      <c r="KED39" s="343"/>
      <c r="KEE39" s="343"/>
      <c r="KEF39" s="343"/>
      <c r="KEG39" s="343"/>
      <c r="KEH39" s="343"/>
      <c r="KEI39" s="343"/>
      <c r="KEJ39" s="343"/>
      <c r="KEK39" s="343"/>
      <c r="KEL39" s="343"/>
      <c r="KEM39" s="343"/>
      <c r="KEN39" s="343"/>
      <c r="KEO39" s="343"/>
      <c r="KEP39" s="343"/>
      <c r="KEQ39" s="343"/>
      <c r="KER39" s="343"/>
      <c r="KES39" s="343"/>
      <c r="KET39" s="343"/>
      <c r="KEU39" s="343"/>
      <c r="KEV39" s="343"/>
      <c r="KEW39" s="343"/>
      <c r="KEX39" s="343"/>
      <c r="KEY39" s="343"/>
      <c r="KEZ39" s="343"/>
      <c r="KFA39" s="343"/>
      <c r="KFB39" s="343"/>
      <c r="KFC39" s="343"/>
      <c r="KFD39" s="343"/>
      <c r="KFE39" s="343"/>
      <c r="KFF39" s="343"/>
      <c r="KFG39" s="343"/>
      <c r="KFH39" s="343"/>
      <c r="KFI39" s="343"/>
      <c r="KFJ39" s="343"/>
      <c r="KFK39" s="343"/>
      <c r="KFL39" s="343"/>
      <c r="KFM39" s="343"/>
      <c r="KFN39" s="343"/>
      <c r="KFO39" s="343"/>
      <c r="KFP39" s="343"/>
      <c r="KFQ39" s="343"/>
      <c r="KFR39" s="343"/>
      <c r="KFS39" s="343"/>
      <c r="KFT39" s="343"/>
      <c r="KFU39" s="343"/>
      <c r="KFV39" s="343"/>
      <c r="KFW39" s="343"/>
      <c r="KFX39" s="343"/>
      <c r="KFY39" s="343"/>
      <c r="KFZ39" s="343"/>
      <c r="KGA39" s="343"/>
      <c r="KGB39" s="343"/>
      <c r="KGC39" s="343"/>
      <c r="KGD39" s="343"/>
      <c r="KGE39" s="343"/>
      <c r="KGF39" s="343"/>
      <c r="KGG39" s="343"/>
      <c r="KGH39" s="343"/>
      <c r="KGI39" s="343"/>
      <c r="KGJ39" s="343"/>
      <c r="KGK39" s="343"/>
      <c r="KGL39" s="343"/>
      <c r="KGM39" s="343"/>
      <c r="KGN39" s="343"/>
      <c r="KGO39" s="343"/>
      <c r="KGP39" s="343"/>
      <c r="KGQ39" s="343"/>
      <c r="KGR39" s="343"/>
      <c r="KGS39" s="343"/>
      <c r="KGT39" s="343"/>
      <c r="KGU39" s="343"/>
      <c r="KGV39" s="343"/>
      <c r="KGW39" s="343"/>
      <c r="KGX39" s="343"/>
      <c r="KGY39" s="343"/>
      <c r="KGZ39" s="343"/>
      <c r="KHA39" s="343"/>
      <c r="KHB39" s="343"/>
      <c r="KHC39" s="343"/>
      <c r="KHD39" s="343"/>
      <c r="KHE39" s="343"/>
      <c r="KHF39" s="343"/>
      <c r="KHG39" s="343"/>
      <c r="KHH39" s="343"/>
      <c r="KHI39" s="343"/>
      <c r="KHJ39" s="343"/>
      <c r="KHK39" s="343"/>
      <c r="KHL39" s="343"/>
      <c r="KHM39" s="343"/>
      <c r="KHN39" s="343"/>
      <c r="KHO39" s="343"/>
      <c r="KHP39" s="343"/>
      <c r="KHQ39" s="343"/>
      <c r="KHR39" s="343"/>
      <c r="KHS39" s="343"/>
      <c r="KHT39" s="343"/>
      <c r="KHU39" s="343"/>
      <c r="KHV39" s="343"/>
      <c r="KHW39" s="343"/>
      <c r="KHX39" s="343"/>
      <c r="KHY39" s="343"/>
      <c r="KHZ39" s="343"/>
      <c r="KIA39" s="343"/>
      <c r="KIB39" s="343"/>
      <c r="KIC39" s="343"/>
      <c r="KID39" s="343"/>
      <c r="KIE39" s="343"/>
      <c r="KIF39" s="343"/>
      <c r="KIG39" s="343"/>
      <c r="KIH39" s="343"/>
      <c r="KII39" s="343"/>
      <c r="KIJ39" s="343"/>
      <c r="KIK39" s="343"/>
      <c r="KIL39" s="343"/>
      <c r="KIM39" s="343"/>
      <c r="KIN39" s="343"/>
      <c r="KIO39" s="343"/>
      <c r="KIP39" s="343"/>
      <c r="KIQ39" s="343"/>
      <c r="KIR39" s="343"/>
      <c r="KIS39" s="343"/>
      <c r="KIT39" s="343"/>
      <c r="KIU39" s="343"/>
      <c r="KIV39" s="343"/>
      <c r="KIW39" s="343"/>
      <c r="KIX39" s="343"/>
      <c r="KIY39" s="343"/>
      <c r="KIZ39" s="343"/>
      <c r="KJA39" s="343"/>
      <c r="KJB39" s="343"/>
      <c r="KJC39" s="343"/>
      <c r="KJD39" s="343"/>
      <c r="KJE39" s="343"/>
      <c r="KJF39" s="343"/>
      <c r="KJG39" s="343"/>
      <c r="KJH39" s="343"/>
      <c r="KJI39" s="343"/>
      <c r="KJJ39" s="343"/>
      <c r="KJK39" s="343"/>
      <c r="KJL39" s="343"/>
      <c r="KJM39" s="343"/>
      <c r="KJN39" s="343"/>
      <c r="KJO39" s="343"/>
      <c r="KJP39" s="343"/>
      <c r="KJQ39" s="343"/>
      <c r="KJR39" s="343"/>
      <c r="KJS39" s="343"/>
      <c r="KJT39" s="343"/>
      <c r="KJU39" s="343"/>
      <c r="KJV39" s="343"/>
      <c r="KJW39" s="343"/>
      <c r="KJX39" s="343"/>
      <c r="KJY39" s="343"/>
      <c r="KJZ39" s="343"/>
      <c r="KKA39" s="343"/>
      <c r="KKB39" s="343"/>
      <c r="KKC39" s="343"/>
      <c r="KKD39" s="343"/>
      <c r="KKE39" s="343"/>
      <c r="KKF39" s="343"/>
      <c r="KKG39" s="343"/>
      <c r="KKH39" s="343"/>
      <c r="KKI39" s="343"/>
      <c r="KKJ39" s="343"/>
      <c r="KKK39" s="343"/>
      <c r="KKL39" s="343"/>
      <c r="KKM39" s="343"/>
      <c r="KKN39" s="343"/>
      <c r="KKO39" s="343"/>
      <c r="KKP39" s="343"/>
      <c r="KKQ39" s="343"/>
      <c r="KKR39" s="343"/>
      <c r="KKS39" s="343"/>
      <c r="KKT39" s="343"/>
      <c r="KKU39" s="343"/>
      <c r="KKV39" s="343"/>
      <c r="KKW39" s="343"/>
      <c r="KKX39" s="343"/>
      <c r="KKY39" s="343"/>
      <c r="KKZ39" s="343"/>
      <c r="KLA39" s="343"/>
      <c r="KLB39" s="343"/>
      <c r="KLC39" s="343"/>
      <c r="KLD39" s="343"/>
      <c r="KLE39" s="343"/>
      <c r="KLF39" s="343"/>
      <c r="KLG39" s="343"/>
      <c r="KLH39" s="343"/>
      <c r="KLI39" s="343"/>
      <c r="KLJ39" s="343"/>
      <c r="KLK39" s="343"/>
      <c r="KLL39" s="343"/>
      <c r="KLM39" s="343"/>
      <c r="KLN39" s="343"/>
      <c r="KLO39" s="343"/>
      <c r="KLP39" s="343"/>
      <c r="KLQ39" s="343"/>
      <c r="KLR39" s="343"/>
      <c r="KLS39" s="343"/>
      <c r="KLT39" s="343"/>
      <c r="KLU39" s="343"/>
      <c r="KLV39" s="343"/>
      <c r="KLW39" s="343"/>
      <c r="KLX39" s="343"/>
      <c r="KLY39" s="343"/>
      <c r="KLZ39" s="343"/>
      <c r="KMA39" s="343"/>
      <c r="KMB39" s="343"/>
      <c r="KMC39" s="343"/>
      <c r="KMD39" s="343"/>
      <c r="KME39" s="343"/>
      <c r="KMF39" s="343"/>
      <c r="KMG39" s="343"/>
      <c r="KMH39" s="343"/>
      <c r="KMI39" s="343"/>
      <c r="KMJ39" s="343"/>
      <c r="KMK39" s="343"/>
      <c r="KML39" s="343"/>
      <c r="KMM39" s="343"/>
      <c r="KMN39" s="343"/>
      <c r="KMO39" s="343"/>
      <c r="KMP39" s="343"/>
      <c r="KMQ39" s="343"/>
      <c r="KMR39" s="343"/>
      <c r="KMS39" s="343"/>
      <c r="KMT39" s="343"/>
      <c r="KMU39" s="343"/>
      <c r="KMV39" s="343"/>
      <c r="KMW39" s="343"/>
      <c r="KMX39" s="343"/>
      <c r="KMY39" s="343"/>
      <c r="KMZ39" s="343"/>
      <c r="KNA39" s="343"/>
      <c r="KNB39" s="343"/>
      <c r="KNC39" s="343"/>
      <c r="KND39" s="343"/>
      <c r="KNE39" s="343"/>
      <c r="KNF39" s="343"/>
      <c r="KNG39" s="343"/>
      <c r="KNH39" s="343"/>
      <c r="KNI39" s="343"/>
      <c r="KNJ39" s="343"/>
      <c r="KNK39" s="343"/>
      <c r="KNL39" s="343"/>
      <c r="KNM39" s="343"/>
      <c r="KNN39" s="343"/>
      <c r="KNO39" s="343"/>
      <c r="KNP39" s="343"/>
      <c r="KNQ39" s="343"/>
      <c r="KNR39" s="343"/>
      <c r="KNS39" s="343"/>
      <c r="KNT39" s="343"/>
      <c r="KNU39" s="343"/>
      <c r="KNV39" s="343"/>
      <c r="KNW39" s="343"/>
      <c r="KNX39" s="343"/>
      <c r="KNY39" s="343"/>
      <c r="KNZ39" s="343"/>
      <c r="KOA39" s="343"/>
      <c r="KOB39" s="343"/>
      <c r="KOC39" s="343"/>
      <c r="KOD39" s="343"/>
      <c r="KOE39" s="343"/>
      <c r="KOF39" s="343"/>
      <c r="KOG39" s="343"/>
      <c r="KOH39" s="343"/>
      <c r="KOI39" s="343"/>
      <c r="KOJ39" s="343"/>
      <c r="KOK39" s="343"/>
      <c r="KOL39" s="343"/>
      <c r="KOM39" s="343"/>
      <c r="KON39" s="343"/>
      <c r="KOO39" s="343"/>
      <c r="KOP39" s="343"/>
      <c r="KOQ39" s="343"/>
      <c r="KOR39" s="343"/>
      <c r="KOS39" s="343"/>
      <c r="KOT39" s="343"/>
      <c r="KOU39" s="343"/>
      <c r="KOV39" s="343"/>
      <c r="KOW39" s="343"/>
      <c r="KOX39" s="343"/>
      <c r="KOY39" s="343"/>
      <c r="KOZ39" s="343"/>
      <c r="KPA39" s="343"/>
      <c r="KPB39" s="343"/>
      <c r="KPC39" s="343"/>
      <c r="KPD39" s="343"/>
      <c r="KPE39" s="343"/>
      <c r="KPF39" s="343"/>
      <c r="KPG39" s="343"/>
      <c r="KPH39" s="343"/>
      <c r="KPI39" s="343"/>
      <c r="KPJ39" s="343"/>
      <c r="KPK39" s="343"/>
      <c r="KPL39" s="343"/>
      <c r="KPM39" s="343"/>
      <c r="KPN39" s="343"/>
      <c r="KPO39" s="343"/>
      <c r="KPP39" s="343"/>
      <c r="KPQ39" s="343"/>
      <c r="KPR39" s="343"/>
      <c r="KPS39" s="343"/>
      <c r="KPT39" s="343"/>
      <c r="KPU39" s="343"/>
      <c r="KPV39" s="343"/>
      <c r="KPW39" s="343"/>
      <c r="KPX39" s="343"/>
      <c r="KPY39" s="343"/>
      <c r="KPZ39" s="343"/>
      <c r="KQA39" s="343"/>
      <c r="KQB39" s="343"/>
      <c r="KQC39" s="343"/>
      <c r="KQD39" s="343"/>
      <c r="KQE39" s="343"/>
      <c r="KQF39" s="343"/>
      <c r="KQG39" s="343"/>
      <c r="KQH39" s="343"/>
      <c r="KQI39" s="343"/>
      <c r="KQJ39" s="343"/>
      <c r="KQK39" s="343"/>
      <c r="KQL39" s="343"/>
      <c r="KQM39" s="343"/>
      <c r="KQN39" s="343"/>
      <c r="KQO39" s="343"/>
      <c r="KQP39" s="343"/>
      <c r="KQQ39" s="343"/>
      <c r="KQR39" s="343"/>
      <c r="KQS39" s="343"/>
      <c r="KQT39" s="343"/>
      <c r="KQU39" s="343"/>
      <c r="KQV39" s="343"/>
      <c r="KQW39" s="343"/>
      <c r="KQX39" s="343"/>
      <c r="KQY39" s="343"/>
      <c r="KQZ39" s="343"/>
      <c r="KRA39" s="343"/>
      <c r="KRB39" s="343"/>
      <c r="KRC39" s="343"/>
      <c r="KRD39" s="343"/>
      <c r="KRE39" s="343"/>
      <c r="KRF39" s="343"/>
      <c r="KRG39" s="343"/>
      <c r="KRH39" s="343"/>
      <c r="KRI39" s="343"/>
      <c r="KRJ39" s="343"/>
      <c r="KRK39" s="343"/>
      <c r="KRL39" s="343"/>
      <c r="KRM39" s="343"/>
      <c r="KRN39" s="343"/>
      <c r="KRO39" s="343"/>
      <c r="KRP39" s="343"/>
      <c r="KRQ39" s="343"/>
      <c r="KRR39" s="343"/>
      <c r="KRS39" s="343"/>
      <c r="KRT39" s="343"/>
      <c r="KRU39" s="343"/>
      <c r="KRV39" s="343"/>
      <c r="KRW39" s="343"/>
      <c r="KRX39" s="343"/>
      <c r="KRY39" s="343"/>
      <c r="KRZ39" s="343"/>
      <c r="KSA39" s="343"/>
      <c r="KSB39" s="343"/>
      <c r="KSC39" s="343"/>
      <c r="KSD39" s="343"/>
      <c r="KSE39" s="343"/>
      <c r="KSF39" s="343"/>
      <c r="KSG39" s="343"/>
      <c r="KSH39" s="343"/>
      <c r="KSI39" s="343"/>
      <c r="KSJ39" s="343"/>
      <c r="KSK39" s="343"/>
      <c r="KSL39" s="343"/>
      <c r="KSM39" s="343"/>
      <c r="KSN39" s="343"/>
      <c r="KSO39" s="343"/>
      <c r="KSP39" s="343"/>
      <c r="KSQ39" s="343"/>
      <c r="KSR39" s="343"/>
      <c r="KSS39" s="343"/>
      <c r="KST39" s="343"/>
      <c r="KSU39" s="343"/>
      <c r="KSV39" s="343"/>
      <c r="KSW39" s="343"/>
      <c r="KSX39" s="343"/>
      <c r="KSY39" s="343"/>
      <c r="KSZ39" s="343"/>
      <c r="KTA39" s="343"/>
      <c r="KTB39" s="343"/>
      <c r="KTC39" s="343"/>
      <c r="KTD39" s="343"/>
      <c r="KTE39" s="343"/>
      <c r="KTF39" s="343"/>
      <c r="KTG39" s="343"/>
      <c r="KTH39" s="343"/>
      <c r="KTI39" s="343"/>
      <c r="KTJ39" s="343"/>
      <c r="KTK39" s="343"/>
      <c r="KTL39" s="343"/>
      <c r="KTM39" s="343"/>
      <c r="KTN39" s="343"/>
      <c r="KTO39" s="343"/>
      <c r="KTP39" s="343"/>
      <c r="KTQ39" s="343"/>
      <c r="KTR39" s="343"/>
      <c r="KTS39" s="343"/>
      <c r="KTT39" s="343"/>
      <c r="KTU39" s="343"/>
      <c r="KTV39" s="343"/>
      <c r="KTW39" s="343"/>
      <c r="KTX39" s="343"/>
      <c r="KTY39" s="343"/>
      <c r="KTZ39" s="343"/>
      <c r="KUA39" s="343"/>
      <c r="KUB39" s="343"/>
      <c r="KUC39" s="343"/>
      <c r="KUD39" s="343"/>
      <c r="KUE39" s="343"/>
      <c r="KUF39" s="343"/>
      <c r="KUG39" s="343"/>
      <c r="KUH39" s="343"/>
      <c r="KUI39" s="343"/>
      <c r="KUJ39" s="343"/>
      <c r="KUK39" s="343"/>
      <c r="KUL39" s="343"/>
      <c r="KUM39" s="343"/>
      <c r="KUN39" s="343"/>
      <c r="KUO39" s="343"/>
      <c r="KUP39" s="343"/>
      <c r="KUQ39" s="343"/>
      <c r="KUR39" s="343"/>
      <c r="KUS39" s="343"/>
      <c r="KUT39" s="343"/>
      <c r="KUU39" s="343"/>
      <c r="KUV39" s="343"/>
      <c r="KUW39" s="343"/>
      <c r="KUX39" s="343"/>
      <c r="KUY39" s="343"/>
      <c r="KUZ39" s="343"/>
      <c r="KVA39" s="343"/>
      <c r="KVB39" s="343"/>
      <c r="KVC39" s="343"/>
      <c r="KVD39" s="343"/>
      <c r="KVE39" s="343"/>
      <c r="KVF39" s="343"/>
      <c r="KVG39" s="343"/>
      <c r="KVH39" s="343"/>
      <c r="KVI39" s="343"/>
      <c r="KVJ39" s="343"/>
      <c r="KVK39" s="343"/>
      <c r="KVL39" s="343"/>
      <c r="KVM39" s="343"/>
      <c r="KVN39" s="343"/>
      <c r="KVO39" s="343"/>
      <c r="KVP39" s="343"/>
      <c r="KVQ39" s="343"/>
      <c r="KVR39" s="343"/>
      <c r="KVS39" s="343"/>
      <c r="KVT39" s="343"/>
      <c r="KVU39" s="343"/>
      <c r="KVV39" s="343"/>
      <c r="KVW39" s="343"/>
      <c r="KVX39" s="343"/>
      <c r="KVY39" s="343"/>
      <c r="KVZ39" s="343"/>
      <c r="KWA39" s="343"/>
      <c r="KWB39" s="343"/>
      <c r="KWC39" s="343"/>
      <c r="KWD39" s="343"/>
      <c r="KWE39" s="343"/>
      <c r="KWF39" s="343"/>
      <c r="KWG39" s="343"/>
      <c r="KWH39" s="343"/>
      <c r="KWI39" s="343"/>
      <c r="KWJ39" s="343"/>
      <c r="KWK39" s="343"/>
      <c r="KWL39" s="343"/>
      <c r="KWM39" s="343"/>
      <c r="KWN39" s="343"/>
      <c r="KWO39" s="343"/>
      <c r="KWP39" s="343"/>
      <c r="KWQ39" s="343"/>
      <c r="KWR39" s="343"/>
      <c r="KWS39" s="343"/>
      <c r="KWT39" s="343"/>
      <c r="KWU39" s="343"/>
      <c r="KWV39" s="343"/>
      <c r="KWW39" s="343"/>
      <c r="KWX39" s="343"/>
      <c r="KWY39" s="343"/>
      <c r="KWZ39" s="343"/>
      <c r="KXA39" s="343"/>
      <c r="KXB39" s="343"/>
      <c r="KXC39" s="343"/>
      <c r="KXD39" s="343"/>
      <c r="KXE39" s="343"/>
      <c r="KXF39" s="343"/>
      <c r="KXG39" s="343"/>
      <c r="KXH39" s="343"/>
      <c r="KXI39" s="343"/>
      <c r="KXJ39" s="343"/>
      <c r="KXK39" s="343"/>
      <c r="KXL39" s="343"/>
      <c r="KXM39" s="343"/>
      <c r="KXN39" s="343"/>
      <c r="KXO39" s="343"/>
      <c r="KXP39" s="343"/>
      <c r="KXQ39" s="343"/>
      <c r="KXR39" s="343"/>
      <c r="KXS39" s="343"/>
      <c r="KXT39" s="343"/>
      <c r="KXU39" s="343"/>
      <c r="KXV39" s="343"/>
      <c r="KXW39" s="343"/>
      <c r="KXX39" s="343"/>
      <c r="KXY39" s="343"/>
      <c r="KXZ39" s="343"/>
      <c r="KYA39" s="343"/>
      <c r="KYB39" s="343"/>
      <c r="KYC39" s="343"/>
      <c r="KYD39" s="343"/>
      <c r="KYE39" s="343"/>
      <c r="KYF39" s="343"/>
      <c r="KYG39" s="343"/>
      <c r="KYH39" s="343"/>
      <c r="KYI39" s="343"/>
      <c r="KYJ39" s="343"/>
      <c r="KYK39" s="343"/>
      <c r="KYL39" s="343"/>
      <c r="KYM39" s="343"/>
      <c r="KYN39" s="343"/>
      <c r="KYO39" s="343"/>
      <c r="KYP39" s="343"/>
      <c r="KYQ39" s="343"/>
      <c r="KYR39" s="343"/>
      <c r="KYS39" s="343"/>
      <c r="KYT39" s="343"/>
      <c r="KYU39" s="343"/>
      <c r="KYV39" s="343"/>
      <c r="KYW39" s="343"/>
      <c r="KYX39" s="343"/>
      <c r="KYY39" s="343"/>
      <c r="KYZ39" s="343"/>
      <c r="KZA39" s="343"/>
      <c r="KZB39" s="343"/>
      <c r="KZC39" s="343"/>
      <c r="KZD39" s="343"/>
      <c r="KZE39" s="343"/>
      <c r="KZF39" s="343"/>
      <c r="KZG39" s="343"/>
      <c r="KZH39" s="343"/>
      <c r="KZI39" s="343"/>
      <c r="KZJ39" s="343"/>
      <c r="KZK39" s="343"/>
      <c r="KZL39" s="343"/>
      <c r="KZM39" s="343"/>
      <c r="KZN39" s="343"/>
      <c r="KZO39" s="343"/>
      <c r="KZP39" s="343"/>
      <c r="KZQ39" s="343"/>
      <c r="KZR39" s="343"/>
      <c r="KZS39" s="343"/>
      <c r="KZT39" s="343"/>
      <c r="KZU39" s="343"/>
      <c r="KZV39" s="343"/>
      <c r="KZW39" s="343"/>
      <c r="KZX39" s="343"/>
      <c r="KZY39" s="343"/>
      <c r="KZZ39" s="343"/>
      <c r="LAA39" s="343"/>
      <c r="LAB39" s="343"/>
      <c r="LAC39" s="343"/>
      <c r="LAD39" s="343"/>
      <c r="LAE39" s="343"/>
      <c r="LAF39" s="343"/>
      <c r="LAG39" s="343"/>
      <c r="LAH39" s="343"/>
      <c r="LAI39" s="343"/>
      <c r="LAJ39" s="343"/>
      <c r="LAK39" s="343"/>
      <c r="LAL39" s="343"/>
      <c r="LAM39" s="343"/>
      <c r="LAN39" s="343"/>
      <c r="LAO39" s="343"/>
      <c r="LAP39" s="343"/>
      <c r="LAQ39" s="343"/>
      <c r="LAR39" s="343"/>
      <c r="LAS39" s="343"/>
      <c r="LAT39" s="343"/>
      <c r="LAU39" s="343"/>
      <c r="LAV39" s="343"/>
      <c r="LAW39" s="343"/>
      <c r="LAX39" s="343"/>
      <c r="LAY39" s="343"/>
      <c r="LAZ39" s="343"/>
      <c r="LBA39" s="343"/>
      <c r="LBB39" s="343"/>
      <c r="LBC39" s="343"/>
      <c r="LBD39" s="343"/>
      <c r="LBE39" s="343"/>
      <c r="LBF39" s="343"/>
      <c r="LBG39" s="343"/>
      <c r="LBH39" s="343"/>
      <c r="LBI39" s="343"/>
      <c r="LBJ39" s="343"/>
      <c r="LBK39" s="343"/>
      <c r="LBL39" s="343"/>
      <c r="LBM39" s="343"/>
      <c r="LBN39" s="343"/>
      <c r="LBO39" s="343"/>
      <c r="LBP39" s="343"/>
      <c r="LBQ39" s="343"/>
      <c r="LBR39" s="343"/>
      <c r="LBS39" s="343"/>
      <c r="LBT39" s="343"/>
      <c r="LBU39" s="343"/>
      <c r="LBV39" s="343"/>
      <c r="LBW39" s="343"/>
      <c r="LBX39" s="343"/>
      <c r="LBY39" s="343"/>
      <c r="LBZ39" s="343"/>
      <c r="LCA39" s="343"/>
      <c r="LCB39" s="343"/>
      <c r="LCC39" s="343"/>
      <c r="LCD39" s="343"/>
      <c r="LCE39" s="343"/>
      <c r="LCF39" s="343"/>
      <c r="LCG39" s="343"/>
      <c r="LCH39" s="343"/>
      <c r="LCI39" s="343"/>
      <c r="LCJ39" s="343"/>
      <c r="LCK39" s="343"/>
      <c r="LCL39" s="343"/>
      <c r="LCM39" s="343"/>
      <c r="LCN39" s="343"/>
      <c r="LCO39" s="343"/>
      <c r="LCP39" s="343"/>
      <c r="LCQ39" s="343"/>
      <c r="LCR39" s="343"/>
      <c r="LCS39" s="343"/>
      <c r="LCT39" s="343"/>
      <c r="LCU39" s="343"/>
      <c r="LCV39" s="343"/>
      <c r="LCW39" s="343"/>
      <c r="LCX39" s="343"/>
      <c r="LCY39" s="343"/>
      <c r="LCZ39" s="343"/>
      <c r="LDA39" s="343"/>
      <c r="LDB39" s="343"/>
      <c r="LDC39" s="343"/>
      <c r="LDD39" s="343"/>
      <c r="LDE39" s="343"/>
      <c r="LDF39" s="343"/>
      <c r="LDG39" s="343"/>
      <c r="LDH39" s="343"/>
      <c r="LDI39" s="343"/>
      <c r="LDJ39" s="343"/>
      <c r="LDK39" s="343"/>
      <c r="LDL39" s="343"/>
      <c r="LDM39" s="343"/>
      <c r="LDN39" s="343"/>
      <c r="LDO39" s="343"/>
      <c r="LDP39" s="343"/>
      <c r="LDQ39" s="343"/>
      <c r="LDR39" s="343"/>
      <c r="LDS39" s="343"/>
      <c r="LDT39" s="343"/>
      <c r="LDU39" s="343"/>
      <c r="LDV39" s="343"/>
      <c r="LDW39" s="343"/>
      <c r="LDX39" s="343"/>
      <c r="LDY39" s="343"/>
      <c r="LDZ39" s="343"/>
      <c r="LEA39" s="343"/>
      <c r="LEB39" s="343"/>
      <c r="LEC39" s="343"/>
      <c r="LED39" s="343"/>
      <c r="LEE39" s="343"/>
      <c r="LEF39" s="343"/>
      <c r="LEG39" s="343"/>
      <c r="LEH39" s="343"/>
      <c r="LEI39" s="343"/>
      <c r="LEJ39" s="343"/>
      <c r="LEK39" s="343"/>
      <c r="LEL39" s="343"/>
      <c r="LEM39" s="343"/>
      <c r="LEN39" s="343"/>
      <c r="LEO39" s="343"/>
      <c r="LEP39" s="343"/>
      <c r="LEQ39" s="343"/>
      <c r="LER39" s="343"/>
      <c r="LES39" s="343"/>
      <c r="LET39" s="343"/>
      <c r="LEU39" s="343"/>
      <c r="LEV39" s="343"/>
      <c r="LEW39" s="343"/>
      <c r="LEX39" s="343"/>
      <c r="LEY39" s="343"/>
      <c r="LEZ39" s="343"/>
      <c r="LFA39" s="343"/>
      <c r="LFB39" s="343"/>
      <c r="LFC39" s="343"/>
      <c r="LFD39" s="343"/>
      <c r="LFE39" s="343"/>
      <c r="LFF39" s="343"/>
      <c r="LFG39" s="343"/>
      <c r="LFH39" s="343"/>
      <c r="LFI39" s="343"/>
      <c r="LFJ39" s="343"/>
      <c r="LFK39" s="343"/>
      <c r="LFL39" s="343"/>
      <c r="LFM39" s="343"/>
      <c r="LFN39" s="343"/>
      <c r="LFO39" s="343"/>
      <c r="LFP39" s="343"/>
      <c r="LFQ39" s="343"/>
      <c r="LFR39" s="343"/>
      <c r="LFS39" s="343"/>
      <c r="LFT39" s="343"/>
      <c r="LFU39" s="343"/>
      <c r="LFV39" s="343"/>
      <c r="LFW39" s="343"/>
      <c r="LFX39" s="343"/>
      <c r="LFY39" s="343"/>
      <c r="LFZ39" s="343"/>
      <c r="LGA39" s="343"/>
      <c r="LGB39" s="343"/>
      <c r="LGC39" s="343"/>
      <c r="LGD39" s="343"/>
      <c r="LGE39" s="343"/>
      <c r="LGF39" s="343"/>
      <c r="LGG39" s="343"/>
      <c r="LGH39" s="343"/>
      <c r="LGI39" s="343"/>
      <c r="LGJ39" s="343"/>
      <c r="LGK39" s="343"/>
      <c r="LGL39" s="343"/>
      <c r="LGM39" s="343"/>
      <c r="LGN39" s="343"/>
      <c r="LGO39" s="343"/>
      <c r="LGP39" s="343"/>
      <c r="LGQ39" s="343"/>
      <c r="LGR39" s="343"/>
      <c r="LGS39" s="343"/>
      <c r="LGT39" s="343"/>
      <c r="LGU39" s="343"/>
      <c r="LGV39" s="343"/>
      <c r="LGW39" s="343"/>
      <c r="LGX39" s="343"/>
      <c r="LGY39" s="343"/>
      <c r="LGZ39" s="343"/>
      <c r="LHA39" s="343"/>
      <c r="LHB39" s="343"/>
      <c r="LHC39" s="343"/>
      <c r="LHD39" s="343"/>
      <c r="LHE39" s="343"/>
      <c r="LHF39" s="343"/>
      <c r="LHG39" s="343"/>
      <c r="LHH39" s="343"/>
      <c r="LHI39" s="343"/>
      <c r="LHJ39" s="343"/>
      <c r="LHK39" s="343"/>
      <c r="LHL39" s="343"/>
      <c r="LHM39" s="343"/>
      <c r="LHN39" s="343"/>
      <c r="LHO39" s="343"/>
      <c r="LHP39" s="343"/>
      <c r="LHQ39" s="343"/>
      <c r="LHR39" s="343"/>
      <c r="LHS39" s="343"/>
      <c r="LHT39" s="343"/>
      <c r="LHU39" s="343"/>
      <c r="LHV39" s="343"/>
      <c r="LHW39" s="343"/>
      <c r="LHX39" s="343"/>
      <c r="LHY39" s="343"/>
      <c r="LHZ39" s="343"/>
      <c r="LIA39" s="343"/>
      <c r="LIB39" s="343"/>
      <c r="LIC39" s="343"/>
      <c r="LID39" s="343"/>
      <c r="LIE39" s="343"/>
      <c r="LIF39" s="343"/>
      <c r="LIG39" s="343"/>
      <c r="LIH39" s="343"/>
      <c r="LII39" s="343"/>
      <c r="LIJ39" s="343"/>
      <c r="LIK39" s="343"/>
      <c r="LIL39" s="343"/>
      <c r="LIM39" s="343"/>
      <c r="LIN39" s="343"/>
      <c r="LIO39" s="343"/>
      <c r="LIP39" s="343"/>
      <c r="LIQ39" s="343"/>
      <c r="LIR39" s="343"/>
      <c r="LIS39" s="343"/>
      <c r="LIT39" s="343"/>
      <c r="LIU39" s="343"/>
      <c r="LIV39" s="343"/>
      <c r="LIW39" s="343"/>
      <c r="LIX39" s="343"/>
      <c r="LIY39" s="343"/>
      <c r="LIZ39" s="343"/>
      <c r="LJA39" s="343"/>
      <c r="LJB39" s="343"/>
      <c r="LJC39" s="343"/>
      <c r="LJD39" s="343"/>
      <c r="LJE39" s="343"/>
      <c r="LJF39" s="343"/>
      <c r="LJG39" s="343"/>
      <c r="LJH39" s="343"/>
      <c r="LJI39" s="343"/>
      <c r="LJJ39" s="343"/>
      <c r="LJK39" s="343"/>
      <c r="LJL39" s="343"/>
      <c r="LJM39" s="343"/>
      <c r="LJN39" s="343"/>
      <c r="LJO39" s="343"/>
      <c r="LJP39" s="343"/>
      <c r="LJQ39" s="343"/>
      <c r="LJR39" s="343"/>
      <c r="LJS39" s="343"/>
      <c r="LJT39" s="343"/>
      <c r="LJU39" s="343"/>
      <c r="LJV39" s="343"/>
      <c r="LJW39" s="343"/>
      <c r="LJX39" s="343"/>
      <c r="LJY39" s="343"/>
      <c r="LJZ39" s="343"/>
      <c r="LKA39" s="343"/>
      <c r="LKB39" s="343"/>
      <c r="LKC39" s="343"/>
      <c r="LKD39" s="343"/>
      <c r="LKE39" s="343"/>
      <c r="LKF39" s="343"/>
      <c r="LKG39" s="343"/>
      <c r="LKH39" s="343"/>
      <c r="LKI39" s="343"/>
      <c r="LKJ39" s="343"/>
      <c r="LKK39" s="343"/>
      <c r="LKL39" s="343"/>
      <c r="LKM39" s="343"/>
      <c r="LKN39" s="343"/>
      <c r="LKO39" s="343"/>
      <c r="LKP39" s="343"/>
      <c r="LKQ39" s="343"/>
      <c r="LKR39" s="343"/>
      <c r="LKS39" s="343"/>
      <c r="LKT39" s="343"/>
      <c r="LKU39" s="343"/>
      <c r="LKV39" s="343"/>
      <c r="LKW39" s="343"/>
      <c r="LKX39" s="343"/>
      <c r="LKY39" s="343"/>
      <c r="LKZ39" s="343"/>
      <c r="LLA39" s="343"/>
      <c r="LLB39" s="343"/>
      <c r="LLC39" s="343"/>
      <c r="LLD39" s="343"/>
      <c r="LLE39" s="343"/>
      <c r="LLF39" s="343"/>
      <c r="LLG39" s="343"/>
      <c r="LLH39" s="343"/>
      <c r="LLI39" s="343"/>
      <c r="LLJ39" s="343"/>
      <c r="LLK39" s="343"/>
      <c r="LLL39" s="343"/>
      <c r="LLM39" s="343"/>
      <c r="LLN39" s="343"/>
      <c r="LLO39" s="343"/>
      <c r="LLP39" s="343"/>
      <c r="LLQ39" s="343"/>
      <c r="LLR39" s="343"/>
      <c r="LLS39" s="343"/>
      <c r="LLT39" s="343"/>
      <c r="LLU39" s="343"/>
      <c r="LLV39" s="343"/>
      <c r="LLW39" s="343"/>
      <c r="LLX39" s="343"/>
      <c r="LLY39" s="343"/>
      <c r="LLZ39" s="343"/>
      <c r="LMA39" s="343"/>
      <c r="LMB39" s="343"/>
      <c r="LMC39" s="343"/>
      <c r="LMD39" s="343"/>
      <c r="LME39" s="343"/>
      <c r="LMF39" s="343"/>
      <c r="LMG39" s="343"/>
      <c r="LMH39" s="343"/>
      <c r="LMI39" s="343"/>
      <c r="LMJ39" s="343"/>
      <c r="LMK39" s="343"/>
      <c r="LML39" s="343"/>
      <c r="LMM39" s="343"/>
      <c r="LMN39" s="343"/>
      <c r="LMO39" s="343"/>
      <c r="LMP39" s="343"/>
      <c r="LMQ39" s="343"/>
      <c r="LMR39" s="343"/>
      <c r="LMS39" s="343"/>
      <c r="LMT39" s="343"/>
      <c r="LMU39" s="343"/>
      <c r="LMV39" s="343"/>
      <c r="LMW39" s="343"/>
      <c r="LMX39" s="343"/>
      <c r="LMY39" s="343"/>
      <c r="LMZ39" s="343"/>
      <c r="LNA39" s="343"/>
      <c r="LNB39" s="343"/>
      <c r="LNC39" s="343"/>
      <c r="LND39" s="343"/>
      <c r="LNE39" s="343"/>
      <c r="LNF39" s="343"/>
      <c r="LNG39" s="343"/>
      <c r="LNH39" s="343"/>
      <c r="LNI39" s="343"/>
      <c r="LNJ39" s="343"/>
      <c r="LNK39" s="343"/>
      <c r="LNL39" s="343"/>
      <c r="LNM39" s="343"/>
      <c r="LNN39" s="343"/>
      <c r="LNO39" s="343"/>
      <c r="LNP39" s="343"/>
      <c r="LNQ39" s="343"/>
      <c r="LNR39" s="343"/>
      <c r="LNS39" s="343"/>
      <c r="LNT39" s="343"/>
      <c r="LNU39" s="343"/>
      <c r="LNV39" s="343"/>
      <c r="LNW39" s="343"/>
      <c r="LNX39" s="343"/>
      <c r="LNY39" s="343"/>
      <c r="LNZ39" s="343"/>
      <c r="LOA39" s="343"/>
      <c r="LOB39" s="343"/>
      <c r="LOC39" s="343"/>
      <c r="LOD39" s="343"/>
      <c r="LOE39" s="343"/>
      <c r="LOF39" s="343"/>
      <c r="LOG39" s="343"/>
      <c r="LOH39" s="343"/>
      <c r="LOI39" s="343"/>
      <c r="LOJ39" s="343"/>
      <c r="LOK39" s="343"/>
      <c r="LOL39" s="343"/>
      <c r="LOM39" s="343"/>
      <c r="LON39" s="343"/>
      <c r="LOO39" s="343"/>
      <c r="LOP39" s="343"/>
      <c r="LOQ39" s="343"/>
      <c r="LOR39" s="343"/>
      <c r="LOS39" s="343"/>
      <c r="LOT39" s="343"/>
      <c r="LOU39" s="343"/>
      <c r="LOV39" s="343"/>
      <c r="LOW39" s="343"/>
      <c r="LOX39" s="343"/>
      <c r="LOY39" s="343"/>
      <c r="LOZ39" s="343"/>
      <c r="LPA39" s="343"/>
      <c r="LPB39" s="343"/>
      <c r="LPC39" s="343"/>
      <c r="LPD39" s="343"/>
      <c r="LPE39" s="343"/>
      <c r="LPF39" s="343"/>
      <c r="LPG39" s="343"/>
      <c r="LPH39" s="343"/>
      <c r="LPI39" s="343"/>
      <c r="LPJ39" s="343"/>
      <c r="LPK39" s="343"/>
      <c r="LPL39" s="343"/>
      <c r="LPM39" s="343"/>
      <c r="LPN39" s="343"/>
      <c r="LPO39" s="343"/>
      <c r="LPP39" s="343"/>
      <c r="LPQ39" s="343"/>
      <c r="LPR39" s="343"/>
      <c r="LPS39" s="343"/>
      <c r="LPT39" s="343"/>
      <c r="LPU39" s="343"/>
      <c r="LPV39" s="343"/>
      <c r="LPW39" s="343"/>
      <c r="LPX39" s="343"/>
      <c r="LPY39" s="343"/>
      <c r="LPZ39" s="343"/>
      <c r="LQA39" s="343"/>
      <c r="LQB39" s="343"/>
      <c r="LQC39" s="343"/>
      <c r="LQD39" s="343"/>
      <c r="LQE39" s="343"/>
      <c r="LQF39" s="343"/>
      <c r="LQG39" s="343"/>
      <c r="LQH39" s="343"/>
      <c r="LQI39" s="343"/>
      <c r="LQJ39" s="343"/>
      <c r="LQK39" s="343"/>
      <c r="LQL39" s="343"/>
      <c r="LQM39" s="343"/>
      <c r="LQN39" s="343"/>
      <c r="LQO39" s="343"/>
      <c r="LQP39" s="343"/>
      <c r="LQQ39" s="343"/>
      <c r="LQR39" s="343"/>
      <c r="LQS39" s="343"/>
      <c r="LQT39" s="343"/>
      <c r="LQU39" s="343"/>
      <c r="LQV39" s="343"/>
      <c r="LQW39" s="343"/>
      <c r="LQX39" s="343"/>
      <c r="LQY39" s="343"/>
      <c r="LQZ39" s="343"/>
      <c r="LRA39" s="343"/>
      <c r="LRB39" s="343"/>
      <c r="LRC39" s="343"/>
      <c r="LRD39" s="343"/>
      <c r="LRE39" s="343"/>
      <c r="LRF39" s="343"/>
      <c r="LRG39" s="343"/>
      <c r="LRH39" s="343"/>
      <c r="LRI39" s="343"/>
      <c r="LRJ39" s="343"/>
      <c r="LRK39" s="343"/>
      <c r="LRL39" s="343"/>
      <c r="LRM39" s="343"/>
      <c r="LRN39" s="343"/>
      <c r="LRO39" s="343"/>
      <c r="LRP39" s="343"/>
      <c r="LRQ39" s="343"/>
      <c r="LRR39" s="343"/>
      <c r="LRS39" s="343"/>
      <c r="LRT39" s="343"/>
      <c r="LRU39" s="343"/>
      <c r="LRV39" s="343"/>
      <c r="LRW39" s="343"/>
      <c r="LRX39" s="343"/>
      <c r="LRY39" s="343"/>
      <c r="LRZ39" s="343"/>
      <c r="LSA39" s="343"/>
      <c r="LSB39" s="343"/>
      <c r="LSC39" s="343"/>
      <c r="LSD39" s="343"/>
      <c r="LSE39" s="343"/>
      <c r="LSF39" s="343"/>
      <c r="LSG39" s="343"/>
      <c r="LSH39" s="343"/>
      <c r="LSI39" s="343"/>
      <c r="LSJ39" s="343"/>
      <c r="LSK39" s="343"/>
      <c r="LSL39" s="343"/>
      <c r="LSM39" s="343"/>
      <c r="LSN39" s="343"/>
      <c r="LSO39" s="343"/>
      <c r="LSP39" s="343"/>
      <c r="LSQ39" s="343"/>
      <c r="LSR39" s="343"/>
      <c r="LSS39" s="343"/>
      <c r="LST39" s="343"/>
      <c r="LSU39" s="343"/>
      <c r="LSV39" s="343"/>
      <c r="LSW39" s="343"/>
      <c r="LSX39" s="343"/>
      <c r="LSY39" s="343"/>
      <c r="LSZ39" s="343"/>
      <c r="LTA39" s="343"/>
      <c r="LTB39" s="343"/>
      <c r="LTC39" s="343"/>
      <c r="LTD39" s="343"/>
      <c r="LTE39" s="343"/>
      <c r="LTF39" s="343"/>
      <c r="LTG39" s="343"/>
      <c r="LTH39" s="343"/>
      <c r="LTI39" s="343"/>
      <c r="LTJ39" s="343"/>
      <c r="LTK39" s="343"/>
      <c r="LTL39" s="343"/>
      <c r="LTM39" s="343"/>
      <c r="LTN39" s="343"/>
      <c r="LTO39" s="343"/>
      <c r="LTP39" s="343"/>
      <c r="LTQ39" s="343"/>
      <c r="LTR39" s="343"/>
      <c r="LTS39" s="343"/>
      <c r="LTT39" s="343"/>
      <c r="LTU39" s="343"/>
      <c r="LTV39" s="343"/>
      <c r="LTW39" s="343"/>
      <c r="LTX39" s="343"/>
      <c r="LTY39" s="343"/>
      <c r="LTZ39" s="343"/>
      <c r="LUA39" s="343"/>
      <c r="LUB39" s="343"/>
      <c r="LUC39" s="343"/>
      <c r="LUD39" s="343"/>
      <c r="LUE39" s="343"/>
      <c r="LUF39" s="343"/>
      <c r="LUG39" s="343"/>
      <c r="LUH39" s="343"/>
      <c r="LUI39" s="343"/>
      <c r="LUJ39" s="343"/>
      <c r="LUK39" s="343"/>
      <c r="LUL39" s="343"/>
      <c r="LUM39" s="343"/>
      <c r="LUN39" s="343"/>
      <c r="LUO39" s="343"/>
      <c r="LUP39" s="343"/>
      <c r="LUQ39" s="343"/>
      <c r="LUR39" s="343"/>
      <c r="LUS39" s="343"/>
      <c r="LUT39" s="343"/>
      <c r="LUU39" s="343"/>
      <c r="LUV39" s="343"/>
      <c r="LUW39" s="343"/>
      <c r="LUX39" s="343"/>
      <c r="LUY39" s="343"/>
      <c r="LUZ39" s="343"/>
      <c r="LVA39" s="343"/>
      <c r="LVB39" s="343"/>
      <c r="LVC39" s="343"/>
      <c r="LVD39" s="343"/>
      <c r="LVE39" s="343"/>
      <c r="LVF39" s="343"/>
      <c r="LVG39" s="343"/>
      <c r="LVH39" s="343"/>
      <c r="LVI39" s="343"/>
      <c r="LVJ39" s="343"/>
      <c r="LVK39" s="343"/>
      <c r="LVL39" s="343"/>
      <c r="LVM39" s="343"/>
      <c r="LVN39" s="343"/>
      <c r="LVO39" s="343"/>
      <c r="LVP39" s="343"/>
      <c r="LVQ39" s="343"/>
      <c r="LVR39" s="343"/>
      <c r="LVS39" s="343"/>
      <c r="LVT39" s="343"/>
      <c r="LVU39" s="343"/>
      <c r="LVV39" s="343"/>
      <c r="LVW39" s="343"/>
      <c r="LVX39" s="343"/>
      <c r="LVY39" s="343"/>
      <c r="LVZ39" s="343"/>
      <c r="LWA39" s="343"/>
      <c r="LWB39" s="343"/>
      <c r="LWC39" s="343"/>
      <c r="LWD39" s="343"/>
      <c r="LWE39" s="343"/>
      <c r="LWF39" s="343"/>
      <c r="LWG39" s="343"/>
      <c r="LWH39" s="343"/>
      <c r="LWI39" s="343"/>
      <c r="LWJ39" s="343"/>
      <c r="LWK39" s="343"/>
      <c r="LWL39" s="343"/>
      <c r="LWM39" s="343"/>
      <c r="LWN39" s="343"/>
      <c r="LWO39" s="343"/>
      <c r="LWP39" s="343"/>
      <c r="LWQ39" s="343"/>
      <c r="LWR39" s="343"/>
      <c r="LWS39" s="343"/>
      <c r="LWT39" s="343"/>
      <c r="LWU39" s="343"/>
      <c r="LWV39" s="343"/>
      <c r="LWW39" s="343"/>
      <c r="LWX39" s="343"/>
      <c r="LWY39" s="343"/>
      <c r="LWZ39" s="343"/>
      <c r="LXA39" s="343"/>
      <c r="LXB39" s="343"/>
      <c r="LXC39" s="343"/>
      <c r="LXD39" s="343"/>
      <c r="LXE39" s="343"/>
      <c r="LXF39" s="343"/>
      <c r="LXG39" s="343"/>
      <c r="LXH39" s="343"/>
      <c r="LXI39" s="343"/>
      <c r="LXJ39" s="343"/>
      <c r="LXK39" s="343"/>
      <c r="LXL39" s="343"/>
      <c r="LXM39" s="343"/>
      <c r="LXN39" s="343"/>
      <c r="LXO39" s="343"/>
      <c r="LXP39" s="343"/>
      <c r="LXQ39" s="343"/>
      <c r="LXR39" s="343"/>
      <c r="LXS39" s="343"/>
      <c r="LXT39" s="343"/>
      <c r="LXU39" s="343"/>
      <c r="LXV39" s="343"/>
      <c r="LXW39" s="343"/>
      <c r="LXX39" s="343"/>
      <c r="LXY39" s="343"/>
      <c r="LXZ39" s="343"/>
      <c r="LYA39" s="343"/>
      <c r="LYB39" s="343"/>
      <c r="LYC39" s="343"/>
      <c r="LYD39" s="343"/>
      <c r="LYE39" s="343"/>
      <c r="LYF39" s="343"/>
      <c r="LYG39" s="343"/>
      <c r="LYH39" s="343"/>
      <c r="LYI39" s="343"/>
      <c r="LYJ39" s="343"/>
      <c r="LYK39" s="343"/>
      <c r="LYL39" s="343"/>
      <c r="LYM39" s="343"/>
      <c r="LYN39" s="343"/>
      <c r="LYO39" s="343"/>
      <c r="LYP39" s="343"/>
      <c r="LYQ39" s="343"/>
      <c r="LYR39" s="343"/>
      <c r="LYS39" s="343"/>
      <c r="LYT39" s="343"/>
      <c r="LYU39" s="343"/>
      <c r="LYV39" s="343"/>
      <c r="LYW39" s="343"/>
      <c r="LYX39" s="343"/>
      <c r="LYY39" s="343"/>
      <c r="LYZ39" s="343"/>
      <c r="LZA39" s="343"/>
      <c r="LZB39" s="343"/>
      <c r="LZC39" s="343"/>
      <c r="LZD39" s="343"/>
      <c r="LZE39" s="343"/>
      <c r="LZF39" s="343"/>
      <c r="LZG39" s="343"/>
      <c r="LZH39" s="343"/>
      <c r="LZI39" s="343"/>
      <c r="LZJ39" s="343"/>
      <c r="LZK39" s="343"/>
      <c r="LZL39" s="343"/>
      <c r="LZM39" s="343"/>
      <c r="LZN39" s="343"/>
      <c r="LZO39" s="343"/>
      <c r="LZP39" s="343"/>
      <c r="LZQ39" s="343"/>
      <c r="LZR39" s="343"/>
      <c r="LZS39" s="343"/>
      <c r="LZT39" s="343"/>
      <c r="LZU39" s="343"/>
      <c r="LZV39" s="343"/>
      <c r="LZW39" s="343"/>
      <c r="LZX39" s="343"/>
      <c r="LZY39" s="343"/>
      <c r="LZZ39" s="343"/>
      <c r="MAA39" s="343"/>
      <c r="MAB39" s="343"/>
      <c r="MAC39" s="343"/>
      <c r="MAD39" s="343"/>
      <c r="MAE39" s="343"/>
      <c r="MAF39" s="343"/>
      <c r="MAG39" s="343"/>
      <c r="MAH39" s="343"/>
      <c r="MAI39" s="343"/>
      <c r="MAJ39" s="343"/>
      <c r="MAK39" s="343"/>
      <c r="MAL39" s="343"/>
      <c r="MAM39" s="343"/>
      <c r="MAN39" s="343"/>
      <c r="MAO39" s="343"/>
      <c r="MAP39" s="343"/>
      <c r="MAQ39" s="343"/>
      <c r="MAR39" s="343"/>
      <c r="MAS39" s="343"/>
      <c r="MAT39" s="343"/>
      <c r="MAU39" s="343"/>
      <c r="MAV39" s="343"/>
      <c r="MAW39" s="343"/>
      <c r="MAX39" s="343"/>
      <c r="MAY39" s="343"/>
      <c r="MAZ39" s="343"/>
      <c r="MBA39" s="343"/>
      <c r="MBB39" s="343"/>
      <c r="MBC39" s="343"/>
      <c r="MBD39" s="343"/>
      <c r="MBE39" s="343"/>
      <c r="MBF39" s="343"/>
      <c r="MBG39" s="343"/>
      <c r="MBH39" s="343"/>
      <c r="MBI39" s="343"/>
      <c r="MBJ39" s="343"/>
      <c r="MBK39" s="343"/>
      <c r="MBL39" s="343"/>
      <c r="MBM39" s="343"/>
      <c r="MBN39" s="343"/>
      <c r="MBO39" s="343"/>
      <c r="MBP39" s="343"/>
      <c r="MBQ39" s="343"/>
      <c r="MBR39" s="343"/>
      <c r="MBS39" s="343"/>
      <c r="MBT39" s="343"/>
      <c r="MBU39" s="343"/>
      <c r="MBV39" s="343"/>
      <c r="MBW39" s="343"/>
      <c r="MBX39" s="343"/>
      <c r="MBY39" s="343"/>
      <c r="MBZ39" s="343"/>
      <c r="MCA39" s="343"/>
      <c r="MCB39" s="343"/>
      <c r="MCC39" s="343"/>
      <c r="MCD39" s="343"/>
      <c r="MCE39" s="343"/>
      <c r="MCF39" s="343"/>
      <c r="MCG39" s="343"/>
      <c r="MCH39" s="343"/>
      <c r="MCI39" s="343"/>
      <c r="MCJ39" s="343"/>
      <c r="MCK39" s="343"/>
      <c r="MCL39" s="343"/>
      <c r="MCM39" s="343"/>
      <c r="MCN39" s="343"/>
      <c r="MCO39" s="343"/>
      <c r="MCP39" s="343"/>
      <c r="MCQ39" s="343"/>
      <c r="MCR39" s="343"/>
      <c r="MCS39" s="343"/>
      <c r="MCT39" s="343"/>
      <c r="MCU39" s="343"/>
      <c r="MCV39" s="343"/>
      <c r="MCW39" s="343"/>
      <c r="MCX39" s="343"/>
      <c r="MCY39" s="343"/>
      <c r="MCZ39" s="343"/>
      <c r="MDA39" s="343"/>
      <c r="MDB39" s="343"/>
      <c r="MDC39" s="343"/>
      <c r="MDD39" s="343"/>
      <c r="MDE39" s="343"/>
      <c r="MDF39" s="343"/>
      <c r="MDG39" s="343"/>
      <c r="MDH39" s="343"/>
      <c r="MDI39" s="343"/>
      <c r="MDJ39" s="343"/>
      <c r="MDK39" s="343"/>
      <c r="MDL39" s="343"/>
      <c r="MDM39" s="343"/>
      <c r="MDN39" s="343"/>
      <c r="MDO39" s="343"/>
      <c r="MDP39" s="343"/>
      <c r="MDQ39" s="343"/>
      <c r="MDR39" s="343"/>
      <c r="MDS39" s="343"/>
      <c r="MDT39" s="343"/>
      <c r="MDU39" s="343"/>
      <c r="MDV39" s="343"/>
      <c r="MDW39" s="343"/>
      <c r="MDX39" s="343"/>
      <c r="MDY39" s="343"/>
      <c r="MDZ39" s="343"/>
      <c r="MEA39" s="343"/>
      <c r="MEB39" s="343"/>
      <c r="MEC39" s="343"/>
      <c r="MED39" s="343"/>
      <c r="MEE39" s="343"/>
      <c r="MEF39" s="343"/>
      <c r="MEG39" s="343"/>
      <c r="MEH39" s="343"/>
      <c r="MEI39" s="343"/>
      <c r="MEJ39" s="343"/>
      <c r="MEK39" s="343"/>
      <c r="MEL39" s="343"/>
      <c r="MEM39" s="343"/>
      <c r="MEN39" s="343"/>
      <c r="MEO39" s="343"/>
      <c r="MEP39" s="343"/>
      <c r="MEQ39" s="343"/>
      <c r="MER39" s="343"/>
      <c r="MES39" s="343"/>
      <c r="MET39" s="343"/>
      <c r="MEU39" s="343"/>
      <c r="MEV39" s="343"/>
      <c r="MEW39" s="343"/>
      <c r="MEX39" s="343"/>
      <c r="MEY39" s="343"/>
      <c r="MEZ39" s="343"/>
      <c r="MFA39" s="343"/>
      <c r="MFB39" s="343"/>
      <c r="MFC39" s="343"/>
      <c r="MFD39" s="343"/>
      <c r="MFE39" s="343"/>
      <c r="MFF39" s="343"/>
      <c r="MFG39" s="343"/>
      <c r="MFH39" s="343"/>
      <c r="MFI39" s="343"/>
      <c r="MFJ39" s="343"/>
      <c r="MFK39" s="343"/>
      <c r="MFL39" s="343"/>
      <c r="MFM39" s="343"/>
      <c r="MFN39" s="343"/>
      <c r="MFO39" s="343"/>
      <c r="MFP39" s="343"/>
      <c r="MFQ39" s="343"/>
      <c r="MFR39" s="343"/>
      <c r="MFS39" s="343"/>
      <c r="MFT39" s="343"/>
      <c r="MFU39" s="343"/>
      <c r="MFV39" s="343"/>
      <c r="MFW39" s="343"/>
      <c r="MFX39" s="343"/>
      <c r="MFY39" s="343"/>
      <c r="MFZ39" s="343"/>
      <c r="MGA39" s="343"/>
      <c r="MGB39" s="343"/>
      <c r="MGC39" s="343"/>
      <c r="MGD39" s="343"/>
      <c r="MGE39" s="343"/>
      <c r="MGF39" s="343"/>
      <c r="MGG39" s="343"/>
      <c r="MGH39" s="343"/>
      <c r="MGI39" s="343"/>
      <c r="MGJ39" s="343"/>
      <c r="MGK39" s="343"/>
      <c r="MGL39" s="343"/>
      <c r="MGM39" s="343"/>
      <c r="MGN39" s="343"/>
      <c r="MGO39" s="343"/>
      <c r="MGP39" s="343"/>
      <c r="MGQ39" s="343"/>
      <c r="MGR39" s="343"/>
      <c r="MGS39" s="343"/>
      <c r="MGT39" s="343"/>
      <c r="MGU39" s="343"/>
      <c r="MGV39" s="343"/>
      <c r="MGW39" s="343"/>
      <c r="MGX39" s="343"/>
      <c r="MGY39" s="343"/>
      <c r="MGZ39" s="343"/>
      <c r="MHA39" s="343"/>
      <c r="MHB39" s="343"/>
      <c r="MHC39" s="343"/>
      <c r="MHD39" s="343"/>
      <c r="MHE39" s="343"/>
      <c r="MHF39" s="343"/>
      <c r="MHG39" s="343"/>
      <c r="MHH39" s="343"/>
      <c r="MHI39" s="343"/>
      <c r="MHJ39" s="343"/>
      <c r="MHK39" s="343"/>
      <c r="MHL39" s="343"/>
      <c r="MHM39" s="343"/>
      <c r="MHN39" s="343"/>
      <c r="MHO39" s="343"/>
      <c r="MHP39" s="343"/>
      <c r="MHQ39" s="343"/>
      <c r="MHR39" s="343"/>
      <c r="MHS39" s="343"/>
      <c r="MHT39" s="343"/>
      <c r="MHU39" s="343"/>
      <c r="MHV39" s="343"/>
      <c r="MHW39" s="343"/>
      <c r="MHX39" s="343"/>
      <c r="MHY39" s="343"/>
      <c r="MHZ39" s="343"/>
      <c r="MIA39" s="343"/>
      <c r="MIB39" s="343"/>
      <c r="MIC39" s="343"/>
      <c r="MID39" s="343"/>
      <c r="MIE39" s="343"/>
      <c r="MIF39" s="343"/>
      <c r="MIG39" s="343"/>
      <c r="MIH39" s="343"/>
      <c r="MII39" s="343"/>
      <c r="MIJ39" s="343"/>
      <c r="MIK39" s="343"/>
      <c r="MIL39" s="343"/>
      <c r="MIM39" s="343"/>
      <c r="MIN39" s="343"/>
      <c r="MIO39" s="343"/>
      <c r="MIP39" s="343"/>
      <c r="MIQ39" s="343"/>
      <c r="MIR39" s="343"/>
      <c r="MIS39" s="343"/>
      <c r="MIT39" s="343"/>
      <c r="MIU39" s="343"/>
      <c r="MIV39" s="343"/>
      <c r="MIW39" s="343"/>
      <c r="MIX39" s="343"/>
      <c r="MIY39" s="343"/>
      <c r="MIZ39" s="343"/>
      <c r="MJA39" s="343"/>
      <c r="MJB39" s="343"/>
      <c r="MJC39" s="343"/>
      <c r="MJD39" s="343"/>
      <c r="MJE39" s="343"/>
      <c r="MJF39" s="343"/>
      <c r="MJG39" s="343"/>
      <c r="MJH39" s="343"/>
      <c r="MJI39" s="343"/>
      <c r="MJJ39" s="343"/>
      <c r="MJK39" s="343"/>
      <c r="MJL39" s="343"/>
      <c r="MJM39" s="343"/>
      <c r="MJN39" s="343"/>
      <c r="MJO39" s="343"/>
      <c r="MJP39" s="343"/>
      <c r="MJQ39" s="343"/>
      <c r="MJR39" s="343"/>
      <c r="MJS39" s="343"/>
      <c r="MJT39" s="343"/>
      <c r="MJU39" s="343"/>
      <c r="MJV39" s="343"/>
      <c r="MJW39" s="343"/>
      <c r="MJX39" s="343"/>
      <c r="MJY39" s="343"/>
      <c r="MJZ39" s="343"/>
      <c r="MKA39" s="343"/>
      <c r="MKB39" s="343"/>
      <c r="MKC39" s="343"/>
      <c r="MKD39" s="343"/>
      <c r="MKE39" s="343"/>
      <c r="MKF39" s="343"/>
      <c r="MKG39" s="343"/>
      <c r="MKH39" s="343"/>
      <c r="MKI39" s="343"/>
      <c r="MKJ39" s="343"/>
      <c r="MKK39" s="343"/>
      <c r="MKL39" s="343"/>
      <c r="MKM39" s="343"/>
      <c r="MKN39" s="343"/>
      <c r="MKO39" s="343"/>
      <c r="MKP39" s="343"/>
      <c r="MKQ39" s="343"/>
      <c r="MKR39" s="343"/>
      <c r="MKS39" s="343"/>
      <c r="MKT39" s="343"/>
      <c r="MKU39" s="343"/>
      <c r="MKV39" s="343"/>
      <c r="MKW39" s="343"/>
      <c r="MKX39" s="343"/>
      <c r="MKY39" s="343"/>
      <c r="MKZ39" s="343"/>
      <c r="MLA39" s="343"/>
      <c r="MLB39" s="343"/>
      <c r="MLC39" s="343"/>
      <c r="MLD39" s="343"/>
      <c r="MLE39" s="343"/>
      <c r="MLF39" s="343"/>
      <c r="MLG39" s="343"/>
      <c r="MLH39" s="343"/>
      <c r="MLI39" s="343"/>
      <c r="MLJ39" s="343"/>
      <c r="MLK39" s="343"/>
      <c r="MLL39" s="343"/>
      <c r="MLM39" s="343"/>
      <c r="MLN39" s="343"/>
      <c r="MLO39" s="343"/>
      <c r="MLP39" s="343"/>
      <c r="MLQ39" s="343"/>
      <c r="MLR39" s="343"/>
      <c r="MLS39" s="343"/>
      <c r="MLT39" s="343"/>
      <c r="MLU39" s="343"/>
      <c r="MLV39" s="343"/>
      <c r="MLW39" s="343"/>
      <c r="MLX39" s="343"/>
      <c r="MLY39" s="343"/>
      <c r="MLZ39" s="343"/>
      <c r="MMA39" s="343"/>
      <c r="MMB39" s="343"/>
      <c r="MMC39" s="343"/>
      <c r="MMD39" s="343"/>
      <c r="MME39" s="343"/>
      <c r="MMF39" s="343"/>
      <c r="MMG39" s="343"/>
      <c r="MMH39" s="343"/>
      <c r="MMI39" s="343"/>
      <c r="MMJ39" s="343"/>
      <c r="MMK39" s="343"/>
      <c r="MML39" s="343"/>
      <c r="MMM39" s="343"/>
      <c r="MMN39" s="343"/>
      <c r="MMO39" s="343"/>
      <c r="MMP39" s="343"/>
      <c r="MMQ39" s="343"/>
      <c r="MMR39" s="343"/>
      <c r="MMS39" s="343"/>
      <c r="MMT39" s="343"/>
      <c r="MMU39" s="343"/>
      <c r="MMV39" s="343"/>
      <c r="MMW39" s="343"/>
      <c r="MMX39" s="343"/>
      <c r="MMY39" s="343"/>
      <c r="MMZ39" s="343"/>
      <c r="MNA39" s="343"/>
      <c r="MNB39" s="343"/>
      <c r="MNC39" s="343"/>
      <c r="MND39" s="343"/>
      <c r="MNE39" s="343"/>
      <c r="MNF39" s="343"/>
      <c r="MNG39" s="343"/>
      <c r="MNH39" s="343"/>
      <c r="MNI39" s="343"/>
      <c r="MNJ39" s="343"/>
      <c r="MNK39" s="343"/>
      <c r="MNL39" s="343"/>
      <c r="MNM39" s="343"/>
      <c r="MNN39" s="343"/>
      <c r="MNO39" s="343"/>
      <c r="MNP39" s="343"/>
      <c r="MNQ39" s="343"/>
      <c r="MNR39" s="343"/>
      <c r="MNS39" s="343"/>
      <c r="MNT39" s="343"/>
      <c r="MNU39" s="343"/>
      <c r="MNV39" s="343"/>
      <c r="MNW39" s="343"/>
      <c r="MNX39" s="343"/>
      <c r="MNY39" s="343"/>
      <c r="MNZ39" s="343"/>
      <c r="MOA39" s="343"/>
      <c r="MOB39" s="343"/>
      <c r="MOC39" s="343"/>
      <c r="MOD39" s="343"/>
      <c r="MOE39" s="343"/>
      <c r="MOF39" s="343"/>
      <c r="MOG39" s="343"/>
      <c r="MOH39" s="343"/>
      <c r="MOI39" s="343"/>
      <c r="MOJ39" s="343"/>
      <c r="MOK39" s="343"/>
      <c r="MOL39" s="343"/>
      <c r="MOM39" s="343"/>
      <c r="MON39" s="343"/>
      <c r="MOO39" s="343"/>
      <c r="MOP39" s="343"/>
      <c r="MOQ39" s="343"/>
      <c r="MOR39" s="343"/>
      <c r="MOS39" s="343"/>
      <c r="MOT39" s="343"/>
      <c r="MOU39" s="343"/>
      <c r="MOV39" s="343"/>
      <c r="MOW39" s="343"/>
      <c r="MOX39" s="343"/>
      <c r="MOY39" s="343"/>
      <c r="MOZ39" s="343"/>
      <c r="MPA39" s="343"/>
      <c r="MPB39" s="343"/>
      <c r="MPC39" s="343"/>
      <c r="MPD39" s="343"/>
      <c r="MPE39" s="343"/>
      <c r="MPF39" s="343"/>
      <c r="MPG39" s="343"/>
      <c r="MPH39" s="343"/>
      <c r="MPI39" s="343"/>
      <c r="MPJ39" s="343"/>
      <c r="MPK39" s="343"/>
      <c r="MPL39" s="343"/>
      <c r="MPM39" s="343"/>
      <c r="MPN39" s="343"/>
      <c r="MPO39" s="343"/>
      <c r="MPP39" s="343"/>
      <c r="MPQ39" s="343"/>
      <c r="MPR39" s="343"/>
      <c r="MPS39" s="343"/>
      <c r="MPT39" s="343"/>
      <c r="MPU39" s="343"/>
      <c r="MPV39" s="343"/>
      <c r="MPW39" s="343"/>
      <c r="MPX39" s="343"/>
      <c r="MPY39" s="343"/>
      <c r="MPZ39" s="343"/>
      <c r="MQA39" s="343"/>
      <c r="MQB39" s="343"/>
      <c r="MQC39" s="343"/>
      <c r="MQD39" s="343"/>
      <c r="MQE39" s="343"/>
      <c r="MQF39" s="343"/>
      <c r="MQG39" s="343"/>
      <c r="MQH39" s="343"/>
      <c r="MQI39" s="343"/>
      <c r="MQJ39" s="343"/>
      <c r="MQK39" s="343"/>
      <c r="MQL39" s="343"/>
      <c r="MQM39" s="343"/>
      <c r="MQN39" s="343"/>
      <c r="MQO39" s="343"/>
      <c r="MQP39" s="343"/>
      <c r="MQQ39" s="343"/>
      <c r="MQR39" s="343"/>
      <c r="MQS39" s="343"/>
      <c r="MQT39" s="343"/>
      <c r="MQU39" s="343"/>
      <c r="MQV39" s="343"/>
      <c r="MQW39" s="343"/>
      <c r="MQX39" s="343"/>
      <c r="MQY39" s="343"/>
      <c r="MQZ39" s="343"/>
      <c r="MRA39" s="343"/>
      <c r="MRB39" s="343"/>
      <c r="MRC39" s="343"/>
      <c r="MRD39" s="343"/>
      <c r="MRE39" s="343"/>
      <c r="MRF39" s="343"/>
      <c r="MRG39" s="343"/>
      <c r="MRH39" s="343"/>
      <c r="MRI39" s="343"/>
      <c r="MRJ39" s="343"/>
      <c r="MRK39" s="343"/>
      <c r="MRL39" s="343"/>
      <c r="MRM39" s="343"/>
      <c r="MRN39" s="343"/>
      <c r="MRO39" s="343"/>
      <c r="MRP39" s="343"/>
      <c r="MRQ39" s="343"/>
      <c r="MRR39" s="343"/>
      <c r="MRS39" s="343"/>
      <c r="MRT39" s="343"/>
      <c r="MRU39" s="343"/>
      <c r="MRV39" s="343"/>
      <c r="MRW39" s="343"/>
      <c r="MRX39" s="343"/>
      <c r="MRY39" s="343"/>
      <c r="MRZ39" s="343"/>
      <c r="MSA39" s="343"/>
      <c r="MSB39" s="343"/>
      <c r="MSC39" s="343"/>
      <c r="MSD39" s="343"/>
      <c r="MSE39" s="343"/>
      <c r="MSF39" s="343"/>
      <c r="MSG39" s="343"/>
      <c r="MSH39" s="343"/>
      <c r="MSI39" s="343"/>
      <c r="MSJ39" s="343"/>
      <c r="MSK39" s="343"/>
      <c r="MSL39" s="343"/>
      <c r="MSM39" s="343"/>
      <c r="MSN39" s="343"/>
      <c r="MSO39" s="343"/>
      <c r="MSP39" s="343"/>
      <c r="MSQ39" s="343"/>
      <c r="MSR39" s="343"/>
      <c r="MSS39" s="343"/>
      <c r="MST39" s="343"/>
      <c r="MSU39" s="343"/>
      <c r="MSV39" s="343"/>
      <c r="MSW39" s="343"/>
      <c r="MSX39" s="343"/>
      <c r="MSY39" s="343"/>
      <c r="MSZ39" s="343"/>
      <c r="MTA39" s="343"/>
      <c r="MTB39" s="343"/>
      <c r="MTC39" s="343"/>
      <c r="MTD39" s="343"/>
      <c r="MTE39" s="343"/>
      <c r="MTF39" s="343"/>
      <c r="MTG39" s="343"/>
      <c r="MTH39" s="343"/>
      <c r="MTI39" s="343"/>
      <c r="MTJ39" s="343"/>
      <c r="MTK39" s="343"/>
      <c r="MTL39" s="343"/>
      <c r="MTM39" s="343"/>
      <c r="MTN39" s="343"/>
      <c r="MTO39" s="343"/>
      <c r="MTP39" s="343"/>
      <c r="MTQ39" s="343"/>
      <c r="MTR39" s="343"/>
      <c r="MTS39" s="343"/>
      <c r="MTT39" s="343"/>
      <c r="MTU39" s="343"/>
      <c r="MTV39" s="343"/>
      <c r="MTW39" s="343"/>
      <c r="MTX39" s="343"/>
      <c r="MTY39" s="343"/>
      <c r="MTZ39" s="343"/>
      <c r="MUA39" s="343"/>
      <c r="MUB39" s="343"/>
      <c r="MUC39" s="343"/>
      <c r="MUD39" s="343"/>
      <c r="MUE39" s="343"/>
      <c r="MUF39" s="343"/>
      <c r="MUG39" s="343"/>
      <c r="MUH39" s="343"/>
      <c r="MUI39" s="343"/>
      <c r="MUJ39" s="343"/>
      <c r="MUK39" s="343"/>
      <c r="MUL39" s="343"/>
      <c r="MUM39" s="343"/>
      <c r="MUN39" s="343"/>
      <c r="MUO39" s="343"/>
      <c r="MUP39" s="343"/>
      <c r="MUQ39" s="343"/>
      <c r="MUR39" s="343"/>
      <c r="MUS39" s="343"/>
      <c r="MUT39" s="343"/>
      <c r="MUU39" s="343"/>
      <c r="MUV39" s="343"/>
      <c r="MUW39" s="343"/>
      <c r="MUX39" s="343"/>
      <c r="MUY39" s="343"/>
      <c r="MUZ39" s="343"/>
      <c r="MVA39" s="343"/>
      <c r="MVB39" s="343"/>
      <c r="MVC39" s="343"/>
      <c r="MVD39" s="343"/>
      <c r="MVE39" s="343"/>
      <c r="MVF39" s="343"/>
      <c r="MVG39" s="343"/>
      <c r="MVH39" s="343"/>
      <c r="MVI39" s="343"/>
      <c r="MVJ39" s="343"/>
      <c r="MVK39" s="343"/>
      <c r="MVL39" s="343"/>
      <c r="MVM39" s="343"/>
      <c r="MVN39" s="343"/>
      <c r="MVO39" s="343"/>
      <c r="MVP39" s="343"/>
      <c r="MVQ39" s="343"/>
      <c r="MVR39" s="343"/>
      <c r="MVS39" s="343"/>
      <c r="MVT39" s="343"/>
      <c r="MVU39" s="343"/>
      <c r="MVV39" s="343"/>
      <c r="MVW39" s="343"/>
      <c r="MVX39" s="343"/>
      <c r="MVY39" s="343"/>
      <c r="MVZ39" s="343"/>
      <c r="MWA39" s="343"/>
      <c r="MWB39" s="343"/>
      <c r="MWC39" s="343"/>
      <c r="MWD39" s="343"/>
      <c r="MWE39" s="343"/>
      <c r="MWF39" s="343"/>
      <c r="MWG39" s="343"/>
      <c r="MWH39" s="343"/>
      <c r="MWI39" s="343"/>
      <c r="MWJ39" s="343"/>
      <c r="MWK39" s="343"/>
      <c r="MWL39" s="343"/>
      <c r="MWM39" s="343"/>
      <c r="MWN39" s="343"/>
      <c r="MWO39" s="343"/>
      <c r="MWP39" s="343"/>
      <c r="MWQ39" s="343"/>
      <c r="MWR39" s="343"/>
      <c r="MWS39" s="343"/>
      <c r="MWT39" s="343"/>
      <c r="MWU39" s="343"/>
      <c r="MWV39" s="343"/>
      <c r="MWW39" s="343"/>
      <c r="MWX39" s="343"/>
      <c r="MWY39" s="343"/>
      <c r="MWZ39" s="343"/>
      <c r="MXA39" s="343"/>
      <c r="MXB39" s="343"/>
      <c r="MXC39" s="343"/>
      <c r="MXD39" s="343"/>
      <c r="MXE39" s="343"/>
      <c r="MXF39" s="343"/>
      <c r="MXG39" s="343"/>
      <c r="MXH39" s="343"/>
      <c r="MXI39" s="343"/>
      <c r="MXJ39" s="343"/>
      <c r="MXK39" s="343"/>
      <c r="MXL39" s="343"/>
      <c r="MXM39" s="343"/>
      <c r="MXN39" s="343"/>
      <c r="MXO39" s="343"/>
      <c r="MXP39" s="343"/>
      <c r="MXQ39" s="343"/>
      <c r="MXR39" s="343"/>
      <c r="MXS39" s="343"/>
      <c r="MXT39" s="343"/>
      <c r="MXU39" s="343"/>
      <c r="MXV39" s="343"/>
      <c r="MXW39" s="343"/>
      <c r="MXX39" s="343"/>
      <c r="MXY39" s="343"/>
      <c r="MXZ39" s="343"/>
      <c r="MYA39" s="343"/>
      <c r="MYB39" s="343"/>
      <c r="MYC39" s="343"/>
      <c r="MYD39" s="343"/>
      <c r="MYE39" s="343"/>
      <c r="MYF39" s="343"/>
      <c r="MYG39" s="343"/>
      <c r="MYH39" s="343"/>
      <c r="MYI39" s="343"/>
      <c r="MYJ39" s="343"/>
      <c r="MYK39" s="343"/>
      <c r="MYL39" s="343"/>
      <c r="MYM39" s="343"/>
      <c r="MYN39" s="343"/>
      <c r="MYO39" s="343"/>
      <c r="MYP39" s="343"/>
      <c r="MYQ39" s="343"/>
      <c r="MYR39" s="343"/>
      <c r="MYS39" s="343"/>
      <c r="MYT39" s="343"/>
      <c r="MYU39" s="343"/>
      <c r="MYV39" s="343"/>
      <c r="MYW39" s="343"/>
      <c r="MYX39" s="343"/>
      <c r="MYY39" s="343"/>
      <c r="MYZ39" s="343"/>
      <c r="MZA39" s="343"/>
      <c r="MZB39" s="343"/>
      <c r="MZC39" s="343"/>
      <c r="MZD39" s="343"/>
      <c r="MZE39" s="343"/>
      <c r="MZF39" s="343"/>
      <c r="MZG39" s="343"/>
      <c r="MZH39" s="343"/>
      <c r="MZI39" s="343"/>
      <c r="MZJ39" s="343"/>
      <c r="MZK39" s="343"/>
      <c r="MZL39" s="343"/>
      <c r="MZM39" s="343"/>
      <c r="MZN39" s="343"/>
      <c r="MZO39" s="343"/>
      <c r="MZP39" s="343"/>
      <c r="MZQ39" s="343"/>
      <c r="MZR39" s="343"/>
      <c r="MZS39" s="343"/>
      <c r="MZT39" s="343"/>
      <c r="MZU39" s="343"/>
      <c r="MZV39" s="343"/>
      <c r="MZW39" s="343"/>
      <c r="MZX39" s="343"/>
      <c r="MZY39" s="343"/>
      <c r="MZZ39" s="343"/>
      <c r="NAA39" s="343"/>
      <c r="NAB39" s="343"/>
      <c r="NAC39" s="343"/>
      <c r="NAD39" s="343"/>
      <c r="NAE39" s="343"/>
      <c r="NAF39" s="343"/>
      <c r="NAG39" s="343"/>
      <c r="NAH39" s="343"/>
      <c r="NAI39" s="343"/>
      <c r="NAJ39" s="343"/>
      <c r="NAK39" s="343"/>
      <c r="NAL39" s="343"/>
      <c r="NAM39" s="343"/>
      <c r="NAN39" s="343"/>
      <c r="NAO39" s="343"/>
      <c r="NAP39" s="343"/>
      <c r="NAQ39" s="343"/>
      <c r="NAR39" s="343"/>
      <c r="NAS39" s="343"/>
      <c r="NAT39" s="343"/>
      <c r="NAU39" s="343"/>
      <c r="NAV39" s="343"/>
      <c r="NAW39" s="343"/>
      <c r="NAX39" s="343"/>
      <c r="NAY39" s="343"/>
      <c r="NAZ39" s="343"/>
      <c r="NBA39" s="343"/>
      <c r="NBB39" s="343"/>
      <c r="NBC39" s="343"/>
      <c r="NBD39" s="343"/>
      <c r="NBE39" s="343"/>
      <c r="NBF39" s="343"/>
      <c r="NBG39" s="343"/>
      <c r="NBH39" s="343"/>
      <c r="NBI39" s="343"/>
      <c r="NBJ39" s="343"/>
      <c r="NBK39" s="343"/>
      <c r="NBL39" s="343"/>
      <c r="NBM39" s="343"/>
      <c r="NBN39" s="343"/>
      <c r="NBO39" s="343"/>
      <c r="NBP39" s="343"/>
      <c r="NBQ39" s="343"/>
      <c r="NBR39" s="343"/>
      <c r="NBS39" s="343"/>
      <c r="NBT39" s="343"/>
      <c r="NBU39" s="343"/>
      <c r="NBV39" s="343"/>
      <c r="NBW39" s="343"/>
      <c r="NBX39" s="343"/>
      <c r="NBY39" s="343"/>
      <c r="NBZ39" s="343"/>
      <c r="NCA39" s="343"/>
      <c r="NCB39" s="343"/>
      <c r="NCC39" s="343"/>
      <c r="NCD39" s="343"/>
      <c r="NCE39" s="343"/>
      <c r="NCF39" s="343"/>
      <c r="NCG39" s="343"/>
      <c r="NCH39" s="343"/>
      <c r="NCI39" s="343"/>
      <c r="NCJ39" s="343"/>
      <c r="NCK39" s="343"/>
      <c r="NCL39" s="343"/>
      <c r="NCM39" s="343"/>
      <c r="NCN39" s="343"/>
      <c r="NCO39" s="343"/>
      <c r="NCP39" s="343"/>
      <c r="NCQ39" s="343"/>
      <c r="NCR39" s="343"/>
      <c r="NCS39" s="343"/>
      <c r="NCT39" s="343"/>
      <c r="NCU39" s="343"/>
      <c r="NCV39" s="343"/>
      <c r="NCW39" s="343"/>
      <c r="NCX39" s="343"/>
      <c r="NCY39" s="343"/>
      <c r="NCZ39" s="343"/>
      <c r="NDA39" s="343"/>
      <c r="NDB39" s="343"/>
      <c r="NDC39" s="343"/>
      <c r="NDD39" s="343"/>
      <c r="NDE39" s="343"/>
      <c r="NDF39" s="343"/>
      <c r="NDG39" s="343"/>
      <c r="NDH39" s="343"/>
      <c r="NDI39" s="343"/>
      <c r="NDJ39" s="343"/>
      <c r="NDK39" s="343"/>
      <c r="NDL39" s="343"/>
      <c r="NDM39" s="343"/>
      <c r="NDN39" s="343"/>
      <c r="NDO39" s="343"/>
      <c r="NDP39" s="343"/>
      <c r="NDQ39" s="343"/>
      <c r="NDR39" s="343"/>
      <c r="NDS39" s="343"/>
      <c r="NDT39" s="343"/>
      <c r="NDU39" s="343"/>
      <c r="NDV39" s="343"/>
      <c r="NDW39" s="343"/>
      <c r="NDX39" s="343"/>
      <c r="NDY39" s="343"/>
      <c r="NDZ39" s="343"/>
      <c r="NEA39" s="343"/>
      <c r="NEB39" s="343"/>
      <c r="NEC39" s="343"/>
      <c r="NED39" s="343"/>
      <c r="NEE39" s="343"/>
      <c r="NEF39" s="343"/>
      <c r="NEG39" s="343"/>
      <c r="NEH39" s="343"/>
      <c r="NEI39" s="343"/>
      <c r="NEJ39" s="343"/>
      <c r="NEK39" s="343"/>
      <c r="NEL39" s="343"/>
      <c r="NEM39" s="343"/>
      <c r="NEN39" s="343"/>
      <c r="NEO39" s="343"/>
      <c r="NEP39" s="343"/>
      <c r="NEQ39" s="343"/>
      <c r="NER39" s="343"/>
      <c r="NES39" s="343"/>
      <c r="NET39" s="343"/>
      <c r="NEU39" s="343"/>
      <c r="NEV39" s="343"/>
      <c r="NEW39" s="343"/>
      <c r="NEX39" s="343"/>
      <c r="NEY39" s="343"/>
      <c r="NEZ39" s="343"/>
      <c r="NFA39" s="343"/>
      <c r="NFB39" s="343"/>
      <c r="NFC39" s="343"/>
      <c r="NFD39" s="343"/>
      <c r="NFE39" s="343"/>
      <c r="NFF39" s="343"/>
      <c r="NFG39" s="343"/>
      <c r="NFH39" s="343"/>
      <c r="NFI39" s="343"/>
      <c r="NFJ39" s="343"/>
      <c r="NFK39" s="343"/>
      <c r="NFL39" s="343"/>
      <c r="NFM39" s="343"/>
      <c r="NFN39" s="343"/>
      <c r="NFO39" s="343"/>
      <c r="NFP39" s="343"/>
      <c r="NFQ39" s="343"/>
      <c r="NFR39" s="343"/>
      <c r="NFS39" s="343"/>
      <c r="NFT39" s="343"/>
      <c r="NFU39" s="343"/>
      <c r="NFV39" s="343"/>
      <c r="NFW39" s="343"/>
      <c r="NFX39" s="343"/>
      <c r="NFY39" s="343"/>
      <c r="NFZ39" s="343"/>
      <c r="NGA39" s="343"/>
      <c r="NGB39" s="343"/>
      <c r="NGC39" s="343"/>
      <c r="NGD39" s="343"/>
      <c r="NGE39" s="343"/>
      <c r="NGF39" s="343"/>
      <c r="NGG39" s="343"/>
      <c r="NGH39" s="343"/>
      <c r="NGI39" s="343"/>
      <c r="NGJ39" s="343"/>
      <c r="NGK39" s="343"/>
      <c r="NGL39" s="343"/>
      <c r="NGM39" s="343"/>
      <c r="NGN39" s="343"/>
      <c r="NGO39" s="343"/>
      <c r="NGP39" s="343"/>
      <c r="NGQ39" s="343"/>
      <c r="NGR39" s="343"/>
      <c r="NGS39" s="343"/>
      <c r="NGT39" s="343"/>
      <c r="NGU39" s="343"/>
      <c r="NGV39" s="343"/>
      <c r="NGW39" s="343"/>
      <c r="NGX39" s="343"/>
      <c r="NGY39" s="343"/>
      <c r="NGZ39" s="343"/>
      <c r="NHA39" s="343"/>
      <c r="NHB39" s="343"/>
      <c r="NHC39" s="343"/>
      <c r="NHD39" s="343"/>
      <c r="NHE39" s="343"/>
      <c r="NHF39" s="343"/>
      <c r="NHG39" s="343"/>
      <c r="NHH39" s="343"/>
      <c r="NHI39" s="343"/>
      <c r="NHJ39" s="343"/>
      <c r="NHK39" s="343"/>
      <c r="NHL39" s="343"/>
      <c r="NHM39" s="343"/>
      <c r="NHN39" s="343"/>
      <c r="NHO39" s="343"/>
      <c r="NHP39" s="343"/>
      <c r="NHQ39" s="343"/>
      <c r="NHR39" s="343"/>
      <c r="NHS39" s="343"/>
      <c r="NHT39" s="343"/>
      <c r="NHU39" s="343"/>
      <c r="NHV39" s="343"/>
      <c r="NHW39" s="343"/>
      <c r="NHX39" s="343"/>
      <c r="NHY39" s="343"/>
      <c r="NHZ39" s="343"/>
      <c r="NIA39" s="343"/>
      <c r="NIB39" s="343"/>
      <c r="NIC39" s="343"/>
      <c r="NID39" s="343"/>
      <c r="NIE39" s="343"/>
      <c r="NIF39" s="343"/>
      <c r="NIG39" s="343"/>
      <c r="NIH39" s="343"/>
      <c r="NII39" s="343"/>
      <c r="NIJ39" s="343"/>
      <c r="NIK39" s="343"/>
      <c r="NIL39" s="343"/>
      <c r="NIM39" s="343"/>
      <c r="NIN39" s="343"/>
      <c r="NIO39" s="343"/>
      <c r="NIP39" s="343"/>
      <c r="NIQ39" s="343"/>
      <c r="NIR39" s="343"/>
      <c r="NIS39" s="343"/>
      <c r="NIT39" s="343"/>
      <c r="NIU39" s="343"/>
      <c r="NIV39" s="343"/>
      <c r="NIW39" s="343"/>
      <c r="NIX39" s="343"/>
      <c r="NIY39" s="343"/>
      <c r="NIZ39" s="343"/>
      <c r="NJA39" s="343"/>
      <c r="NJB39" s="343"/>
      <c r="NJC39" s="343"/>
      <c r="NJD39" s="343"/>
      <c r="NJE39" s="343"/>
      <c r="NJF39" s="343"/>
      <c r="NJG39" s="343"/>
      <c r="NJH39" s="343"/>
      <c r="NJI39" s="343"/>
      <c r="NJJ39" s="343"/>
      <c r="NJK39" s="343"/>
      <c r="NJL39" s="343"/>
      <c r="NJM39" s="343"/>
      <c r="NJN39" s="343"/>
      <c r="NJO39" s="343"/>
      <c r="NJP39" s="343"/>
      <c r="NJQ39" s="343"/>
      <c r="NJR39" s="343"/>
      <c r="NJS39" s="343"/>
      <c r="NJT39" s="343"/>
      <c r="NJU39" s="343"/>
      <c r="NJV39" s="343"/>
      <c r="NJW39" s="343"/>
      <c r="NJX39" s="343"/>
      <c r="NJY39" s="343"/>
      <c r="NJZ39" s="343"/>
      <c r="NKA39" s="343"/>
      <c r="NKB39" s="343"/>
      <c r="NKC39" s="343"/>
      <c r="NKD39" s="343"/>
      <c r="NKE39" s="343"/>
      <c r="NKF39" s="343"/>
      <c r="NKG39" s="343"/>
      <c r="NKH39" s="343"/>
      <c r="NKI39" s="343"/>
      <c r="NKJ39" s="343"/>
      <c r="NKK39" s="343"/>
      <c r="NKL39" s="343"/>
      <c r="NKM39" s="343"/>
      <c r="NKN39" s="343"/>
      <c r="NKO39" s="343"/>
      <c r="NKP39" s="343"/>
      <c r="NKQ39" s="343"/>
      <c r="NKR39" s="343"/>
      <c r="NKS39" s="343"/>
      <c r="NKT39" s="343"/>
      <c r="NKU39" s="343"/>
      <c r="NKV39" s="343"/>
      <c r="NKW39" s="343"/>
      <c r="NKX39" s="343"/>
      <c r="NKY39" s="343"/>
      <c r="NKZ39" s="343"/>
      <c r="NLA39" s="343"/>
      <c r="NLB39" s="343"/>
      <c r="NLC39" s="343"/>
      <c r="NLD39" s="343"/>
      <c r="NLE39" s="343"/>
      <c r="NLF39" s="343"/>
      <c r="NLG39" s="343"/>
      <c r="NLH39" s="343"/>
      <c r="NLI39" s="343"/>
      <c r="NLJ39" s="343"/>
      <c r="NLK39" s="343"/>
      <c r="NLL39" s="343"/>
      <c r="NLM39" s="343"/>
      <c r="NLN39" s="343"/>
      <c r="NLO39" s="343"/>
      <c r="NLP39" s="343"/>
      <c r="NLQ39" s="343"/>
      <c r="NLR39" s="343"/>
      <c r="NLS39" s="343"/>
      <c r="NLT39" s="343"/>
      <c r="NLU39" s="343"/>
      <c r="NLV39" s="343"/>
      <c r="NLW39" s="343"/>
      <c r="NLX39" s="343"/>
      <c r="NLY39" s="343"/>
      <c r="NLZ39" s="343"/>
      <c r="NMA39" s="343"/>
      <c r="NMB39" s="343"/>
      <c r="NMC39" s="343"/>
      <c r="NMD39" s="343"/>
      <c r="NME39" s="343"/>
      <c r="NMF39" s="343"/>
      <c r="NMG39" s="343"/>
      <c r="NMH39" s="343"/>
      <c r="NMI39" s="343"/>
      <c r="NMJ39" s="343"/>
      <c r="NMK39" s="343"/>
      <c r="NML39" s="343"/>
      <c r="NMM39" s="343"/>
      <c r="NMN39" s="343"/>
      <c r="NMO39" s="343"/>
      <c r="NMP39" s="343"/>
      <c r="NMQ39" s="343"/>
      <c r="NMR39" s="343"/>
      <c r="NMS39" s="343"/>
      <c r="NMT39" s="343"/>
      <c r="NMU39" s="343"/>
      <c r="NMV39" s="343"/>
      <c r="NMW39" s="343"/>
      <c r="NMX39" s="343"/>
      <c r="NMY39" s="343"/>
      <c r="NMZ39" s="343"/>
      <c r="NNA39" s="343"/>
      <c r="NNB39" s="343"/>
      <c r="NNC39" s="343"/>
      <c r="NND39" s="343"/>
      <c r="NNE39" s="343"/>
      <c r="NNF39" s="343"/>
      <c r="NNG39" s="343"/>
      <c r="NNH39" s="343"/>
      <c r="NNI39" s="343"/>
      <c r="NNJ39" s="343"/>
      <c r="NNK39" s="343"/>
      <c r="NNL39" s="343"/>
      <c r="NNM39" s="343"/>
      <c r="NNN39" s="343"/>
      <c r="NNO39" s="343"/>
      <c r="NNP39" s="343"/>
      <c r="NNQ39" s="343"/>
      <c r="NNR39" s="343"/>
      <c r="NNS39" s="343"/>
      <c r="NNT39" s="343"/>
      <c r="NNU39" s="343"/>
      <c r="NNV39" s="343"/>
      <c r="NNW39" s="343"/>
      <c r="NNX39" s="343"/>
      <c r="NNY39" s="343"/>
      <c r="NNZ39" s="343"/>
      <c r="NOA39" s="343"/>
      <c r="NOB39" s="343"/>
      <c r="NOC39" s="343"/>
      <c r="NOD39" s="343"/>
      <c r="NOE39" s="343"/>
      <c r="NOF39" s="343"/>
      <c r="NOG39" s="343"/>
      <c r="NOH39" s="343"/>
      <c r="NOI39" s="343"/>
      <c r="NOJ39" s="343"/>
      <c r="NOK39" s="343"/>
      <c r="NOL39" s="343"/>
      <c r="NOM39" s="343"/>
      <c r="NON39" s="343"/>
      <c r="NOO39" s="343"/>
      <c r="NOP39" s="343"/>
      <c r="NOQ39" s="343"/>
      <c r="NOR39" s="343"/>
      <c r="NOS39" s="343"/>
      <c r="NOT39" s="343"/>
      <c r="NOU39" s="343"/>
      <c r="NOV39" s="343"/>
      <c r="NOW39" s="343"/>
      <c r="NOX39" s="343"/>
      <c r="NOY39" s="343"/>
      <c r="NOZ39" s="343"/>
      <c r="NPA39" s="343"/>
      <c r="NPB39" s="343"/>
      <c r="NPC39" s="343"/>
      <c r="NPD39" s="343"/>
      <c r="NPE39" s="343"/>
      <c r="NPF39" s="343"/>
      <c r="NPG39" s="343"/>
      <c r="NPH39" s="343"/>
      <c r="NPI39" s="343"/>
      <c r="NPJ39" s="343"/>
      <c r="NPK39" s="343"/>
      <c r="NPL39" s="343"/>
      <c r="NPM39" s="343"/>
      <c r="NPN39" s="343"/>
      <c r="NPO39" s="343"/>
      <c r="NPP39" s="343"/>
      <c r="NPQ39" s="343"/>
      <c r="NPR39" s="343"/>
      <c r="NPS39" s="343"/>
      <c r="NPT39" s="343"/>
      <c r="NPU39" s="343"/>
      <c r="NPV39" s="343"/>
      <c r="NPW39" s="343"/>
      <c r="NPX39" s="343"/>
      <c r="NPY39" s="343"/>
      <c r="NPZ39" s="343"/>
      <c r="NQA39" s="343"/>
      <c r="NQB39" s="343"/>
      <c r="NQC39" s="343"/>
      <c r="NQD39" s="343"/>
      <c r="NQE39" s="343"/>
      <c r="NQF39" s="343"/>
      <c r="NQG39" s="343"/>
      <c r="NQH39" s="343"/>
      <c r="NQI39" s="343"/>
      <c r="NQJ39" s="343"/>
      <c r="NQK39" s="343"/>
      <c r="NQL39" s="343"/>
      <c r="NQM39" s="343"/>
      <c r="NQN39" s="343"/>
      <c r="NQO39" s="343"/>
      <c r="NQP39" s="343"/>
      <c r="NQQ39" s="343"/>
      <c r="NQR39" s="343"/>
      <c r="NQS39" s="343"/>
      <c r="NQT39" s="343"/>
      <c r="NQU39" s="343"/>
      <c r="NQV39" s="343"/>
      <c r="NQW39" s="343"/>
      <c r="NQX39" s="343"/>
      <c r="NQY39" s="343"/>
      <c r="NQZ39" s="343"/>
      <c r="NRA39" s="343"/>
      <c r="NRB39" s="343"/>
      <c r="NRC39" s="343"/>
      <c r="NRD39" s="343"/>
      <c r="NRE39" s="343"/>
      <c r="NRF39" s="343"/>
      <c r="NRG39" s="343"/>
      <c r="NRH39" s="343"/>
      <c r="NRI39" s="343"/>
      <c r="NRJ39" s="343"/>
      <c r="NRK39" s="343"/>
      <c r="NRL39" s="343"/>
      <c r="NRM39" s="343"/>
      <c r="NRN39" s="343"/>
      <c r="NRO39" s="343"/>
      <c r="NRP39" s="343"/>
      <c r="NRQ39" s="343"/>
      <c r="NRR39" s="343"/>
      <c r="NRS39" s="343"/>
      <c r="NRT39" s="343"/>
      <c r="NRU39" s="343"/>
      <c r="NRV39" s="343"/>
      <c r="NRW39" s="343"/>
      <c r="NRX39" s="343"/>
      <c r="NRY39" s="343"/>
      <c r="NRZ39" s="343"/>
      <c r="NSA39" s="343"/>
      <c r="NSB39" s="343"/>
      <c r="NSC39" s="343"/>
      <c r="NSD39" s="343"/>
      <c r="NSE39" s="343"/>
      <c r="NSF39" s="343"/>
      <c r="NSG39" s="343"/>
      <c r="NSH39" s="343"/>
      <c r="NSI39" s="343"/>
      <c r="NSJ39" s="343"/>
      <c r="NSK39" s="343"/>
      <c r="NSL39" s="343"/>
      <c r="NSM39" s="343"/>
      <c r="NSN39" s="343"/>
      <c r="NSO39" s="343"/>
      <c r="NSP39" s="343"/>
      <c r="NSQ39" s="343"/>
      <c r="NSR39" s="343"/>
      <c r="NSS39" s="343"/>
      <c r="NST39" s="343"/>
      <c r="NSU39" s="343"/>
      <c r="NSV39" s="343"/>
      <c r="NSW39" s="343"/>
      <c r="NSX39" s="343"/>
      <c r="NSY39" s="343"/>
      <c r="NSZ39" s="343"/>
      <c r="NTA39" s="343"/>
      <c r="NTB39" s="343"/>
      <c r="NTC39" s="343"/>
      <c r="NTD39" s="343"/>
      <c r="NTE39" s="343"/>
      <c r="NTF39" s="343"/>
      <c r="NTG39" s="343"/>
      <c r="NTH39" s="343"/>
      <c r="NTI39" s="343"/>
      <c r="NTJ39" s="343"/>
      <c r="NTK39" s="343"/>
      <c r="NTL39" s="343"/>
      <c r="NTM39" s="343"/>
      <c r="NTN39" s="343"/>
      <c r="NTO39" s="343"/>
      <c r="NTP39" s="343"/>
      <c r="NTQ39" s="343"/>
      <c r="NTR39" s="343"/>
      <c r="NTS39" s="343"/>
      <c r="NTT39" s="343"/>
      <c r="NTU39" s="343"/>
      <c r="NTV39" s="343"/>
      <c r="NTW39" s="343"/>
      <c r="NTX39" s="343"/>
      <c r="NTY39" s="343"/>
      <c r="NTZ39" s="343"/>
      <c r="NUA39" s="343"/>
      <c r="NUB39" s="343"/>
      <c r="NUC39" s="343"/>
      <c r="NUD39" s="343"/>
      <c r="NUE39" s="343"/>
      <c r="NUF39" s="343"/>
      <c r="NUG39" s="343"/>
      <c r="NUH39" s="343"/>
      <c r="NUI39" s="343"/>
      <c r="NUJ39" s="343"/>
      <c r="NUK39" s="343"/>
      <c r="NUL39" s="343"/>
      <c r="NUM39" s="343"/>
      <c r="NUN39" s="343"/>
      <c r="NUO39" s="343"/>
      <c r="NUP39" s="343"/>
      <c r="NUQ39" s="343"/>
      <c r="NUR39" s="343"/>
      <c r="NUS39" s="343"/>
      <c r="NUT39" s="343"/>
      <c r="NUU39" s="343"/>
      <c r="NUV39" s="343"/>
      <c r="NUW39" s="343"/>
      <c r="NUX39" s="343"/>
      <c r="NUY39" s="343"/>
      <c r="NUZ39" s="343"/>
      <c r="NVA39" s="343"/>
      <c r="NVB39" s="343"/>
      <c r="NVC39" s="343"/>
      <c r="NVD39" s="343"/>
      <c r="NVE39" s="343"/>
      <c r="NVF39" s="343"/>
      <c r="NVG39" s="343"/>
      <c r="NVH39" s="343"/>
      <c r="NVI39" s="343"/>
      <c r="NVJ39" s="343"/>
      <c r="NVK39" s="343"/>
      <c r="NVL39" s="343"/>
      <c r="NVM39" s="343"/>
      <c r="NVN39" s="343"/>
      <c r="NVO39" s="343"/>
      <c r="NVP39" s="343"/>
      <c r="NVQ39" s="343"/>
      <c r="NVR39" s="343"/>
      <c r="NVS39" s="343"/>
      <c r="NVT39" s="343"/>
      <c r="NVU39" s="343"/>
      <c r="NVV39" s="343"/>
      <c r="NVW39" s="343"/>
      <c r="NVX39" s="343"/>
      <c r="NVY39" s="343"/>
      <c r="NVZ39" s="343"/>
      <c r="NWA39" s="343"/>
      <c r="NWB39" s="343"/>
      <c r="NWC39" s="343"/>
      <c r="NWD39" s="343"/>
      <c r="NWE39" s="343"/>
      <c r="NWF39" s="343"/>
      <c r="NWG39" s="343"/>
      <c r="NWH39" s="343"/>
      <c r="NWI39" s="343"/>
      <c r="NWJ39" s="343"/>
      <c r="NWK39" s="343"/>
      <c r="NWL39" s="343"/>
      <c r="NWM39" s="343"/>
      <c r="NWN39" s="343"/>
      <c r="NWO39" s="343"/>
      <c r="NWP39" s="343"/>
      <c r="NWQ39" s="343"/>
      <c r="NWR39" s="343"/>
      <c r="NWS39" s="343"/>
      <c r="NWT39" s="343"/>
      <c r="NWU39" s="343"/>
      <c r="NWV39" s="343"/>
      <c r="NWW39" s="343"/>
      <c r="NWX39" s="343"/>
      <c r="NWY39" s="343"/>
      <c r="NWZ39" s="343"/>
      <c r="NXA39" s="343"/>
      <c r="NXB39" s="343"/>
      <c r="NXC39" s="343"/>
      <c r="NXD39" s="343"/>
      <c r="NXE39" s="343"/>
      <c r="NXF39" s="343"/>
      <c r="NXG39" s="343"/>
      <c r="NXH39" s="343"/>
      <c r="NXI39" s="343"/>
      <c r="NXJ39" s="343"/>
      <c r="NXK39" s="343"/>
      <c r="NXL39" s="343"/>
      <c r="NXM39" s="343"/>
      <c r="NXN39" s="343"/>
      <c r="NXO39" s="343"/>
      <c r="NXP39" s="343"/>
      <c r="NXQ39" s="343"/>
      <c r="NXR39" s="343"/>
      <c r="NXS39" s="343"/>
      <c r="NXT39" s="343"/>
      <c r="NXU39" s="343"/>
      <c r="NXV39" s="343"/>
      <c r="NXW39" s="343"/>
      <c r="NXX39" s="343"/>
      <c r="NXY39" s="343"/>
      <c r="NXZ39" s="343"/>
      <c r="NYA39" s="343"/>
      <c r="NYB39" s="343"/>
      <c r="NYC39" s="343"/>
      <c r="NYD39" s="343"/>
      <c r="NYE39" s="343"/>
      <c r="NYF39" s="343"/>
      <c r="NYG39" s="343"/>
      <c r="NYH39" s="343"/>
      <c r="NYI39" s="343"/>
      <c r="NYJ39" s="343"/>
      <c r="NYK39" s="343"/>
      <c r="NYL39" s="343"/>
      <c r="NYM39" s="343"/>
      <c r="NYN39" s="343"/>
      <c r="NYO39" s="343"/>
      <c r="NYP39" s="343"/>
      <c r="NYQ39" s="343"/>
      <c r="NYR39" s="343"/>
      <c r="NYS39" s="343"/>
      <c r="NYT39" s="343"/>
      <c r="NYU39" s="343"/>
      <c r="NYV39" s="343"/>
      <c r="NYW39" s="343"/>
      <c r="NYX39" s="343"/>
      <c r="NYY39" s="343"/>
      <c r="NYZ39" s="343"/>
      <c r="NZA39" s="343"/>
      <c r="NZB39" s="343"/>
      <c r="NZC39" s="343"/>
      <c r="NZD39" s="343"/>
      <c r="NZE39" s="343"/>
      <c r="NZF39" s="343"/>
      <c r="NZG39" s="343"/>
      <c r="NZH39" s="343"/>
      <c r="NZI39" s="343"/>
      <c r="NZJ39" s="343"/>
      <c r="NZK39" s="343"/>
      <c r="NZL39" s="343"/>
      <c r="NZM39" s="343"/>
      <c r="NZN39" s="343"/>
      <c r="NZO39" s="343"/>
      <c r="NZP39" s="343"/>
      <c r="NZQ39" s="343"/>
      <c r="NZR39" s="343"/>
      <c r="NZS39" s="343"/>
      <c r="NZT39" s="343"/>
      <c r="NZU39" s="343"/>
      <c r="NZV39" s="343"/>
      <c r="NZW39" s="343"/>
      <c r="NZX39" s="343"/>
      <c r="NZY39" s="343"/>
      <c r="NZZ39" s="343"/>
      <c r="OAA39" s="343"/>
      <c r="OAB39" s="343"/>
      <c r="OAC39" s="343"/>
      <c r="OAD39" s="343"/>
      <c r="OAE39" s="343"/>
      <c r="OAF39" s="343"/>
      <c r="OAG39" s="343"/>
      <c r="OAH39" s="343"/>
      <c r="OAI39" s="343"/>
      <c r="OAJ39" s="343"/>
      <c r="OAK39" s="343"/>
      <c r="OAL39" s="343"/>
      <c r="OAM39" s="343"/>
      <c r="OAN39" s="343"/>
      <c r="OAO39" s="343"/>
      <c r="OAP39" s="343"/>
      <c r="OAQ39" s="343"/>
      <c r="OAR39" s="343"/>
      <c r="OAS39" s="343"/>
      <c r="OAT39" s="343"/>
      <c r="OAU39" s="343"/>
      <c r="OAV39" s="343"/>
      <c r="OAW39" s="343"/>
      <c r="OAX39" s="343"/>
      <c r="OAY39" s="343"/>
      <c r="OAZ39" s="343"/>
      <c r="OBA39" s="343"/>
      <c r="OBB39" s="343"/>
      <c r="OBC39" s="343"/>
      <c r="OBD39" s="343"/>
      <c r="OBE39" s="343"/>
      <c r="OBF39" s="343"/>
      <c r="OBG39" s="343"/>
      <c r="OBH39" s="343"/>
      <c r="OBI39" s="343"/>
      <c r="OBJ39" s="343"/>
      <c r="OBK39" s="343"/>
      <c r="OBL39" s="343"/>
      <c r="OBM39" s="343"/>
      <c r="OBN39" s="343"/>
      <c r="OBO39" s="343"/>
      <c r="OBP39" s="343"/>
      <c r="OBQ39" s="343"/>
      <c r="OBR39" s="343"/>
      <c r="OBS39" s="343"/>
      <c r="OBT39" s="343"/>
      <c r="OBU39" s="343"/>
      <c r="OBV39" s="343"/>
      <c r="OBW39" s="343"/>
      <c r="OBX39" s="343"/>
      <c r="OBY39" s="343"/>
      <c r="OBZ39" s="343"/>
      <c r="OCA39" s="343"/>
      <c r="OCB39" s="343"/>
      <c r="OCC39" s="343"/>
      <c r="OCD39" s="343"/>
      <c r="OCE39" s="343"/>
      <c r="OCF39" s="343"/>
      <c r="OCG39" s="343"/>
      <c r="OCH39" s="343"/>
      <c r="OCI39" s="343"/>
      <c r="OCJ39" s="343"/>
      <c r="OCK39" s="343"/>
      <c r="OCL39" s="343"/>
      <c r="OCM39" s="343"/>
      <c r="OCN39" s="343"/>
      <c r="OCO39" s="343"/>
      <c r="OCP39" s="343"/>
      <c r="OCQ39" s="343"/>
      <c r="OCR39" s="343"/>
      <c r="OCS39" s="343"/>
      <c r="OCT39" s="343"/>
      <c r="OCU39" s="343"/>
      <c r="OCV39" s="343"/>
      <c r="OCW39" s="343"/>
      <c r="OCX39" s="343"/>
      <c r="OCY39" s="343"/>
      <c r="OCZ39" s="343"/>
      <c r="ODA39" s="343"/>
      <c r="ODB39" s="343"/>
      <c r="ODC39" s="343"/>
      <c r="ODD39" s="343"/>
      <c r="ODE39" s="343"/>
      <c r="ODF39" s="343"/>
      <c r="ODG39" s="343"/>
      <c r="ODH39" s="343"/>
      <c r="ODI39" s="343"/>
      <c r="ODJ39" s="343"/>
      <c r="ODK39" s="343"/>
      <c r="ODL39" s="343"/>
      <c r="ODM39" s="343"/>
      <c r="ODN39" s="343"/>
      <c r="ODO39" s="343"/>
      <c r="ODP39" s="343"/>
      <c r="ODQ39" s="343"/>
      <c r="ODR39" s="343"/>
      <c r="ODS39" s="343"/>
      <c r="ODT39" s="343"/>
      <c r="ODU39" s="343"/>
      <c r="ODV39" s="343"/>
      <c r="ODW39" s="343"/>
      <c r="ODX39" s="343"/>
      <c r="ODY39" s="343"/>
      <c r="ODZ39" s="343"/>
      <c r="OEA39" s="343"/>
      <c r="OEB39" s="343"/>
      <c r="OEC39" s="343"/>
      <c r="OED39" s="343"/>
      <c r="OEE39" s="343"/>
      <c r="OEF39" s="343"/>
      <c r="OEG39" s="343"/>
      <c r="OEH39" s="343"/>
      <c r="OEI39" s="343"/>
      <c r="OEJ39" s="343"/>
      <c r="OEK39" s="343"/>
      <c r="OEL39" s="343"/>
      <c r="OEM39" s="343"/>
      <c r="OEN39" s="343"/>
      <c r="OEO39" s="343"/>
      <c r="OEP39" s="343"/>
      <c r="OEQ39" s="343"/>
      <c r="OER39" s="343"/>
      <c r="OES39" s="343"/>
      <c r="OET39" s="343"/>
      <c r="OEU39" s="343"/>
      <c r="OEV39" s="343"/>
      <c r="OEW39" s="343"/>
      <c r="OEX39" s="343"/>
      <c r="OEY39" s="343"/>
      <c r="OEZ39" s="343"/>
      <c r="OFA39" s="343"/>
      <c r="OFB39" s="343"/>
      <c r="OFC39" s="343"/>
      <c r="OFD39" s="343"/>
      <c r="OFE39" s="343"/>
      <c r="OFF39" s="343"/>
      <c r="OFG39" s="343"/>
      <c r="OFH39" s="343"/>
      <c r="OFI39" s="343"/>
      <c r="OFJ39" s="343"/>
      <c r="OFK39" s="343"/>
      <c r="OFL39" s="343"/>
      <c r="OFM39" s="343"/>
      <c r="OFN39" s="343"/>
      <c r="OFO39" s="343"/>
      <c r="OFP39" s="343"/>
      <c r="OFQ39" s="343"/>
      <c r="OFR39" s="343"/>
      <c r="OFS39" s="343"/>
      <c r="OFT39" s="343"/>
      <c r="OFU39" s="343"/>
      <c r="OFV39" s="343"/>
      <c r="OFW39" s="343"/>
      <c r="OFX39" s="343"/>
      <c r="OFY39" s="343"/>
      <c r="OFZ39" s="343"/>
      <c r="OGA39" s="343"/>
      <c r="OGB39" s="343"/>
      <c r="OGC39" s="343"/>
      <c r="OGD39" s="343"/>
      <c r="OGE39" s="343"/>
      <c r="OGF39" s="343"/>
      <c r="OGG39" s="343"/>
      <c r="OGH39" s="343"/>
      <c r="OGI39" s="343"/>
      <c r="OGJ39" s="343"/>
      <c r="OGK39" s="343"/>
      <c r="OGL39" s="343"/>
      <c r="OGM39" s="343"/>
      <c r="OGN39" s="343"/>
      <c r="OGO39" s="343"/>
      <c r="OGP39" s="343"/>
      <c r="OGQ39" s="343"/>
      <c r="OGR39" s="343"/>
      <c r="OGS39" s="343"/>
      <c r="OGT39" s="343"/>
      <c r="OGU39" s="343"/>
      <c r="OGV39" s="343"/>
      <c r="OGW39" s="343"/>
      <c r="OGX39" s="343"/>
      <c r="OGY39" s="343"/>
      <c r="OGZ39" s="343"/>
      <c r="OHA39" s="343"/>
      <c r="OHB39" s="343"/>
      <c r="OHC39" s="343"/>
      <c r="OHD39" s="343"/>
      <c r="OHE39" s="343"/>
      <c r="OHF39" s="343"/>
      <c r="OHG39" s="343"/>
      <c r="OHH39" s="343"/>
      <c r="OHI39" s="343"/>
      <c r="OHJ39" s="343"/>
      <c r="OHK39" s="343"/>
      <c r="OHL39" s="343"/>
      <c r="OHM39" s="343"/>
      <c r="OHN39" s="343"/>
      <c r="OHO39" s="343"/>
      <c r="OHP39" s="343"/>
      <c r="OHQ39" s="343"/>
      <c r="OHR39" s="343"/>
      <c r="OHS39" s="343"/>
      <c r="OHT39" s="343"/>
      <c r="OHU39" s="343"/>
      <c r="OHV39" s="343"/>
      <c r="OHW39" s="343"/>
      <c r="OHX39" s="343"/>
      <c r="OHY39" s="343"/>
      <c r="OHZ39" s="343"/>
      <c r="OIA39" s="343"/>
      <c r="OIB39" s="343"/>
      <c r="OIC39" s="343"/>
      <c r="OID39" s="343"/>
      <c r="OIE39" s="343"/>
      <c r="OIF39" s="343"/>
      <c r="OIG39" s="343"/>
      <c r="OIH39" s="343"/>
      <c r="OII39" s="343"/>
      <c r="OIJ39" s="343"/>
      <c r="OIK39" s="343"/>
      <c r="OIL39" s="343"/>
      <c r="OIM39" s="343"/>
      <c r="OIN39" s="343"/>
      <c r="OIO39" s="343"/>
      <c r="OIP39" s="343"/>
      <c r="OIQ39" s="343"/>
      <c r="OIR39" s="343"/>
      <c r="OIS39" s="343"/>
      <c r="OIT39" s="343"/>
      <c r="OIU39" s="343"/>
      <c r="OIV39" s="343"/>
      <c r="OIW39" s="343"/>
      <c r="OIX39" s="343"/>
      <c r="OIY39" s="343"/>
      <c r="OIZ39" s="343"/>
      <c r="OJA39" s="343"/>
      <c r="OJB39" s="343"/>
      <c r="OJC39" s="343"/>
      <c r="OJD39" s="343"/>
      <c r="OJE39" s="343"/>
      <c r="OJF39" s="343"/>
      <c r="OJG39" s="343"/>
      <c r="OJH39" s="343"/>
      <c r="OJI39" s="343"/>
      <c r="OJJ39" s="343"/>
      <c r="OJK39" s="343"/>
      <c r="OJL39" s="343"/>
      <c r="OJM39" s="343"/>
      <c r="OJN39" s="343"/>
      <c r="OJO39" s="343"/>
      <c r="OJP39" s="343"/>
      <c r="OJQ39" s="343"/>
      <c r="OJR39" s="343"/>
      <c r="OJS39" s="343"/>
      <c r="OJT39" s="343"/>
      <c r="OJU39" s="343"/>
      <c r="OJV39" s="343"/>
      <c r="OJW39" s="343"/>
      <c r="OJX39" s="343"/>
      <c r="OJY39" s="343"/>
      <c r="OJZ39" s="343"/>
      <c r="OKA39" s="343"/>
      <c r="OKB39" s="343"/>
      <c r="OKC39" s="343"/>
      <c r="OKD39" s="343"/>
      <c r="OKE39" s="343"/>
      <c r="OKF39" s="343"/>
      <c r="OKG39" s="343"/>
      <c r="OKH39" s="343"/>
      <c r="OKI39" s="343"/>
      <c r="OKJ39" s="343"/>
      <c r="OKK39" s="343"/>
      <c r="OKL39" s="343"/>
      <c r="OKM39" s="343"/>
      <c r="OKN39" s="343"/>
      <c r="OKO39" s="343"/>
      <c r="OKP39" s="343"/>
      <c r="OKQ39" s="343"/>
      <c r="OKR39" s="343"/>
      <c r="OKS39" s="343"/>
      <c r="OKT39" s="343"/>
      <c r="OKU39" s="343"/>
      <c r="OKV39" s="343"/>
      <c r="OKW39" s="343"/>
      <c r="OKX39" s="343"/>
      <c r="OKY39" s="343"/>
      <c r="OKZ39" s="343"/>
      <c r="OLA39" s="343"/>
      <c r="OLB39" s="343"/>
      <c r="OLC39" s="343"/>
      <c r="OLD39" s="343"/>
      <c r="OLE39" s="343"/>
      <c r="OLF39" s="343"/>
      <c r="OLG39" s="343"/>
      <c r="OLH39" s="343"/>
      <c r="OLI39" s="343"/>
      <c r="OLJ39" s="343"/>
      <c r="OLK39" s="343"/>
      <c r="OLL39" s="343"/>
      <c r="OLM39" s="343"/>
      <c r="OLN39" s="343"/>
      <c r="OLO39" s="343"/>
      <c r="OLP39" s="343"/>
      <c r="OLQ39" s="343"/>
      <c r="OLR39" s="343"/>
      <c r="OLS39" s="343"/>
      <c r="OLT39" s="343"/>
      <c r="OLU39" s="343"/>
      <c r="OLV39" s="343"/>
      <c r="OLW39" s="343"/>
      <c r="OLX39" s="343"/>
      <c r="OLY39" s="343"/>
      <c r="OLZ39" s="343"/>
      <c r="OMA39" s="343"/>
      <c r="OMB39" s="343"/>
      <c r="OMC39" s="343"/>
      <c r="OMD39" s="343"/>
      <c r="OME39" s="343"/>
      <c r="OMF39" s="343"/>
      <c r="OMG39" s="343"/>
      <c r="OMH39" s="343"/>
      <c r="OMI39" s="343"/>
      <c r="OMJ39" s="343"/>
      <c r="OMK39" s="343"/>
      <c r="OML39" s="343"/>
      <c r="OMM39" s="343"/>
      <c r="OMN39" s="343"/>
      <c r="OMO39" s="343"/>
      <c r="OMP39" s="343"/>
      <c r="OMQ39" s="343"/>
      <c r="OMR39" s="343"/>
      <c r="OMS39" s="343"/>
      <c r="OMT39" s="343"/>
      <c r="OMU39" s="343"/>
      <c r="OMV39" s="343"/>
      <c r="OMW39" s="343"/>
      <c r="OMX39" s="343"/>
      <c r="OMY39" s="343"/>
      <c r="OMZ39" s="343"/>
      <c r="ONA39" s="343"/>
      <c r="ONB39" s="343"/>
      <c r="ONC39" s="343"/>
      <c r="OND39" s="343"/>
      <c r="ONE39" s="343"/>
      <c r="ONF39" s="343"/>
      <c r="ONG39" s="343"/>
      <c r="ONH39" s="343"/>
      <c r="ONI39" s="343"/>
      <c r="ONJ39" s="343"/>
      <c r="ONK39" s="343"/>
      <c r="ONL39" s="343"/>
      <c r="ONM39" s="343"/>
      <c r="ONN39" s="343"/>
      <c r="ONO39" s="343"/>
      <c r="ONP39" s="343"/>
      <c r="ONQ39" s="343"/>
      <c r="ONR39" s="343"/>
      <c r="ONS39" s="343"/>
      <c r="ONT39" s="343"/>
      <c r="ONU39" s="343"/>
      <c r="ONV39" s="343"/>
      <c r="ONW39" s="343"/>
      <c r="ONX39" s="343"/>
      <c r="ONY39" s="343"/>
      <c r="ONZ39" s="343"/>
      <c r="OOA39" s="343"/>
      <c r="OOB39" s="343"/>
      <c r="OOC39" s="343"/>
      <c r="OOD39" s="343"/>
      <c r="OOE39" s="343"/>
      <c r="OOF39" s="343"/>
      <c r="OOG39" s="343"/>
      <c r="OOH39" s="343"/>
      <c r="OOI39" s="343"/>
      <c r="OOJ39" s="343"/>
      <c r="OOK39" s="343"/>
      <c r="OOL39" s="343"/>
      <c r="OOM39" s="343"/>
      <c r="OON39" s="343"/>
      <c r="OOO39" s="343"/>
      <c r="OOP39" s="343"/>
      <c r="OOQ39" s="343"/>
      <c r="OOR39" s="343"/>
      <c r="OOS39" s="343"/>
      <c r="OOT39" s="343"/>
      <c r="OOU39" s="343"/>
      <c r="OOV39" s="343"/>
      <c r="OOW39" s="343"/>
      <c r="OOX39" s="343"/>
      <c r="OOY39" s="343"/>
      <c r="OOZ39" s="343"/>
      <c r="OPA39" s="343"/>
      <c r="OPB39" s="343"/>
      <c r="OPC39" s="343"/>
      <c r="OPD39" s="343"/>
      <c r="OPE39" s="343"/>
      <c r="OPF39" s="343"/>
      <c r="OPG39" s="343"/>
      <c r="OPH39" s="343"/>
      <c r="OPI39" s="343"/>
      <c r="OPJ39" s="343"/>
      <c r="OPK39" s="343"/>
      <c r="OPL39" s="343"/>
      <c r="OPM39" s="343"/>
      <c r="OPN39" s="343"/>
      <c r="OPO39" s="343"/>
      <c r="OPP39" s="343"/>
      <c r="OPQ39" s="343"/>
      <c r="OPR39" s="343"/>
      <c r="OPS39" s="343"/>
      <c r="OPT39" s="343"/>
      <c r="OPU39" s="343"/>
      <c r="OPV39" s="343"/>
      <c r="OPW39" s="343"/>
      <c r="OPX39" s="343"/>
      <c r="OPY39" s="343"/>
      <c r="OPZ39" s="343"/>
      <c r="OQA39" s="343"/>
      <c r="OQB39" s="343"/>
      <c r="OQC39" s="343"/>
      <c r="OQD39" s="343"/>
      <c r="OQE39" s="343"/>
      <c r="OQF39" s="343"/>
      <c r="OQG39" s="343"/>
      <c r="OQH39" s="343"/>
      <c r="OQI39" s="343"/>
      <c r="OQJ39" s="343"/>
      <c r="OQK39" s="343"/>
      <c r="OQL39" s="343"/>
      <c r="OQM39" s="343"/>
      <c r="OQN39" s="343"/>
      <c r="OQO39" s="343"/>
      <c r="OQP39" s="343"/>
      <c r="OQQ39" s="343"/>
      <c r="OQR39" s="343"/>
      <c r="OQS39" s="343"/>
      <c r="OQT39" s="343"/>
      <c r="OQU39" s="343"/>
      <c r="OQV39" s="343"/>
      <c r="OQW39" s="343"/>
      <c r="OQX39" s="343"/>
      <c r="OQY39" s="343"/>
      <c r="OQZ39" s="343"/>
      <c r="ORA39" s="343"/>
      <c r="ORB39" s="343"/>
      <c r="ORC39" s="343"/>
      <c r="ORD39" s="343"/>
      <c r="ORE39" s="343"/>
      <c r="ORF39" s="343"/>
      <c r="ORG39" s="343"/>
      <c r="ORH39" s="343"/>
      <c r="ORI39" s="343"/>
      <c r="ORJ39" s="343"/>
      <c r="ORK39" s="343"/>
      <c r="ORL39" s="343"/>
      <c r="ORM39" s="343"/>
      <c r="ORN39" s="343"/>
      <c r="ORO39" s="343"/>
      <c r="ORP39" s="343"/>
      <c r="ORQ39" s="343"/>
      <c r="ORR39" s="343"/>
      <c r="ORS39" s="343"/>
      <c r="ORT39" s="343"/>
      <c r="ORU39" s="343"/>
      <c r="ORV39" s="343"/>
      <c r="ORW39" s="343"/>
      <c r="ORX39" s="343"/>
      <c r="ORY39" s="343"/>
      <c r="ORZ39" s="343"/>
      <c r="OSA39" s="343"/>
      <c r="OSB39" s="343"/>
      <c r="OSC39" s="343"/>
      <c r="OSD39" s="343"/>
      <c r="OSE39" s="343"/>
      <c r="OSF39" s="343"/>
      <c r="OSG39" s="343"/>
      <c r="OSH39" s="343"/>
      <c r="OSI39" s="343"/>
      <c r="OSJ39" s="343"/>
      <c r="OSK39" s="343"/>
      <c r="OSL39" s="343"/>
      <c r="OSM39" s="343"/>
      <c r="OSN39" s="343"/>
      <c r="OSO39" s="343"/>
      <c r="OSP39" s="343"/>
      <c r="OSQ39" s="343"/>
      <c r="OSR39" s="343"/>
      <c r="OSS39" s="343"/>
      <c r="OST39" s="343"/>
      <c r="OSU39" s="343"/>
      <c r="OSV39" s="343"/>
      <c r="OSW39" s="343"/>
      <c r="OSX39" s="343"/>
      <c r="OSY39" s="343"/>
      <c r="OSZ39" s="343"/>
      <c r="OTA39" s="343"/>
      <c r="OTB39" s="343"/>
      <c r="OTC39" s="343"/>
      <c r="OTD39" s="343"/>
      <c r="OTE39" s="343"/>
      <c r="OTF39" s="343"/>
      <c r="OTG39" s="343"/>
      <c r="OTH39" s="343"/>
      <c r="OTI39" s="343"/>
      <c r="OTJ39" s="343"/>
      <c r="OTK39" s="343"/>
      <c r="OTL39" s="343"/>
      <c r="OTM39" s="343"/>
      <c r="OTN39" s="343"/>
      <c r="OTO39" s="343"/>
      <c r="OTP39" s="343"/>
      <c r="OTQ39" s="343"/>
      <c r="OTR39" s="343"/>
      <c r="OTS39" s="343"/>
      <c r="OTT39" s="343"/>
      <c r="OTU39" s="343"/>
      <c r="OTV39" s="343"/>
      <c r="OTW39" s="343"/>
      <c r="OTX39" s="343"/>
      <c r="OTY39" s="343"/>
      <c r="OTZ39" s="343"/>
      <c r="OUA39" s="343"/>
      <c r="OUB39" s="343"/>
      <c r="OUC39" s="343"/>
      <c r="OUD39" s="343"/>
      <c r="OUE39" s="343"/>
      <c r="OUF39" s="343"/>
      <c r="OUG39" s="343"/>
      <c r="OUH39" s="343"/>
      <c r="OUI39" s="343"/>
      <c r="OUJ39" s="343"/>
      <c r="OUK39" s="343"/>
      <c r="OUL39" s="343"/>
      <c r="OUM39" s="343"/>
      <c r="OUN39" s="343"/>
      <c r="OUO39" s="343"/>
      <c r="OUP39" s="343"/>
      <c r="OUQ39" s="343"/>
      <c r="OUR39" s="343"/>
      <c r="OUS39" s="343"/>
      <c r="OUT39" s="343"/>
      <c r="OUU39" s="343"/>
      <c r="OUV39" s="343"/>
      <c r="OUW39" s="343"/>
      <c r="OUX39" s="343"/>
      <c r="OUY39" s="343"/>
      <c r="OUZ39" s="343"/>
      <c r="OVA39" s="343"/>
      <c r="OVB39" s="343"/>
      <c r="OVC39" s="343"/>
      <c r="OVD39" s="343"/>
      <c r="OVE39" s="343"/>
      <c r="OVF39" s="343"/>
      <c r="OVG39" s="343"/>
      <c r="OVH39" s="343"/>
      <c r="OVI39" s="343"/>
      <c r="OVJ39" s="343"/>
      <c r="OVK39" s="343"/>
      <c r="OVL39" s="343"/>
      <c r="OVM39" s="343"/>
      <c r="OVN39" s="343"/>
      <c r="OVO39" s="343"/>
      <c r="OVP39" s="343"/>
      <c r="OVQ39" s="343"/>
      <c r="OVR39" s="343"/>
      <c r="OVS39" s="343"/>
      <c r="OVT39" s="343"/>
      <c r="OVU39" s="343"/>
      <c r="OVV39" s="343"/>
      <c r="OVW39" s="343"/>
      <c r="OVX39" s="343"/>
      <c r="OVY39" s="343"/>
      <c r="OVZ39" s="343"/>
      <c r="OWA39" s="343"/>
      <c r="OWB39" s="343"/>
      <c r="OWC39" s="343"/>
      <c r="OWD39" s="343"/>
      <c r="OWE39" s="343"/>
      <c r="OWF39" s="343"/>
      <c r="OWG39" s="343"/>
      <c r="OWH39" s="343"/>
      <c r="OWI39" s="343"/>
      <c r="OWJ39" s="343"/>
      <c r="OWK39" s="343"/>
      <c r="OWL39" s="343"/>
      <c r="OWM39" s="343"/>
      <c r="OWN39" s="343"/>
      <c r="OWO39" s="343"/>
      <c r="OWP39" s="343"/>
      <c r="OWQ39" s="343"/>
      <c r="OWR39" s="343"/>
      <c r="OWS39" s="343"/>
      <c r="OWT39" s="343"/>
      <c r="OWU39" s="343"/>
      <c r="OWV39" s="343"/>
      <c r="OWW39" s="343"/>
      <c r="OWX39" s="343"/>
      <c r="OWY39" s="343"/>
      <c r="OWZ39" s="343"/>
      <c r="OXA39" s="343"/>
      <c r="OXB39" s="343"/>
      <c r="OXC39" s="343"/>
      <c r="OXD39" s="343"/>
      <c r="OXE39" s="343"/>
      <c r="OXF39" s="343"/>
      <c r="OXG39" s="343"/>
      <c r="OXH39" s="343"/>
      <c r="OXI39" s="343"/>
      <c r="OXJ39" s="343"/>
      <c r="OXK39" s="343"/>
      <c r="OXL39" s="343"/>
      <c r="OXM39" s="343"/>
      <c r="OXN39" s="343"/>
      <c r="OXO39" s="343"/>
      <c r="OXP39" s="343"/>
      <c r="OXQ39" s="343"/>
      <c r="OXR39" s="343"/>
      <c r="OXS39" s="343"/>
      <c r="OXT39" s="343"/>
      <c r="OXU39" s="343"/>
      <c r="OXV39" s="343"/>
      <c r="OXW39" s="343"/>
      <c r="OXX39" s="343"/>
      <c r="OXY39" s="343"/>
      <c r="OXZ39" s="343"/>
      <c r="OYA39" s="343"/>
      <c r="OYB39" s="343"/>
      <c r="OYC39" s="343"/>
      <c r="OYD39" s="343"/>
      <c r="OYE39" s="343"/>
      <c r="OYF39" s="343"/>
      <c r="OYG39" s="343"/>
      <c r="OYH39" s="343"/>
      <c r="OYI39" s="343"/>
      <c r="OYJ39" s="343"/>
      <c r="OYK39" s="343"/>
      <c r="OYL39" s="343"/>
      <c r="OYM39" s="343"/>
      <c r="OYN39" s="343"/>
      <c r="OYO39" s="343"/>
      <c r="OYP39" s="343"/>
      <c r="OYQ39" s="343"/>
      <c r="OYR39" s="343"/>
      <c r="OYS39" s="343"/>
      <c r="OYT39" s="343"/>
      <c r="OYU39" s="343"/>
      <c r="OYV39" s="343"/>
      <c r="OYW39" s="343"/>
      <c r="OYX39" s="343"/>
      <c r="OYY39" s="343"/>
      <c r="OYZ39" s="343"/>
      <c r="OZA39" s="343"/>
      <c r="OZB39" s="343"/>
      <c r="OZC39" s="343"/>
      <c r="OZD39" s="343"/>
      <c r="OZE39" s="343"/>
      <c r="OZF39" s="343"/>
      <c r="OZG39" s="343"/>
      <c r="OZH39" s="343"/>
      <c r="OZI39" s="343"/>
      <c r="OZJ39" s="343"/>
      <c r="OZK39" s="343"/>
      <c r="OZL39" s="343"/>
      <c r="OZM39" s="343"/>
      <c r="OZN39" s="343"/>
      <c r="OZO39" s="343"/>
      <c r="OZP39" s="343"/>
      <c r="OZQ39" s="343"/>
      <c r="OZR39" s="343"/>
      <c r="OZS39" s="343"/>
      <c r="OZT39" s="343"/>
      <c r="OZU39" s="343"/>
      <c r="OZV39" s="343"/>
      <c r="OZW39" s="343"/>
      <c r="OZX39" s="343"/>
      <c r="OZY39" s="343"/>
      <c r="OZZ39" s="343"/>
      <c r="PAA39" s="343"/>
      <c r="PAB39" s="343"/>
      <c r="PAC39" s="343"/>
      <c r="PAD39" s="343"/>
      <c r="PAE39" s="343"/>
      <c r="PAF39" s="343"/>
      <c r="PAG39" s="343"/>
      <c r="PAH39" s="343"/>
      <c r="PAI39" s="343"/>
      <c r="PAJ39" s="343"/>
      <c r="PAK39" s="343"/>
      <c r="PAL39" s="343"/>
      <c r="PAM39" s="343"/>
      <c r="PAN39" s="343"/>
      <c r="PAO39" s="343"/>
      <c r="PAP39" s="343"/>
      <c r="PAQ39" s="343"/>
      <c r="PAR39" s="343"/>
      <c r="PAS39" s="343"/>
      <c r="PAT39" s="343"/>
      <c r="PAU39" s="343"/>
      <c r="PAV39" s="343"/>
      <c r="PAW39" s="343"/>
      <c r="PAX39" s="343"/>
      <c r="PAY39" s="343"/>
      <c r="PAZ39" s="343"/>
      <c r="PBA39" s="343"/>
      <c r="PBB39" s="343"/>
      <c r="PBC39" s="343"/>
      <c r="PBD39" s="343"/>
      <c r="PBE39" s="343"/>
      <c r="PBF39" s="343"/>
      <c r="PBG39" s="343"/>
      <c r="PBH39" s="343"/>
      <c r="PBI39" s="343"/>
      <c r="PBJ39" s="343"/>
      <c r="PBK39" s="343"/>
      <c r="PBL39" s="343"/>
      <c r="PBM39" s="343"/>
      <c r="PBN39" s="343"/>
      <c r="PBO39" s="343"/>
      <c r="PBP39" s="343"/>
      <c r="PBQ39" s="343"/>
      <c r="PBR39" s="343"/>
      <c r="PBS39" s="343"/>
      <c r="PBT39" s="343"/>
      <c r="PBU39" s="343"/>
      <c r="PBV39" s="343"/>
      <c r="PBW39" s="343"/>
      <c r="PBX39" s="343"/>
      <c r="PBY39" s="343"/>
      <c r="PBZ39" s="343"/>
      <c r="PCA39" s="343"/>
      <c r="PCB39" s="343"/>
      <c r="PCC39" s="343"/>
      <c r="PCD39" s="343"/>
      <c r="PCE39" s="343"/>
      <c r="PCF39" s="343"/>
      <c r="PCG39" s="343"/>
      <c r="PCH39" s="343"/>
      <c r="PCI39" s="343"/>
      <c r="PCJ39" s="343"/>
      <c r="PCK39" s="343"/>
      <c r="PCL39" s="343"/>
      <c r="PCM39" s="343"/>
      <c r="PCN39" s="343"/>
      <c r="PCO39" s="343"/>
      <c r="PCP39" s="343"/>
      <c r="PCQ39" s="343"/>
      <c r="PCR39" s="343"/>
      <c r="PCS39" s="343"/>
      <c r="PCT39" s="343"/>
      <c r="PCU39" s="343"/>
      <c r="PCV39" s="343"/>
      <c r="PCW39" s="343"/>
      <c r="PCX39" s="343"/>
      <c r="PCY39" s="343"/>
      <c r="PCZ39" s="343"/>
      <c r="PDA39" s="343"/>
      <c r="PDB39" s="343"/>
      <c r="PDC39" s="343"/>
      <c r="PDD39" s="343"/>
      <c r="PDE39" s="343"/>
      <c r="PDF39" s="343"/>
      <c r="PDG39" s="343"/>
      <c r="PDH39" s="343"/>
      <c r="PDI39" s="343"/>
      <c r="PDJ39" s="343"/>
      <c r="PDK39" s="343"/>
      <c r="PDL39" s="343"/>
      <c r="PDM39" s="343"/>
      <c r="PDN39" s="343"/>
      <c r="PDO39" s="343"/>
      <c r="PDP39" s="343"/>
      <c r="PDQ39" s="343"/>
      <c r="PDR39" s="343"/>
      <c r="PDS39" s="343"/>
      <c r="PDT39" s="343"/>
      <c r="PDU39" s="343"/>
      <c r="PDV39" s="343"/>
      <c r="PDW39" s="343"/>
      <c r="PDX39" s="343"/>
      <c r="PDY39" s="343"/>
      <c r="PDZ39" s="343"/>
      <c r="PEA39" s="343"/>
      <c r="PEB39" s="343"/>
      <c r="PEC39" s="343"/>
      <c r="PED39" s="343"/>
      <c r="PEE39" s="343"/>
      <c r="PEF39" s="343"/>
      <c r="PEG39" s="343"/>
      <c r="PEH39" s="343"/>
      <c r="PEI39" s="343"/>
      <c r="PEJ39" s="343"/>
      <c r="PEK39" s="343"/>
      <c r="PEL39" s="343"/>
      <c r="PEM39" s="343"/>
      <c r="PEN39" s="343"/>
      <c r="PEO39" s="343"/>
      <c r="PEP39" s="343"/>
      <c r="PEQ39" s="343"/>
      <c r="PER39" s="343"/>
      <c r="PES39" s="343"/>
      <c r="PET39" s="343"/>
      <c r="PEU39" s="343"/>
      <c r="PEV39" s="343"/>
      <c r="PEW39" s="343"/>
      <c r="PEX39" s="343"/>
      <c r="PEY39" s="343"/>
      <c r="PEZ39" s="343"/>
      <c r="PFA39" s="343"/>
      <c r="PFB39" s="343"/>
      <c r="PFC39" s="343"/>
      <c r="PFD39" s="343"/>
      <c r="PFE39" s="343"/>
      <c r="PFF39" s="343"/>
      <c r="PFG39" s="343"/>
      <c r="PFH39" s="343"/>
      <c r="PFI39" s="343"/>
      <c r="PFJ39" s="343"/>
      <c r="PFK39" s="343"/>
      <c r="PFL39" s="343"/>
      <c r="PFM39" s="343"/>
      <c r="PFN39" s="343"/>
      <c r="PFO39" s="343"/>
      <c r="PFP39" s="343"/>
      <c r="PFQ39" s="343"/>
      <c r="PFR39" s="343"/>
      <c r="PFS39" s="343"/>
      <c r="PFT39" s="343"/>
      <c r="PFU39" s="343"/>
      <c r="PFV39" s="343"/>
      <c r="PFW39" s="343"/>
      <c r="PFX39" s="343"/>
      <c r="PFY39" s="343"/>
      <c r="PFZ39" s="343"/>
      <c r="PGA39" s="343"/>
      <c r="PGB39" s="343"/>
      <c r="PGC39" s="343"/>
      <c r="PGD39" s="343"/>
      <c r="PGE39" s="343"/>
      <c r="PGF39" s="343"/>
      <c r="PGG39" s="343"/>
      <c r="PGH39" s="343"/>
      <c r="PGI39" s="343"/>
      <c r="PGJ39" s="343"/>
      <c r="PGK39" s="343"/>
      <c r="PGL39" s="343"/>
      <c r="PGM39" s="343"/>
      <c r="PGN39" s="343"/>
      <c r="PGO39" s="343"/>
      <c r="PGP39" s="343"/>
      <c r="PGQ39" s="343"/>
      <c r="PGR39" s="343"/>
      <c r="PGS39" s="343"/>
      <c r="PGT39" s="343"/>
      <c r="PGU39" s="343"/>
      <c r="PGV39" s="343"/>
      <c r="PGW39" s="343"/>
      <c r="PGX39" s="343"/>
      <c r="PGY39" s="343"/>
      <c r="PGZ39" s="343"/>
      <c r="PHA39" s="343"/>
      <c r="PHB39" s="343"/>
      <c r="PHC39" s="343"/>
      <c r="PHD39" s="343"/>
      <c r="PHE39" s="343"/>
      <c r="PHF39" s="343"/>
      <c r="PHG39" s="343"/>
      <c r="PHH39" s="343"/>
      <c r="PHI39" s="343"/>
      <c r="PHJ39" s="343"/>
      <c r="PHK39" s="343"/>
      <c r="PHL39" s="343"/>
      <c r="PHM39" s="343"/>
      <c r="PHN39" s="343"/>
      <c r="PHO39" s="343"/>
      <c r="PHP39" s="343"/>
      <c r="PHQ39" s="343"/>
      <c r="PHR39" s="343"/>
      <c r="PHS39" s="343"/>
      <c r="PHT39" s="343"/>
      <c r="PHU39" s="343"/>
      <c r="PHV39" s="343"/>
      <c r="PHW39" s="343"/>
      <c r="PHX39" s="343"/>
      <c r="PHY39" s="343"/>
      <c r="PHZ39" s="343"/>
      <c r="PIA39" s="343"/>
      <c r="PIB39" s="343"/>
      <c r="PIC39" s="343"/>
      <c r="PID39" s="343"/>
      <c r="PIE39" s="343"/>
      <c r="PIF39" s="343"/>
      <c r="PIG39" s="343"/>
      <c r="PIH39" s="343"/>
      <c r="PII39" s="343"/>
      <c r="PIJ39" s="343"/>
      <c r="PIK39" s="343"/>
      <c r="PIL39" s="343"/>
      <c r="PIM39" s="343"/>
      <c r="PIN39" s="343"/>
      <c r="PIO39" s="343"/>
      <c r="PIP39" s="343"/>
      <c r="PIQ39" s="343"/>
      <c r="PIR39" s="343"/>
      <c r="PIS39" s="343"/>
      <c r="PIT39" s="343"/>
      <c r="PIU39" s="343"/>
      <c r="PIV39" s="343"/>
      <c r="PIW39" s="343"/>
      <c r="PIX39" s="343"/>
      <c r="PIY39" s="343"/>
      <c r="PIZ39" s="343"/>
      <c r="PJA39" s="343"/>
      <c r="PJB39" s="343"/>
      <c r="PJC39" s="343"/>
      <c r="PJD39" s="343"/>
      <c r="PJE39" s="343"/>
      <c r="PJF39" s="343"/>
      <c r="PJG39" s="343"/>
      <c r="PJH39" s="343"/>
      <c r="PJI39" s="343"/>
      <c r="PJJ39" s="343"/>
      <c r="PJK39" s="343"/>
      <c r="PJL39" s="343"/>
      <c r="PJM39" s="343"/>
      <c r="PJN39" s="343"/>
      <c r="PJO39" s="343"/>
      <c r="PJP39" s="343"/>
      <c r="PJQ39" s="343"/>
      <c r="PJR39" s="343"/>
      <c r="PJS39" s="343"/>
      <c r="PJT39" s="343"/>
      <c r="PJU39" s="343"/>
      <c r="PJV39" s="343"/>
      <c r="PJW39" s="343"/>
      <c r="PJX39" s="343"/>
      <c r="PJY39" s="343"/>
      <c r="PJZ39" s="343"/>
      <c r="PKA39" s="343"/>
      <c r="PKB39" s="343"/>
      <c r="PKC39" s="343"/>
      <c r="PKD39" s="343"/>
      <c r="PKE39" s="343"/>
      <c r="PKF39" s="343"/>
      <c r="PKG39" s="343"/>
      <c r="PKH39" s="343"/>
      <c r="PKI39" s="343"/>
      <c r="PKJ39" s="343"/>
      <c r="PKK39" s="343"/>
      <c r="PKL39" s="343"/>
      <c r="PKM39" s="343"/>
      <c r="PKN39" s="343"/>
      <c r="PKO39" s="343"/>
      <c r="PKP39" s="343"/>
      <c r="PKQ39" s="343"/>
      <c r="PKR39" s="343"/>
      <c r="PKS39" s="343"/>
      <c r="PKT39" s="343"/>
      <c r="PKU39" s="343"/>
      <c r="PKV39" s="343"/>
      <c r="PKW39" s="343"/>
      <c r="PKX39" s="343"/>
      <c r="PKY39" s="343"/>
      <c r="PKZ39" s="343"/>
      <c r="PLA39" s="343"/>
      <c r="PLB39" s="343"/>
      <c r="PLC39" s="343"/>
      <c r="PLD39" s="343"/>
      <c r="PLE39" s="343"/>
      <c r="PLF39" s="343"/>
      <c r="PLG39" s="343"/>
      <c r="PLH39" s="343"/>
      <c r="PLI39" s="343"/>
      <c r="PLJ39" s="343"/>
      <c r="PLK39" s="343"/>
      <c r="PLL39" s="343"/>
      <c r="PLM39" s="343"/>
      <c r="PLN39" s="343"/>
      <c r="PLO39" s="343"/>
      <c r="PLP39" s="343"/>
      <c r="PLQ39" s="343"/>
      <c r="PLR39" s="343"/>
      <c r="PLS39" s="343"/>
      <c r="PLT39" s="343"/>
      <c r="PLU39" s="343"/>
      <c r="PLV39" s="343"/>
      <c r="PLW39" s="343"/>
      <c r="PLX39" s="343"/>
      <c r="PLY39" s="343"/>
      <c r="PLZ39" s="343"/>
      <c r="PMA39" s="343"/>
      <c r="PMB39" s="343"/>
      <c r="PMC39" s="343"/>
      <c r="PMD39" s="343"/>
      <c r="PME39" s="343"/>
      <c r="PMF39" s="343"/>
      <c r="PMG39" s="343"/>
      <c r="PMH39" s="343"/>
      <c r="PMI39" s="343"/>
      <c r="PMJ39" s="343"/>
      <c r="PMK39" s="343"/>
      <c r="PML39" s="343"/>
      <c r="PMM39" s="343"/>
      <c r="PMN39" s="343"/>
      <c r="PMO39" s="343"/>
      <c r="PMP39" s="343"/>
      <c r="PMQ39" s="343"/>
      <c r="PMR39" s="343"/>
      <c r="PMS39" s="343"/>
      <c r="PMT39" s="343"/>
      <c r="PMU39" s="343"/>
      <c r="PMV39" s="343"/>
      <c r="PMW39" s="343"/>
      <c r="PMX39" s="343"/>
      <c r="PMY39" s="343"/>
      <c r="PMZ39" s="343"/>
      <c r="PNA39" s="343"/>
      <c r="PNB39" s="343"/>
      <c r="PNC39" s="343"/>
      <c r="PND39" s="343"/>
      <c r="PNE39" s="343"/>
      <c r="PNF39" s="343"/>
      <c r="PNG39" s="343"/>
      <c r="PNH39" s="343"/>
      <c r="PNI39" s="343"/>
      <c r="PNJ39" s="343"/>
      <c r="PNK39" s="343"/>
      <c r="PNL39" s="343"/>
      <c r="PNM39" s="343"/>
      <c r="PNN39" s="343"/>
      <c r="PNO39" s="343"/>
      <c r="PNP39" s="343"/>
      <c r="PNQ39" s="343"/>
      <c r="PNR39" s="343"/>
      <c r="PNS39" s="343"/>
      <c r="PNT39" s="343"/>
      <c r="PNU39" s="343"/>
      <c r="PNV39" s="343"/>
      <c r="PNW39" s="343"/>
      <c r="PNX39" s="343"/>
      <c r="PNY39" s="343"/>
      <c r="PNZ39" s="343"/>
      <c r="POA39" s="343"/>
      <c r="POB39" s="343"/>
      <c r="POC39" s="343"/>
      <c r="POD39" s="343"/>
      <c r="POE39" s="343"/>
      <c r="POF39" s="343"/>
      <c r="POG39" s="343"/>
      <c r="POH39" s="343"/>
      <c r="POI39" s="343"/>
      <c r="POJ39" s="343"/>
      <c r="POK39" s="343"/>
      <c r="POL39" s="343"/>
      <c r="POM39" s="343"/>
      <c r="PON39" s="343"/>
      <c r="POO39" s="343"/>
      <c r="POP39" s="343"/>
      <c r="POQ39" s="343"/>
      <c r="POR39" s="343"/>
      <c r="POS39" s="343"/>
      <c r="POT39" s="343"/>
      <c r="POU39" s="343"/>
      <c r="POV39" s="343"/>
      <c r="POW39" s="343"/>
      <c r="POX39" s="343"/>
      <c r="POY39" s="343"/>
      <c r="POZ39" s="343"/>
      <c r="PPA39" s="343"/>
      <c r="PPB39" s="343"/>
      <c r="PPC39" s="343"/>
      <c r="PPD39" s="343"/>
      <c r="PPE39" s="343"/>
      <c r="PPF39" s="343"/>
      <c r="PPG39" s="343"/>
      <c r="PPH39" s="343"/>
      <c r="PPI39" s="343"/>
      <c r="PPJ39" s="343"/>
      <c r="PPK39" s="343"/>
      <c r="PPL39" s="343"/>
      <c r="PPM39" s="343"/>
      <c r="PPN39" s="343"/>
      <c r="PPO39" s="343"/>
      <c r="PPP39" s="343"/>
      <c r="PPQ39" s="343"/>
      <c r="PPR39" s="343"/>
      <c r="PPS39" s="343"/>
      <c r="PPT39" s="343"/>
      <c r="PPU39" s="343"/>
      <c r="PPV39" s="343"/>
      <c r="PPW39" s="343"/>
      <c r="PPX39" s="343"/>
      <c r="PPY39" s="343"/>
      <c r="PPZ39" s="343"/>
      <c r="PQA39" s="343"/>
      <c r="PQB39" s="343"/>
      <c r="PQC39" s="343"/>
      <c r="PQD39" s="343"/>
      <c r="PQE39" s="343"/>
      <c r="PQF39" s="343"/>
      <c r="PQG39" s="343"/>
      <c r="PQH39" s="343"/>
      <c r="PQI39" s="343"/>
      <c r="PQJ39" s="343"/>
      <c r="PQK39" s="343"/>
      <c r="PQL39" s="343"/>
      <c r="PQM39" s="343"/>
      <c r="PQN39" s="343"/>
      <c r="PQO39" s="343"/>
      <c r="PQP39" s="343"/>
      <c r="PQQ39" s="343"/>
      <c r="PQR39" s="343"/>
      <c r="PQS39" s="343"/>
      <c r="PQT39" s="343"/>
      <c r="PQU39" s="343"/>
      <c r="PQV39" s="343"/>
      <c r="PQW39" s="343"/>
      <c r="PQX39" s="343"/>
      <c r="PQY39" s="343"/>
      <c r="PQZ39" s="343"/>
      <c r="PRA39" s="343"/>
      <c r="PRB39" s="343"/>
      <c r="PRC39" s="343"/>
      <c r="PRD39" s="343"/>
      <c r="PRE39" s="343"/>
      <c r="PRF39" s="343"/>
      <c r="PRG39" s="343"/>
      <c r="PRH39" s="343"/>
      <c r="PRI39" s="343"/>
      <c r="PRJ39" s="343"/>
      <c r="PRK39" s="343"/>
      <c r="PRL39" s="343"/>
      <c r="PRM39" s="343"/>
      <c r="PRN39" s="343"/>
      <c r="PRO39" s="343"/>
      <c r="PRP39" s="343"/>
      <c r="PRQ39" s="343"/>
      <c r="PRR39" s="343"/>
      <c r="PRS39" s="343"/>
      <c r="PRT39" s="343"/>
      <c r="PRU39" s="343"/>
      <c r="PRV39" s="343"/>
      <c r="PRW39" s="343"/>
      <c r="PRX39" s="343"/>
      <c r="PRY39" s="343"/>
      <c r="PRZ39" s="343"/>
      <c r="PSA39" s="343"/>
      <c r="PSB39" s="343"/>
      <c r="PSC39" s="343"/>
      <c r="PSD39" s="343"/>
      <c r="PSE39" s="343"/>
      <c r="PSF39" s="343"/>
      <c r="PSG39" s="343"/>
      <c r="PSH39" s="343"/>
      <c r="PSI39" s="343"/>
      <c r="PSJ39" s="343"/>
      <c r="PSK39" s="343"/>
      <c r="PSL39" s="343"/>
      <c r="PSM39" s="343"/>
      <c r="PSN39" s="343"/>
      <c r="PSO39" s="343"/>
      <c r="PSP39" s="343"/>
      <c r="PSQ39" s="343"/>
      <c r="PSR39" s="343"/>
      <c r="PSS39" s="343"/>
      <c r="PST39" s="343"/>
      <c r="PSU39" s="343"/>
      <c r="PSV39" s="343"/>
      <c r="PSW39" s="343"/>
      <c r="PSX39" s="343"/>
      <c r="PSY39" s="343"/>
      <c r="PSZ39" s="343"/>
      <c r="PTA39" s="343"/>
      <c r="PTB39" s="343"/>
      <c r="PTC39" s="343"/>
      <c r="PTD39" s="343"/>
      <c r="PTE39" s="343"/>
      <c r="PTF39" s="343"/>
      <c r="PTG39" s="343"/>
      <c r="PTH39" s="343"/>
      <c r="PTI39" s="343"/>
      <c r="PTJ39" s="343"/>
      <c r="PTK39" s="343"/>
      <c r="PTL39" s="343"/>
      <c r="PTM39" s="343"/>
      <c r="PTN39" s="343"/>
      <c r="PTO39" s="343"/>
      <c r="PTP39" s="343"/>
      <c r="PTQ39" s="343"/>
      <c r="PTR39" s="343"/>
      <c r="PTS39" s="343"/>
      <c r="PTT39" s="343"/>
      <c r="PTU39" s="343"/>
      <c r="PTV39" s="343"/>
      <c r="PTW39" s="343"/>
      <c r="PTX39" s="343"/>
      <c r="PTY39" s="343"/>
      <c r="PTZ39" s="343"/>
      <c r="PUA39" s="343"/>
      <c r="PUB39" s="343"/>
      <c r="PUC39" s="343"/>
      <c r="PUD39" s="343"/>
      <c r="PUE39" s="343"/>
      <c r="PUF39" s="343"/>
      <c r="PUG39" s="343"/>
      <c r="PUH39" s="343"/>
      <c r="PUI39" s="343"/>
      <c r="PUJ39" s="343"/>
      <c r="PUK39" s="343"/>
      <c r="PUL39" s="343"/>
      <c r="PUM39" s="343"/>
      <c r="PUN39" s="343"/>
      <c r="PUO39" s="343"/>
      <c r="PUP39" s="343"/>
      <c r="PUQ39" s="343"/>
      <c r="PUR39" s="343"/>
      <c r="PUS39" s="343"/>
      <c r="PUT39" s="343"/>
      <c r="PUU39" s="343"/>
      <c r="PUV39" s="343"/>
      <c r="PUW39" s="343"/>
      <c r="PUX39" s="343"/>
      <c r="PUY39" s="343"/>
      <c r="PUZ39" s="343"/>
      <c r="PVA39" s="343"/>
      <c r="PVB39" s="343"/>
      <c r="PVC39" s="343"/>
      <c r="PVD39" s="343"/>
      <c r="PVE39" s="343"/>
      <c r="PVF39" s="343"/>
      <c r="PVG39" s="343"/>
      <c r="PVH39" s="343"/>
      <c r="PVI39" s="343"/>
      <c r="PVJ39" s="343"/>
      <c r="PVK39" s="343"/>
      <c r="PVL39" s="343"/>
      <c r="PVM39" s="343"/>
      <c r="PVN39" s="343"/>
      <c r="PVO39" s="343"/>
      <c r="PVP39" s="343"/>
      <c r="PVQ39" s="343"/>
      <c r="PVR39" s="343"/>
      <c r="PVS39" s="343"/>
      <c r="PVT39" s="343"/>
      <c r="PVU39" s="343"/>
      <c r="PVV39" s="343"/>
      <c r="PVW39" s="343"/>
      <c r="PVX39" s="343"/>
      <c r="PVY39" s="343"/>
      <c r="PVZ39" s="343"/>
      <c r="PWA39" s="343"/>
      <c r="PWB39" s="343"/>
      <c r="PWC39" s="343"/>
      <c r="PWD39" s="343"/>
      <c r="PWE39" s="343"/>
      <c r="PWF39" s="343"/>
      <c r="PWG39" s="343"/>
      <c r="PWH39" s="343"/>
      <c r="PWI39" s="343"/>
      <c r="PWJ39" s="343"/>
      <c r="PWK39" s="343"/>
      <c r="PWL39" s="343"/>
      <c r="PWM39" s="343"/>
      <c r="PWN39" s="343"/>
      <c r="PWO39" s="343"/>
      <c r="PWP39" s="343"/>
      <c r="PWQ39" s="343"/>
      <c r="PWR39" s="343"/>
      <c r="PWS39" s="343"/>
      <c r="PWT39" s="343"/>
      <c r="PWU39" s="343"/>
      <c r="PWV39" s="343"/>
      <c r="PWW39" s="343"/>
      <c r="PWX39" s="343"/>
      <c r="PWY39" s="343"/>
      <c r="PWZ39" s="343"/>
      <c r="PXA39" s="343"/>
      <c r="PXB39" s="343"/>
      <c r="PXC39" s="343"/>
      <c r="PXD39" s="343"/>
      <c r="PXE39" s="343"/>
      <c r="PXF39" s="343"/>
      <c r="PXG39" s="343"/>
      <c r="PXH39" s="343"/>
      <c r="PXI39" s="343"/>
      <c r="PXJ39" s="343"/>
      <c r="PXK39" s="343"/>
      <c r="PXL39" s="343"/>
      <c r="PXM39" s="343"/>
      <c r="PXN39" s="343"/>
      <c r="PXO39" s="343"/>
      <c r="PXP39" s="343"/>
      <c r="PXQ39" s="343"/>
      <c r="PXR39" s="343"/>
      <c r="PXS39" s="343"/>
      <c r="PXT39" s="343"/>
      <c r="PXU39" s="343"/>
      <c r="PXV39" s="343"/>
      <c r="PXW39" s="343"/>
      <c r="PXX39" s="343"/>
      <c r="PXY39" s="343"/>
      <c r="PXZ39" s="343"/>
      <c r="PYA39" s="343"/>
      <c r="PYB39" s="343"/>
      <c r="PYC39" s="343"/>
      <c r="PYD39" s="343"/>
      <c r="PYE39" s="343"/>
      <c r="PYF39" s="343"/>
      <c r="PYG39" s="343"/>
      <c r="PYH39" s="343"/>
      <c r="PYI39" s="343"/>
      <c r="PYJ39" s="343"/>
      <c r="PYK39" s="343"/>
      <c r="PYL39" s="343"/>
      <c r="PYM39" s="343"/>
      <c r="PYN39" s="343"/>
      <c r="PYO39" s="343"/>
      <c r="PYP39" s="343"/>
      <c r="PYQ39" s="343"/>
      <c r="PYR39" s="343"/>
      <c r="PYS39" s="343"/>
      <c r="PYT39" s="343"/>
      <c r="PYU39" s="343"/>
      <c r="PYV39" s="343"/>
      <c r="PYW39" s="343"/>
      <c r="PYX39" s="343"/>
      <c r="PYY39" s="343"/>
      <c r="PYZ39" s="343"/>
      <c r="PZA39" s="343"/>
      <c r="PZB39" s="343"/>
      <c r="PZC39" s="343"/>
      <c r="PZD39" s="343"/>
      <c r="PZE39" s="343"/>
      <c r="PZF39" s="343"/>
      <c r="PZG39" s="343"/>
      <c r="PZH39" s="343"/>
      <c r="PZI39" s="343"/>
      <c r="PZJ39" s="343"/>
      <c r="PZK39" s="343"/>
      <c r="PZL39" s="343"/>
      <c r="PZM39" s="343"/>
      <c r="PZN39" s="343"/>
      <c r="PZO39" s="343"/>
      <c r="PZP39" s="343"/>
      <c r="PZQ39" s="343"/>
      <c r="PZR39" s="343"/>
      <c r="PZS39" s="343"/>
      <c r="PZT39" s="343"/>
      <c r="PZU39" s="343"/>
      <c r="PZV39" s="343"/>
      <c r="PZW39" s="343"/>
      <c r="PZX39" s="343"/>
      <c r="PZY39" s="343"/>
      <c r="PZZ39" s="343"/>
      <c r="QAA39" s="343"/>
      <c r="QAB39" s="343"/>
      <c r="QAC39" s="343"/>
      <c r="QAD39" s="343"/>
      <c r="QAE39" s="343"/>
      <c r="QAF39" s="343"/>
      <c r="QAG39" s="343"/>
      <c r="QAH39" s="343"/>
      <c r="QAI39" s="343"/>
      <c r="QAJ39" s="343"/>
      <c r="QAK39" s="343"/>
      <c r="QAL39" s="343"/>
      <c r="QAM39" s="343"/>
      <c r="QAN39" s="343"/>
      <c r="QAO39" s="343"/>
      <c r="QAP39" s="343"/>
      <c r="QAQ39" s="343"/>
      <c r="QAR39" s="343"/>
      <c r="QAS39" s="343"/>
      <c r="QAT39" s="343"/>
      <c r="QAU39" s="343"/>
      <c r="QAV39" s="343"/>
      <c r="QAW39" s="343"/>
      <c r="QAX39" s="343"/>
      <c r="QAY39" s="343"/>
      <c r="QAZ39" s="343"/>
      <c r="QBA39" s="343"/>
      <c r="QBB39" s="343"/>
      <c r="QBC39" s="343"/>
      <c r="QBD39" s="343"/>
      <c r="QBE39" s="343"/>
      <c r="QBF39" s="343"/>
      <c r="QBG39" s="343"/>
      <c r="QBH39" s="343"/>
      <c r="QBI39" s="343"/>
      <c r="QBJ39" s="343"/>
      <c r="QBK39" s="343"/>
      <c r="QBL39" s="343"/>
      <c r="QBM39" s="343"/>
      <c r="QBN39" s="343"/>
      <c r="QBO39" s="343"/>
      <c r="QBP39" s="343"/>
      <c r="QBQ39" s="343"/>
      <c r="QBR39" s="343"/>
      <c r="QBS39" s="343"/>
      <c r="QBT39" s="343"/>
      <c r="QBU39" s="343"/>
      <c r="QBV39" s="343"/>
      <c r="QBW39" s="343"/>
      <c r="QBX39" s="343"/>
      <c r="QBY39" s="343"/>
      <c r="QBZ39" s="343"/>
      <c r="QCA39" s="343"/>
      <c r="QCB39" s="343"/>
      <c r="QCC39" s="343"/>
      <c r="QCD39" s="343"/>
      <c r="QCE39" s="343"/>
      <c r="QCF39" s="343"/>
      <c r="QCG39" s="343"/>
      <c r="QCH39" s="343"/>
      <c r="QCI39" s="343"/>
      <c r="QCJ39" s="343"/>
      <c r="QCK39" s="343"/>
      <c r="QCL39" s="343"/>
      <c r="QCM39" s="343"/>
      <c r="QCN39" s="343"/>
      <c r="QCO39" s="343"/>
      <c r="QCP39" s="343"/>
      <c r="QCQ39" s="343"/>
      <c r="QCR39" s="343"/>
      <c r="QCS39" s="343"/>
      <c r="QCT39" s="343"/>
      <c r="QCU39" s="343"/>
      <c r="QCV39" s="343"/>
      <c r="QCW39" s="343"/>
      <c r="QCX39" s="343"/>
      <c r="QCY39" s="343"/>
      <c r="QCZ39" s="343"/>
      <c r="QDA39" s="343"/>
      <c r="QDB39" s="343"/>
      <c r="QDC39" s="343"/>
      <c r="QDD39" s="343"/>
      <c r="QDE39" s="343"/>
      <c r="QDF39" s="343"/>
      <c r="QDG39" s="343"/>
      <c r="QDH39" s="343"/>
      <c r="QDI39" s="343"/>
      <c r="QDJ39" s="343"/>
      <c r="QDK39" s="343"/>
      <c r="QDL39" s="343"/>
      <c r="QDM39" s="343"/>
      <c r="QDN39" s="343"/>
      <c r="QDO39" s="343"/>
      <c r="QDP39" s="343"/>
      <c r="QDQ39" s="343"/>
      <c r="QDR39" s="343"/>
      <c r="QDS39" s="343"/>
      <c r="QDT39" s="343"/>
      <c r="QDU39" s="343"/>
      <c r="QDV39" s="343"/>
      <c r="QDW39" s="343"/>
      <c r="QDX39" s="343"/>
      <c r="QDY39" s="343"/>
      <c r="QDZ39" s="343"/>
      <c r="QEA39" s="343"/>
      <c r="QEB39" s="343"/>
      <c r="QEC39" s="343"/>
      <c r="QED39" s="343"/>
      <c r="QEE39" s="343"/>
      <c r="QEF39" s="343"/>
      <c r="QEG39" s="343"/>
      <c r="QEH39" s="343"/>
      <c r="QEI39" s="343"/>
      <c r="QEJ39" s="343"/>
      <c r="QEK39" s="343"/>
      <c r="QEL39" s="343"/>
      <c r="QEM39" s="343"/>
      <c r="QEN39" s="343"/>
      <c r="QEO39" s="343"/>
      <c r="QEP39" s="343"/>
      <c r="QEQ39" s="343"/>
      <c r="QER39" s="343"/>
      <c r="QES39" s="343"/>
      <c r="QET39" s="343"/>
      <c r="QEU39" s="343"/>
      <c r="QEV39" s="343"/>
      <c r="QEW39" s="343"/>
      <c r="QEX39" s="343"/>
      <c r="QEY39" s="343"/>
      <c r="QEZ39" s="343"/>
      <c r="QFA39" s="343"/>
      <c r="QFB39" s="343"/>
      <c r="QFC39" s="343"/>
      <c r="QFD39" s="343"/>
      <c r="QFE39" s="343"/>
      <c r="QFF39" s="343"/>
      <c r="QFG39" s="343"/>
      <c r="QFH39" s="343"/>
      <c r="QFI39" s="343"/>
      <c r="QFJ39" s="343"/>
      <c r="QFK39" s="343"/>
      <c r="QFL39" s="343"/>
      <c r="QFM39" s="343"/>
      <c r="QFN39" s="343"/>
      <c r="QFO39" s="343"/>
      <c r="QFP39" s="343"/>
      <c r="QFQ39" s="343"/>
      <c r="QFR39" s="343"/>
      <c r="QFS39" s="343"/>
      <c r="QFT39" s="343"/>
      <c r="QFU39" s="343"/>
      <c r="QFV39" s="343"/>
      <c r="QFW39" s="343"/>
      <c r="QFX39" s="343"/>
      <c r="QFY39" s="343"/>
      <c r="QFZ39" s="343"/>
      <c r="QGA39" s="343"/>
      <c r="QGB39" s="343"/>
      <c r="QGC39" s="343"/>
      <c r="QGD39" s="343"/>
      <c r="QGE39" s="343"/>
      <c r="QGF39" s="343"/>
      <c r="QGG39" s="343"/>
      <c r="QGH39" s="343"/>
      <c r="QGI39" s="343"/>
      <c r="QGJ39" s="343"/>
      <c r="QGK39" s="343"/>
      <c r="QGL39" s="343"/>
      <c r="QGM39" s="343"/>
      <c r="QGN39" s="343"/>
      <c r="QGO39" s="343"/>
      <c r="QGP39" s="343"/>
      <c r="QGQ39" s="343"/>
      <c r="QGR39" s="343"/>
      <c r="QGS39" s="343"/>
      <c r="QGT39" s="343"/>
      <c r="QGU39" s="343"/>
      <c r="QGV39" s="343"/>
      <c r="QGW39" s="343"/>
      <c r="QGX39" s="343"/>
      <c r="QGY39" s="343"/>
      <c r="QGZ39" s="343"/>
      <c r="QHA39" s="343"/>
      <c r="QHB39" s="343"/>
      <c r="QHC39" s="343"/>
      <c r="QHD39" s="343"/>
      <c r="QHE39" s="343"/>
      <c r="QHF39" s="343"/>
      <c r="QHG39" s="343"/>
      <c r="QHH39" s="343"/>
      <c r="QHI39" s="343"/>
      <c r="QHJ39" s="343"/>
      <c r="QHK39" s="343"/>
      <c r="QHL39" s="343"/>
      <c r="QHM39" s="343"/>
      <c r="QHN39" s="343"/>
      <c r="QHO39" s="343"/>
      <c r="QHP39" s="343"/>
      <c r="QHQ39" s="343"/>
      <c r="QHR39" s="343"/>
      <c r="QHS39" s="343"/>
      <c r="QHT39" s="343"/>
      <c r="QHU39" s="343"/>
      <c r="QHV39" s="343"/>
      <c r="QHW39" s="343"/>
      <c r="QHX39" s="343"/>
      <c r="QHY39" s="343"/>
      <c r="QHZ39" s="343"/>
      <c r="QIA39" s="343"/>
      <c r="QIB39" s="343"/>
      <c r="QIC39" s="343"/>
      <c r="QID39" s="343"/>
      <c r="QIE39" s="343"/>
      <c r="QIF39" s="343"/>
      <c r="QIG39" s="343"/>
      <c r="QIH39" s="343"/>
      <c r="QII39" s="343"/>
      <c r="QIJ39" s="343"/>
      <c r="QIK39" s="343"/>
      <c r="QIL39" s="343"/>
      <c r="QIM39" s="343"/>
      <c r="QIN39" s="343"/>
      <c r="QIO39" s="343"/>
      <c r="QIP39" s="343"/>
      <c r="QIQ39" s="343"/>
      <c r="QIR39" s="343"/>
      <c r="QIS39" s="343"/>
      <c r="QIT39" s="343"/>
      <c r="QIU39" s="343"/>
      <c r="QIV39" s="343"/>
      <c r="QIW39" s="343"/>
      <c r="QIX39" s="343"/>
      <c r="QIY39" s="343"/>
      <c r="QIZ39" s="343"/>
      <c r="QJA39" s="343"/>
      <c r="QJB39" s="343"/>
      <c r="QJC39" s="343"/>
      <c r="QJD39" s="343"/>
      <c r="QJE39" s="343"/>
      <c r="QJF39" s="343"/>
      <c r="QJG39" s="343"/>
      <c r="QJH39" s="343"/>
      <c r="QJI39" s="343"/>
      <c r="QJJ39" s="343"/>
      <c r="QJK39" s="343"/>
      <c r="QJL39" s="343"/>
      <c r="QJM39" s="343"/>
      <c r="QJN39" s="343"/>
      <c r="QJO39" s="343"/>
      <c r="QJP39" s="343"/>
      <c r="QJQ39" s="343"/>
      <c r="QJR39" s="343"/>
      <c r="QJS39" s="343"/>
      <c r="QJT39" s="343"/>
      <c r="QJU39" s="343"/>
      <c r="QJV39" s="343"/>
      <c r="QJW39" s="343"/>
      <c r="QJX39" s="343"/>
      <c r="QJY39" s="343"/>
      <c r="QJZ39" s="343"/>
      <c r="QKA39" s="343"/>
      <c r="QKB39" s="343"/>
      <c r="QKC39" s="343"/>
      <c r="QKD39" s="343"/>
      <c r="QKE39" s="343"/>
      <c r="QKF39" s="343"/>
      <c r="QKG39" s="343"/>
      <c r="QKH39" s="343"/>
      <c r="QKI39" s="343"/>
      <c r="QKJ39" s="343"/>
      <c r="QKK39" s="343"/>
      <c r="QKL39" s="343"/>
      <c r="QKM39" s="343"/>
      <c r="QKN39" s="343"/>
      <c r="QKO39" s="343"/>
      <c r="QKP39" s="343"/>
      <c r="QKQ39" s="343"/>
      <c r="QKR39" s="343"/>
      <c r="QKS39" s="343"/>
      <c r="QKT39" s="343"/>
      <c r="QKU39" s="343"/>
      <c r="QKV39" s="343"/>
      <c r="QKW39" s="343"/>
      <c r="QKX39" s="343"/>
      <c r="QKY39" s="343"/>
      <c r="QKZ39" s="343"/>
      <c r="QLA39" s="343"/>
      <c r="QLB39" s="343"/>
      <c r="QLC39" s="343"/>
      <c r="QLD39" s="343"/>
      <c r="QLE39" s="343"/>
      <c r="QLF39" s="343"/>
      <c r="QLG39" s="343"/>
      <c r="QLH39" s="343"/>
      <c r="QLI39" s="343"/>
      <c r="QLJ39" s="343"/>
      <c r="QLK39" s="343"/>
      <c r="QLL39" s="343"/>
      <c r="QLM39" s="343"/>
      <c r="QLN39" s="343"/>
      <c r="QLO39" s="343"/>
      <c r="QLP39" s="343"/>
      <c r="QLQ39" s="343"/>
      <c r="QLR39" s="343"/>
      <c r="QLS39" s="343"/>
      <c r="QLT39" s="343"/>
      <c r="QLU39" s="343"/>
      <c r="QLV39" s="343"/>
      <c r="QLW39" s="343"/>
      <c r="QLX39" s="343"/>
      <c r="QLY39" s="343"/>
      <c r="QLZ39" s="343"/>
      <c r="QMA39" s="343"/>
      <c r="QMB39" s="343"/>
      <c r="QMC39" s="343"/>
      <c r="QMD39" s="343"/>
      <c r="QME39" s="343"/>
      <c r="QMF39" s="343"/>
      <c r="QMG39" s="343"/>
      <c r="QMH39" s="343"/>
      <c r="QMI39" s="343"/>
      <c r="QMJ39" s="343"/>
      <c r="QMK39" s="343"/>
      <c r="QML39" s="343"/>
      <c r="QMM39" s="343"/>
      <c r="QMN39" s="343"/>
      <c r="QMO39" s="343"/>
      <c r="QMP39" s="343"/>
      <c r="QMQ39" s="343"/>
      <c r="QMR39" s="343"/>
      <c r="QMS39" s="343"/>
      <c r="QMT39" s="343"/>
      <c r="QMU39" s="343"/>
      <c r="QMV39" s="343"/>
      <c r="QMW39" s="343"/>
      <c r="QMX39" s="343"/>
      <c r="QMY39" s="343"/>
      <c r="QMZ39" s="343"/>
      <c r="QNA39" s="343"/>
      <c r="QNB39" s="343"/>
      <c r="QNC39" s="343"/>
      <c r="QND39" s="343"/>
      <c r="QNE39" s="343"/>
      <c r="QNF39" s="343"/>
      <c r="QNG39" s="343"/>
      <c r="QNH39" s="343"/>
      <c r="QNI39" s="343"/>
      <c r="QNJ39" s="343"/>
      <c r="QNK39" s="343"/>
      <c r="QNL39" s="343"/>
      <c r="QNM39" s="343"/>
      <c r="QNN39" s="343"/>
      <c r="QNO39" s="343"/>
      <c r="QNP39" s="343"/>
      <c r="QNQ39" s="343"/>
      <c r="QNR39" s="343"/>
      <c r="QNS39" s="343"/>
      <c r="QNT39" s="343"/>
      <c r="QNU39" s="343"/>
      <c r="QNV39" s="343"/>
      <c r="QNW39" s="343"/>
      <c r="QNX39" s="343"/>
      <c r="QNY39" s="343"/>
      <c r="QNZ39" s="343"/>
      <c r="QOA39" s="343"/>
      <c r="QOB39" s="343"/>
      <c r="QOC39" s="343"/>
      <c r="QOD39" s="343"/>
      <c r="QOE39" s="343"/>
      <c r="QOF39" s="343"/>
      <c r="QOG39" s="343"/>
      <c r="QOH39" s="343"/>
      <c r="QOI39" s="343"/>
      <c r="QOJ39" s="343"/>
      <c r="QOK39" s="343"/>
      <c r="QOL39" s="343"/>
      <c r="QOM39" s="343"/>
      <c r="QON39" s="343"/>
      <c r="QOO39" s="343"/>
      <c r="QOP39" s="343"/>
      <c r="QOQ39" s="343"/>
      <c r="QOR39" s="343"/>
      <c r="QOS39" s="343"/>
      <c r="QOT39" s="343"/>
      <c r="QOU39" s="343"/>
      <c r="QOV39" s="343"/>
      <c r="QOW39" s="343"/>
      <c r="QOX39" s="343"/>
      <c r="QOY39" s="343"/>
      <c r="QOZ39" s="343"/>
      <c r="QPA39" s="343"/>
      <c r="QPB39" s="343"/>
      <c r="QPC39" s="343"/>
      <c r="QPD39" s="343"/>
      <c r="QPE39" s="343"/>
      <c r="QPF39" s="343"/>
      <c r="QPG39" s="343"/>
      <c r="QPH39" s="343"/>
      <c r="QPI39" s="343"/>
      <c r="QPJ39" s="343"/>
      <c r="QPK39" s="343"/>
      <c r="QPL39" s="343"/>
      <c r="QPM39" s="343"/>
      <c r="QPN39" s="343"/>
      <c r="QPO39" s="343"/>
      <c r="QPP39" s="343"/>
      <c r="QPQ39" s="343"/>
      <c r="QPR39" s="343"/>
      <c r="QPS39" s="343"/>
      <c r="QPT39" s="343"/>
      <c r="QPU39" s="343"/>
      <c r="QPV39" s="343"/>
      <c r="QPW39" s="343"/>
      <c r="QPX39" s="343"/>
      <c r="QPY39" s="343"/>
      <c r="QPZ39" s="343"/>
      <c r="QQA39" s="343"/>
      <c r="QQB39" s="343"/>
      <c r="QQC39" s="343"/>
      <c r="QQD39" s="343"/>
      <c r="QQE39" s="343"/>
      <c r="QQF39" s="343"/>
      <c r="QQG39" s="343"/>
      <c r="QQH39" s="343"/>
      <c r="QQI39" s="343"/>
      <c r="QQJ39" s="343"/>
      <c r="QQK39" s="343"/>
      <c r="QQL39" s="343"/>
      <c r="QQM39" s="343"/>
      <c r="QQN39" s="343"/>
      <c r="QQO39" s="343"/>
      <c r="QQP39" s="343"/>
      <c r="QQQ39" s="343"/>
      <c r="QQR39" s="343"/>
      <c r="QQS39" s="343"/>
      <c r="QQT39" s="343"/>
      <c r="QQU39" s="343"/>
      <c r="QQV39" s="343"/>
      <c r="QQW39" s="343"/>
      <c r="QQX39" s="343"/>
      <c r="QQY39" s="343"/>
      <c r="QQZ39" s="343"/>
      <c r="QRA39" s="343"/>
      <c r="QRB39" s="343"/>
      <c r="QRC39" s="343"/>
      <c r="QRD39" s="343"/>
      <c r="QRE39" s="343"/>
      <c r="QRF39" s="343"/>
      <c r="QRG39" s="343"/>
      <c r="QRH39" s="343"/>
      <c r="QRI39" s="343"/>
      <c r="QRJ39" s="343"/>
      <c r="QRK39" s="343"/>
      <c r="QRL39" s="343"/>
      <c r="QRM39" s="343"/>
      <c r="QRN39" s="343"/>
      <c r="QRO39" s="343"/>
      <c r="QRP39" s="343"/>
      <c r="QRQ39" s="343"/>
      <c r="QRR39" s="343"/>
      <c r="QRS39" s="343"/>
      <c r="QRT39" s="343"/>
      <c r="QRU39" s="343"/>
      <c r="QRV39" s="343"/>
      <c r="QRW39" s="343"/>
      <c r="QRX39" s="343"/>
      <c r="QRY39" s="343"/>
      <c r="QRZ39" s="343"/>
      <c r="QSA39" s="343"/>
      <c r="QSB39" s="343"/>
      <c r="QSC39" s="343"/>
      <c r="QSD39" s="343"/>
      <c r="QSE39" s="343"/>
      <c r="QSF39" s="343"/>
      <c r="QSG39" s="343"/>
      <c r="QSH39" s="343"/>
      <c r="QSI39" s="343"/>
      <c r="QSJ39" s="343"/>
      <c r="QSK39" s="343"/>
      <c r="QSL39" s="343"/>
      <c r="QSM39" s="343"/>
      <c r="QSN39" s="343"/>
      <c r="QSO39" s="343"/>
      <c r="QSP39" s="343"/>
      <c r="QSQ39" s="343"/>
      <c r="QSR39" s="343"/>
      <c r="QSS39" s="343"/>
      <c r="QST39" s="343"/>
      <c r="QSU39" s="343"/>
      <c r="QSV39" s="343"/>
      <c r="QSW39" s="343"/>
      <c r="QSX39" s="343"/>
      <c r="QSY39" s="343"/>
      <c r="QSZ39" s="343"/>
      <c r="QTA39" s="343"/>
      <c r="QTB39" s="343"/>
      <c r="QTC39" s="343"/>
      <c r="QTD39" s="343"/>
      <c r="QTE39" s="343"/>
      <c r="QTF39" s="343"/>
      <c r="QTG39" s="343"/>
      <c r="QTH39" s="343"/>
      <c r="QTI39" s="343"/>
      <c r="QTJ39" s="343"/>
      <c r="QTK39" s="343"/>
      <c r="QTL39" s="343"/>
      <c r="QTM39" s="343"/>
      <c r="QTN39" s="343"/>
      <c r="QTO39" s="343"/>
      <c r="QTP39" s="343"/>
      <c r="QTQ39" s="343"/>
      <c r="QTR39" s="343"/>
      <c r="QTS39" s="343"/>
      <c r="QTT39" s="343"/>
      <c r="QTU39" s="343"/>
      <c r="QTV39" s="343"/>
      <c r="QTW39" s="343"/>
      <c r="QTX39" s="343"/>
      <c r="QTY39" s="343"/>
      <c r="QTZ39" s="343"/>
      <c r="QUA39" s="343"/>
      <c r="QUB39" s="343"/>
      <c r="QUC39" s="343"/>
      <c r="QUD39" s="343"/>
      <c r="QUE39" s="343"/>
      <c r="QUF39" s="343"/>
      <c r="QUG39" s="343"/>
      <c r="QUH39" s="343"/>
      <c r="QUI39" s="343"/>
      <c r="QUJ39" s="343"/>
      <c r="QUK39" s="343"/>
      <c r="QUL39" s="343"/>
      <c r="QUM39" s="343"/>
      <c r="QUN39" s="343"/>
      <c r="QUO39" s="343"/>
      <c r="QUP39" s="343"/>
      <c r="QUQ39" s="343"/>
      <c r="QUR39" s="343"/>
      <c r="QUS39" s="343"/>
      <c r="QUT39" s="343"/>
      <c r="QUU39" s="343"/>
      <c r="QUV39" s="343"/>
      <c r="QUW39" s="343"/>
      <c r="QUX39" s="343"/>
      <c r="QUY39" s="343"/>
      <c r="QUZ39" s="343"/>
      <c r="QVA39" s="343"/>
      <c r="QVB39" s="343"/>
      <c r="QVC39" s="343"/>
      <c r="QVD39" s="343"/>
      <c r="QVE39" s="343"/>
      <c r="QVF39" s="343"/>
      <c r="QVG39" s="343"/>
      <c r="QVH39" s="343"/>
      <c r="QVI39" s="343"/>
      <c r="QVJ39" s="343"/>
      <c r="QVK39" s="343"/>
      <c r="QVL39" s="343"/>
      <c r="QVM39" s="343"/>
      <c r="QVN39" s="343"/>
      <c r="QVO39" s="343"/>
      <c r="QVP39" s="343"/>
      <c r="QVQ39" s="343"/>
      <c r="QVR39" s="343"/>
      <c r="QVS39" s="343"/>
      <c r="QVT39" s="343"/>
      <c r="QVU39" s="343"/>
      <c r="QVV39" s="343"/>
      <c r="QVW39" s="343"/>
      <c r="QVX39" s="343"/>
      <c r="QVY39" s="343"/>
      <c r="QVZ39" s="343"/>
      <c r="QWA39" s="343"/>
      <c r="QWB39" s="343"/>
      <c r="QWC39" s="343"/>
      <c r="QWD39" s="343"/>
      <c r="QWE39" s="343"/>
      <c r="QWF39" s="343"/>
      <c r="QWG39" s="343"/>
      <c r="QWH39" s="343"/>
      <c r="QWI39" s="343"/>
      <c r="QWJ39" s="343"/>
      <c r="QWK39" s="343"/>
      <c r="QWL39" s="343"/>
      <c r="QWM39" s="343"/>
      <c r="QWN39" s="343"/>
      <c r="QWO39" s="343"/>
      <c r="QWP39" s="343"/>
      <c r="QWQ39" s="343"/>
      <c r="QWR39" s="343"/>
      <c r="QWS39" s="343"/>
      <c r="QWT39" s="343"/>
      <c r="QWU39" s="343"/>
      <c r="QWV39" s="343"/>
      <c r="QWW39" s="343"/>
      <c r="QWX39" s="343"/>
      <c r="QWY39" s="343"/>
      <c r="QWZ39" s="343"/>
      <c r="QXA39" s="343"/>
      <c r="QXB39" s="343"/>
      <c r="QXC39" s="343"/>
      <c r="QXD39" s="343"/>
      <c r="QXE39" s="343"/>
      <c r="QXF39" s="343"/>
      <c r="QXG39" s="343"/>
      <c r="QXH39" s="343"/>
      <c r="QXI39" s="343"/>
      <c r="QXJ39" s="343"/>
      <c r="QXK39" s="343"/>
      <c r="QXL39" s="343"/>
      <c r="QXM39" s="343"/>
      <c r="QXN39" s="343"/>
      <c r="QXO39" s="343"/>
      <c r="QXP39" s="343"/>
      <c r="QXQ39" s="343"/>
      <c r="QXR39" s="343"/>
      <c r="QXS39" s="343"/>
      <c r="QXT39" s="343"/>
      <c r="QXU39" s="343"/>
      <c r="QXV39" s="343"/>
      <c r="QXW39" s="343"/>
      <c r="QXX39" s="343"/>
      <c r="QXY39" s="343"/>
      <c r="QXZ39" s="343"/>
      <c r="QYA39" s="343"/>
      <c r="QYB39" s="343"/>
      <c r="QYC39" s="343"/>
      <c r="QYD39" s="343"/>
      <c r="QYE39" s="343"/>
      <c r="QYF39" s="343"/>
      <c r="QYG39" s="343"/>
      <c r="QYH39" s="343"/>
      <c r="QYI39" s="343"/>
      <c r="QYJ39" s="343"/>
      <c r="QYK39" s="343"/>
      <c r="QYL39" s="343"/>
      <c r="QYM39" s="343"/>
      <c r="QYN39" s="343"/>
      <c r="QYO39" s="343"/>
      <c r="QYP39" s="343"/>
      <c r="QYQ39" s="343"/>
      <c r="QYR39" s="343"/>
      <c r="QYS39" s="343"/>
      <c r="QYT39" s="343"/>
      <c r="QYU39" s="343"/>
      <c r="QYV39" s="343"/>
      <c r="QYW39" s="343"/>
      <c r="QYX39" s="343"/>
      <c r="QYY39" s="343"/>
      <c r="QYZ39" s="343"/>
      <c r="QZA39" s="343"/>
      <c r="QZB39" s="343"/>
      <c r="QZC39" s="343"/>
      <c r="QZD39" s="343"/>
      <c r="QZE39" s="343"/>
      <c r="QZF39" s="343"/>
      <c r="QZG39" s="343"/>
      <c r="QZH39" s="343"/>
      <c r="QZI39" s="343"/>
      <c r="QZJ39" s="343"/>
      <c r="QZK39" s="343"/>
      <c r="QZL39" s="343"/>
      <c r="QZM39" s="343"/>
      <c r="QZN39" s="343"/>
      <c r="QZO39" s="343"/>
      <c r="QZP39" s="343"/>
      <c r="QZQ39" s="343"/>
      <c r="QZR39" s="343"/>
      <c r="QZS39" s="343"/>
      <c r="QZT39" s="343"/>
      <c r="QZU39" s="343"/>
      <c r="QZV39" s="343"/>
      <c r="QZW39" s="343"/>
      <c r="QZX39" s="343"/>
      <c r="QZY39" s="343"/>
      <c r="QZZ39" s="343"/>
      <c r="RAA39" s="343"/>
      <c r="RAB39" s="343"/>
      <c r="RAC39" s="343"/>
      <c r="RAD39" s="343"/>
      <c r="RAE39" s="343"/>
      <c r="RAF39" s="343"/>
      <c r="RAG39" s="343"/>
      <c r="RAH39" s="343"/>
      <c r="RAI39" s="343"/>
      <c r="RAJ39" s="343"/>
      <c r="RAK39" s="343"/>
      <c r="RAL39" s="343"/>
      <c r="RAM39" s="343"/>
      <c r="RAN39" s="343"/>
      <c r="RAO39" s="343"/>
      <c r="RAP39" s="343"/>
      <c r="RAQ39" s="343"/>
      <c r="RAR39" s="343"/>
      <c r="RAS39" s="343"/>
      <c r="RAT39" s="343"/>
      <c r="RAU39" s="343"/>
      <c r="RAV39" s="343"/>
      <c r="RAW39" s="343"/>
      <c r="RAX39" s="343"/>
      <c r="RAY39" s="343"/>
      <c r="RAZ39" s="343"/>
      <c r="RBA39" s="343"/>
      <c r="RBB39" s="343"/>
      <c r="RBC39" s="343"/>
      <c r="RBD39" s="343"/>
      <c r="RBE39" s="343"/>
      <c r="RBF39" s="343"/>
      <c r="RBG39" s="343"/>
      <c r="RBH39" s="343"/>
      <c r="RBI39" s="343"/>
      <c r="RBJ39" s="343"/>
      <c r="RBK39" s="343"/>
      <c r="RBL39" s="343"/>
      <c r="RBM39" s="343"/>
      <c r="RBN39" s="343"/>
      <c r="RBO39" s="343"/>
      <c r="RBP39" s="343"/>
      <c r="RBQ39" s="343"/>
      <c r="RBR39" s="343"/>
      <c r="RBS39" s="343"/>
      <c r="RBT39" s="343"/>
      <c r="RBU39" s="343"/>
      <c r="RBV39" s="343"/>
      <c r="RBW39" s="343"/>
      <c r="RBX39" s="343"/>
      <c r="RBY39" s="343"/>
      <c r="RBZ39" s="343"/>
      <c r="RCA39" s="343"/>
      <c r="RCB39" s="343"/>
      <c r="RCC39" s="343"/>
      <c r="RCD39" s="343"/>
      <c r="RCE39" s="343"/>
      <c r="RCF39" s="343"/>
      <c r="RCG39" s="343"/>
      <c r="RCH39" s="343"/>
      <c r="RCI39" s="343"/>
      <c r="RCJ39" s="343"/>
      <c r="RCK39" s="343"/>
      <c r="RCL39" s="343"/>
      <c r="RCM39" s="343"/>
      <c r="RCN39" s="343"/>
      <c r="RCO39" s="343"/>
      <c r="RCP39" s="343"/>
      <c r="RCQ39" s="343"/>
      <c r="RCR39" s="343"/>
      <c r="RCS39" s="343"/>
      <c r="RCT39" s="343"/>
      <c r="RCU39" s="343"/>
      <c r="RCV39" s="343"/>
      <c r="RCW39" s="343"/>
      <c r="RCX39" s="343"/>
      <c r="RCY39" s="343"/>
      <c r="RCZ39" s="343"/>
      <c r="RDA39" s="343"/>
      <c r="RDB39" s="343"/>
      <c r="RDC39" s="343"/>
      <c r="RDD39" s="343"/>
      <c r="RDE39" s="343"/>
      <c r="RDF39" s="343"/>
      <c r="RDG39" s="343"/>
      <c r="RDH39" s="343"/>
      <c r="RDI39" s="343"/>
      <c r="RDJ39" s="343"/>
      <c r="RDK39" s="343"/>
      <c r="RDL39" s="343"/>
      <c r="RDM39" s="343"/>
      <c r="RDN39" s="343"/>
      <c r="RDO39" s="343"/>
      <c r="RDP39" s="343"/>
      <c r="RDQ39" s="343"/>
      <c r="RDR39" s="343"/>
      <c r="RDS39" s="343"/>
      <c r="RDT39" s="343"/>
      <c r="RDU39" s="343"/>
      <c r="RDV39" s="343"/>
      <c r="RDW39" s="343"/>
      <c r="RDX39" s="343"/>
      <c r="RDY39" s="343"/>
      <c r="RDZ39" s="343"/>
      <c r="REA39" s="343"/>
      <c r="REB39" s="343"/>
      <c r="REC39" s="343"/>
      <c r="RED39" s="343"/>
      <c r="REE39" s="343"/>
      <c r="REF39" s="343"/>
      <c r="REG39" s="343"/>
      <c r="REH39" s="343"/>
      <c r="REI39" s="343"/>
      <c r="REJ39" s="343"/>
      <c r="REK39" s="343"/>
      <c r="REL39" s="343"/>
      <c r="REM39" s="343"/>
      <c r="REN39" s="343"/>
      <c r="REO39" s="343"/>
      <c r="REP39" s="343"/>
      <c r="REQ39" s="343"/>
      <c r="RER39" s="343"/>
      <c r="RES39" s="343"/>
      <c r="RET39" s="343"/>
      <c r="REU39" s="343"/>
      <c r="REV39" s="343"/>
      <c r="REW39" s="343"/>
      <c r="REX39" s="343"/>
      <c r="REY39" s="343"/>
      <c r="REZ39" s="343"/>
      <c r="RFA39" s="343"/>
      <c r="RFB39" s="343"/>
      <c r="RFC39" s="343"/>
      <c r="RFD39" s="343"/>
      <c r="RFE39" s="343"/>
      <c r="RFF39" s="343"/>
      <c r="RFG39" s="343"/>
      <c r="RFH39" s="343"/>
      <c r="RFI39" s="343"/>
      <c r="RFJ39" s="343"/>
      <c r="RFK39" s="343"/>
      <c r="RFL39" s="343"/>
      <c r="RFM39" s="343"/>
      <c r="RFN39" s="343"/>
      <c r="RFO39" s="343"/>
      <c r="RFP39" s="343"/>
      <c r="RFQ39" s="343"/>
      <c r="RFR39" s="343"/>
      <c r="RFS39" s="343"/>
      <c r="RFT39" s="343"/>
      <c r="RFU39" s="343"/>
      <c r="RFV39" s="343"/>
      <c r="RFW39" s="343"/>
      <c r="RFX39" s="343"/>
      <c r="RFY39" s="343"/>
      <c r="RFZ39" s="343"/>
      <c r="RGA39" s="343"/>
      <c r="RGB39" s="343"/>
      <c r="RGC39" s="343"/>
      <c r="RGD39" s="343"/>
      <c r="RGE39" s="343"/>
      <c r="RGF39" s="343"/>
      <c r="RGG39" s="343"/>
      <c r="RGH39" s="343"/>
      <c r="RGI39" s="343"/>
      <c r="RGJ39" s="343"/>
      <c r="RGK39" s="343"/>
      <c r="RGL39" s="343"/>
      <c r="RGM39" s="343"/>
      <c r="RGN39" s="343"/>
      <c r="RGO39" s="343"/>
      <c r="RGP39" s="343"/>
      <c r="RGQ39" s="343"/>
      <c r="RGR39" s="343"/>
      <c r="RGS39" s="343"/>
      <c r="RGT39" s="343"/>
      <c r="RGU39" s="343"/>
      <c r="RGV39" s="343"/>
      <c r="RGW39" s="343"/>
      <c r="RGX39" s="343"/>
      <c r="RGY39" s="343"/>
      <c r="RGZ39" s="343"/>
      <c r="RHA39" s="343"/>
      <c r="RHB39" s="343"/>
      <c r="RHC39" s="343"/>
      <c r="RHD39" s="343"/>
      <c r="RHE39" s="343"/>
      <c r="RHF39" s="343"/>
      <c r="RHG39" s="343"/>
      <c r="RHH39" s="343"/>
      <c r="RHI39" s="343"/>
      <c r="RHJ39" s="343"/>
      <c r="RHK39" s="343"/>
      <c r="RHL39" s="343"/>
      <c r="RHM39" s="343"/>
      <c r="RHN39" s="343"/>
      <c r="RHO39" s="343"/>
      <c r="RHP39" s="343"/>
      <c r="RHQ39" s="343"/>
      <c r="RHR39" s="343"/>
      <c r="RHS39" s="343"/>
      <c r="RHT39" s="343"/>
      <c r="RHU39" s="343"/>
      <c r="RHV39" s="343"/>
      <c r="RHW39" s="343"/>
      <c r="RHX39" s="343"/>
      <c r="RHY39" s="343"/>
      <c r="RHZ39" s="343"/>
      <c r="RIA39" s="343"/>
      <c r="RIB39" s="343"/>
      <c r="RIC39" s="343"/>
      <c r="RID39" s="343"/>
      <c r="RIE39" s="343"/>
      <c r="RIF39" s="343"/>
      <c r="RIG39" s="343"/>
      <c r="RIH39" s="343"/>
      <c r="RII39" s="343"/>
      <c r="RIJ39" s="343"/>
      <c r="RIK39" s="343"/>
      <c r="RIL39" s="343"/>
      <c r="RIM39" s="343"/>
      <c r="RIN39" s="343"/>
      <c r="RIO39" s="343"/>
      <c r="RIP39" s="343"/>
      <c r="RIQ39" s="343"/>
      <c r="RIR39" s="343"/>
      <c r="RIS39" s="343"/>
      <c r="RIT39" s="343"/>
      <c r="RIU39" s="343"/>
      <c r="RIV39" s="343"/>
      <c r="RIW39" s="343"/>
      <c r="RIX39" s="343"/>
      <c r="RIY39" s="343"/>
      <c r="RIZ39" s="343"/>
      <c r="RJA39" s="343"/>
      <c r="RJB39" s="343"/>
      <c r="RJC39" s="343"/>
      <c r="RJD39" s="343"/>
      <c r="RJE39" s="343"/>
      <c r="RJF39" s="343"/>
      <c r="RJG39" s="343"/>
      <c r="RJH39" s="343"/>
      <c r="RJI39" s="343"/>
      <c r="RJJ39" s="343"/>
      <c r="RJK39" s="343"/>
      <c r="RJL39" s="343"/>
      <c r="RJM39" s="343"/>
      <c r="RJN39" s="343"/>
      <c r="RJO39" s="343"/>
      <c r="RJP39" s="343"/>
      <c r="RJQ39" s="343"/>
      <c r="RJR39" s="343"/>
      <c r="RJS39" s="343"/>
      <c r="RJT39" s="343"/>
      <c r="RJU39" s="343"/>
      <c r="RJV39" s="343"/>
      <c r="RJW39" s="343"/>
      <c r="RJX39" s="343"/>
      <c r="RJY39" s="343"/>
      <c r="RJZ39" s="343"/>
      <c r="RKA39" s="343"/>
      <c r="RKB39" s="343"/>
      <c r="RKC39" s="343"/>
      <c r="RKD39" s="343"/>
      <c r="RKE39" s="343"/>
      <c r="RKF39" s="343"/>
      <c r="RKG39" s="343"/>
      <c r="RKH39" s="343"/>
      <c r="RKI39" s="343"/>
      <c r="RKJ39" s="343"/>
      <c r="RKK39" s="343"/>
      <c r="RKL39" s="343"/>
      <c r="RKM39" s="343"/>
      <c r="RKN39" s="343"/>
      <c r="RKO39" s="343"/>
      <c r="RKP39" s="343"/>
      <c r="RKQ39" s="343"/>
      <c r="RKR39" s="343"/>
      <c r="RKS39" s="343"/>
      <c r="RKT39" s="343"/>
      <c r="RKU39" s="343"/>
      <c r="RKV39" s="343"/>
      <c r="RKW39" s="343"/>
      <c r="RKX39" s="343"/>
      <c r="RKY39" s="343"/>
      <c r="RKZ39" s="343"/>
      <c r="RLA39" s="343"/>
      <c r="RLB39" s="343"/>
      <c r="RLC39" s="343"/>
      <c r="RLD39" s="343"/>
      <c r="RLE39" s="343"/>
      <c r="RLF39" s="343"/>
      <c r="RLG39" s="343"/>
      <c r="RLH39" s="343"/>
      <c r="RLI39" s="343"/>
      <c r="RLJ39" s="343"/>
      <c r="RLK39" s="343"/>
      <c r="RLL39" s="343"/>
      <c r="RLM39" s="343"/>
      <c r="RLN39" s="343"/>
      <c r="RLO39" s="343"/>
      <c r="RLP39" s="343"/>
      <c r="RLQ39" s="343"/>
      <c r="RLR39" s="343"/>
      <c r="RLS39" s="343"/>
      <c r="RLT39" s="343"/>
      <c r="RLU39" s="343"/>
      <c r="RLV39" s="343"/>
      <c r="RLW39" s="343"/>
      <c r="RLX39" s="343"/>
      <c r="RLY39" s="343"/>
      <c r="RLZ39" s="343"/>
      <c r="RMA39" s="343"/>
      <c r="RMB39" s="343"/>
      <c r="RMC39" s="343"/>
      <c r="RMD39" s="343"/>
      <c r="RME39" s="343"/>
      <c r="RMF39" s="343"/>
      <c r="RMG39" s="343"/>
      <c r="RMH39" s="343"/>
      <c r="RMI39" s="343"/>
      <c r="RMJ39" s="343"/>
      <c r="RMK39" s="343"/>
      <c r="RML39" s="343"/>
      <c r="RMM39" s="343"/>
      <c r="RMN39" s="343"/>
      <c r="RMO39" s="343"/>
      <c r="RMP39" s="343"/>
      <c r="RMQ39" s="343"/>
      <c r="RMR39" s="343"/>
      <c r="RMS39" s="343"/>
      <c r="RMT39" s="343"/>
      <c r="RMU39" s="343"/>
      <c r="RMV39" s="343"/>
      <c r="RMW39" s="343"/>
      <c r="RMX39" s="343"/>
      <c r="RMY39" s="343"/>
      <c r="RMZ39" s="343"/>
      <c r="RNA39" s="343"/>
      <c r="RNB39" s="343"/>
      <c r="RNC39" s="343"/>
      <c r="RND39" s="343"/>
      <c r="RNE39" s="343"/>
      <c r="RNF39" s="343"/>
      <c r="RNG39" s="343"/>
      <c r="RNH39" s="343"/>
      <c r="RNI39" s="343"/>
      <c r="RNJ39" s="343"/>
      <c r="RNK39" s="343"/>
      <c r="RNL39" s="343"/>
      <c r="RNM39" s="343"/>
      <c r="RNN39" s="343"/>
      <c r="RNO39" s="343"/>
      <c r="RNP39" s="343"/>
      <c r="RNQ39" s="343"/>
      <c r="RNR39" s="343"/>
      <c r="RNS39" s="343"/>
      <c r="RNT39" s="343"/>
      <c r="RNU39" s="343"/>
      <c r="RNV39" s="343"/>
      <c r="RNW39" s="343"/>
      <c r="RNX39" s="343"/>
      <c r="RNY39" s="343"/>
      <c r="RNZ39" s="343"/>
      <c r="ROA39" s="343"/>
      <c r="ROB39" s="343"/>
      <c r="ROC39" s="343"/>
      <c r="ROD39" s="343"/>
      <c r="ROE39" s="343"/>
      <c r="ROF39" s="343"/>
      <c r="ROG39" s="343"/>
      <c r="ROH39" s="343"/>
      <c r="ROI39" s="343"/>
      <c r="ROJ39" s="343"/>
      <c r="ROK39" s="343"/>
      <c r="ROL39" s="343"/>
      <c r="ROM39" s="343"/>
      <c r="RON39" s="343"/>
      <c r="ROO39" s="343"/>
      <c r="ROP39" s="343"/>
      <c r="ROQ39" s="343"/>
      <c r="ROR39" s="343"/>
      <c r="ROS39" s="343"/>
      <c r="ROT39" s="343"/>
      <c r="ROU39" s="343"/>
      <c r="ROV39" s="343"/>
      <c r="ROW39" s="343"/>
      <c r="ROX39" s="343"/>
      <c r="ROY39" s="343"/>
      <c r="ROZ39" s="343"/>
      <c r="RPA39" s="343"/>
      <c r="RPB39" s="343"/>
      <c r="RPC39" s="343"/>
      <c r="RPD39" s="343"/>
      <c r="RPE39" s="343"/>
      <c r="RPF39" s="343"/>
      <c r="RPG39" s="343"/>
      <c r="RPH39" s="343"/>
      <c r="RPI39" s="343"/>
      <c r="RPJ39" s="343"/>
      <c r="RPK39" s="343"/>
      <c r="RPL39" s="343"/>
      <c r="RPM39" s="343"/>
      <c r="RPN39" s="343"/>
      <c r="RPO39" s="343"/>
      <c r="RPP39" s="343"/>
      <c r="RPQ39" s="343"/>
      <c r="RPR39" s="343"/>
      <c r="RPS39" s="343"/>
      <c r="RPT39" s="343"/>
      <c r="RPU39" s="343"/>
      <c r="RPV39" s="343"/>
      <c r="RPW39" s="343"/>
      <c r="RPX39" s="343"/>
      <c r="RPY39" s="343"/>
      <c r="RPZ39" s="343"/>
      <c r="RQA39" s="343"/>
      <c r="RQB39" s="343"/>
      <c r="RQC39" s="343"/>
      <c r="RQD39" s="343"/>
      <c r="RQE39" s="343"/>
      <c r="RQF39" s="343"/>
      <c r="RQG39" s="343"/>
      <c r="RQH39" s="343"/>
      <c r="RQI39" s="343"/>
      <c r="RQJ39" s="343"/>
      <c r="RQK39" s="343"/>
      <c r="RQL39" s="343"/>
      <c r="RQM39" s="343"/>
      <c r="RQN39" s="343"/>
      <c r="RQO39" s="343"/>
      <c r="RQP39" s="343"/>
      <c r="RQQ39" s="343"/>
      <c r="RQR39" s="343"/>
      <c r="RQS39" s="343"/>
      <c r="RQT39" s="343"/>
      <c r="RQU39" s="343"/>
      <c r="RQV39" s="343"/>
      <c r="RQW39" s="343"/>
      <c r="RQX39" s="343"/>
      <c r="RQY39" s="343"/>
      <c r="RQZ39" s="343"/>
      <c r="RRA39" s="343"/>
      <c r="RRB39" s="343"/>
      <c r="RRC39" s="343"/>
      <c r="RRD39" s="343"/>
      <c r="RRE39" s="343"/>
      <c r="RRF39" s="343"/>
      <c r="RRG39" s="343"/>
      <c r="RRH39" s="343"/>
      <c r="RRI39" s="343"/>
      <c r="RRJ39" s="343"/>
      <c r="RRK39" s="343"/>
      <c r="RRL39" s="343"/>
      <c r="RRM39" s="343"/>
      <c r="RRN39" s="343"/>
      <c r="RRO39" s="343"/>
      <c r="RRP39" s="343"/>
      <c r="RRQ39" s="343"/>
      <c r="RRR39" s="343"/>
      <c r="RRS39" s="343"/>
      <c r="RRT39" s="343"/>
      <c r="RRU39" s="343"/>
      <c r="RRV39" s="343"/>
      <c r="RRW39" s="343"/>
      <c r="RRX39" s="343"/>
      <c r="RRY39" s="343"/>
      <c r="RRZ39" s="343"/>
      <c r="RSA39" s="343"/>
      <c r="RSB39" s="343"/>
      <c r="RSC39" s="343"/>
      <c r="RSD39" s="343"/>
      <c r="RSE39" s="343"/>
      <c r="RSF39" s="343"/>
      <c r="RSG39" s="343"/>
      <c r="RSH39" s="343"/>
      <c r="RSI39" s="343"/>
      <c r="RSJ39" s="343"/>
      <c r="RSK39" s="343"/>
      <c r="RSL39" s="343"/>
      <c r="RSM39" s="343"/>
      <c r="RSN39" s="343"/>
      <c r="RSO39" s="343"/>
      <c r="RSP39" s="343"/>
      <c r="RSQ39" s="343"/>
      <c r="RSR39" s="343"/>
      <c r="RSS39" s="343"/>
      <c r="RST39" s="343"/>
      <c r="RSU39" s="343"/>
      <c r="RSV39" s="343"/>
      <c r="RSW39" s="343"/>
      <c r="RSX39" s="343"/>
      <c r="RSY39" s="343"/>
      <c r="RSZ39" s="343"/>
      <c r="RTA39" s="343"/>
      <c r="RTB39" s="343"/>
      <c r="RTC39" s="343"/>
      <c r="RTD39" s="343"/>
      <c r="RTE39" s="343"/>
      <c r="RTF39" s="343"/>
      <c r="RTG39" s="343"/>
      <c r="RTH39" s="343"/>
      <c r="RTI39" s="343"/>
      <c r="RTJ39" s="343"/>
      <c r="RTK39" s="343"/>
      <c r="RTL39" s="343"/>
      <c r="RTM39" s="343"/>
      <c r="RTN39" s="343"/>
      <c r="RTO39" s="343"/>
      <c r="RTP39" s="343"/>
      <c r="RTQ39" s="343"/>
      <c r="RTR39" s="343"/>
      <c r="RTS39" s="343"/>
      <c r="RTT39" s="343"/>
      <c r="RTU39" s="343"/>
      <c r="RTV39" s="343"/>
      <c r="RTW39" s="343"/>
      <c r="RTX39" s="343"/>
      <c r="RTY39" s="343"/>
      <c r="RTZ39" s="343"/>
      <c r="RUA39" s="343"/>
      <c r="RUB39" s="343"/>
      <c r="RUC39" s="343"/>
      <c r="RUD39" s="343"/>
      <c r="RUE39" s="343"/>
      <c r="RUF39" s="343"/>
      <c r="RUG39" s="343"/>
      <c r="RUH39" s="343"/>
      <c r="RUI39" s="343"/>
      <c r="RUJ39" s="343"/>
      <c r="RUK39" s="343"/>
      <c r="RUL39" s="343"/>
      <c r="RUM39" s="343"/>
      <c r="RUN39" s="343"/>
      <c r="RUO39" s="343"/>
      <c r="RUP39" s="343"/>
      <c r="RUQ39" s="343"/>
      <c r="RUR39" s="343"/>
      <c r="RUS39" s="343"/>
      <c r="RUT39" s="343"/>
      <c r="RUU39" s="343"/>
      <c r="RUV39" s="343"/>
      <c r="RUW39" s="343"/>
      <c r="RUX39" s="343"/>
      <c r="RUY39" s="343"/>
      <c r="RUZ39" s="343"/>
      <c r="RVA39" s="343"/>
      <c r="RVB39" s="343"/>
      <c r="RVC39" s="343"/>
      <c r="RVD39" s="343"/>
      <c r="RVE39" s="343"/>
      <c r="RVF39" s="343"/>
      <c r="RVG39" s="343"/>
      <c r="RVH39" s="343"/>
      <c r="RVI39" s="343"/>
      <c r="RVJ39" s="343"/>
      <c r="RVK39" s="343"/>
      <c r="RVL39" s="343"/>
      <c r="RVM39" s="343"/>
      <c r="RVN39" s="343"/>
      <c r="RVO39" s="343"/>
      <c r="RVP39" s="343"/>
      <c r="RVQ39" s="343"/>
      <c r="RVR39" s="343"/>
      <c r="RVS39" s="343"/>
      <c r="RVT39" s="343"/>
      <c r="RVU39" s="343"/>
      <c r="RVV39" s="343"/>
      <c r="RVW39" s="343"/>
      <c r="RVX39" s="343"/>
      <c r="RVY39" s="343"/>
      <c r="RVZ39" s="343"/>
      <c r="RWA39" s="343"/>
      <c r="RWB39" s="343"/>
      <c r="RWC39" s="343"/>
      <c r="RWD39" s="343"/>
      <c r="RWE39" s="343"/>
      <c r="RWF39" s="343"/>
      <c r="RWG39" s="343"/>
      <c r="RWH39" s="343"/>
      <c r="RWI39" s="343"/>
      <c r="RWJ39" s="343"/>
      <c r="RWK39" s="343"/>
      <c r="RWL39" s="343"/>
      <c r="RWM39" s="343"/>
      <c r="RWN39" s="343"/>
      <c r="RWO39" s="343"/>
      <c r="RWP39" s="343"/>
      <c r="RWQ39" s="343"/>
      <c r="RWR39" s="343"/>
      <c r="RWS39" s="343"/>
      <c r="RWT39" s="343"/>
      <c r="RWU39" s="343"/>
      <c r="RWV39" s="343"/>
      <c r="RWW39" s="343"/>
      <c r="RWX39" s="343"/>
      <c r="RWY39" s="343"/>
      <c r="RWZ39" s="343"/>
      <c r="RXA39" s="343"/>
      <c r="RXB39" s="343"/>
      <c r="RXC39" s="343"/>
      <c r="RXD39" s="343"/>
      <c r="RXE39" s="343"/>
      <c r="RXF39" s="343"/>
      <c r="RXG39" s="343"/>
      <c r="RXH39" s="343"/>
      <c r="RXI39" s="343"/>
      <c r="RXJ39" s="343"/>
      <c r="RXK39" s="343"/>
      <c r="RXL39" s="343"/>
      <c r="RXM39" s="343"/>
      <c r="RXN39" s="343"/>
      <c r="RXO39" s="343"/>
      <c r="RXP39" s="343"/>
      <c r="RXQ39" s="343"/>
      <c r="RXR39" s="343"/>
      <c r="RXS39" s="343"/>
      <c r="RXT39" s="343"/>
      <c r="RXU39" s="343"/>
      <c r="RXV39" s="343"/>
      <c r="RXW39" s="343"/>
      <c r="RXX39" s="343"/>
      <c r="RXY39" s="343"/>
      <c r="RXZ39" s="343"/>
      <c r="RYA39" s="343"/>
      <c r="RYB39" s="343"/>
      <c r="RYC39" s="343"/>
      <c r="RYD39" s="343"/>
      <c r="RYE39" s="343"/>
      <c r="RYF39" s="343"/>
      <c r="RYG39" s="343"/>
      <c r="RYH39" s="343"/>
      <c r="RYI39" s="343"/>
      <c r="RYJ39" s="343"/>
      <c r="RYK39" s="343"/>
      <c r="RYL39" s="343"/>
      <c r="RYM39" s="343"/>
      <c r="RYN39" s="343"/>
      <c r="RYO39" s="343"/>
      <c r="RYP39" s="343"/>
      <c r="RYQ39" s="343"/>
      <c r="RYR39" s="343"/>
      <c r="RYS39" s="343"/>
      <c r="RYT39" s="343"/>
      <c r="RYU39" s="343"/>
      <c r="RYV39" s="343"/>
      <c r="RYW39" s="343"/>
      <c r="RYX39" s="343"/>
      <c r="RYY39" s="343"/>
      <c r="RYZ39" s="343"/>
      <c r="RZA39" s="343"/>
      <c r="RZB39" s="343"/>
      <c r="RZC39" s="343"/>
      <c r="RZD39" s="343"/>
      <c r="RZE39" s="343"/>
      <c r="RZF39" s="343"/>
      <c r="RZG39" s="343"/>
      <c r="RZH39" s="343"/>
      <c r="RZI39" s="343"/>
      <c r="RZJ39" s="343"/>
      <c r="RZK39" s="343"/>
      <c r="RZL39" s="343"/>
      <c r="RZM39" s="343"/>
      <c r="RZN39" s="343"/>
      <c r="RZO39" s="343"/>
      <c r="RZP39" s="343"/>
      <c r="RZQ39" s="343"/>
      <c r="RZR39" s="343"/>
      <c r="RZS39" s="343"/>
      <c r="RZT39" s="343"/>
      <c r="RZU39" s="343"/>
      <c r="RZV39" s="343"/>
      <c r="RZW39" s="343"/>
      <c r="RZX39" s="343"/>
      <c r="RZY39" s="343"/>
      <c r="RZZ39" s="343"/>
      <c r="SAA39" s="343"/>
      <c r="SAB39" s="343"/>
      <c r="SAC39" s="343"/>
      <c r="SAD39" s="343"/>
      <c r="SAE39" s="343"/>
      <c r="SAF39" s="343"/>
      <c r="SAG39" s="343"/>
      <c r="SAH39" s="343"/>
      <c r="SAI39" s="343"/>
      <c r="SAJ39" s="343"/>
      <c r="SAK39" s="343"/>
      <c r="SAL39" s="343"/>
      <c r="SAM39" s="343"/>
      <c r="SAN39" s="343"/>
      <c r="SAO39" s="343"/>
      <c r="SAP39" s="343"/>
      <c r="SAQ39" s="343"/>
      <c r="SAR39" s="343"/>
      <c r="SAS39" s="343"/>
      <c r="SAT39" s="343"/>
      <c r="SAU39" s="343"/>
      <c r="SAV39" s="343"/>
      <c r="SAW39" s="343"/>
      <c r="SAX39" s="343"/>
      <c r="SAY39" s="343"/>
      <c r="SAZ39" s="343"/>
      <c r="SBA39" s="343"/>
      <c r="SBB39" s="343"/>
      <c r="SBC39" s="343"/>
      <c r="SBD39" s="343"/>
      <c r="SBE39" s="343"/>
      <c r="SBF39" s="343"/>
      <c r="SBG39" s="343"/>
      <c r="SBH39" s="343"/>
      <c r="SBI39" s="343"/>
      <c r="SBJ39" s="343"/>
      <c r="SBK39" s="343"/>
      <c r="SBL39" s="343"/>
      <c r="SBM39" s="343"/>
      <c r="SBN39" s="343"/>
      <c r="SBO39" s="343"/>
      <c r="SBP39" s="343"/>
      <c r="SBQ39" s="343"/>
      <c r="SBR39" s="343"/>
      <c r="SBS39" s="343"/>
      <c r="SBT39" s="343"/>
      <c r="SBU39" s="343"/>
      <c r="SBV39" s="343"/>
      <c r="SBW39" s="343"/>
      <c r="SBX39" s="343"/>
      <c r="SBY39" s="343"/>
      <c r="SBZ39" s="343"/>
      <c r="SCA39" s="343"/>
      <c r="SCB39" s="343"/>
      <c r="SCC39" s="343"/>
      <c r="SCD39" s="343"/>
      <c r="SCE39" s="343"/>
      <c r="SCF39" s="343"/>
      <c r="SCG39" s="343"/>
      <c r="SCH39" s="343"/>
      <c r="SCI39" s="343"/>
      <c r="SCJ39" s="343"/>
      <c r="SCK39" s="343"/>
      <c r="SCL39" s="343"/>
      <c r="SCM39" s="343"/>
      <c r="SCN39" s="343"/>
      <c r="SCO39" s="343"/>
      <c r="SCP39" s="343"/>
      <c r="SCQ39" s="343"/>
      <c r="SCR39" s="343"/>
      <c r="SCS39" s="343"/>
      <c r="SCT39" s="343"/>
      <c r="SCU39" s="343"/>
      <c r="SCV39" s="343"/>
      <c r="SCW39" s="343"/>
      <c r="SCX39" s="343"/>
      <c r="SCY39" s="343"/>
      <c r="SCZ39" s="343"/>
      <c r="SDA39" s="343"/>
      <c r="SDB39" s="343"/>
      <c r="SDC39" s="343"/>
      <c r="SDD39" s="343"/>
      <c r="SDE39" s="343"/>
      <c r="SDF39" s="343"/>
      <c r="SDG39" s="343"/>
      <c r="SDH39" s="343"/>
      <c r="SDI39" s="343"/>
      <c r="SDJ39" s="343"/>
      <c r="SDK39" s="343"/>
      <c r="SDL39" s="343"/>
      <c r="SDM39" s="343"/>
      <c r="SDN39" s="343"/>
      <c r="SDO39" s="343"/>
      <c r="SDP39" s="343"/>
      <c r="SDQ39" s="343"/>
      <c r="SDR39" s="343"/>
      <c r="SDS39" s="343"/>
      <c r="SDT39" s="343"/>
      <c r="SDU39" s="343"/>
      <c r="SDV39" s="343"/>
      <c r="SDW39" s="343"/>
      <c r="SDX39" s="343"/>
      <c r="SDY39" s="343"/>
      <c r="SDZ39" s="343"/>
      <c r="SEA39" s="343"/>
      <c r="SEB39" s="343"/>
      <c r="SEC39" s="343"/>
      <c r="SED39" s="343"/>
      <c r="SEE39" s="343"/>
      <c r="SEF39" s="343"/>
      <c r="SEG39" s="343"/>
      <c r="SEH39" s="343"/>
      <c r="SEI39" s="343"/>
      <c r="SEJ39" s="343"/>
      <c r="SEK39" s="343"/>
      <c r="SEL39" s="343"/>
      <c r="SEM39" s="343"/>
      <c r="SEN39" s="343"/>
      <c r="SEO39" s="343"/>
      <c r="SEP39" s="343"/>
      <c r="SEQ39" s="343"/>
      <c r="SER39" s="343"/>
      <c r="SES39" s="343"/>
      <c r="SET39" s="343"/>
      <c r="SEU39" s="343"/>
      <c r="SEV39" s="343"/>
      <c r="SEW39" s="343"/>
      <c r="SEX39" s="343"/>
      <c r="SEY39" s="343"/>
      <c r="SEZ39" s="343"/>
      <c r="SFA39" s="343"/>
      <c r="SFB39" s="343"/>
      <c r="SFC39" s="343"/>
      <c r="SFD39" s="343"/>
      <c r="SFE39" s="343"/>
      <c r="SFF39" s="343"/>
      <c r="SFG39" s="343"/>
      <c r="SFH39" s="343"/>
      <c r="SFI39" s="343"/>
      <c r="SFJ39" s="343"/>
      <c r="SFK39" s="343"/>
      <c r="SFL39" s="343"/>
      <c r="SFM39" s="343"/>
      <c r="SFN39" s="343"/>
      <c r="SFO39" s="343"/>
      <c r="SFP39" s="343"/>
      <c r="SFQ39" s="343"/>
      <c r="SFR39" s="343"/>
      <c r="SFS39" s="343"/>
      <c r="SFT39" s="343"/>
      <c r="SFU39" s="343"/>
      <c r="SFV39" s="343"/>
      <c r="SFW39" s="343"/>
      <c r="SFX39" s="343"/>
      <c r="SFY39" s="343"/>
      <c r="SFZ39" s="343"/>
      <c r="SGA39" s="343"/>
      <c r="SGB39" s="343"/>
      <c r="SGC39" s="343"/>
      <c r="SGD39" s="343"/>
      <c r="SGE39" s="343"/>
      <c r="SGF39" s="343"/>
      <c r="SGG39" s="343"/>
      <c r="SGH39" s="343"/>
      <c r="SGI39" s="343"/>
      <c r="SGJ39" s="343"/>
      <c r="SGK39" s="343"/>
      <c r="SGL39" s="343"/>
      <c r="SGM39" s="343"/>
      <c r="SGN39" s="343"/>
      <c r="SGO39" s="343"/>
      <c r="SGP39" s="343"/>
      <c r="SGQ39" s="343"/>
      <c r="SGR39" s="343"/>
      <c r="SGS39" s="343"/>
      <c r="SGT39" s="343"/>
      <c r="SGU39" s="343"/>
      <c r="SGV39" s="343"/>
      <c r="SGW39" s="343"/>
      <c r="SGX39" s="343"/>
      <c r="SGY39" s="343"/>
      <c r="SGZ39" s="343"/>
      <c r="SHA39" s="343"/>
      <c r="SHB39" s="343"/>
      <c r="SHC39" s="343"/>
      <c r="SHD39" s="343"/>
      <c r="SHE39" s="343"/>
      <c r="SHF39" s="343"/>
      <c r="SHG39" s="343"/>
      <c r="SHH39" s="343"/>
      <c r="SHI39" s="343"/>
      <c r="SHJ39" s="343"/>
      <c r="SHK39" s="343"/>
      <c r="SHL39" s="343"/>
      <c r="SHM39" s="343"/>
      <c r="SHN39" s="343"/>
      <c r="SHO39" s="343"/>
      <c r="SHP39" s="343"/>
      <c r="SHQ39" s="343"/>
      <c r="SHR39" s="343"/>
      <c r="SHS39" s="343"/>
      <c r="SHT39" s="343"/>
      <c r="SHU39" s="343"/>
      <c r="SHV39" s="343"/>
      <c r="SHW39" s="343"/>
      <c r="SHX39" s="343"/>
      <c r="SHY39" s="343"/>
      <c r="SHZ39" s="343"/>
      <c r="SIA39" s="343"/>
      <c r="SIB39" s="343"/>
      <c r="SIC39" s="343"/>
      <c r="SID39" s="343"/>
      <c r="SIE39" s="343"/>
      <c r="SIF39" s="343"/>
      <c r="SIG39" s="343"/>
      <c r="SIH39" s="343"/>
      <c r="SII39" s="343"/>
      <c r="SIJ39" s="343"/>
      <c r="SIK39" s="343"/>
      <c r="SIL39" s="343"/>
      <c r="SIM39" s="343"/>
      <c r="SIN39" s="343"/>
      <c r="SIO39" s="343"/>
      <c r="SIP39" s="343"/>
      <c r="SIQ39" s="343"/>
      <c r="SIR39" s="343"/>
      <c r="SIS39" s="343"/>
      <c r="SIT39" s="343"/>
      <c r="SIU39" s="343"/>
      <c r="SIV39" s="343"/>
      <c r="SIW39" s="343"/>
      <c r="SIX39" s="343"/>
      <c r="SIY39" s="343"/>
      <c r="SIZ39" s="343"/>
      <c r="SJA39" s="343"/>
      <c r="SJB39" s="343"/>
      <c r="SJC39" s="343"/>
      <c r="SJD39" s="343"/>
      <c r="SJE39" s="343"/>
      <c r="SJF39" s="343"/>
      <c r="SJG39" s="343"/>
      <c r="SJH39" s="343"/>
      <c r="SJI39" s="343"/>
      <c r="SJJ39" s="343"/>
      <c r="SJK39" s="343"/>
      <c r="SJL39" s="343"/>
      <c r="SJM39" s="343"/>
      <c r="SJN39" s="343"/>
      <c r="SJO39" s="343"/>
      <c r="SJP39" s="343"/>
      <c r="SJQ39" s="343"/>
      <c r="SJR39" s="343"/>
      <c r="SJS39" s="343"/>
      <c r="SJT39" s="343"/>
      <c r="SJU39" s="343"/>
      <c r="SJV39" s="343"/>
      <c r="SJW39" s="343"/>
      <c r="SJX39" s="343"/>
      <c r="SJY39" s="343"/>
      <c r="SJZ39" s="343"/>
      <c r="SKA39" s="343"/>
      <c r="SKB39" s="343"/>
      <c r="SKC39" s="343"/>
      <c r="SKD39" s="343"/>
      <c r="SKE39" s="343"/>
      <c r="SKF39" s="343"/>
      <c r="SKG39" s="343"/>
      <c r="SKH39" s="343"/>
      <c r="SKI39" s="343"/>
      <c r="SKJ39" s="343"/>
      <c r="SKK39" s="343"/>
      <c r="SKL39" s="343"/>
      <c r="SKM39" s="343"/>
      <c r="SKN39" s="343"/>
      <c r="SKO39" s="343"/>
      <c r="SKP39" s="343"/>
      <c r="SKQ39" s="343"/>
      <c r="SKR39" s="343"/>
      <c r="SKS39" s="343"/>
      <c r="SKT39" s="343"/>
      <c r="SKU39" s="343"/>
      <c r="SKV39" s="343"/>
      <c r="SKW39" s="343"/>
      <c r="SKX39" s="343"/>
      <c r="SKY39" s="343"/>
      <c r="SKZ39" s="343"/>
      <c r="SLA39" s="343"/>
      <c r="SLB39" s="343"/>
      <c r="SLC39" s="343"/>
      <c r="SLD39" s="343"/>
      <c r="SLE39" s="343"/>
      <c r="SLF39" s="343"/>
      <c r="SLG39" s="343"/>
      <c r="SLH39" s="343"/>
      <c r="SLI39" s="343"/>
      <c r="SLJ39" s="343"/>
      <c r="SLK39" s="343"/>
      <c r="SLL39" s="343"/>
      <c r="SLM39" s="343"/>
      <c r="SLN39" s="343"/>
      <c r="SLO39" s="343"/>
      <c r="SLP39" s="343"/>
      <c r="SLQ39" s="343"/>
      <c r="SLR39" s="343"/>
      <c r="SLS39" s="343"/>
      <c r="SLT39" s="343"/>
      <c r="SLU39" s="343"/>
      <c r="SLV39" s="343"/>
      <c r="SLW39" s="343"/>
      <c r="SLX39" s="343"/>
      <c r="SLY39" s="343"/>
      <c r="SLZ39" s="343"/>
      <c r="SMA39" s="343"/>
      <c r="SMB39" s="343"/>
      <c r="SMC39" s="343"/>
      <c r="SMD39" s="343"/>
      <c r="SME39" s="343"/>
      <c r="SMF39" s="343"/>
      <c r="SMG39" s="343"/>
      <c r="SMH39" s="343"/>
      <c r="SMI39" s="343"/>
      <c r="SMJ39" s="343"/>
      <c r="SMK39" s="343"/>
      <c r="SML39" s="343"/>
      <c r="SMM39" s="343"/>
      <c r="SMN39" s="343"/>
      <c r="SMO39" s="343"/>
      <c r="SMP39" s="343"/>
      <c r="SMQ39" s="343"/>
      <c r="SMR39" s="343"/>
      <c r="SMS39" s="343"/>
      <c r="SMT39" s="343"/>
      <c r="SMU39" s="343"/>
      <c r="SMV39" s="343"/>
      <c r="SMW39" s="343"/>
      <c r="SMX39" s="343"/>
      <c r="SMY39" s="343"/>
      <c r="SMZ39" s="343"/>
      <c r="SNA39" s="343"/>
      <c r="SNB39" s="343"/>
      <c r="SNC39" s="343"/>
      <c r="SND39" s="343"/>
      <c r="SNE39" s="343"/>
      <c r="SNF39" s="343"/>
      <c r="SNG39" s="343"/>
      <c r="SNH39" s="343"/>
      <c r="SNI39" s="343"/>
      <c r="SNJ39" s="343"/>
      <c r="SNK39" s="343"/>
      <c r="SNL39" s="343"/>
      <c r="SNM39" s="343"/>
      <c r="SNN39" s="343"/>
      <c r="SNO39" s="343"/>
      <c r="SNP39" s="343"/>
      <c r="SNQ39" s="343"/>
      <c r="SNR39" s="343"/>
      <c r="SNS39" s="343"/>
      <c r="SNT39" s="343"/>
      <c r="SNU39" s="343"/>
      <c r="SNV39" s="343"/>
      <c r="SNW39" s="343"/>
      <c r="SNX39" s="343"/>
      <c r="SNY39" s="343"/>
      <c r="SNZ39" s="343"/>
      <c r="SOA39" s="343"/>
      <c r="SOB39" s="343"/>
      <c r="SOC39" s="343"/>
      <c r="SOD39" s="343"/>
      <c r="SOE39" s="343"/>
      <c r="SOF39" s="343"/>
      <c r="SOG39" s="343"/>
      <c r="SOH39" s="343"/>
      <c r="SOI39" s="343"/>
      <c r="SOJ39" s="343"/>
      <c r="SOK39" s="343"/>
      <c r="SOL39" s="343"/>
      <c r="SOM39" s="343"/>
      <c r="SON39" s="343"/>
      <c r="SOO39" s="343"/>
      <c r="SOP39" s="343"/>
      <c r="SOQ39" s="343"/>
      <c r="SOR39" s="343"/>
      <c r="SOS39" s="343"/>
      <c r="SOT39" s="343"/>
      <c r="SOU39" s="343"/>
      <c r="SOV39" s="343"/>
      <c r="SOW39" s="343"/>
      <c r="SOX39" s="343"/>
      <c r="SOY39" s="343"/>
      <c r="SOZ39" s="343"/>
      <c r="SPA39" s="343"/>
      <c r="SPB39" s="343"/>
      <c r="SPC39" s="343"/>
      <c r="SPD39" s="343"/>
      <c r="SPE39" s="343"/>
      <c r="SPF39" s="343"/>
      <c r="SPG39" s="343"/>
      <c r="SPH39" s="343"/>
      <c r="SPI39" s="343"/>
      <c r="SPJ39" s="343"/>
      <c r="SPK39" s="343"/>
      <c r="SPL39" s="343"/>
      <c r="SPM39" s="343"/>
      <c r="SPN39" s="343"/>
      <c r="SPO39" s="343"/>
      <c r="SPP39" s="343"/>
      <c r="SPQ39" s="343"/>
      <c r="SPR39" s="343"/>
      <c r="SPS39" s="343"/>
      <c r="SPT39" s="343"/>
      <c r="SPU39" s="343"/>
      <c r="SPV39" s="343"/>
      <c r="SPW39" s="343"/>
      <c r="SPX39" s="343"/>
      <c r="SPY39" s="343"/>
      <c r="SPZ39" s="343"/>
      <c r="SQA39" s="343"/>
      <c r="SQB39" s="343"/>
      <c r="SQC39" s="343"/>
      <c r="SQD39" s="343"/>
      <c r="SQE39" s="343"/>
      <c r="SQF39" s="343"/>
      <c r="SQG39" s="343"/>
      <c r="SQH39" s="343"/>
      <c r="SQI39" s="343"/>
      <c r="SQJ39" s="343"/>
      <c r="SQK39" s="343"/>
      <c r="SQL39" s="343"/>
      <c r="SQM39" s="343"/>
      <c r="SQN39" s="343"/>
      <c r="SQO39" s="343"/>
      <c r="SQP39" s="343"/>
      <c r="SQQ39" s="343"/>
      <c r="SQR39" s="343"/>
      <c r="SQS39" s="343"/>
      <c r="SQT39" s="343"/>
      <c r="SQU39" s="343"/>
      <c r="SQV39" s="343"/>
      <c r="SQW39" s="343"/>
      <c r="SQX39" s="343"/>
      <c r="SQY39" s="343"/>
      <c r="SQZ39" s="343"/>
      <c r="SRA39" s="343"/>
      <c r="SRB39" s="343"/>
      <c r="SRC39" s="343"/>
      <c r="SRD39" s="343"/>
      <c r="SRE39" s="343"/>
      <c r="SRF39" s="343"/>
      <c r="SRG39" s="343"/>
      <c r="SRH39" s="343"/>
      <c r="SRI39" s="343"/>
      <c r="SRJ39" s="343"/>
      <c r="SRK39" s="343"/>
      <c r="SRL39" s="343"/>
      <c r="SRM39" s="343"/>
      <c r="SRN39" s="343"/>
      <c r="SRO39" s="343"/>
      <c r="SRP39" s="343"/>
      <c r="SRQ39" s="343"/>
      <c r="SRR39" s="343"/>
      <c r="SRS39" s="343"/>
      <c r="SRT39" s="343"/>
      <c r="SRU39" s="343"/>
      <c r="SRV39" s="343"/>
      <c r="SRW39" s="343"/>
      <c r="SRX39" s="343"/>
      <c r="SRY39" s="343"/>
      <c r="SRZ39" s="343"/>
      <c r="SSA39" s="343"/>
      <c r="SSB39" s="343"/>
      <c r="SSC39" s="343"/>
      <c r="SSD39" s="343"/>
      <c r="SSE39" s="343"/>
      <c r="SSF39" s="343"/>
      <c r="SSG39" s="343"/>
      <c r="SSH39" s="343"/>
      <c r="SSI39" s="343"/>
      <c r="SSJ39" s="343"/>
      <c r="SSK39" s="343"/>
      <c r="SSL39" s="343"/>
      <c r="SSM39" s="343"/>
      <c r="SSN39" s="343"/>
      <c r="SSO39" s="343"/>
      <c r="SSP39" s="343"/>
      <c r="SSQ39" s="343"/>
      <c r="SSR39" s="343"/>
      <c r="SSS39" s="343"/>
      <c r="SST39" s="343"/>
      <c r="SSU39" s="343"/>
      <c r="SSV39" s="343"/>
      <c r="SSW39" s="343"/>
      <c r="SSX39" s="343"/>
      <c r="SSY39" s="343"/>
      <c r="SSZ39" s="343"/>
      <c r="STA39" s="343"/>
      <c r="STB39" s="343"/>
      <c r="STC39" s="343"/>
      <c r="STD39" s="343"/>
      <c r="STE39" s="343"/>
      <c r="STF39" s="343"/>
      <c r="STG39" s="343"/>
      <c r="STH39" s="343"/>
      <c r="STI39" s="343"/>
      <c r="STJ39" s="343"/>
      <c r="STK39" s="343"/>
      <c r="STL39" s="343"/>
      <c r="STM39" s="343"/>
      <c r="STN39" s="343"/>
      <c r="STO39" s="343"/>
      <c r="STP39" s="343"/>
      <c r="STQ39" s="343"/>
      <c r="STR39" s="343"/>
      <c r="STS39" s="343"/>
      <c r="STT39" s="343"/>
      <c r="STU39" s="343"/>
      <c r="STV39" s="343"/>
      <c r="STW39" s="343"/>
      <c r="STX39" s="343"/>
      <c r="STY39" s="343"/>
      <c r="STZ39" s="343"/>
      <c r="SUA39" s="343"/>
      <c r="SUB39" s="343"/>
      <c r="SUC39" s="343"/>
      <c r="SUD39" s="343"/>
      <c r="SUE39" s="343"/>
      <c r="SUF39" s="343"/>
      <c r="SUG39" s="343"/>
      <c r="SUH39" s="343"/>
      <c r="SUI39" s="343"/>
      <c r="SUJ39" s="343"/>
      <c r="SUK39" s="343"/>
      <c r="SUL39" s="343"/>
      <c r="SUM39" s="343"/>
      <c r="SUN39" s="343"/>
      <c r="SUO39" s="343"/>
      <c r="SUP39" s="343"/>
      <c r="SUQ39" s="343"/>
      <c r="SUR39" s="343"/>
      <c r="SUS39" s="343"/>
      <c r="SUT39" s="343"/>
      <c r="SUU39" s="343"/>
      <c r="SUV39" s="343"/>
      <c r="SUW39" s="343"/>
      <c r="SUX39" s="343"/>
      <c r="SUY39" s="343"/>
      <c r="SUZ39" s="343"/>
      <c r="SVA39" s="343"/>
      <c r="SVB39" s="343"/>
      <c r="SVC39" s="343"/>
      <c r="SVD39" s="343"/>
      <c r="SVE39" s="343"/>
      <c r="SVF39" s="343"/>
      <c r="SVG39" s="343"/>
      <c r="SVH39" s="343"/>
      <c r="SVI39" s="343"/>
      <c r="SVJ39" s="343"/>
      <c r="SVK39" s="343"/>
      <c r="SVL39" s="343"/>
      <c r="SVM39" s="343"/>
      <c r="SVN39" s="343"/>
      <c r="SVO39" s="343"/>
      <c r="SVP39" s="343"/>
      <c r="SVQ39" s="343"/>
      <c r="SVR39" s="343"/>
      <c r="SVS39" s="343"/>
      <c r="SVT39" s="343"/>
      <c r="SVU39" s="343"/>
      <c r="SVV39" s="343"/>
      <c r="SVW39" s="343"/>
      <c r="SVX39" s="343"/>
      <c r="SVY39" s="343"/>
      <c r="SVZ39" s="343"/>
      <c r="SWA39" s="343"/>
      <c r="SWB39" s="343"/>
      <c r="SWC39" s="343"/>
      <c r="SWD39" s="343"/>
      <c r="SWE39" s="343"/>
      <c r="SWF39" s="343"/>
      <c r="SWG39" s="343"/>
      <c r="SWH39" s="343"/>
      <c r="SWI39" s="343"/>
      <c r="SWJ39" s="343"/>
      <c r="SWK39" s="343"/>
      <c r="SWL39" s="343"/>
      <c r="SWM39" s="343"/>
      <c r="SWN39" s="343"/>
      <c r="SWO39" s="343"/>
      <c r="SWP39" s="343"/>
      <c r="SWQ39" s="343"/>
      <c r="SWR39" s="343"/>
      <c r="SWS39" s="343"/>
      <c r="SWT39" s="343"/>
      <c r="SWU39" s="343"/>
      <c r="SWV39" s="343"/>
      <c r="SWW39" s="343"/>
      <c r="SWX39" s="343"/>
      <c r="SWY39" s="343"/>
      <c r="SWZ39" s="343"/>
      <c r="SXA39" s="343"/>
      <c r="SXB39" s="343"/>
      <c r="SXC39" s="343"/>
      <c r="SXD39" s="343"/>
      <c r="SXE39" s="343"/>
      <c r="SXF39" s="343"/>
      <c r="SXG39" s="343"/>
      <c r="SXH39" s="343"/>
      <c r="SXI39" s="343"/>
      <c r="SXJ39" s="343"/>
      <c r="SXK39" s="343"/>
      <c r="SXL39" s="343"/>
      <c r="SXM39" s="343"/>
      <c r="SXN39" s="343"/>
      <c r="SXO39" s="343"/>
      <c r="SXP39" s="343"/>
      <c r="SXQ39" s="343"/>
      <c r="SXR39" s="343"/>
      <c r="SXS39" s="343"/>
      <c r="SXT39" s="343"/>
      <c r="SXU39" s="343"/>
      <c r="SXV39" s="343"/>
      <c r="SXW39" s="343"/>
      <c r="SXX39" s="343"/>
      <c r="SXY39" s="343"/>
      <c r="SXZ39" s="343"/>
      <c r="SYA39" s="343"/>
      <c r="SYB39" s="343"/>
      <c r="SYC39" s="343"/>
      <c r="SYD39" s="343"/>
      <c r="SYE39" s="343"/>
      <c r="SYF39" s="343"/>
      <c r="SYG39" s="343"/>
      <c r="SYH39" s="343"/>
      <c r="SYI39" s="343"/>
      <c r="SYJ39" s="343"/>
      <c r="SYK39" s="343"/>
      <c r="SYL39" s="343"/>
      <c r="SYM39" s="343"/>
      <c r="SYN39" s="343"/>
      <c r="SYO39" s="343"/>
      <c r="SYP39" s="343"/>
      <c r="SYQ39" s="343"/>
      <c r="SYR39" s="343"/>
      <c r="SYS39" s="343"/>
      <c r="SYT39" s="343"/>
      <c r="SYU39" s="343"/>
      <c r="SYV39" s="343"/>
      <c r="SYW39" s="343"/>
      <c r="SYX39" s="343"/>
      <c r="SYY39" s="343"/>
      <c r="SYZ39" s="343"/>
      <c r="SZA39" s="343"/>
      <c r="SZB39" s="343"/>
      <c r="SZC39" s="343"/>
      <c r="SZD39" s="343"/>
      <c r="SZE39" s="343"/>
      <c r="SZF39" s="343"/>
      <c r="SZG39" s="343"/>
      <c r="SZH39" s="343"/>
      <c r="SZI39" s="343"/>
      <c r="SZJ39" s="343"/>
      <c r="SZK39" s="343"/>
      <c r="SZL39" s="343"/>
      <c r="SZM39" s="343"/>
      <c r="SZN39" s="343"/>
      <c r="SZO39" s="343"/>
      <c r="SZP39" s="343"/>
      <c r="SZQ39" s="343"/>
      <c r="SZR39" s="343"/>
      <c r="SZS39" s="343"/>
      <c r="SZT39" s="343"/>
      <c r="SZU39" s="343"/>
      <c r="SZV39" s="343"/>
      <c r="SZW39" s="343"/>
      <c r="SZX39" s="343"/>
      <c r="SZY39" s="343"/>
      <c r="SZZ39" s="343"/>
      <c r="TAA39" s="343"/>
      <c r="TAB39" s="343"/>
      <c r="TAC39" s="343"/>
      <c r="TAD39" s="343"/>
      <c r="TAE39" s="343"/>
      <c r="TAF39" s="343"/>
      <c r="TAG39" s="343"/>
      <c r="TAH39" s="343"/>
      <c r="TAI39" s="343"/>
      <c r="TAJ39" s="343"/>
      <c r="TAK39" s="343"/>
      <c r="TAL39" s="343"/>
      <c r="TAM39" s="343"/>
      <c r="TAN39" s="343"/>
      <c r="TAO39" s="343"/>
      <c r="TAP39" s="343"/>
      <c r="TAQ39" s="343"/>
      <c r="TAR39" s="343"/>
      <c r="TAS39" s="343"/>
      <c r="TAT39" s="343"/>
      <c r="TAU39" s="343"/>
      <c r="TAV39" s="343"/>
      <c r="TAW39" s="343"/>
      <c r="TAX39" s="343"/>
      <c r="TAY39" s="343"/>
      <c r="TAZ39" s="343"/>
      <c r="TBA39" s="343"/>
      <c r="TBB39" s="343"/>
      <c r="TBC39" s="343"/>
      <c r="TBD39" s="343"/>
      <c r="TBE39" s="343"/>
      <c r="TBF39" s="343"/>
      <c r="TBG39" s="343"/>
      <c r="TBH39" s="343"/>
      <c r="TBI39" s="343"/>
      <c r="TBJ39" s="343"/>
      <c r="TBK39" s="343"/>
      <c r="TBL39" s="343"/>
      <c r="TBM39" s="343"/>
      <c r="TBN39" s="343"/>
      <c r="TBO39" s="343"/>
      <c r="TBP39" s="343"/>
      <c r="TBQ39" s="343"/>
      <c r="TBR39" s="343"/>
      <c r="TBS39" s="343"/>
      <c r="TBT39" s="343"/>
      <c r="TBU39" s="343"/>
      <c r="TBV39" s="343"/>
      <c r="TBW39" s="343"/>
      <c r="TBX39" s="343"/>
      <c r="TBY39" s="343"/>
      <c r="TBZ39" s="343"/>
      <c r="TCA39" s="343"/>
      <c r="TCB39" s="343"/>
      <c r="TCC39" s="343"/>
      <c r="TCD39" s="343"/>
      <c r="TCE39" s="343"/>
      <c r="TCF39" s="343"/>
      <c r="TCG39" s="343"/>
      <c r="TCH39" s="343"/>
      <c r="TCI39" s="343"/>
      <c r="TCJ39" s="343"/>
      <c r="TCK39" s="343"/>
      <c r="TCL39" s="343"/>
      <c r="TCM39" s="343"/>
      <c r="TCN39" s="343"/>
      <c r="TCO39" s="343"/>
      <c r="TCP39" s="343"/>
      <c r="TCQ39" s="343"/>
      <c r="TCR39" s="343"/>
      <c r="TCS39" s="343"/>
      <c r="TCT39" s="343"/>
      <c r="TCU39" s="343"/>
      <c r="TCV39" s="343"/>
      <c r="TCW39" s="343"/>
      <c r="TCX39" s="343"/>
      <c r="TCY39" s="343"/>
      <c r="TCZ39" s="343"/>
      <c r="TDA39" s="343"/>
      <c r="TDB39" s="343"/>
      <c r="TDC39" s="343"/>
      <c r="TDD39" s="343"/>
      <c r="TDE39" s="343"/>
      <c r="TDF39" s="343"/>
      <c r="TDG39" s="343"/>
      <c r="TDH39" s="343"/>
      <c r="TDI39" s="343"/>
      <c r="TDJ39" s="343"/>
      <c r="TDK39" s="343"/>
      <c r="TDL39" s="343"/>
      <c r="TDM39" s="343"/>
      <c r="TDN39" s="343"/>
      <c r="TDO39" s="343"/>
      <c r="TDP39" s="343"/>
      <c r="TDQ39" s="343"/>
      <c r="TDR39" s="343"/>
      <c r="TDS39" s="343"/>
      <c r="TDT39" s="343"/>
      <c r="TDU39" s="343"/>
      <c r="TDV39" s="343"/>
      <c r="TDW39" s="343"/>
      <c r="TDX39" s="343"/>
      <c r="TDY39" s="343"/>
      <c r="TDZ39" s="343"/>
      <c r="TEA39" s="343"/>
      <c r="TEB39" s="343"/>
      <c r="TEC39" s="343"/>
      <c r="TED39" s="343"/>
      <c r="TEE39" s="343"/>
      <c r="TEF39" s="343"/>
      <c r="TEG39" s="343"/>
      <c r="TEH39" s="343"/>
      <c r="TEI39" s="343"/>
      <c r="TEJ39" s="343"/>
      <c r="TEK39" s="343"/>
      <c r="TEL39" s="343"/>
      <c r="TEM39" s="343"/>
      <c r="TEN39" s="343"/>
      <c r="TEO39" s="343"/>
      <c r="TEP39" s="343"/>
      <c r="TEQ39" s="343"/>
      <c r="TER39" s="343"/>
      <c r="TES39" s="343"/>
      <c r="TET39" s="343"/>
      <c r="TEU39" s="343"/>
      <c r="TEV39" s="343"/>
      <c r="TEW39" s="343"/>
      <c r="TEX39" s="343"/>
      <c r="TEY39" s="343"/>
      <c r="TEZ39" s="343"/>
      <c r="TFA39" s="343"/>
      <c r="TFB39" s="343"/>
      <c r="TFC39" s="343"/>
      <c r="TFD39" s="343"/>
      <c r="TFE39" s="343"/>
      <c r="TFF39" s="343"/>
      <c r="TFG39" s="343"/>
      <c r="TFH39" s="343"/>
      <c r="TFI39" s="343"/>
      <c r="TFJ39" s="343"/>
      <c r="TFK39" s="343"/>
      <c r="TFL39" s="343"/>
      <c r="TFM39" s="343"/>
      <c r="TFN39" s="343"/>
      <c r="TFO39" s="343"/>
      <c r="TFP39" s="343"/>
      <c r="TFQ39" s="343"/>
      <c r="TFR39" s="343"/>
      <c r="TFS39" s="343"/>
      <c r="TFT39" s="343"/>
      <c r="TFU39" s="343"/>
      <c r="TFV39" s="343"/>
      <c r="TFW39" s="343"/>
      <c r="TFX39" s="343"/>
      <c r="TFY39" s="343"/>
      <c r="TFZ39" s="343"/>
      <c r="TGA39" s="343"/>
      <c r="TGB39" s="343"/>
      <c r="TGC39" s="343"/>
      <c r="TGD39" s="343"/>
      <c r="TGE39" s="343"/>
      <c r="TGF39" s="343"/>
      <c r="TGG39" s="343"/>
      <c r="TGH39" s="343"/>
      <c r="TGI39" s="343"/>
      <c r="TGJ39" s="343"/>
      <c r="TGK39" s="343"/>
      <c r="TGL39" s="343"/>
      <c r="TGM39" s="343"/>
      <c r="TGN39" s="343"/>
      <c r="TGO39" s="343"/>
      <c r="TGP39" s="343"/>
      <c r="TGQ39" s="343"/>
      <c r="TGR39" s="343"/>
      <c r="TGS39" s="343"/>
      <c r="TGT39" s="343"/>
      <c r="TGU39" s="343"/>
      <c r="TGV39" s="343"/>
      <c r="TGW39" s="343"/>
      <c r="TGX39" s="343"/>
      <c r="TGY39" s="343"/>
      <c r="TGZ39" s="343"/>
      <c r="THA39" s="343"/>
      <c r="THB39" s="343"/>
      <c r="THC39" s="343"/>
      <c r="THD39" s="343"/>
      <c r="THE39" s="343"/>
      <c r="THF39" s="343"/>
      <c r="THG39" s="343"/>
      <c r="THH39" s="343"/>
      <c r="THI39" s="343"/>
      <c r="THJ39" s="343"/>
      <c r="THK39" s="343"/>
      <c r="THL39" s="343"/>
      <c r="THM39" s="343"/>
      <c r="THN39" s="343"/>
      <c r="THO39" s="343"/>
      <c r="THP39" s="343"/>
      <c r="THQ39" s="343"/>
      <c r="THR39" s="343"/>
      <c r="THS39" s="343"/>
      <c r="THT39" s="343"/>
      <c r="THU39" s="343"/>
      <c r="THV39" s="343"/>
      <c r="THW39" s="343"/>
      <c r="THX39" s="343"/>
      <c r="THY39" s="343"/>
      <c r="THZ39" s="343"/>
      <c r="TIA39" s="343"/>
      <c r="TIB39" s="343"/>
      <c r="TIC39" s="343"/>
      <c r="TID39" s="343"/>
      <c r="TIE39" s="343"/>
      <c r="TIF39" s="343"/>
      <c r="TIG39" s="343"/>
      <c r="TIH39" s="343"/>
      <c r="TII39" s="343"/>
      <c r="TIJ39" s="343"/>
      <c r="TIK39" s="343"/>
      <c r="TIL39" s="343"/>
      <c r="TIM39" s="343"/>
      <c r="TIN39" s="343"/>
      <c r="TIO39" s="343"/>
      <c r="TIP39" s="343"/>
      <c r="TIQ39" s="343"/>
      <c r="TIR39" s="343"/>
      <c r="TIS39" s="343"/>
      <c r="TIT39" s="343"/>
      <c r="TIU39" s="343"/>
      <c r="TIV39" s="343"/>
      <c r="TIW39" s="343"/>
      <c r="TIX39" s="343"/>
      <c r="TIY39" s="343"/>
      <c r="TIZ39" s="343"/>
      <c r="TJA39" s="343"/>
      <c r="TJB39" s="343"/>
      <c r="TJC39" s="343"/>
      <c r="TJD39" s="343"/>
      <c r="TJE39" s="343"/>
      <c r="TJF39" s="343"/>
      <c r="TJG39" s="343"/>
      <c r="TJH39" s="343"/>
      <c r="TJI39" s="343"/>
      <c r="TJJ39" s="343"/>
      <c r="TJK39" s="343"/>
      <c r="TJL39" s="343"/>
      <c r="TJM39" s="343"/>
      <c r="TJN39" s="343"/>
      <c r="TJO39" s="343"/>
      <c r="TJP39" s="343"/>
      <c r="TJQ39" s="343"/>
      <c r="TJR39" s="343"/>
      <c r="TJS39" s="343"/>
      <c r="TJT39" s="343"/>
      <c r="TJU39" s="343"/>
      <c r="TJV39" s="343"/>
      <c r="TJW39" s="343"/>
      <c r="TJX39" s="343"/>
      <c r="TJY39" s="343"/>
      <c r="TJZ39" s="343"/>
      <c r="TKA39" s="343"/>
      <c r="TKB39" s="343"/>
      <c r="TKC39" s="343"/>
      <c r="TKD39" s="343"/>
      <c r="TKE39" s="343"/>
      <c r="TKF39" s="343"/>
      <c r="TKG39" s="343"/>
      <c r="TKH39" s="343"/>
      <c r="TKI39" s="343"/>
      <c r="TKJ39" s="343"/>
      <c r="TKK39" s="343"/>
      <c r="TKL39" s="343"/>
      <c r="TKM39" s="343"/>
      <c r="TKN39" s="343"/>
      <c r="TKO39" s="343"/>
      <c r="TKP39" s="343"/>
      <c r="TKQ39" s="343"/>
      <c r="TKR39" s="343"/>
      <c r="TKS39" s="343"/>
      <c r="TKT39" s="343"/>
      <c r="TKU39" s="343"/>
      <c r="TKV39" s="343"/>
      <c r="TKW39" s="343"/>
      <c r="TKX39" s="343"/>
      <c r="TKY39" s="343"/>
      <c r="TKZ39" s="343"/>
      <c r="TLA39" s="343"/>
      <c r="TLB39" s="343"/>
      <c r="TLC39" s="343"/>
      <c r="TLD39" s="343"/>
      <c r="TLE39" s="343"/>
      <c r="TLF39" s="343"/>
      <c r="TLG39" s="343"/>
      <c r="TLH39" s="343"/>
      <c r="TLI39" s="343"/>
      <c r="TLJ39" s="343"/>
      <c r="TLK39" s="343"/>
      <c r="TLL39" s="343"/>
      <c r="TLM39" s="343"/>
      <c r="TLN39" s="343"/>
      <c r="TLO39" s="343"/>
      <c r="TLP39" s="343"/>
      <c r="TLQ39" s="343"/>
      <c r="TLR39" s="343"/>
      <c r="TLS39" s="343"/>
      <c r="TLT39" s="343"/>
      <c r="TLU39" s="343"/>
      <c r="TLV39" s="343"/>
      <c r="TLW39" s="343"/>
      <c r="TLX39" s="343"/>
      <c r="TLY39" s="343"/>
      <c r="TLZ39" s="343"/>
      <c r="TMA39" s="343"/>
      <c r="TMB39" s="343"/>
      <c r="TMC39" s="343"/>
      <c r="TMD39" s="343"/>
      <c r="TME39" s="343"/>
      <c r="TMF39" s="343"/>
      <c r="TMG39" s="343"/>
      <c r="TMH39" s="343"/>
      <c r="TMI39" s="343"/>
      <c r="TMJ39" s="343"/>
      <c r="TMK39" s="343"/>
      <c r="TML39" s="343"/>
      <c r="TMM39" s="343"/>
      <c r="TMN39" s="343"/>
      <c r="TMO39" s="343"/>
      <c r="TMP39" s="343"/>
      <c r="TMQ39" s="343"/>
      <c r="TMR39" s="343"/>
      <c r="TMS39" s="343"/>
      <c r="TMT39" s="343"/>
      <c r="TMU39" s="343"/>
      <c r="TMV39" s="343"/>
      <c r="TMW39" s="343"/>
      <c r="TMX39" s="343"/>
      <c r="TMY39" s="343"/>
      <c r="TMZ39" s="343"/>
      <c r="TNA39" s="343"/>
      <c r="TNB39" s="343"/>
      <c r="TNC39" s="343"/>
      <c r="TND39" s="343"/>
      <c r="TNE39" s="343"/>
      <c r="TNF39" s="343"/>
      <c r="TNG39" s="343"/>
      <c r="TNH39" s="343"/>
      <c r="TNI39" s="343"/>
      <c r="TNJ39" s="343"/>
      <c r="TNK39" s="343"/>
      <c r="TNL39" s="343"/>
      <c r="TNM39" s="343"/>
      <c r="TNN39" s="343"/>
      <c r="TNO39" s="343"/>
      <c r="TNP39" s="343"/>
      <c r="TNQ39" s="343"/>
      <c r="TNR39" s="343"/>
      <c r="TNS39" s="343"/>
      <c r="TNT39" s="343"/>
      <c r="TNU39" s="343"/>
      <c r="TNV39" s="343"/>
      <c r="TNW39" s="343"/>
      <c r="TNX39" s="343"/>
      <c r="TNY39" s="343"/>
      <c r="TNZ39" s="343"/>
      <c r="TOA39" s="343"/>
      <c r="TOB39" s="343"/>
      <c r="TOC39" s="343"/>
      <c r="TOD39" s="343"/>
      <c r="TOE39" s="343"/>
      <c r="TOF39" s="343"/>
      <c r="TOG39" s="343"/>
      <c r="TOH39" s="343"/>
      <c r="TOI39" s="343"/>
      <c r="TOJ39" s="343"/>
      <c r="TOK39" s="343"/>
      <c r="TOL39" s="343"/>
      <c r="TOM39" s="343"/>
      <c r="TON39" s="343"/>
      <c r="TOO39" s="343"/>
      <c r="TOP39" s="343"/>
      <c r="TOQ39" s="343"/>
      <c r="TOR39" s="343"/>
      <c r="TOS39" s="343"/>
      <c r="TOT39" s="343"/>
      <c r="TOU39" s="343"/>
      <c r="TOV39" s="343"/>
      <c r="TOW39" s="343"/>
      <c r="TOX39" s="343"/>
      <c r="TOY39" s="343"/>
      <c r="TOZ39" s="343"/>
      <c r="TPA39" s="343"/>
      <c r="TPB39" s="343"/>
      <c r="TPC39" s="343"/>
      <c r="TPD39" s="343"/>
      <c r="TPE39" s="343"/>
      <c r="TPF39" s="343"/>
      <c r="TPG39" s="343"/>
      <c r="TPH39" s="343"/>
      <c r="TPI39" s="343"/>
      <c r="TPJ39" s="343"/>
      <c r="TPK39" s="343"/>
      <c r="TPL39" s="343"/>
      <c r="TPM39" s="343"/>
      <c r="TPN39" s="343"/>
      <c r="TPO39" s="343"/>
      <c r="TPP39" s="343"/>
      <c r="TPQ39" s="343"/>
      <c r="TPR39" s="343"/>
      <c r="TPS39" s="343"/>
      <c r="TPT39" s="343"/>
      <c r="TPU39" s="343"/>
      <c r="TPV39" s="343"/>
      <c r="TPW39" s="343"/>
      <c r="TPX39" s="343"/>
      <c r="TPY39" s="343"/>
      <c r="TPZ39" s="343"/>
      <c r="TQA39" s="343"/>
      <c r="TQB39" s="343"/>
      <c r="TQC39" s="343"/>
      <c r="TQD39" s="343"/>
      <c r="TQE39" s="343"/>
      <c r="TQF39" s="343"/>
      <c r="TQG39" s="343"/>
      <c r="TQH39" s="343"/>
      <c r="TQI39" s="343"/>
      <c r="TQJ39" s="343"/>
      <c r="TQK39" s="343"/>
      <c r="TQL39" s="343"/>
      <c r="TQM39" s="343"/>
      <c r="TQN39" s="343"/>
      <c r="TQO39" s="343"/>
      <c r="TQP39" s="343"/>
      <c r="TQQ39" s="343"/>
      <c r="TQR39" s="343"/>
      <c r="TQS39" s="343"/>
      <c r="TQT39" s="343"/>
      <c r="TQU39" s="343"/>
      <c r="TQV39" s="343"/>
      <c r="TQW39" s="343"/>
      <c r="TQX39" s="343"/>
      <c r="TQY39" s="343"/>
      <c r="TQZ39" s="343"/>
      <c r="TRA39" s="343"/>
      <c r="TRB39" s="343"/>
      <c r="TRC39" s="343"/>
      <c r="TRD39" s="343"/>
      <c r="TRE39" s="343"/>
      <c r="TRF39" s="343"/>
      <c r="TRG39" s="343"/>
      <c r="TRH39" s="343"/>
      <c r="TRI39" s="343"/>
      <c r="TRJ39" s="343"/>
      <c r="TRK39" s="343"/>
      <c r="TRL39" s="343"/>
      <c r="TRM39" s="343"/>
      <c r="TRN39" s="343"/>
      <c r="TRO39" s="343"/>
      <c r="TRP39" s="343"/>
      <c r="TRQ39" s="343"/>
      <c r="TRR39" s="343"/>
      <c r="TRS39" s="343"/>
      <c r="TRT39" s="343"/>
      <c r="TRU39" s="343"/>
      <c r="TRV39" s="343"/>
      <c r="TRW39" s="343"/>
      <c r="TRX39" s="343"/>
      <c r="TRY39" s="343"/>
      <c r="TRZ39" s="343"/>
      <c r="TSA39" s="343"/>
      <c r="TSB39" s="343"/>
      <c r="TSC39" s="343"/>
      <c r="TSD39" s="343"/>
      <c r="TSE39" s="343"/>
      <c r="TSF39" s="343"/>
      <c r="TSG39" s="343"/>
      <c r="TSH39" s="343"/>
      <c r="TSI39" s="343"/>
      <c r="TSJ39" s="343"/>
      <c r="TSK39" s="343"/>
      <c r="TSL39" s="343"/>
      <c r="TSM39" s="343"/>
      <c r="TSN39" s="343"/>
      <c r="TSO39" s="343"/>
      <c r="TSP39" s="343"/>
      <c r="TSQ39" s="343"/>
      <c r="TSR39" s="343"/>
      <c r="TSS39" s="343"/>
      <c r="TST39" s="343"/>
      <c r="TSU39" s="343"/>
      <c r="TSV39" s="343"/>
      <c r="TSW39" s="343"/>
      <c r="TSX39" s="343"/>
      <c r="TSY39" s="343"/>
      <c r="TSZ39" s="343"/>
      <c r="TTA39" s="343"/>
      <c r="TTB39" s="343"/>
      <c r="TTC39" s="343"/>
      <c r="TTD39" s="343"/>
      <c r="TTE39" s="343"/>
      <c r="TTF39" s="343"/>
      <c r="TTG39" s="343"/>
      <c r="TTH39" s="343"/>
      <c r="TTI39" s="343"/>
      <c r="TTJ39" s="343"/>
      <c r="TTK39" s="343"/>
      <c r="TTL39" s="343"/>
      <c r="TTM39" s="343"/>
      <c r="TTN39" s="343"/>
      <c r="TTO39" s="343"/>
      <c r="TTP39" s="343"/>
      <c r="TTQ39" s="343"/>
      <c r="TTR39" s="343"/>
      <c r="TTS39" s="343"/>
      <c r="TTT39" s="343"/>
      <c r="TTU39" s="343"/>
      <c r="TTV39" s="343"/>
      <c r="TTW39" s="343"/>
      <c r="TTX39" s="343"/>
      <c r="TTY39" s="343"/>
      <c r="TTZ39" s="343"/>
      <c r="TUA39" s="343"/>
      <c r="TUB39" s="343"/>
      <c r="TUC39" s="343"/>
      <c r="TUD39" s="343"/>
      <c r="TUE39" s="343"/>
      <c r="TUF39" s="343"/>
      <c r="TUG39" s="343"/>
      <c r="TUH39" s="343"/>
      <c r="TUI39" s="343"/>
      <c r="TUJ39" s="343"/>
      <c r="TUK39" s="343"/>
      <c r="TUL39" s="343"/>
      <c r="TUM39" s="343"/>
      <c r="TUN39" s="343"/>
      <c r="TUO39" s="343"/>
      <c r="TUP39" s="343"/>
      <c r="TUQ39" s="343"/>
      <c r="TUR39" s="343"/>
      <c r="TUS39" s="343"/>
      <c r="TUT39" s="343"/>
      <c r="TUU39" s="343"/>
      <c r="TUV39" s="343"/>
      <c r="TUW39" s="343"/>
      <c r="TUX39" s="343"/>
      <c r="TUY39" s="343"/>
      <c r="TUZ39" s="343"/>
      <c r="TVA39" s="343"/>
      <c r="TVB39" s="343"/>
      <c r="TVC39" s="343"/>
      <c r="TVD39" s="343"/>
      <c r="TVE39" s="343"/>
      <c r="TVF39" s="343"/>
      <c r="TVG39" s="343"/>
      <c r="TVH39" s="343"/>
      <c r="TVI39" s="343"/>
      <c r="TVJ39" s="343"/>
      <c r="TVK39" s="343"/>
      <c r="TVL39" s="343"/>
      <c r="TVM39" s="343"/>
      <c r="TVN39" s="343"/>
      <c r="TVO39" s="343"/>
      <c r="TVP39" s="343"/>
      <c r="TVQ39" s="343"/>
      <c r="TVR39" s="343"/>
      <c r="TVS39" s="343"/>
      <c r="TVT39" s="343"/>
      <c r="TVU39" s="343"/>
      <c r="TVV39" s="343"/>
      <c r="TVW39" s="343"/>
      <c r="TVX39" s="343"/>
      <c r="TVY39" s="343"/>
      <c r="TVZ39" s="343"/>
      <c r="TWA39" s="343"/>
      <c r="TWB39" s="343"/>
      <c r="TWC39" s="343"/>
      <c r="TWD39" s="343"/>
      <c r="TWE39" s="343"/>
      <c r="TWF39" s="343"/>
      <c r="TWG39" s="343"/>
      <c r="TWH39" s="343"/>
      <c r="TWI39" s="343"/>
      <c r="TWJ39" s="343"/>
      <c r="TWK39" s="343"/>
      <c r="TWL39" s="343"/>
      <c r="TWM39" s="343"/>
      <c r="TWN39" s="343"/>
      <c r="TWO39" s="343"/>
      <c r="TWP39" s="343"/>
      <c r="TWQ39" s="343"/>
      <c r="TWR39" s="343"/>
      <c r="TWS39" s="343"/>
      <c r="TWT39" s="343"/>
      <c r="TWU39" s="343"/>
      <c r="TWV39" s="343"/>
      <c r="TWW39" s="343"/>
      <c r="TWX39" s="343"/>
      <c r="TWY39" s="343"/>
      <c r="TWZ39" s="343"/>
      <c r="TXA39" s="343"/>
      <c r="TXB39" s="343"/>
      <c r="TXC39" s="343"/>
      <c r="TXD39" s="343"/>
      <c r="TXE39" s="343"/>
      <c r="TXF39" s="343"/>
      <c r="TXG39" s="343"/>
      <c r="TXH39" s="343"/>
      <c r="TXI39" s="343"/>
      <c r="TXJ39" s="343"/>
      <c r="TXK39" s="343"/>
      <c r="TXL39" s="343"/>
      <c r="TXM39" s="343"/>
      <c r="TXN39" s="343"/>
      <c r="TXO39" s="343"/>
      <c r="TXP39" s="343"/>
      <c r="TXQ39" s="343"/>
      <c r="TXR39" s="343"/>
      <c r="TXS39" s="343"/>
      <c r="TXT39" s="343"/>
      <c r="TXU39" s="343"/>
      <c r="TXV39" s="343"/>
      <c r="TXW39" s="343"/>
      <c r="TXX39" s="343"/>
      <c r="TXY39" s="343"/>
      <c r="TXZ39" s="343"/>
      <c r="TYA39" s="343"/>
      <c r="TYB39" s="343"/>
      <c r="TYC39" s="343"/>
      <c r="TYD39" s="343"/>
      <c r="TYE39" s="343"/>
      <c r="TYF39" s="343"/>
      <c r="TYG39" s="343"/>
      <c r="TYH39" s="343"/>
      <c r="TYI39" s="343"/>
      <c r="TYJ39" s="343"/>
      <c r="TYK39" s="343"/>
      <c r="TYL39" s="343"/>
      <c r="TYM39" s="343"/>
      <c r="TYN39" s="343"/>
      <c r="TYO39" s="343"/>
      <c r="TYP39" s="343"/>
      <c r="TYQ39" s="343"/>
      <c r="TYR39" s="343"/>
      <c r="TYS39" s="343"/>
      <c r="TYT39" s="343"/>
      <c r="TYU39" s="343"/>
      <c r="TYV39" s="343"/>
      <c r="TYW39" s="343"/>
      <c r="TYX39" s="343"/>
      <c r="TYY39" s="343"/>
      <c r="TYZ39" s="343"/>
      <c r="TZA39" s="343"/>
      <c r="TZB39" s="343"/>
      <c r="TZC39" s="343"/>
      <c r="TZD39" s="343"/>
      <c r="TZE39" s="343"/>
      <c r="TZF39" s="343"/>
      <c r="TZG39" s="343"/>
      <c r="TZH39" s="343"/>
      <c r="TZI39" s="343"/>
      <c r="TZJ39" s="343"/>
      <c r="TZK39" s="343"/>
      <c r="TZL39" s="343"/>
      <c r="TZM39" s="343"/>
      <c r="TZN39" s="343"/>
      <c r="TZO39" s="343"/>
      <c r="TZP39" s="343"/>
      <c r="TZQ39" s="343"/>
      <c r="TZR39" s="343"/>
      <c r="TZS39" s="343"/>
      <c r="TZT39" s="343"/>
      <c r="TZU39" s="343"/>
      <c r="TZV39" s="343"/>
      <c r="TZW39" s="343"/>
      <c r="TZX39" s="343"/>
      <c r="TZY39" s="343"/>
      <c r="TZZ39" s="343"/>
      <c r="UAA39" s="343"/>
      <c r="UAB39" s="343"/>
      <c r="UAC39" s="343"/>
      <c r="UAD39" s="343"/>
      <c r="UAE39" s="343"/>
      <c r="UAF39" s="343"/>
      <c r="UAG39" s="343"/>
      <c r="UAH39" s="343"/>
      <c r="UAI39" s="343"/>
      <c r="UAJ39" s="343"/>
      <c r="UAK39" s="343"/>
      <c r="UAL39" s="343"/>
      <c r="UAM39" s="343"/>
      <c r="UAN39" s="343"/>
      <c r="UAO39" s="343"/>
      <c r="UAP39" s="343"/>
      <c r="UAQ39" s="343"/>
      <c r="UAR39" s="343"/>
      <c r="UAS39" s="343"/>
      <c r="UAT39" s="343"/>
      <c r="UAU39" s="343"/>
      <c r="UAV39" s="343"/>
      <c r="UAW39" s="343"/>
      <c r="UAX39" s="343"/>
      <c r="UAY39" s="343"/>
      <c r="UAZ39" s="343"/>
      <c r="UBA39" s="343"/>
      <c r="UBB39" s="343"/>
      <c r="UBC39" s="343"/>
      <c r="UBD39" s="343"/>
      <c r="UBE39" s="343"/>
      <c r="UBF39" s="343"/>
      <c r="UBG39" s="343"/>
      <c r="UBH39" s="343"/>
      <c r="UBI39" s="343"/>
      <c r="UBJ39" s="343"/>
      <c r="UBK39" s="343"/>
      <c r="UBL39" s="343"/>
      <c r="UBM39" s="343"/>
      <c r="UBN39" s="343"/>
      <c r="UBO39" s="343"/>
      <c r="UBP39" s="343"/>
      <c r="UBQ39" s="343"/>
      <c r="UBR39" s="343"/>
      <c r="UBS39" s="343"/>
      <c r="UBT39" s="343"/>
      <c r="UBU39" s="343"/>
      <c r="UBV39" s="343"/>
      <c r="UBW39" s="343"/>
      <c r="UBX39" s="343"/>
      <c r="UBY39" s="343"/>
      <c r="UBZ39" s="343"/>
      <c r="UCA39" s="343"/>
      <c r="UCB39" s="343"/>
      <c r="UCC39" s="343"/>
      <c r="UCD39" s="343"/>
      <c r="UCE39" s="343"/>
      <c r="UCF39" s="343"/>
      <c r="UCG39" s="343"/>
      <c r="UCH39" s="343"/>
      <c r="UCI39" s="343"/>
      <c r="UCJ39" s="343"/>
      <c r="UCK39" s="343"/>
      <c r="UCL39" s="343"/>
      <c r="UCM39" s="343"/>
      <c r="UCN39" s="343"/>
      <c r="UCO39" s="343"/>
      <c r="UCP39" s="343"/>
      <c r="UCQ39" s="343"/>
      <c r="UCR39" s="343"/>
      <c r="UCS39" s="343"/>
      <c r="UCT39" s="343"/>
      <c r="UCU39" s="343"/>
      <c r="UCV39" s="343"/>
      <c r="UCW39" s="343"/>
      <c r="UCX39" s="343"/>
      <c r="UCY39" s="343"/>
      <c r="UCZ39" s="343"/>
      <c r="UDA39" s="343"/>
      <c r="UDB39" s="343"/>
      <c r="UDC39" s="343"/>
      <c r="UDD39" s="343"/>
      <c r="UDE39" s="343"/>
      <c r="UDF39" s="343"/>
      <c r="UDG39" s="343"/>
      <c r="UDH39" s="343"/>
      <c r="UDI39" s="343"/>
      <c r="UDJ39" s="343"/>
      <c r="UDK39" s="343"/>
      <c r="UDL39" s="343"/>
      <c r="UDM39" s="343"/>
      <c r="UDN39" s="343"/>
      <c r="UDO39" s="343"/>
      <c r="UDP39" s="343"/>
      <c r="UDQ39" s="343"/>
      <c r="UDR39" s="343"/>
      <c r="UDS39" s="343"/>
      <c r="UDT39" s="343"/>
      <c r="UDU39" s="343"/>
      <c r="UDV39" s="343"/>
      <c r="UDW39" s="343"/>
      <c r="UDX39" s="343"/>
      <c r="UDY39" s="343"/>
      <c r="UDZ39" s="343"/>
      <c r="UEA39" s="343"/>
      <c r="UEB39" s="343"/>
      <c r="UEC39" s="343"/>
      <c r="UED39" s="343"/>
      <c r="UEE39" s="343"/>
      <c r="UEF39" s="343"/>
      <c r="UEG39" s="343"/>
      <c r="UEH39" s="343"/>
      <c r="UEI39" s="343"/>
      <c r="UEJ39" s="343"/>
      <c r="UEK39" s="343"/>
      <c r="UEL39" s="343"/>
      <c r="UEM39" s="343"/>
      <c r="UEN39" s="343"/>
      <c r="UEO39" s="343"/>
      <c r="UEP39" s="343"/>
      <c r="UEQ39" s="343"/>
      <c r="UER39" s="343"/>
      <c r="UES39" s="343"/>
      <c r="UET39" s="343"/>
      <c r="UEU39" s="343"/>
      <c r="UEV39" s="343"/>
      <c r="UEW39" s="343"/>
      <c r="UEX39" s="343"/>
      <c r="UEY39" s="343"/>
      <c r="UEZ39" s="343"/>
      <c r="UFA39" s="343"/>
      <c r="UFB39" s="343"/>
      <c r="UFC39" s="343"/>
      <c r="UFD39" s="343"/>
      <c r="UFE39" s="343"/>
      <c r="UFF39" s="343"/>
      <c r="UFG39" s="343"/>
      <c r="UFH39" s="343"/>
      <c r="UFI39" s="343"/>
      <c r="UFJ39" s="343"/>
      <c r="UFK39" s="343"/>
      <c r="UFL39" s="343"/>
      <c r="UFM39" s="343"/>
      <c r="UFN39" s="343"/>
      <c r="UFO39" s="343"/>
      <c r="UFP39" s="343"/>
      <c r="UFQ39" s="343"/>
      <c r="UFR39" s="343"/>
      <c r="UFS39" s="343"/>
      <c r="UFT39" s="343"/>
      <c r="UFU39" s="343"/>
      <c r="UFV39" s="343"/>
      <c r="UFW39" s="343"/>
      <c r="UFX39" s="343"/>
      <c r="UFY39" s="343"/>
      <c r="UFZ39" s="343"/>
      <c r="UGA39" s="343"/>
      <c r="UGB39" s="343"/>
      <c r="UGC39" s="343"/>
      <c r="UGD39" s="343"/>
      <c r="UGE39" s="343"/>
      <c r="UGF39" s="343"/>
      <c r="UGG39" s="343"/>
      <c r="UGH39" s="343"/>
      <c r="UGI39" s="343"/>
      <c r="UGJ39" s="343"/>
      <c r="UGK39" s="343"/>
      <c r="UGL39" s="343"/>
      <c r="UGM39" s="343"/>
      <c r="UGN39" s="343"/>
      <c r="UGO39" s="343"/>
      <c r="UGP39" s="343"/>
      <c r="UGQ39" s="343"/>
      <c r="UGR39" s="343"/>
      <c r="UGS39" s="343"/>
      <c r="UGT39" s="343"/>
      <c r="UGU39" s="343"/>
      <c r="UGV39" s="343"/>
      <c r="UGW39" s="343"/>
      <c r="UGX39" s="343"/>
      <c r="UGY39" s="343"/>
      <c r="UGZ39" s="343"/>
      <c r="UHA39" s="343"/>
      <c r="UHB39" s="343"/>
      <c r="UHC39" s="343"/>
      <c r="UHD39" s="343"/>
      <c r="UHE39" s="343"/>
      <c r="UHF39" s="343"/>
      <c r="UHG39" s="343"/>
      <c r="UHH39" s="343"/>
      <c r="UHI39" s="343"/>
      <c r="UHJ39" s="343"/>
      <c r="UHK39" s="343"/>
      <c r="UHL39" s="343"/>
      <c r="UHM39" s="343"/>
      <c r="UHN39" s="343"/>
      <c r="UHO39" s="343"/>
      <c r="UHP39" s="343"/>
      <c r="UHQ39" s="343"/>
      <c r="UHR39" s="343"/>
      <c r="UHS39" s="343"/>
      <c r="UHT39" s="343"/>
      <c r="UHU39" s="343"/>
      <c r="UHV39" s="343"/>
      <c r="UHW39" s="343"/>
      <c r="UHX39" s="343"/>
      <c r="UHY39" s="343"/>
      <c r="UHZ39" s="343"/>
      <c r="UIA39" s="343"/>
      <c r="UIB39" s="343"/>
      <c r="UIC39" s="343"/>
      <c r="UID39" s="343"/>
      <c r="UIE39" s="343"/>
      <c r="UIF39" s="343"/>
      <c r="UIG39" s="343"/>
      <c r="UIH39" s="343"/>
      <c r="UII39" s="343"/>
      <c r="UIJ39" s="343"/>
      <c r="UIK39" s="343"/>
      <c r="UIL39" s="343"/>
      <c r="UIM39" s="343"/>
      <c r="UIN39" s="343"/>
      <c r="UIO39" s="343"/>
      <c r="UIP39" s="343"/>
      <c r="UIQ39" s="343"/>
      <c r="UIR39" s="343"/>
      <c r="UIS39" s="343"/>
      <c r="UIT39" s="343"/>
      <c r="UIU39" s="343"/>
      <c r="UIV39" s="343"/>
      <c r="UIW39" s="343"/>
      <c r="UIX39" s="343"/>
      <c r="UIY39" s="343"/>
      <c r="UIZ39" s="343"/>
      <c r="UJA39" s="343"/>
      <c r="UJB39" s="343"/>
      <c r="UJC39" s="343"/>
      <c r="UJD39" s="343"/>
      <c r="UJE39" s="343"/>
      <c r="UJF39" s="343"/>
      <c r="UJG39" s="343"/>
      <c r="UJH39" s="343"/>
      <c r="UJI39" s="343"/>
      <c r="UJJ39" s="343"/>
      <c r="UJK39" s="343"/>
      <c r="UJL39" s="343"/>
      <c r="UJM39" s="343"/>
      <c r="UJN39" s="343"/>
      <c r="UJO39" s="343"/>
      <c r="UJP39" s="343"/>
      <c r="UJQ39" s="343"/>
      <c r="UJR39" s="343"/>
      <c r="UJS39" s="343"/>
      <c r="UJT39" s="343"/>
      <c r="UJU39" s="343"/>
      <c r="UJV39" s="343"/>
      <c r="UJW39" s="343"/>
      <c r="UJX39" s="343"/>
      <c r="UJY39" s="343"/>
      <c r="UJZ39" s="343"/>
      <c r="UKA39" s="343"/>
      <c r="UKB39" s="343"/>
      <c r="UKC39" s="343"/>
      <c r="UKD39" s="343"/>
      <c r="UKE39" s="343"/>
      <c r="UKF39" s="343"/>
      <c r="UKG39" s="343"/>
      <c r="UKH39" s="343"/>
      <c r="UKI39" s="343"/>
      <c r="UKJ39" s="343"/>
      <c r="UKK39" s="343"/>
      <c r="UKL39" s="343"/>
      <c r="UKM39" s="343"/>
      <c r="UKN39" s="343"/>
      <c r="UKO39" s="343"/>
      <c r="UKP39" s="343"/>
      <c r="UKQ39" s="343"/>
      <c r="UKR39" s="343"/>
      <c r="UKS39" s="343"/>
      <c r="UKT39" s="343"/>
      <c r="UKU39" s="343"/>
      <c r="UKV39" s="343"/>
      <c r="UKW39" s="343"/>
      <c r="UKX39" s="343"/>
      <c r="UKY39" s="343"/>
      <c r="UKZ39" s="343"/>
      <c r="ULA39" s="343"/>
      <c r="ULB39" s="343"/>
      <c r="ULC39" s="343"/>
      <c r="ULD39" s="343"/>
      <c r="ULE39" s="343"/>
      <c r="ULF39" s="343"/>
      <c r="ULG39" s="343"/>
      <c r="ULH39" s="343"/>
      <c r="ULI39" s="343"/>
      <c r="ULJ39" s="343"/>
      <c r="ULK39" s="343"/>
      <c r="ULL39" s="343"/>
      <c r="ULM39" s="343"/>
      <c r="ULN39" s="343"/>
      <c r="ULO39" s="343"/>
      <c r="ULP39" s="343"/>
      <c r="ULQ39" s="343"/>
      <c r="ULR39" s="343"/>
      <c r="ULS39" s="343"/>
      <c r="ULT39" s="343"/>
      <c r="ULU39" s="343"/>
      <c r="ULV39" s="343"/>
      <c r="ULW39" s="343"/>
      <c r="ULX39" s="343"/>
      <c r="ULY39" s="343"/>
      <c r="ULZ39" s="343"/>
      <c r="UMA39" s="343"/>
      <c r="UMB39" s="343"/>
      <c r="UMC39" s="343"/>
      <c r="UMD39" s="343"/>
      <c r="UME39" s="343"/>
      <c r="UMF39" s="343"/>
      <c r="UMG39" s="343"/>
      <c r="UMH39" s="343"/>
      <c r="UMI39" s="343"/>
      <c r="UMJ39" s="343"/>
      <c r="UMK39" s="343"/>
      <c r="UML39" s="343"/>
      <c r="UMM39" s="343"/>
      <c r="UMN39" s="343"/>
      <c r="UMO39" s="343"/>
      <c r="UMP39" s="343"/>
      <c r="UMQ39" s="343"/>
      <c r="UMR39" s="343"/>
      <c r="UMS39" s="343"/>
      <c r="UMT39" s="343"/>
      <c r="UMU39" s="343"/>
      <c r="UMV39" s="343"/>
      <c r="UMW39" s="343"/>
      <c r="UMX39" s="343"/>
      <c r="UMY39" s="343"/>
      <c r="UMZ39" s="343"/>
      <c r="UNA39" s="343"/>
      <c r="UNB39" s="343"/>
      <c r="UNC39" s="343"/>
      <c r="UND39" s="343"/>
      <c r="UNE39" s="343"/>
      <c r="UNF39" s="343"/>
      <c r="UNG39" s="343"/>
      <c r="UNH39" s="343"/>
      <c r="UNI39" s="343"/>
      <c r="UNJ39" s="343"/>
      <c r="UNK39" s="343"/>
      <c r="UNL39" s="343"/>
      <c r="UNM39" s="343"/>
      <c r="UNN39" s="343"/>
      <c r="UNO39" s="343"/>
      <c r="UNP39" s="343"/>
      <c r="UNQ39" s="343"/>
      <c r="UNR39" s="343"/>
      <c r="UNS39" s="343"/>
      <c r="UNT39" s="343"/>
      <c r="UNU39" s="343"/>
      <c r="UNV39" s="343"/>
      <c r="UNW39" s="343"/>
      <c r="UNX39" s="343"/>
      <c r="UNY39" s="343"/>
      <c r="UNZ39" s="343"/>
      <c r="UOA39" s="343"/>
      <c r="UOB39" s="343"/>
      <c r="UOC39" s="343"/>
      <c r="UOD39" s="343"/>
      <c r="UOE39" s="343"/>
      <c r="UOF39" s="343"/>
      <c r="UOG39" s="343"/>
      <c r="UOH39" s="343"/>
      <c r="UOI39" s="343"/>
      <c r="UOJ39" s="343"/>
      <c r="UOK39" s="343"/>
      <c r="UOL39" s="343"/>
      <c r="UOM39" s="343"/>
      <c r="UON39" s="343"/>
      <c r="UOO39" s="343"/>
      <c r="UOP39" s="343"/>
      <c r="UOQ39" s="343"/>
      <c r="UOR39" s="343"/>
      <c r="UOS39" s="343"/>
      <c r="UOT39" s="343"/>
      <c r="UOU39" s="343"/>
      <c r="UOV39" s="343"/>
      <c r="UOW39" s="343"/>
      <c r="UOX39" s="343"/>
      <c r="UOY39" s="343"/>
      <c r="UOZ39" s="343"/>
      <c r="UPA39" s="343"/>
      <c r="UPB39" s="343"/>
      <c r="UPC39" s="343"/>
      <c r="UPD39" s="343"/>
      <c r="UPE39" s="343"/>
      <c r="UPF39" s="343"/>
      <c r="UPG39" s="343"/>
      <c r="UPH39" s="343"/>
      <c r="UPI39" s="343"/>
      <c r="UPJ39" s="343"/>
      <c r="UPK39" s="343"/>
      <c r="UPL39" s="343"/>
      <c r="UPM39" s="343"/>
      <c r="UPN39" s="343"/>
      <c r="UPO39" s="343"/>
      <c r="UPP39" s="343"/>
      <c r="UPQ39" s="343"/>
      <c r="UPR39" s="343"/>
      <c r="UPS39" s="343"/>
      <c r="UPT39" s="343"/>
      <c r="UPU39" s="343"/>
      <c r="UPV39" s="343"/>
      <c r="UPW39" s="343"/>
      <c r="UPX39" s="343"/>
      <c r="UPY39" s="343"/>
      <c r="UPZ39" s="343"/>
      <c r="UQA39" s="343"/>
      <c r="UQB39" s="343"/>
      <c r="UQC39" s="343"/>
      <c r="UQD39" s="343"/>
      <c r="UQE39" s="343"/>
      <c r="UQF39" s="343"/>
      <c r="UQG39" s="343"/>
      <c r="UQH39" s="343"/>
      <c r="UQI39" s="343"/>
      <c r="UQJ39" s="343"/>
      <c r="UQK39" s="343"/>
      <c r="UQL39" s="343"/>
      <c r="UQM39" s="343"/>
      <c r="UQN39" s="343"/>
      <c r="UQO39" s="343"/>
      <c r="UQP39" s="343"/>
      <c r="UQQ39" s="343"/>
      <c r="UQR39" s="343"/>
      <c r="UQS39" s="343"/>
      <c r="UQT39" s="343"/>
      <c r="UQU39" s="343"/>
      <c r="UQV39" s="343"/>
      <c r="UQW39" s="343"/>
      <c r="UQX39" s="343"/>
      <c r="UQY39" s="343"/>
      <c r="UQZ39" s="343"/>
      <c r="URA39" s="343"/>
      <c r="URB39" s="343"/>
      <c r="URC39" s="343"/>
      <c r="URD39" s="343"/>
      <c r="URE39" s="343"/>
      <c r="URF39" s="343"/>
      <c r="URG39" s="343"/>
      <c r="URH39" s="343"/>
      <c r="URI39" s="343"/>
      <c r="URJ39" s="343"/>
      <c r="URK39" s="343"/>
      <c r="URL39" s="343"/>
      <c r="URM39" s="343"/>
      <c r="URN39" s="343"/>
      <c r="URO39" s="343"/>
      <c r="URP39" s="343"/>
      <c r="URQ39" s="343"/>
      <c r="URR39" s="343"/>
      <c r="URS39" s="343"/>
      <c r="URT39" s="343"/>
      <c r="URU39" s="343"/>
      <c r="URV39" s="343"/>
      <c r="URW39" s="343"/>
      <c r="URX39" s="343"/>
      <c r="URY39" s="343"/>
      <c r="URZ39" s="343"/>
      <c r="USA39" s="343"/>
      <c r="USB39" s="343"/>
      <c r="USC39" s="343"/>
      <c r="USD39" s="343"/>
      <c r="USE39" s="343"/>
      <c r="USF39" s="343"/>
      <c r="USG39" s="343"/>
      <c r="USH39" s="343"/>
      <c r="USI39" s="343"/>
      <c r="USJ39" s="343"/>
      <c r="USK39" s="343"/>
      <c r="USL39" s="343"/>
      <c r="USM39" s="343"/>
      <c r="USN39" s="343"/>
      <c r="USO39" s="343"/>
      <c r="USP39" s="343"/>
      <c r="USQ39" s="343"/>
      <c r="USR39" s="343"/>
      <c r="USS39" s="343"/>
      <c r="UST39" s="343"/>
      <c r="USU39" s="343"/>
      <c r="USV39" s="343"/>
      <c r="USW39" s="343"/>
      <c r="USX39" s="343"/>
      <c r="USY39" s="343"/>
      <c r="USZ39" s="343"/>
      <c r="UTA39" s="343"/>
      <c r="UTB39" s="343"/>
      <c r="UTC39" s="343"/>
      <c r="UTD39" s="343"/>
      <c r="UTE39" s="343"/>
      <c r="UTF39" s="343"/>
      <c r="UTG39" s="343"/>
      <c r="UTH39" s="343"/>
      <c r="UTI39" s="343"/>
      <c r="UTJ39" s="343"/>
      <c r="UTK39" s="343"/>
      <c r="UTL39" s="343"/>
      <c r="UTM39" s="343"/>
      <c r="UTN39" s="343"/>
      <c r="UTO39" s="343"/>
      <c r="UTP39" s="343"/>
      <c r="UTQ39" s="343"/>
      <c r="UTR39" s="343"/>
      <c r="UTS39" s="343"/>
      <c r="UTT39" s="343"/>
      <c r="UTU39" s="343"/>
      <c r="UTV39" s="343"/>
      <c r="UTW39" s="343"/>
      <c r="UTX39" s="343"/>
      <c r="UTY39" s="343"/>
      <c r="UTZ39" s="343"/>
      <c r="UUA39" s="343"/>
      <c r="UUB39" s="343"/>
      <c r="UUC39" s="343"/>
      <c r="UUD39" s="343"/>
      <c r="UUE39" s="343"/>
      <c r="UUF39" s="343"/>
      <c r="UUG39" s="343"/>
      <c r="UUH39" s="343"/>
      <c r="UUI39" s="343"/>
      <c r="UUJ39" s="343"/>
      <c r="UUK39" s="343"/>
      <c r="UUL39" s="343"/>
      <c r="UUM39" s="343"/>
      <c r="UUN39" s="343"/>
      <c r="UUO39" s="343"/>
      <c r="UUP39" s="343"/>
      <c r="UUQ39" s="343"/>
      <c r="UUR39" s="343"/>
      <c r="UUS39" s="343"/>
      <c r="UUT39" s="343"/>
      <c r="UUU39" s="343"/>
      <c r="UUV39" s="343"/>
      <c r="UUW39" s="343"/>
      <c r="UUX39" s="343"/>
      <c r="UUY39" s="343"/>
      <c r="UUZ39" s="343"/>
      <c r="UVA39" s="343"/>
      <c r="UVB39" s="343"/>
      <c r="UVC39" s="343"/>
      <c r="UVD39" s="343"/>
      <c r="UVE39" s="343"/>
      <c r="UVF39" s="343"/>
      <c r="UVG39" s="343"/>
      <c r="UVH39" s="343"/>
      <c r="UVI39" s="343"/>
      <c r="UVJ39" s="343"/>
      <c r="UVK39" s="343"/>
      <c r="UVL39" s="343"/>
      <c r="UVM39" s="343"/>
      <c r="UVN39" s="343"/>
      <c r="UVO39" s="343"/>
      <c r="UVP39" s="343"/>
      <c r="UVQ39" s="343"/>
      <c r="UVR39" s="343"/>
      <c r="UVS39" s="343"/>
      <c r="UVT39" s="343"/>
      <c r="UVU39" s="343"/>
      <c r="UVV39" s="343"/>
      <c r="UVW39" s="343"/>
      <c r="UVX39" s="343"/>
      <c r="UVY39" s="343"/>
      <c r="UVZ39" s="343"/>
      <c r="UWA39" s="343"/>
      <c r="UWB39" s="343"/>
      <c r="UWC39" s="343"/>
      <c r="UWD39" s="343"/>
      <c r="UWE39" s="343"/>
      <c r="UWF39" s="343"/>
      <c r="UWG39" s="343"/>
      <c r="UWH39" s="343"/>
      <c r="UWI39" s="343"/>
      <c r="UWJ39" s="343"/>
      <c r="UWK39" s="343"/>
      <c r="UWL39" s="343"/>
      <c r="UWM39" s="343"/>
      <c r="UWN39" s="343"/>
      <c r="UWO39" s="343"/>
      <c r="UWP39" s="343"/>
      <c r="UWQ39" s="343"/>
      <c r="UWR39" s="343"/>
      <c r="UWS39" s="343"/>
      <c r="UWT39" s="343"/>
      <c r="UWU39" s="343"/>
      <c r="UWV39" s="343"/>
      <c r="UWW39" s="343"/>
      <c r="UWX39" s="343"/>
      <c r="UWY39" s="343"/>
      <c r="UWZ39" s="343"/>
      <c r="UXA39" s="343"/>
      <c r="UXB39" s="343"/>
      <c r="UXC39" s="343"/>
      <c r="UXD39" s="343"/>
      <c r="UXE39" s="343"/>
      <c r="UXF39" s="343"/>
      <c r="UXG39" s="343"/>
      <c r="UXH39" s="343"/>
      <c r="UXI39" s="343"/>
      <c r="UXJ39" s="343"/>
      <c r="UXK39" s="343"/>
      <c r="UXL39" s="343"/>
      <c r="UXM39" s="343"/>
      <c r="UXN39" s="343"/>
      <c r="UXO39" s="343"/>
      <c r="UXP39" s="343"/>
      <c r="UXQ39" s="343"/>
      <c r="UXR39" s="343"/>
      <c r="UXS39" s="343"/>
      <c r="UXT39" s="343"/>
      <c r="UXU39" s="343"/>
      <c r="UXV39" s="343"/>
      <c r="UXW39" s="343"/>
      <c r="UXX39" s="343"/>
      <c r="UXY39" s="343"/>
      <c r="UXZ39" s="343"/>
      <c r="UYA39" s="343"/>
      <c r="UYB39" s="343"/>
      <c r="UYC39" s="343"/>
      <c r="UYD39" s="343"/>
      <c r="UYE39" s="343"/>
      <c r="UYF39" s="343"/>
      <c r="UYG39" s="343"/>
      <c r="UYH39" s="343"/>
      <c r="UYI39" s="343"/>
      <c r="UYJ39" s="343"/>
      <c r="UYK39" s="343"/>
      <c r="UYL39" s="343"/>
      <c r="UYM39" s="343"/>
      <c r="UYN39" s="343"/>
      <c r="UYO39" s="343"/>
      <c r="UYP39" s="343"/>
      <c r="UYQ39" s="343"/>
      <c r="UYR39" s="343"/>
      <c r="UYS39" s="343"/>
      <c r="UYT39" s="343"/>
      <c r="UYU39" s="343"/>
      <c r="UYV39" s="343"/>
      <c r="UYW39" s="343"/>
      <c r="UYX39" s="343"/>
      <c r="UYY39" s="343"/>
      <c r="UYZ39" s="343"/>
      <c r="UZA39" s="343"/>
      <c r="UZB39" s="343"/>
      <c r="UZC39" s="343"/>
      <c r="UZD39" s="343"/>
      <c r="UZE39" s="343"/>
      <c r="UZF39" s="343"/>
      <c r="UZG39" s="343"/>
      <c r="UZH39" s="343"/>
      <c r="UZI39" s="343"/>
      <c r="UZJ39" s="343"/>
      <c r="UZK39" s="343"/>
      <c r="UZL39" s="343"/>
      <c r="UZM39" s="343"/>
      <c r="UZN39" s="343"/>
      <c r="UZO39" s="343"/>
      <c r="UZP39" s="343"/>
      <c r="UZQ39" s="343"/>
      <c r="UZR39" s="343"/>
      <c r="UZS39" s="343"/>
      <c r="UZT39" s="343"/>
      <c r="UZU39" s="343"/>
      <c r="UZV39" s="343"/>
      <c r="UZW39" s="343"/>
      <c r="UZX39" s="343"/>
      <c r="UZY39" s="343"/>
      <c r="UZZ39" s="343"/>
      <c r="VAA39" s="343"/>
      <c r="VAB39" s="343"/>
      <c r="VAC39" s="343"/>
      <c r="VAD39" s="343"/>
      <c r="VAE39" s="343"/>
      <c r="VAF39" s="343"/>
      <c r="VAG39" s="343"/>
      <c r="VAH39" s="343"/>
      <c r="VAI39" s="343"/>
      <c r="VAJ39" s="343"/>
      <c r="VAK39" s="343"/>
      <c r="VAL39" s="343"/>
      <c r="VAM39" s="343"/>
      <c r="VAN39" s="343"/>
      <c r="VAO39" s="343"/>
      <c r="VAP39" s="343"/>
      <c r="VAQ39" s="343"/>
      <c r="VAR39" s="343"/>
      <c r="VAS39" s="343"/>
      <c r="VAT39" s="343"/>
      <c r="VAU39" s="343"/>
      <c r="VAV39" s="343"/>
      <c r="VAW39" s="343"/>
      <c r="VAX39" s="343"/>
      <c r="VAY39" s="343"/>
      <c r="VAZ39" s="343"/>
      <c r="VBA39" s="343"/>
      <c r="VBB39" s="343"/>
      <c r="VBC39" s="343"/>
      <c r="VBD39" s="343"/>
      <c r="VBE39" s="343"/>
      <c r="VBF39" s="343"/>
      <c r="VBG39" s="343"/>
      <c r="VBH39" s="343"/>
      <c r="VBI39" s="343"/>
      <c r="VBJ39" s="343"/>
      <c r="VBK39" s="343"/>
      <c r="VBL39" s="343"/>
      <c r="VBM39" s="343"/>
      <c r="VBN39" s="343"/>
      <c r="VBO39" s="343"/>
      <c r="VBP39" s="343"/>
      <c r="VBQ39" s="343"/>
      <c r="VBR39" s="343"/>
      <c r="VBS39" s="343"/>
      <c r="VBT39" s="343"/>
      <c r="VBU39" s="343"/>
      <c r="VBV39" s="343"/>
      <c r="VBW39" s="343"/>
      <c r="VBX39" s="343"/>
      <c r="VBY39" s="343"/>
      <c r="VBZ39" s="343"/>
      <c r="VCA39" s="343"/>
      <c r="VCB39" s="343"/>
      <c r="VCC39" s="343"/>
      <c r="VCD39" s="343"/>
      <c r="VCE39" s="343"/>
      <c r="VCF39" s="343"/>
      <c r="VCG39" s="343"/>
      <c r="VCH39" s="343"/>
      <c r="VCI39" s="343"/>
      <c r="VCJ39" s="343"/>
      <c r="VCK39" s="343"/>
      <c r="VCL39" s="343"/>
      <c r="VCM39" s="343"/>
      <c r="VCN39" s="343"/>
      <c r="VCO39" s="343"/>
      <c r="VCP39" s="343"/>
      <c r="VCQ39" s="343"/>
      <c r="VCR39" s="343"/>
      <c r="VCS39" s="343"/>
      <c r="VCT39" s="343"/>
      <c r="VCU39" s="343"/>
      <c r="VCV39" s="343"/>
      <c r="VCW39" s="343"/>
      <c r="VCX39" s="343"/>
      <c r="VCY39" s="343"/>
      <c r="VCZ39" s="343"/>
      <c r="VDA39" s="343"/>
      <c r="VDB39" s="343"/>
      <c r="VDC39" s="343"/>
      <c r="VDD39" s="343"/>
      <c r="VDE39" s="343"/>
      <c r="VDF39" s="343"/>
      <c r="VDG39" s="343"/>
      <c r="VDH39" s="343"/>
      <c r="VDI39" s="343"/>
      <c r="VDJ39" s="343"/>
      <c r="VDK39" s="343"/>
      <c r="VDL39" s="343"/>
      <c r="VDM39" s="343"/>
      <c r="VDN39" s="343"/>
      <c r="VDO39" s="343"/>
      <c r="VDP39" s="343"/>
      <c r="VDQ39" s="343"/>
      <c r="VDR39" s="343"/>
      <c r="VDS39" s="343"/>
      <c r="VDT39" s="343"/>
      <c r="VDU39" s="343"/>
      <c r="VDV39" s="343"/>
      <c r="VDW39" s="343"/>
      <c r="VDX39" s="343"/>
      <c r="VDY39" s="343"/>
      <c r="VDZ39" s="343"/>
      <c r="VEA39" s="343"/>
      <c r="VEB39" s="343"/>
      <c r="VEC39" s="343"/>
      <c r="VED39" s="343"/>
      <c r="VEE39" s="343"/>
      <c r="VEF39" s="343"/>
      <c r="VEG39" s="343"/>
      <c r="VEH39" s="343"/>
      <c r="VEI39" s="343"/>
      <c r="VEJ39" s="343"/>
      <c r="VEK39" s="343"/>
      <c r="VEL39" s="343"/>
      <c r="VEM39" s="343"/>
      <c r="VEN39" s="343"/>
      <c r="VEO39" s="343"/>
      <c r="VEP39" s="343"/>
      <c r="VEQ39" s="343"/>
      <c r="VER39" s="343"/>
      <c r="VES39" s="343"/>
      <c r="VET39" s="343"/>
      <c r="VEU39" s="343"/>
      <c r="VEV39" s="343"/>
      <c r="VEW39" s="343"/>
      <c r="VEX39" s="343"/>
      <c r="VEY39" s="343"/>
      <c r="VEZ39" s="343"/>
      <c r="VFA39" s="343"/>
      <c r="VFB39" s="343"/>
      <c r="VFC39" s="343"/>
      <c r="VFD39" s="343"/>
      <c r="VFE39" s="343"/>
      <c r="VFF39" s="343"/>
      <c r="VFG39" s="343"/>
      <c r="VFH39" s="343"/>
      <c r="VFI39" s="343"/>
      <c r="VFJ39" s="343"/>
      <c r="VFK39" s="343"/>
      <c r="VFL39" s="343"/>
      <c r="VFM39" s="343"/>
      <c r="VFN39" s="343"/>
      <c r="VFO39" s="343"/>
      <c r="VFP39" s="343"/>
      <c r="VFQ39" s="343"/>
      <c r="VFR39" s="343"/>
      <c r="VFS39" s="343"/>
      <c r="VFT39" s="343"/>
      <c r="VFU39" s="343"/>
      <c r="VFV39" s="343"/>
      <c r="VFW39" s="343"/>
      <c r="VFX39" s="343"/>
      <c r="VFY39" s="343"/>
      <c r="VFZ39" s="343"/>
      <c r="VGA39" s="343"/>
      <c r="VGB39" s="343"/>
      <c r="VGC39" s="343"/>
      <c r="VGD39" s="343"/>
      <c r="VGE39" s="343"/>
      <c r="VGF39" s="343"/>
      <c r="VGG39" s="343"/>
      <c r="VGH39" s="343"/>
      <c r="VGI39" s="343"/>
      <c r="VGJ39" s="343"/>
      <c r="VGK39" s="343"/>
      <c r="VGL39" s="343"/>
      <c r="VGM39" s="343"/>
      <c r="VGN39" s="343"/>
      <c r="VGO39" s="343"/>
      <c r="VGP39" s="343"/>
      <c r="VGQ39" s="343"/>
      <c r="VGR39" s="343"/>
      <c r="VGS39" s="343"/>
      <c r="VGT39" s="343"/>
      <c r="VGU39" s="343"/>
      <c r="VGV39" s="343"/>
      <c r="VGW39" s="343"/>
      <c r="VGX39" s="343"/>
      <c r="VGY39" s="343"/>
      <c r="VGZ39" s="343"/>
      <c r="VHA39" s="343"/>
      <c r="VHB39" s="343"/>
      <c r="VHC39" s="343"/>
      <c r="VHD39" s="343"/>
      <c r="VHE39" s="343"/>
      <c r="VHF39" s="343"/>
      <c r="VHG39" s="343"/>
      <c r="VHH39" s="343"/>
      <c r="VHI39" s="343"/>
      <c r="VHJ39" s="343"/>
      <c r="VHK39" s="343"/>
      <c r="VHL39" s="343"/>
      <c r="VHM39" s="343"/>
      <c r="VHN39" s="343"/>
      <c r="VHO39" s="343"/>
      <c r="VHP39" s="343"/>
      <c r="VHQ39" s="343"/>
      <c r="VHR39" s="343"/>
      <c r="VHS39" s="343"/>
      <c r="VHT39" s="343"/>
      <c r="VHU39" s="343"/>
      <c r="VHV39" s="343"/>
      <c r="VHW39" s="343"/>
      <c r="VHX39" s="343"/>
      <c r="VHY39" s="343"/>
      <c r="VHZ39" s="343"/>
      <c r="VIA39" s="343"/>
      <c r="VIB39" s="343"/>
      <c r="VIC39" s="343"/>
      <c r="VID39" s="343"/>
      <c r="VIE39" s="343"/>
      <c r="VIF39" s="343"/>
      <c r="VIG39" s="343"/>
      <c r="VIH39" s="343"/>
      <c r="VII39" s="343"/>
      <c r="VIJ39" s="343"/>
      <c r="VIK39" s="343"/>
      <c r="VIL39" s="343"/>
      <c r="VIM39" s="343"/>
      <c r="VIN39" s="343"/>
      <c r="VIO39" s="343"/>
      <c r="VIP39" s="343"/>
      <c r="VIQ39" s="343"/>
      <c r="VIR39" s="343"/>
      <c r="VIS39" s="343"/>
      <c r="VIT39" s="343"/>
      <c r="VIU39" s="343"/>
      <c r="VIV39" s="343"/>
      <c r="VIW39" s="343"/>
      <c r="VIX39" s="343"/>
      <c r="VIY39" s="343"/>
      <c r="VIZ39" s="343"/>
      <c r="VJA39" s="343"/>
      <c r="VJB39" s="343"/>
      <c r="VJC39" s="343"/>
      <c r="VJD39" s="343"/>
      <c r="VJE39" s="343"/>
      <c r="VJF39" s="343"/>
      <c r="VJG39" s="343"/>
      <c r="VJH39" s="343"/>
      <c r="VJI39" s="343"/>
      <c r="VJJ39" s="343"/>
      <c r="VJK39" s="343"/>
      <c r="VJL39" s="343"/>
      <c r="VJM39" s="343"/>
      <c r="VJN39" s="343"/>
      <c r="VJO39" s="343"/>
      <c r="VJP39" s="343"/>
      <c r="VJQ39" s="343"/>
      <c r="VJR39" s="343"/>
      <c r="VJS39" s="343"/>
      <c r="VJT39" s="343"/>
      <c r="VJU39" s="343"/>
      <c r="VJV39" s="343"/>
      <c r="VJW39" s="343"/>
      <c r="VJX39" s="343"/>
      <c r="VJY39" s="343"/>
      <c r="VJZ39" s="343"/>
      <c r="VKA39" s="343"/>
      <c r="VKB39" s="343"/>
      <c r="VKC39" s="343"/>
      <c r="VKD39" s="343"/>
      <c r="VKE39" s="343"/>
      <c r="VKF39" s="343"/>
      <c r="VKG39" s="343"/>
      <c r="VKH39" s="343"/>
      <c r="VKI39" s="343"/>
      <c r="VKJ39" s="343"/>
      <c r="VKK39" s="343"/>
      <c r="VKL39" s="343"/>
      <c r="VKM39" s="343"/>
      <c r="VKN39" s="343"/>
      <c r="VKO39" s="343"/>
      <c r="VKP39" s="343"/>
      <c r="VKQ39" s="343"/>
      <c r="VKR39" s="343"/>
      <c r="VKS39" s="343"/>
      <c r="VKT39" s="343"/>
      <c r="VKU39" s="343"/>
      <c r="VKV39" s="343"/>
      <c r="VKW39" s="343"/>
      <c r="VKX39" s="343"/>
      <c r="VKY39" s="343"/>
      <c r="VKZ39" s="343"/>
      <c r="VLA39" s="343"/>
      <c r="VLB39" s="343"/>
      <c r="VLC39" s="343"/>
      <c r="VLD39" s="343"/>
      <c r="VLE39" s="343"/>
      <c r="VLF39" s="343"/>
      <c r="VLG39" s="343"/>
      <c r="VLH39" s="343"/>
      <c r="VLI39" s="343"/>
      <c r="VLJ39" s="343"/>
      <c r="VLK39" s="343"/>
      <c r="VLL39" s="343"/>
      <c r="VLM39" s="343"/>
      <c r="VLN39" s="343"/>
      <c r="VLO39" s="343"/>
      <c r="VLP39" s="343"/>
      <c r="VLQ39" s="343"/>
      <c r="VLR39" s="343"/>
      <c r="VLS39" s="343"/>
      <c r="VLT39" s="343"/>
      <c r="VLU39" s="343"/>
      <c r="VLV39" s="343"/>
      <c r="VLW39" s="343"/>
      <c r="VLX39" s="343"/>
      <c r="VLY39" s="343"/>
      <c r="VLZ39" s="343"/>
      <c r="VMA39" s="343"/>
      <c r="VMB39" s="343"/>
      <c r="VMC39" s="343"/>
      <c r="VMD39" s="343"/>
      <c r="VME39" s="343"/>
      <c r="VMF39" s="343"/>
      <c r="VMG39" s="343"/>
      <c r="VMH39" s="343"/>
      <c r="VMI39" s="343"/>
      <c r="VMJ39" s="343"/>
      <c r="VMK39" s="343"/>
      <c r="VML39" s="343"/>
      <c r="VMM39" s="343"/>
      <c r="VMN39" s="343"/>
      <c r="VMO39" s="343"/>
      <c r="VMP39" s="343"/>
      <c r="VMQ39" s="343"/>
      <c r="VMR39" s="343"/>
      <c r="VMS39" s="343"/>
      <c r="VMT39" s="343"/>
      <c r="VMU39" s="343"/>
      <c r="VMV39" s="343"/>
      <c r="VMW39" s="343"/>
      <c r="VMX39" s="343"/>
      <c r="VMY39" s="343"/>
      <c r="VMZ39" s="343"/>
      <c r="VNA39" s="343"/>
      <c r="VNB39" s="343"/>
      <c r="VNC39" s="343"/>
      <c r="VND39" s="343"/>
      <c r="VNE39" s="343"/>
      <c r="VNF39" s="343"/>
      <c r="VNG39" s="343"/>
      <c r="VNH39" s="343"/>
      <c r="VNI39" s="343"/>
      <c r="VNJ39" s="343"/>
      <c r="VNK39" s="343"/>
      <c r="VNL39" s="343"/>
      <c r="VNM39" s="343"/>
      <c r="VNN39" s="343"/>
      <c r="VNO39" s="343"/>
      <c r="VNP39" s="343"/>
      <c r="VNQ39" s="343"/>
      <c r="VNR39" s="343"/>
      <c r="VNS39" s="343"/>
      <c r="VNT39" s="343"/>
      <c r="VNU39" s="343"/>
      <c r="VNV39" s="343"/>
      <c r="VNW39" s="343"/>
      <c r="VNX39" s="343"/>
      <c r="VNY39" s="343"/>
      <c r="VNZ39" s="343"/>
      <c r="VOA39" s="343"/>
      <c r="VOB39" s="343"/>
      <c r="VOC39" s="343"/>
      <c r="VOD39" s="343"/>
      <c r="VOE39" s="343"/>
      <c r="VOF39" s="343"/>
      <c r="VOG39" s="343"/>
      <c r="VOH39" s="343"/>
      <c r="VOI39" s="343"/>
      <c r="VOJ39" s="343"/>
      <c r="VOK39" s="343"/>
      <c r="VOL39" s="343"/>
      <c r="VOM39" s="343"/>
      <c r="VON39" s="343"/>
      <c r="VOO39" s="343"/>
      <c r="VOP39" s="343"/>
      <c r="VOQ39" s="343"/>
      <c r="VOR39" s="343"/>
      <c r="VOS39" s="343"/>
      <c r="VOT39" s="343"/>
      <c r="VOU39" s="343"/>
      <c r="VOV39" s="343"/>
      <c r="VOW39" s="343"/>
      <c r="VOX39" s="343"/>
      <c r="VOY39" s="343"/>
      <c r="VOZ39" s="343"/>
      <c r="VPA39" s="343"/>
      <c r="VPB39" s="343"/>
      <c r="VPC39" s="343"/>
      <c r="VPD39" s="343"/>
      <c r="VPE39" s="343"/>
      <c r="VPF39" s="343"/>
      <c r="VPG39" s="343"/>
      <c r="VPH39" s="343"/>
      <c r="VPI39" s="343"/>
      <c r="VPJ39" s="343"/>
      <c r="VPK39" s="343"/>
      <c r="VPL39" s="343"/>
      <c r="VPM39" s="343"/>
      <c r="VPN39" s="343"/>
      <c r="VPO39" s="343"/>
      <c r="VPP39" s="343"/>
      <c r="VPQ39" s="343"/>
      <c r="VPR39" s="343"/>
      <c r="VPS39" s="343"/>
      <c r="VPT39" s="343"/>
      <c r="VPU39" s="343"/>
      <c r="VPV39" s="343"/>
      <c r="VPW39" s="343"/>
      <c r="VPX39" s="343"/>
      <c r="VPY39" s="343"/>
      <c r="VPZ39" s="343"/>
      <c r="VQA39" s="343"/>
      <c r="VQB39" s="343"/>
      <c r="VQC39" s="343"/>
      <c r="VQD39" s="343"/>
      <c r="VQE39" s="343"/>
      <c r="VQF39" s="343"/>
      <c r="VQG39" s="343"/>
      <c r="VQH39" s="343"/>
      <c r="VQI39" s="343"/>
      <c r="VQJ39" s="343"/>
      <c r="VQK39" s="343"/>
      <c r="VQL39" s="343"/>
      <c r="VQM39" s="343"/>
      <c r="VQN39" s="343"/>
      <c r="VQO39" s="343"/>
      <c r="VQP39" s="343"/>
      <c r="VQQ39" s="343"/>
      <c r="VQR39" s="343"/>
      <c r="VQS39" s="343"/>
      <c r="VQT39" s="343"/>
      <c r="VQU39" s="343"/>
      <c r="VQV39" s="343"/>
      <c r="VQW39" s="343"/>
      <c r="VQX39" s="343"/>
      <c r="VQY39" s="343"/>
      <c r="VQZ39" s="343"/>
      <c r="VRA39" s="343"/>
      <c r="VRB39" s="343"/>
      <c r="VRC39" s="343"/>
      <c r="VRD39" s="343"/>
      <c r="VRE39" s="343"/>
      <c r="VRF39" s="343"/>
      <c r="VRG39" s="343"/>
      <c r="VRH39" s="343"/>
      <c r="VRI39" s="343"/>
      <c r="VRJ39" s="343"/>
      <c r="VRK39" s="343"/>
      <c r="VRL39" s="343"/>
      <c r="VRM39" s="343"/>
      <c r="VRN39" s="343"/>
      <c r="VRO39" s="343"/>
      <c r="VRP39" s="343"/>
      <c r="VRQ39" s="343"/>
      <c r="VRR39" s="343"/>
      <c r="VRS39" s="343"/>
      <c r="VRT39" s="343"/>
      <c r="VRU39" s="343"/>
      <c r="VRV39" s="343"/>
      <c r="VRW39" s="343"/>
      <c r="VRX39" s="343"/>
      <c r="VRY39" s="343"/>
      <c r="VRZ39" s="343"/>
      <c r="VSA39" s="343"/>
      <c r="VSB39" s="343"/>
      <c r="VSC39" s="343"/>
      <c r="VSD39" s="343"/>
      <c r="VSE39" s="343"/>
      <c r="VSF39" s="343"/>
      <c r="VSG39" s="343"/>
      <c r="VSH39" s="343"/>
      <c r="VSI39" s="343"/>
      <c r="VSJ39" s="343"/>
      <c r="VSK39" s="343"/>
      <c r="VSL39" s="343"/>
      <c r="VSM39" s="343"/>
      <c r="VSN39" s="343"/>
      <c r="VSO39" s="343"/>
      <c r="VSP39" s="343"/>
      <c r="VSQ39" s="343"/>
      <c r="VSR39" s="343"/>
      <c r="VSS39" s="343"/>
      <c r="VST39" s="343"/>
      <c r="VSU39" s="343"/>
      <c r="VSV39" s="343"/>
      <c r="VSW39" s="343"/>
      <c r="VSX39" s="343"/>
      <c r="VSY39" s="343"/>
      <c r="VSZ39" s="343"/>
      <c r="VTA39" s="343"/>
      <c r="VTB39" s="343"/>
      <c r="VTC39" s="343"/>
      <c r="VTD39" s="343"/>
      <c r="VTE39" s="343"/>
      <c r="VTF39" s="343"/>
      <c r="VTG39" s="343"/>
      <c r="VTH39" s="343"/>
      <c r="VTI39" s="343"/>
      <c r="VTJ39" s="343"/>
      <c r="VTK39" s="343"/>
      <c r="VTL39" s="343"/>
      <c r="VTM39" s="343"/>
      <c r="VTN39" s="343"/>
      <c r="VTO39" s="343"/>
      <c r="VTP39" s="343"/>
      <c r="VTQ39" s="343"/>
      <c r="VTR39" s="343"/>
      <c r="VTS39" s="343"/>
      <c r="VTT39" s="343"/>
      <c r="VTU39" s="343"/>
      <c r="VTV39" s="343"/>
      <c r="VTW39" s="343"/>
      <c r="VTX39" s="343"/>
      <c r="VTY39" s="343"/>
      <c r="VTZ39" s="343"/>
      <c r="VUA39" s="343"/>
      <c r="VUB39" s="343"/>
      <c r="VUC39" s="343"/>
      <c r="VUD39" s="343"/>
      <c r="VUE39" s="343"/>
      <c r="VUF39" s="343"/>
      <c r="VUG39" s="343"/>
      <c r="VUH39" s="343"/>
      <c r="VUI39" s="343"/>
      <c r="VUJ39" s="343"/>
      <c r="VUK39" s="343"/>
      <c r="VUL39" s="343"/>
      <c r="VUM39" s="343"/>
      <c r="VUN39" s="343"/>
      <c r="VUO39" s="343"/>
      <c r="VUP39" s="343"/>
      <c r="VUQ39" s="343"/>
      <c r="VUR39" s="343"/>
      <c r="VUS39" s="343"/>
      <c r="VUT39" s="343"/>
      <c r="VUU39" s="343"/>
      <c r="VUV39" s="343"/>
      <c r="VUW39" s="343"/>
      <c r="VUX39" s="343"/>
      <c r="VUY39" s="343"/>
      <c r="VUZ39" s="343"/>
      <c r="VVA39" s="343"/>
      <c r="VVB39" s="343"/>
      <c r="VVC39" s="343"/>
      <c r="VVD39" s="343"/>
      <c r="VVE39" s="343"/>
      <c r="VVF39" s="343"/>
      <c r="VVG39" s="343"/>
      <c r="VVH39" s="343"/>
      <c r="VVI39" s="343"/>
      <c r="VVJ39" s="343"/>
      <c r="VVK39" s="343"/>
      <c r="VVL39" s="343"/>
      <c r="VVM39" s="343"/>
      <c r="VVN39" s="343"/>
      <c r="VVO39" s="343"/>
      <c r="VVP39" s="343"/>
      <c r="VVQ39" s="343"/>
      <c r="VVR39" s="343"/>
      <c r="VVS39" s="343"/>
      <c r="VVT39" s="343"/>
      <c r="VVU39" s="343"/>
      <c r="VVV39" s="343"/>
      <c r="VVW39" s="343"/>
      <c r="VVX39" s="343"/>
      <c r="VVY39" s="343"/>
      <c r="VVZ39" s="343"/>
      <c r="VWA39" s="343"/>
      <c r="VWB39" s="343"/>
      <c r="VWC39" s="343"/>
      <c r="VWD39" s="343"/>
      <c r="VWE39" s="343"/>
      <c r="VWF39" s="343"/>
      <c r="VWG39" s="343"/>
      <c r="VWH39" s="343"/>
      <c r="VWI39" s="343"/>
      <c r="VWJ39" s="343"/>
      <c r="VWK39" s="343"/>
      <c r="VWL39" s="343"/>
      <c r="VWM39" s="343"/>
      <c r="VWN39" s="343"/>
      <c r="VWO39" s="343"/>
      <c r="VWP39" s="343"/>
      <c r="VWQ39" s="343"/>
      <c r="VWR39" s="343"/>
      <c r="VWS39" s="343"/>
      <c r="VWT39" s="343"/>
      <c r="VWU39" s="343"/>
      <c r="VWV39" s="343"/>
      <c r="VWW39" s="343"/>
      <c r="VWX39" s="343"/>
      <c r="VWY39" s="343"/>
      <c r="VWZ39" s="343"/>
      <c r="VXA39" s="343"/>
      <c r="VXB39" s="343"/>
      <c r="VXC39" s="343"/>
      <c r="VXD39" s="343"/>
      <c r="VXE39" s="343"/>
      <c r="VXF39" s="343"/>
      <c r="VXG39" s="343"/>
      <c r="VXH39" s="343"/>
      <c r="VXI39" s="343"/>
      <c r="VXJ39" s="343"/>
      <c r="VXK39" s="343"/>
      <c r="VXL39" s="343"/>
      <c r="VXM39" s="343"/>
      <c r="VXN39" s="343"/>
      <c r="VXO39" s="343"/>
      <c r="VXP39" s="343"/>
      <c r="VXQ39" s="343"/>
      <c r="VXR39" s="343"/>
      <c r="VXS39" s="343"/>
      <c r="VXT39" s="343"/>
      <c r="VXU39" s="343"/>
      <c r="VXV39" s="343"/>
      <c r="VXW39" s="343"/>
      <c r="VXX39" s="343"/>
      <c r="VXY39" s="343"/>
      <c r="VXZ39" s="343"/>
      <c r="VYA39" s="343"/>
      <c r="VYB39" s="343"/>
      <c r="VYC39" s="343"/>
      <c r="VYD39" s="343"/>
      <c r="VYE39" s="343"/>
      <c r="VYF39" s="343"/>
      <c r="VYG39" s="343"/>
      <c r="VYH39" s="343"/>
      <c r="VYI39" s="343"/>
      <c r="VYJ39" s="343"/>
      <c r="VYK39" s="343"/>
      <c r="VYL39" s="343"/>
      <c r="VYM39" s="343"/>
      <c r="VYN39" s="343"/>
      <c r="VYO39" s="343"/>
      <c r="VYP39" s="343"/>
      <c r="VYQ39" s="343"/>
      <c r="VYR39" s="343"/>
      <c r="VYS39" s="343"/>
      <c r="VYT39" s="343"/>
      <c r="VYU39" s="343"/>
      <c r="VYV39" s="343"/>
      <c r="VYW39" s="343"/>
      <c r="VYX39" s="343"/>
      <c r="VYY39" s="343"/>
      <c r="VYZ39" s="343"/>
      <c r="VZA39" s="343"/>
      <c r="VZB39" s="343"/>
      <c r="VZC39" s="343"/>
      <c r="VZD39" s="343"/>
      <c r="VZE39" s="343"/>
      <c r="VZF39" s="343"/>
      <c r="VZG39" s="343"/>
      <c r="VZH39" s="343"/>
      <c r="VZI39" s="343"/>
      <c r="VZJ39" s="343"/>
      <c r="VZK39" s="343"/>
      <c r="VZL39" s="343"/>
      <c r="VZM39" s="343"/>
      <c r="VZN39" s="343"/>
      <c r="VZO39" s="343"/>
      <c r="VZP39" s="343"/>
      <c r="VZQ39" s="343"/>
      <c r="VZR39" s="343"/>
      <c r="VZS39" s="343"/>
      <c r="VZT39" s="343"/>
      <c r="VZU39" s="343"/>
      <c r="VZV39" s="343"/>
      <c r="VZW39" s="343"/>
      <c r="VZX39" s="343"/>
      <c r="VZY39" s="343"/>
      <c r="VZZ39" s="343"/>
      <c r="WAA39" s="343"/>
      <c r="WAB39" s="343"/>
      <c r="WAC39" s="343"/>
      <c r="WAD39" s="343"/>
      <c r="WAE39" s="343"/>
      <c r="WAF39" s="343"/>
      <c r="WAG39" s="343"/>
      <c r="WAH39" s="343"/>
      <c r="WAI39" s="343"/>
      <c r="WAJ39" s="343"/>
      <c r="WAK39" s="343"/>
      <c r="WAL39" s="343"/>
      <c r="WAM39" s="343"/>
      <c r="WAN39" s="343"/>
      <c r="WAO39" s="343"/>
      <c r="WAP39" s="343"/>
      <c r="WAQ39" s="343"/>
      <c r="WAR39" s="343"/>
      <c r="WAS39" s="343"/>
      <c r="WAT39" s="343"/>
      <c r="WAU39" s="343"/>
      <c r="WAV39" s="343"/>
      <c r="WAW39" s="343"/>
      <c r="WAX39" s="343"/>
      <c r="WAY39" s="343"/>
      <c r="WAZ39" s="343"/>
      <c r="WBA39" s="343"/>
      <c r="WBB39" s="343"/>
      <c r="WBC39" s="343"/>
      <c r="WBD39" s="343"/>
      <c r="WBE39" s="343"/>
      <c r="WBF39" s="343"/>
      <c r="WBG39" s="343"/>
      <c r="WBH39" s="343"/>
      <c r="WBI39" s="343"/>
      <c r="WBJ39" s="343"/>
      <c r="WBK39" s="343"/>
      <c r="WBL39" s="343"/>
      <c r="WBM39" s="343"/>
      <c r="WBN39" s="343"/>
      <c r="WBO39" s="343"/>
      <c r="WBP39" s="343"/>
      <c r="WBQ39" s="343"/>
      <c r="WBR39" s="343"/>
      <c r="WBS39" s="343"/>
      <c r="WBT39" s="343"/>
      <c r="WBU39" s="343"/>
      <c r="WBV39" s="343"/>
      <c r="WBW39" s="343"/>
      <c r="WBX39" s="343"/>
      <c r="WBY39" s="343"/>
      <c r="WBZ39" s="343"/>
      <c r="WCA39" s="343"/>
      <c r="WCB39" s="343"/>
      <c r="WCC39" s="343"/>
      <c r="WCD39" s="343"/>
      <c r="WCE39" s="343"/>
      <c r="WCF39" s="343"/>
      <c r="WCG39" s="343"/>
      <c r="WCH39" s="343"/>
      <c r="WCI39" s="343"/>
      <c r="WCJ39" s="343"/>
      <c r="WCK39" s="343"/>
      <c r="WCL39" s="343"/>
      <c r="WCM39" s="343"/>
      <c r="WCN39" s="343"/>
      <c r="WCO39" s="343"/>
      <c r="WCP39" s="343"/>
      <c r="WCQ39" s="343"/>
      <c r="WCR39" s="343"/>
      <c r="WCS39" s="343"/>
      <c r="WCT39" s="343"/>
      <c r="WCU39" s="343"/>
      <c r="WCV39" s="343"/>
      <c r="WCW39" s="343"/>
      <c r="WCX39" s="343"/>
      <c r="WCY39" s="343"/>
      <c r="WCZ39" s="343"/>
      <c r="WDA39" s="343"/>
      <c r="WDB39" s="343"/>
      <c r="WDC39" s="343"/>
      <c r="WDD39" s="343"/>
      <c r="WDE39" s="343"/>
      <c r="WDF39" s="343"/>
      <c r="WDG39" s="343"/>
      <c r="WDH39" s="343"/>
      <c r="WDI39" s="343"/>
      <c r="WDJ39" s="343"/>
      <c r="WDK39" s="343"/>
      <c r="WDL39" s="343"/>
      <c r="WDM39" s="343"/>
      <c r="WDN39" s="343"/>
      <c r="WDO39" s="343"/>
      <c r="WDP39" s="343"/>
      <c r="WDQ39" s="343"/>
      <c r="WDR39" s="343"/>
      <c r="WDS39" s="343"/>
      <c r="WDT39" s="343"/>
      <c r="WDU39" s="343"/>
      <c r="WDV39" s="343"/>
      <c r="WDW39" s="343"/>
      <c r="WDX39" s="343"/>
      <c r="WDY39" s="343"/>
      <c r="WDZ39" s="343"/>
      <c r="WEA39" s="343"/>
      <c r="WEB39" s="343"/>
      <c r="WEC39" s="343"/>
      <c r="WED39" s="343"/>
      <c r="WEE39" s="343"/>
      <c r="WEF39" s="343"/>
      <c r="WEG39" s="343"/>
      <c r="WEH39" s="343"/>
      <c r="WEI39" s="343"/>
      <c r="WEJ39" s="343"/>
      <c r="WEK39" s="343"/>
      <c r="WEL39" s="343"/>
      <c r="WEM39" s="343"/>
      <c r="WEN39" s="343"/>
      <c r="WEO39" s="343"/>
      <c r="WEP39" s="343"/>
      <c r="WEQ39" s="343"/>
      <c r="WER39" s="343"/>
      <c r="WES39" s="343"/>
      <c r="WET39" s="343"/>
      <c r="WEU39" s="343"/>
      <c r="WEV39" s="343"/>
      <c r="WEW39" s="343"/>
      <c r="WEX39" s="343"/>
      <c r="WEY39" s="343"/>
      <c r="WEZ39" s="343"/>
      <c r="WFA39" s="343"/>
      <c r="WFB39" s="343"/>
      <c r="WFC39" s="343"/>
      <c r="WFD39" s="343"/>
      <c r="WFE39" s="343"/>
      <c r="WFF39" s="343"/>
      <c r="WFG39" s="343"/>
      <c r="WFH39" s="343"/>
      <c r="WFI39" s="343"/>
      <c r="WFJ39" s="343"/>
      <c r="WFK39" s="343"/>
      <c r="WFL39" s="343"/>
      <c r="WFM39" s="343"/>
      <c r="WFN39" s="343"/>
      <c r="WFO39" s="343"/>
      <c r="WFP39" s="343"/>
      <c r="WFQ39" s="343"/>
      <c r="WFR39" s="343"/>
      <c r="WFS39" s="343"/>
      <c r="WFT39" s="343"/>
      <c r="WFU39" s="343"/>
      <c r="WFV39" s="343"/>
      <c r="WFW39" s="343"/>
      <c r="WFX39" s="343"/>
      <c r="WFY39" s="343"/>
      <c r="WFZ39" s="343"/>
      <c r="WGA39" s="343"/>
      <c r="WGB39" s="343"/>
      <c r="WGC39" s="343"/>
      <c r="WGD39" s="343"/>
      <c r="WGE39" s="343"/>
      <c r="WGF39" s="343"/>
      <c r="WGG39" s="343"/>
      <c r="WGH39" s="343"/>
      <c r="WGI39" s="343"/>
      <c r="WGJ39" s="343"/>
      <c r="WGK39" s="343"/>
      <c r="WGL39" s="343"/>
      <c r="WGM39" s="343"/>
      <c r="WGN39" s="343"/>
      <c r="WGO39" s="343"/>
      <c r="WGP39" s="343"/>
      <c r="WGQ39" s="343"/>
      <c r="WGR39" s="343"/>
      <c r="WGS39" s="343"/>
      <c r="WGT39" s="343"/>
      <c r="WGU39" s="343"/>
      <c r="WGV39" s="343"/>
      <c r="WGW39" s="343"/>
      <c r="WGX39" s="343"/>
      <c r="WGY39" s="343"/>
      <c r="WGZ39" s="343"/>
      <c r="WHA39" s="343"/>
      <c r="WHB39" s="343"/>
      <c r="WHC39" s="343"/>
      <c r="WHD39" s="343"/>
      <c r="WHE39" s="343"/>
      <c r="WHF39" s="343"/>
      <c r="WHG39" s="343"/>
      <c r="WHH39" s="343"/>
      <c r="WHI39" s="343"/>
      <c r="WHJ39" s="343"/>
      <c r="WHK39" s="343"/>
      <c r="WHL39" s="343"/>
      <c r="WHM39" s="343"/>
      <c r="WHN39" s="343"/>
      <c r="WHO39" s="343"/>
      <c r="WHP39" s="343"/>
      <c r="WHQ39" s="343"/>
      <c r="WHR39" s="343"/>
      <c r="WHS39" s="343"/>
      <c r="WHT39" s="343"/>
      <c r="WHU39" s="343"/>
      <c r="WHV39" s="343"/>
      <c r="WHW39" s="343"/>
      <c r="WHX39" s="343"/>
      <c r="WHY39" s="343"/>
      <c r="WHZ39" s="343"/>
      <c r="WIA39" s="343"/>
      <c r="WIB39" s="343"/>
      <c r="WIC39" s="343"/>
      <c r="WID39" s="343"/>
      <c r="WIE39" s="343"/>
      <c r="WIF39" s="343"/>
      <c r="WIG39" s="343"/>
      <c r="WIH39" s="343"/>
      <c r="WII39" s="343"/>
      <c r="WIJ39" s="343"/>
      <c r="WIK39" s="343"/>
      <c r="WIL39" s="343"/>
      <c r="WIM39" s="343"/>
      <c r="WIN39" s="343"/>
      <c r="WIO39" s="343"/>
      <c r="WIP39" s="343"/>
      <c r="WIQ39" s="343"/>
      <c r="WIR39" s="343"/>
      <c r="WIS39" s="343"/>
      <c r="WIT39" s="343"/>
      <c r="WIU39" s="343"/>
      <c r="WIV39" s="343"/>
      <c r="WIW39" s="343"/>
      <c r="WIX39" s="343"/>
      <c r="WIY39" s="343"/>
      <c r="WIZ39" s="343"/>
      <c r="WJA39" s="343"/>
      <c r="WJB39" s="343"/>
      <c r="WJC39" s="343"/>
      <c r="WJD39" s="343"/>
      <c r="WJE39" s="343"/>
      <c r="WJF39" s="343"/>
      <c r="WJG39" s="343"/>
      <c r="WJH39" s="343"/>
      <c r="WJI39" s="343"/>
      <c r="WJJ39" s="343"/>
      <c r="WJK39" s="343"/>
      <c r="WJL39" s="343"/>
      <c r="WJM39" s="343"/>
      <c r="WJN39" s="343"/>
      <c r="WJO39" s="343"/>
      <c r="WJP39" s="343"/>
      <c r="WJQ39" s="343"/>
      <c r="WJR39" s="343"/>
      <c r="WJS39" s="343"/>
      <c r="WJT39" s="343"/>
      <c r="WJU39" s="343"/>
      <c r="WJV39" s="343"/>
      <c r="WJW39" s="343"/>
      <c r="WJX39" s="343"/>
      <c r="WJY39" s="343"/>
      <c r="WJZ39" s="343"/>
      <c r="WKA39" s="343"/>
      <c r="WKB39" s="343"/>
      <c r="WKC39" s="343"/>
      <c r="WKD39" s="343"/>
      <c r="WKE39" s="343"/>
      <c r="WKF39" s="343"/>
      <c r="WKG39" s="343"/>
      <c r="WKH39" s="343"/>
      <c r="WKI39" s="343"/>
      <c r="WKJ39" s="343"/>
      <c r="WKK39" s="343"/>
      <c r="WKL39" s="343"/>
      <c r="WKM39" s="343"/>
      <c r="WKN39" s="343"/>
      <c r="WKO39" s="343"/>
      <c r="WKP39" s="343"/>
      <c r="WKQ39" s="343"/>
      <c r="WKR39" s="343"/>
      <c r="WKS39" s="343"/>
      <c r="WKT39" s="343"/>
      <c r="WKU39" s="343"/>
      <c r="WKV39" s="343"/>
      <c r="WKW39" s="343"/>
      <c r="WKX39" s="343"/>
      <c r="WKY39" s="343"/>
      <c r="WKZ39" s="343"/>
      <c r="WLA39" s="343"/>
      <c r="WLB39" s="343"/>
      <c r="WLC39" s="343"/>
      <c r="WLD39" s="343"/>
      <c r="WLE39" s="343"/>
      <c r="WLF39" s="343"/>
      <c r="WLG39" s="343"/>
      <c r="WLH39" s="343"/>
      <c r="WLI39" s="343"/>
      <c r="WLJ39" s="343"/>
      <c r="WLK39" s="343"/>
      <c r="WLL39" s="343"/>
      <c r="WLM39" s="343"/>
      <c r="WLN39" s="343"/>
      <c r="WLO39" s="343"/>
      <c r="WLP39" s="343"/>
      <c r="WLQ39" s="343"/>
      <c r="WLR39" s="343"/>
      <c r="WLS39" s="343"/>
      <c r="WLT39" s="343"/>
      <c r="WLU39" s="343"/>
      <c r="WLV39" s="343"/>
      <c r="WLW39" s="343"/>
      <c r="WLX39" s="343"/>
      <c r="WLY39" s="343"/>
      <c r="WLZ39" s="343"/>
      <c r="WMA39" s="343"/>
      <c r="WMB39" s="343"/>
      <c r="WMC39" s="343"/>
      <c r="WMD39" s="343"/>
      <c r="WME39" s="343"/>
      <c r="WMF39" s="343"/>
      <c r="WMG39" s="343"/>
      <c r="WMH39" s="343"/>
      <c r="WMI39" s="343"/>
      <c r="WMJ39" s="343"/>
      <c r="WMK39" s="343"/>
      <c r="WML39" s="343"/>
      <c r="WMM39" s="343"/>
      <c r="WMN39" s="343"/>
      <c r="WMO39" s="343"/>
      <c r="WMP39" s="343"/>
      <c r="WMQ39" s="343"/>
      <c r="WMR39" s="343"/>
      <c r="WMS39" s="343"/>
      <c r="WMT39" s="343"/>
      <c r="WMU39" s="343"/>
      <c r="WMV39" s="343"/>
      <c r="WMW39" s="343"/>
      <c r="WMX39" s="343"/>
      <c r="WMY39" s="343"/>
      <c r="WMZ39" s="343"/>
      <c r="WNA39" s="343"/>
      <c r="WNB39" s="343"/>
      <c r="WNC39" s="343"/>
      <c r="WND39" s="343"/>
      <c r="WNE39" s="343"/>
      <c r="WNF39" s="343"/>
      <c r="WNG39" s="343"/>
      <c r="WNH39" s="343"/>
      <c r="WNI39" s="343"/>
      <c r="WNJ39" s="343"/>
      <c r="WNK39" s="343"/>
      <c r="WNL39" s="343"/>
      <c r="WNM39" s="343"/>
      <c r="WNN39" s="343"/>
      <c r="WNO39" s="343"/>
      <c r="WNP39" s="343"/>
      <c r="WNQ39" s="343"/>
      <c r="WNR39" s="343"/>
      <c r="WNS39" s="343"/>
      <c r="WNT39" s="343"/>
      <c r="WNU39" s="343"/>
      <c r="WNV39" s="343"/>
      <c r="WNW39" s="343"/>
      <c r="WNX39" s="343"/>
      <c r="WNY39" s="343"/>
      <c r="WNZ39" s="343"/>
      <c r="WOA39" s="343"/>
      <c r="WOB39" s="343"/>
      <c r="WOC39" s="343"/>
      <c r="WOD39" s="343"/>
      <c r="WOE39" s="343"/>
      <c r="WOF39" s="343"/>
      <c r="WOG39" s="343"/>
      <c r="WOH39" s="343"/>
      <c r="WOI39" s="343"/>
      <c r="WOJ39" s="343"/>
      <c r="WOK39" s="343"/>
      <c r="WOL39" s="343"/>
      <c r="WOM39" s="343"/>
      <c r="WON39" s="343"/>
      <c r="WOO39" s="343"/>
      <c r="WOP39" s="343"/>
      <c r="WOQ39" s="343"/>
      <c r="WOR39" s="343"/>
      <c r="WOS39" s="343"/>
      <c r="WOT39" s="343"/>
      <c r="WOU39" s="343"/>
      <c r="WOV39" s="343"/>
      <c r="WOW39" s="343"/>
      <c r="WOX39" s="343"/>
      <c r="WOY39" s="343"/>
      <c r="WOZ39" s="343"/>
      <c r="WPA39" s="343"/>
      <c r="WPB39" s="343"/>
      <c r="WPC39" s="343"/>
      <c r="WPD39" s="343"/>
      <c r="WPE39" s="343"/>
      <c r="WPF39" s="343"/>
      <c r="WPG39" s="343"/>
      <c r="WPH39" s="343"/>
      <c r="WPI39" s="343"/>
      <c r="WPJ39" s="343"/>
      <c r="WPK39" s="343"/>
      <c r="WPL39" s="343"/>
      <c r="WPM39" s="343"/>
      <c r="WPN39" s="343"/>
      <c r="WPO39" s="343"/>
      <c r="WPP39" s="343"/>
      <c r="WPQ39" s="343"/>
      <c r="WPR39" s="343"/>
      <c r="WPS39" s="343"/>
      <c r="WPT39" s="343"/>
      <c r="WPU39" s="343"/>
      <c r="WPV39" s="343"/>
      <c r="WPW39" s="343"/>
      <c r="WPX39" s="343"/>
      <c r="WPY39" s="343"/>
      <c r="WPZ39" s="343"/>
      <c r="WQA39" s="343"/>
      <c r="WQB39" s="343"/>
      <c r="WQC39" s="343"/>
      <c r="WQD39" s="343"/>
      <c r="WQE39" s="343"/>
      <c r="WQF39" s="343"/>
      <c r="WQG39" s="343"/>
      <c r="WQH39" s="343"/>
      <c r="WQI39" s="343"/>
      <c r="WQJ39" s="343"/>
      <c r="WQK39" s="343"/>
      <c r="WQL39" s="343"/>
      <c r="WQM39" s="343"/>
      <c r="WQN39" s="343"/>
      <c r="WQO39" s="343"/>
      <c r="WQP39" s="343"/>
      <c r="WQQ39" s="343"/>
      <c r="WQR39" s="343"/>
      <c r="WQS39" s="343"/>
      <c r="WQT39" s="343"/>
      <c r="WQU39" s="343"/>
      <c r="WQV39" s="343"/>
      <c r="WQW39" s="343"/>
      <c r="WQX39" s="343"/>
      <c r="WQY39" s="343"/>
      <c r="WQZ39" s="343"/>
      <c r="WRA39" s="343"/>
      <c r="WRB39" s="343"/>
      <c r="WRC39" s="343"/>
      <c r="WRD39" s="343"/>
      <c r="WRE39" s="343"/>
      <c r="WRF39" s="343"/>
      <c r="WRG39" s="343"/>
      <c r="WRH39" s="343"/>
      <c r="WRI39" s="343"/>
      <c r="WRJ39" s="343"/>
      <c r="WRK39" s="343"/>
      <c r="WRL39" s="343"/>
      <c r="WRM39" s="343"/>
      <c r="WRN39" s="343"/>
      <c r="WRO39" s="343"/>
      <c r="WRP39" s="343"/>
      <c r="WRQ39" s="343"/>
      <c r="WRR39" s="343"/>
      <c r="WRS39" s="343"/>
      <c r="WRT39" s="343"/>
      <c r="WRU39" s="343"/>
      <c r="WRV39" s="343"/>
      <c r="WRW39" s="343"/>
      <c r="WRX39" s="343"/>
      <c r="WRY39" s="343"/>
      <c r="WRZ39" s="343"/>
      <c r="WSA39" s="343"/>
      <c r="WSB39" s="343"/>
      <c r="WSC39" s="343"/>
      <c r="WSD39" s="343"/>
      <c r="WSE39" s="343"/>
      <c r="WSF39" s="343"/>
      <c r="WSG39" s="343"/>
      <c r="WSH39" s="343"/>
      <c r="WSI39" s="343"/>
      <c r="WSJ39" s="343"/>
      <c r="WSK39" s="343"/>
      <c r="WSL39" s="343"/>
      <c r="WSM39" s="343"/>
      <c r="WSN39" s="343"/>
      <c r="WSO39" s="343"/>
      <c r="WSP39" s="343"/>
      <c r="WSQ39" s="343"/>
      <c r="WSR39" s="343"/>
      <c r="WSS39" s="343"/>
      <c r="WST39" s="343"/>
      <c r="WSU39" s="343"/>
      <c r="WSV39" s="343"/>
      <c r="WSW39" s="343"/>
      <c r="WSX39" s="343"/>
      <c r="WSY39" s="343"/>
      <c r="WSZ39" s="343"/>
      <c r="WTA39" s="343"/>
      <c r="WTB39" s="343"/>
      <c r="WTC39" s="343"/>
      <c r="WTD39" s="343"/>
      <c r="WTE39" s="343"/>
      <c r="WTF39" s="343"/>
      <c r="WTG39" s="343"/>
      <c r="WTH39" s="343"/>
      <c r="WTI39" s="343"/>
      <c r="WTJ39" s="343"/>
      <c r="WTK39" s="343"/>
      <c r="WTL39" s="343"/>
      <c r="WTM39" s="343"/>
      <c r="WTN39" s="343"/>
      <c r="WTO39" s="343"/>
      <c r="WTP39" s="343"/>
      <c r="WTQ39" s="343"/>
      <c r="WTR39" s="343"/>
      <c r="WTS39" s="343"/>
      <c r="WTT39" s="343"/>
      <c r="WTU39" s="343"/>
      <c r="WTV39" s="343"/>
      <c r="WTW39" s="343"/>
      <c r="WTX39" s="343"/>
      <c r="WTY39" s="343"/>
      <c r="WTZ39" s="343"/>
      <c r="WUA39" s="343"/>
      <c r="WUB39" s="343"/>
      <c r="WUC39" s="343"/>
      <c r="WUD39" s="343"/>
      <c r="WUE39" s="343"/>
      <c r="WUF39" s="343"/>
      <c r="WUG39" s="343"/>
      <c r="WUH39" s="343"/>
      <c r="WUI39" s="343"/>
      <c r="WUJ39" s="343"/>
      <c r="WUK39" s="343"/>
      <c r="WUL39" s="343"/>
      <c r="WUM39" s="343"/>
      <c r="WUN39" s="343"/>
      <c r="WUO39" s="343"/>
      <c r="WUP39" s="343"/>
      <c r="WUQ39" s="343"/>
      <c r="WUR39" s="343"/>
      <c r="WUS39" s="343"/>
      <c r="WUT39" s="343"/>
      <c r="WUU39" s="343"/>
      <c r="WUV39" s="343"/>
      <c r="WUW39" s="343"/>
      <c r="WUX39" s="343"/>
      <c r="WUY39" s="343"/>
      <c r="WUZ39" s="343"/>
      <c r="WVA39" s="343"/>
      <c r="WVB39" s="343"/>
      <c r="WVC39" s="343"/>
      <c r="WVD39" s="343"/>
      <c r="WVE39" s="343"/>
      <c r="WVF39" s="343"/>
      <c r="WVG39" s="343"/>
      <c r="WVH39" s="343"/>
      <c r="WVI39" s="343"/>
      <c r="WVJ39" s="343"/>
      <c r="WVK39" s="343"/>
      <c r="WVL39" s="343"/>
      <c r="WVM39" s="343"/>
      <c r="WVN39" s="343"/>
      <c r="WVO39" s="343"/>
      <c r="WVP39" s="343"/>
      <c r="WVQ39" s="343"/>
      <c r="WVR39" s="343"/>
      <c r="WVS39" s="343"/>
      <c r="WVT39" s="343"/>
      <c r="WVU39" s="343"/>
      <c r="WVV39" s="343"/>
      <c r="WVW39" s="343"/>
      <c r="WVX39" s="343"/>
      <c r="WVY39" s="343"/>
      <c r="WVZ39" s="343"/>
      <c r="WWA39" s="343"/>
      <c r="WWB39" s="343"/>
      <c r="WWC39" s="343"/>
      <c r="WWD39" s="343"/>
      <c r="WWE39" s="343"/>
      <c r="WWF39" s="343"/>
      <c r="WWG39" s="343"/>
      <c r="WWH39" s="343"/>
      <c r="WWI39" s="343"/>
      <c r="WWJ39" s="343"/>
      <c r="WWK39" s="343"/>
      <c r="WWL39" s="343"/>
      <c r="WWM39" s="343"/>
      <c r="WWN39" s="343"/>
      <c r="WWO39" s="343"/>
      <c r="WWP39" s="343"/>
      <c r="WWQ39" s="343"/>
      <c r="WWR39" s="343"/>
      <c r="WWS39" s="343"/>
      <c r="WWT39" s="343"/>
      <c r="WWU39" s="343"/>
      <c r="WWV39" s="343"/>
      <c r="WWW39" s="343"/>
      <c r="WWX39" s="343"/>
      <c r="WWY39" s="343"/>
      <c r="WWZ39" s="343"/>
      <c r="WXA39" s="343"/>
      <c r="WXB39" s="343"/>
      <c r="WXC39" s="343"/>
      <c r="WXD39" s="343"/>
      <c r="WXE39" s="343"/>
      <c r="WXF39" s="343"/>
      <c r="WXG39" s="343"/>
      <c r="WXH39" s="343"/>
      <c r="WXI39" s="343"/>
      <c r="WXJ39" s="343"/>
      <c r="WXK39" s="343"/>
      <c r="WXL39" s="343"/>
      <c r="WXM39" s="343"/>
      <c r="WXN39" s="343"/>
      <c r="WXO39" s="343"/>
      <c r="WXP39" s="343"/>
      <c r="WXQ39" s="343"/>
      <c r="WXR39" s="343"/>
      <c r="WXS39" s="343"/>
      <c r="WXT39" s="343"/>
      <c r="WXU39" s="343"/>
      <c r="WXV39" s="343"/>
      <c r="WXW39" s="343"/>
      <c r="WXX39" s="343"/>
      <c r="WXY39" s="343"/>
      <c r="WXZ39" s="343"/>
      <c r="WYA39" s="343"/>
      <c r="WYB39" s="343"/>
      <c r="WYC39" s="343"/>
      <c r="WYD39" s="343"/>
      <c r="WYE39" s="343"/>
      <c r="WYF39" s="343"/>
      <c r="WYG39" s="343"/>
      <c r="WYH39" s="343"/>
      <c r="WYI39" s="343"/>
      <c r="WYJ39" s="343"/>
      <c r="WYK39" s="343"/>
      <c r="WYL39" s="343"/>
      <c r="WYM39" s="343"/>
      <c r="WYN39" s="343"/>
      <c r="WYO39" s="343"/>
      <c r="WYP39" s="343"/>
      <c r="WYQ39" s="343"/>
      <c r="WYR39" s="343"/>
      <c r="WYS39" s="343"/>
      <c r="WYT39" s="343"/>
      <c r="WYU39" s="343"/>
      <c r="WYV39" s="343"/>
      <c r="WYW39" s="343"/>
      <c r="WYX39" s="343"/>
      <c r="WYY39" s="343"/>
      <c r="WYZ39" s="343"/>
      <c r="WZA39" s="343"/>
      <c r="WZB39" s="343"/>
      <c r="WZC39" s="343"/>
      <c r="WZD39" s="343"/>
      <c r="WZE39" s="343"/>
      <c r="WZF39" s="343"/>
      <c r="WZG39" s="343"/>
      <c r="WZH39" s="343"/>
      <c r="WZI39" s="343"/>
      <c r="WZJ39" s="343"/>
      <c r="WZK39" s="343"/>
      <c r="WZL39" s="343"/>
      <c r="WZM39" s="343"/>
      <c r="WZN39" s="343"/>
      <c r="WZO39" s="343"/>
      <c r="WZP39" s="343"/>
      <c r="WZQ39" s="343"/>
      <c r="WZR39" s="343"/>
      <c r="WZS39" s="343"/>
      <c r="WZT39" s="343"/>
      <c r="WZU39" s="343"/>
      <c r="WZV39" s="343"/>
      <c r="WZW39" s="343"/>
      <c r="WZX39" s="343"/>
      <c r="WZY39" s="343"/>
      <c r="WZZ39" s="343"/>
      <c r="XAA39" s="343"/>
      <c r="XAB39" s="343"/>
      <c r="XAC39" s="343"/>
      <c r="XAD39" s="343"/>
      <c r="XAE39" s="343"/>
      <c r="XAF39" s="343"/>
      <c r="XAG39" s="343"/>
      <c r="XAH39" s="343"/>
      <c r="XAI39" s="343"/>
      <c r="XAJ39" s="343"/>
      <c r="XAK39" s="343"/>
      <c r="XAL39" s="343"/>
      <c r="XAM39" s="343"/>
      <c r="XAN39" s="343"/>
      <c r="XAO39" s="343"/>
      <c r="XAP39" s="343"/>
      <c r="XAQ39" s="343"/>
      <c r="XAR39" s="343"/>
      <c r="XAS39" s="343"/>
      <c r="XAT39" s="343"/>
      <c r="XAU39" s="343"/>
      <c r="XAV39" s="343"/>
      <c r="XAW39" s="343"/>
      <c r="XAX39" s="343"/>
      <c r="XAY39" s="343"/>
      <c r="XAZ39" s="343"/>
      <c r="XBA39" s="343"/>
      <c r="XBB39" s="343"/>
      <c r="XBC39" s="343"/>
      <c r="XBD39" s="343"/>
      <c r="XBE39" s="343"/>
      <c r="XBF39" s="343"/>
      <c r="XBG39" s="343"/>
      <c r="XBH39" s="343"/>
      <c r="XBI39" s="343"/>
      <c r="XBJ39" s="343"/>
      <c r="XBK39" s="343"/>
      <c r="XBL39" s="343"/>
      <c r="XBM39" s="343"/>
      <c r="XBN39" s="343"/>
      <c r="XBO39" s="343"/>
      <c r="XBP39" s="343"/>
      <c r="XBQ39" s="343"/>
      <c r="XBR39" s="343"/>
      <c r="XBS39" s="343"/>
      <c r="XBT39" s="343"/>
      <c r="XBU39" s="343"/>
      <c r="XBV39" s="343"/>
      <c r="XBW39" s="343"/>
      <c r="XBX39" s="343"/>
      <c r="XBY39" s="343"/>
      <c r="XBZ39" s="343"/>
      <c r="XCA39" s="343"/>
      <c r="XCB39" s="343"/>
      <c r="XCC39" s="343"/>
      <c r="XCD39" s="343"/>
      <c r="XCE39" s="343"/>
      <c r="XCF39" s="343"/>
      <c r="XCG39" s="343"/>
      <c r="XCH39" s="343"/>
      <c r="XCI39" s="343"/>
      <c r="XCJ39" s="343"/>
      <c r="XCK39" s="343"/>
      <c r="XCL39" s="343"/>
      <c r="XCM39" s="343"/>
      <c r="XCN39" s="343"/>
      <c r="XCO39" s="343"/>
      <c r="XCP39" s="343"/>
      <c r="XCQ39" s="343"/>
      <c r="XCR39" s="343"/>
      <c r="XCS39" s="343"/>
      <c r="XCT39" s="343"/>
      <c r="XCU39" s="343"/>
      <c r="XCV39" s="343"/>
      <c r="XCW39" s="343"/>
      <c r="XCX39" s="343"/>
      <c r="XCY39" s="343"/>
      <c r="XCZ39" s="343"/>
      <c r="XDA39" s="343"/>
      <c r="XDB39" s="343"/>
      <c r="XDC39" s="343"/>
      <c r="XDD39" s="343"/>
      <c r="XDE39" s="343"/>
      <c r="XDF39" s="343"/>
      <c r="XDG39" s="343"/>
      <c r="XDH39" s="343"/>
      <c r="XDI39" s="343"/>
      <c r="XDJ39" s="343"/>
      <c r="XDK39" s="343"/>
      <c r="XDL39" s="343"/>
      <c r="XDM39" s="343"/>
      <c r="XDN39" s="343"/>
      <c r="XDO39" s="343"/>
      <c r="XDP39" s="343"/>
      <c r="XDQ39" s="343"/>
      <c r="XDR39" s="343"/>
      <c r="XDS39" s="343"/>
      <c r="XDT39" s="343"/>
      <c r="XDU39" s="343"/>
      <c r="XDV39" s="343"/>
      <c r="XDW39" s="343"/>
      <c r="XDX39" s="343"/>
      <c r="XDY39" s="343"/>
      <c r="XDZ39" s="343"/>
      <c r="XEA39" s="343"/>
      <c r="XEB39" s="343"/>
      <c r="XEC39" s="343"/>
      <c r="XED39" s="343"/>
      <c r="XEE39" s="343"/>
      <c r="XEF39" s="343"/>
      <c r="XEG39" s="343"/>
      <c r="XEH39" s="343"/>
      <c r="XEI39" s="343"/>
      <c r="XEJ39" s="343"/>
      <c r="XEK39" s="343"/>
      <c r="XEL39" s="343"/>
      <c r="XEM39" s="343"/>
      <c r="XEN39" s="343"/>
      <c r="XEO39" s="343"/>
      <c r="XEP39" s="343"/>
      <c r="XEQ39" s="343"/>
      <c r="XER39" s="343"/>
      <c r="XES39" s="343"/>
      <c r="XET39" s="343"/>
      <c r="XEU39" s="343"/>
      <c r="XEV39" s="343"/>
      <c r="XEW39" s="343"/>
      <c r="XEX39" s="343"/>
      <c r="XEY39" s="343"/>
      <c r="XEZ39" s="343"/>
      <c r="XFA39" s="343"/>
    </row>
    <row r="40" spans="1:16381" ht="48" customHeight="1" x14ac:dyDescent="0.2">
      <c r="A40" s="318" t="s">
        <v>207</v>
      </c>
      <c r="B40" s="318"/>
      <c r="C40" s="576" t="s">
        <v>609</v>
      </c>
      <c r="D40" s="577"/>
      <c r="E40" s="577"/>
      <c r="F40" s="577"/>
      <c r="G40" s="577"/>
      <c r="H40" s="577"/>
      <c r="I40" s="578"/>
    </row>
    <row r="41" spans="1:16381" ht="18" customHeight="1" x14ac:dyDescent="0.2">
      <c r="A41" s="318" t="s">
        <v>208</v>
      </c>
      <c r="B41" s="318"/>
      <c r="C41" s="355"/>
      <c r="D41" s="357"/>
      <c r="E41" s="357"/>
      <c r="F41" s="357"/>
      <c r="G41" s="357"/>
      <c r="H41" s="357"/>
      <c r="I41" s="356"/>
    </row>
    <row r="42" spans="1:16381" ht="66" customHeight="1" x14ac:dyDescent="0.2">
      <c r="A42" s="326"/>
      <c r="B42" s="326"/>
      <c r="C42" s="358" t="s">
        <v>197</v>
      </c>
      <c r="D42" s="358"/>
      <c r="E42" s="45" t="s">
        <v>198</v>
      </c>
      <c r="F42" s="359" t="s">
        <v>199</v>
      </c>
      <c r="G42" s="360"/>
      <c r="H42" s="361" t="s">
        <v>221</v>
      </c>
      <c r="I42" s="362"/>
    </row>
    <row r="43" spans="1:16381" s="53" customFormat="1" x14ac:dyDescent="0.2">
      <c r="A43" s="329" t="s">
        <v>47</v>
      </c>
      <c r="B43" s="330"/>
      <c r="C43" s="330"/>
      <c r="D43" s="330"/>
      <c r="E43" s="330"/>
      <c r="F43" s="330"/>
      <c r="G43" s="330"/>
      <c r="H43" s="330"/>
      <c r="I43" s="331"/>
      <c r="J43" s="342"/>
      <c r="K43" s="342"/>
      <c r="L43" s="342"/>
      <c r="M43" s="342"/>
      <c r="N43" s="342"/>
      <c r="O43" s="342"/>
      <c r="P43" s="342"/>
      <c r="Q43" s="342"/>
      <c r="R43" s="342"/>
      <c r="S43" s="342"/>
      <c r="T43" s="342"/>
      <c r="U43" s="342"/>
      <c r="V43" s="343"/>
      <c r="W43" s="343"/>
      <c r="X43" s="343"/>
      <c r="Y43" s="343"/>
      <c r="Z43" s="343"/>
      <c r="AA43" s="343"/>
      <c r="AB43" s="343"/>
      <c r="AC43" s="343"/>
      <c r="AD43" s="343"/>
      <c r="AE43" s="343"/>
      <c r="AF43" s="343"/>
      <c r="AG43" s="343"/>
      <c r="AH43" s="343"/>
      <c r="AI43" s="343"/>
      <c r="AJ43" s="343"/>
      <c r="AK43" s="343"/>
      <c r="AL43" s="343"/>
      <c r="AM43" s="343"/>
      <c r="AN43" s="343"/>
      <c r="AO43" s="343"/>
      <c r="AP43" s="343"/>
      <c r="AQ43" s="343"/>
      <c r="AR43" s="343"/>
      <c r="AS43" s="343"/>
      <c r="AT43" s="343"/>
      <c r="AU43" s="343"/>
      <c r="AV43" s="343"/>
      <c r="AW43" s="343"/>
      <c r="AX43" s="343"/>
      <c r="AY43" s="343"/>
      <c r="AZ43" s="343"/>
      <c r="BA43" s="343"/>
      <c r="BB43" s="343"/>
      <c r="BC43" s="343"/>
      <c r="BD43" s="343"/>
      <c r="BE43" s="343"/>
      <c r="BF43" s="343"/>
      <c r="BG43" s="343"/>
      <c r="BH43" s="343"/>
      <c r="BI43" s="343"/>
      <c r="BJ43" s="343"/>
      <c r="BK43" s="343"/>
      <c r="BL43" s="343"/>
      <c r="BM43" s="343"/>
      <c r="BN43" s="343"/>
      <c r="BO43" s="343"/>
      <c r="BP43" s="343"/>
      <c r="BQ43" s="343"/>
      <c r="BR43" s="343"/>
      <c r="BS43" s="343"/>
      <c r="BT43" s="343"/>
      <c r="BU43" s="343"/>
      <c r="BV43" s="343"/>
      <c r="BW43" s="343"/>
      <c r="BX43" s="343"/>
      <c r="BY43" s="343"/>
      <c r="BZ43" s="343"/>
      <c r="CA43" s="343"/>
      <c r="CB43" s="343"/>
      <c r="CC43" s="343"/>
      <c r="CD43" s="343"/>
      <c r="CE43" s="343"/>
      <c r="CF43" s="343"/>
      <c r="CG43" s="343"/>
      <c r="CH43" s="343"/>
      <c r="CI43" s="343"/>
      <c r="CJ43" s="343"/>
      <c r="CK43" s="343"/>
      <c r="CL43" s="343"/>
      <c r="CM43" s="343"/>
      <c r="CN43" s="343"/>
      <c r="CO43" s="343"/>
      <c r="CP43" s="343"/>
      <c r="CQ43" s="343"/>
      <c r="CR43" s="343"/>
      <c r="CS43" s="343"/>
      <c r="CT43" s="343"/>
      <c r="CU43" s="343"/>
      <c r="CV43" s="343"/>
      <c r="CW43" s="343"/>
      <c r="CX43" s="343"/>
      <c r="CY43" s="343"/>
      <c r="CZ43" s="343"/>
      <c r="DA43" s="343"/>
      <c r="DB43" s="343"/>
      <c r="DC43" s="343"/>
      <c r="DD43" s="343"/>
      <c r="DE43" s="343"/>
      <c r="DF43" s="343"/>
      <c r="DG43" s="343"/>
      <c r="DH43" s="343"/>
      <c r="DI43" s="343"/>
      <c r="DJ43" s="343"/>
      <c r="DK43" s="343"/>
      <c r="DL43" s="343"/>
      <c r="DM43" s="343"/>
      <c r="DN43" s="343"/>
      <c r="DO43" s="343"/>
      <c r="DP43" s="343"/>
      <c r="DQ43" s="343"/>
      <c r="DR43" s="343"/>
      <c r="DS43" s="343"/>
      <c r="DT43" s="343"/>
      <c r="DU43" s="343"/>
      <c r="DV43" s="343"/>
      <c r="DW43" s="343"/>
      <c r="DX43" s="343"/>
      <c r="DY43" s="343"/>
      <c r="DZ43" s="343"/>
      <c r="EA43" s="343"/>
      <c r="EB43" s="343"/>
      <c r="EC43" s="343"/>
      <c r="ED43" s="343"/>
      <c r="EE43" s="343"/>
      <c r="EF43" s="343"/>
      <c r="EG43" s="343"/>
      <c r="EH43" s="343"/>
      <c r="EI43" s="343"/>
      <c r="EJ43" s="343"/>
      <c r="EK43" s="343"/>
      <c r="EL43" s="343"/>
      <c r="EM43" s="343"/>
      <c r="EN43" s="343"/>
      <c r="EO43" s="343"/>
      <c r="EP43" s="343"/>
      <c r="EQ43" s="343"/>
      <c r="ER43" s="343"/>
      <c r="ES43" s="343"/>
      <c r="ET43" s="343"/>
      <c r="EU43" s="343"/>
      <c r="EV43" s="343"/>
      <c r="EW43" s="343"/>
      <c r="EX43" s="343"/>
      <c r="EY43" s="343"/>
      <c r="EZ43" s="343"/>
      <c r="FA43" s="343"/>
      <c r="FB43" s="343"/>
      <c r="FC43" s="343"/>
      <c r="FD43" s="343"/>
      <c r="FE43" s="343"/>
      <c r="FF43" s="343"/>
      <c r="FG43" s="343"/>
      <c r="FH43" s="343"/>
      <c r="FI43" s="343"/>
      <c r="FJ43" s="343"/>
      <c r="FK43" s="343"/>
      <c r="FL43" s="343"/>
      <c r="FM43" s="343"/>
      <c r="FN43" s="343"/>
      <c r="FO43" s="343"/>
      <c r="FP43" s="343"/>
      <c r="FQ43" s="343"/>
      <c r="FR43" s="343"/>
      <c r="FS43" s="343"/>
      <c r="FT43" s="343"/>
      <c r="FU43" s="343"/>
      <c r="FV43" s="343"/>
      <c r="FW43" s="343"/>
      <c r="FX43" s="343"/>
      <c r="FY43" s="343"/>
      <c r="FZ43" s="343"/>
      <c r="GA43" s="343"/>
      <c r="GB43" s="343"/>
      <c r="GC43" s="343"/>
      <c r="GD43" s="343"/>
      <c r="GE43" s="343"/>
      <c r="GF43" s="343"/>
      <c r="GG43" s="343"/>
      <c r="GH43" s="343"/>
      <c r="GI43" s="343"/>
      <c r="GJ43" s="343"/>
      <c r="GK43" s="343"/>
      <c r="GL43" s="343"/>
      <c r="GM43" s="343"/>
      <c r="GN43" s="343"/>
      <c r="GO43" s="343"/>
      <c r="GP43" s="343"/>
      <c r="GQ43" s="343"/>
      <c r="GR43" s="343"/>
      <c r="GS43" s="343"/>
      <c r="GT43" s="343"/>
      <c r="GU43" s="343"/>
      <c r="GV43" s="343"/>
      <c r="GW43" s="343"/>
      <c r="GX43" s="343"/>
      <c r="GY43" s="343"/>
      <c r="GZ43" s="343"/>
      <c r="HA43" s="343"/>
      <c r="HB43" s="343"/>
      <c r="HC43" s="343"/>
      <c r="HD43" s="343"/>
      <c r="HE43" s="343"/>
      <c r="HF43" s="343"/>
      <c r="HG43" s="343"/>
      <c r="HH43" s="343"/>
      <c r="HI43" s="343"/>
      <c r="HJ43" s="343"/>
      <c r="HK43" s="343"/>
      <c r="HL43" s="343"/>
      <c r="HM43" s="343"/>
      <c r="HN43" s="343"/>
      <c r="HO43" s="343"/>
      <c r="HP43" s="343"/>
      <c r="HQ43" s="343"/>
      <c r="HR43" s="343"/>
      <c r="HS43" s="343"/>
      <c r="HT43" s="343"/>
      <c r="HU43" s="343"/>
      <c r="HV43" s="343"/>
      <c r="HW43" s="343"/>
      <c r="HX43" s="343"/>
      <c r="HY43" s="343"/>
      <c r="HZ43" s="343"/>
      <c r="IA43" s="343"/>
      <c r="IB43" s="343"/>
      <c r="IC43" s="343"/>
      <c r="ID43" s="343"/>
      <c r="IE43" s="343"/>
      <c r="IF43" s="343"/>
      <c r="IG43" s="343"/>
      <c r="IH43" s="343"/>
      <c r="II43" s="343"/>
      <c r="IJ43" s="343"/>
      <c r="IK43" s="343"/>
      <c r="IL43" s="343"/>
      <c r="IM43" s="343"/>
      <c r="IN43" s="343"/>
      <c r="IO43" s="343"/>
      <c r="IP43" s="343"/>
      <c r="IQ43" s="343"/>
      <c r="IR43" s="343"/>
      <c r="IS43" s="343"/>
      <c r="IT43" s="343"/>
      <c r="IU43" s="343"/>
      <c r="IV43" s="343"/>
      <c r="IW43" s="343"/>
      <c r="IX43" s="343"/>
      <c r="IY43" s="343"/>
      <c r="IZ43" s="343"/>
      <c r="JA43" s="343"/>
      <c r="JB43" s="343"/>
      <c r="JC43" s="343"/>
      <c r="JD43" s="343"/>
      <c r="JE43" s="343"/>
      <c r="JF43" s="343"/>
      <c r="JG43" s="343"/>
      <c r="JH43" s="343"/>
      <c r="JI43" s="343"/>
      <c r="JJ43" s="343"/>
      <c r="JK43" s="343"/>
      <c r="JL43" s="343"/>
      <c r="JM43" s="343"/>
      <c r="JN43" s="343"/>
      <c r="JO43" s="343"/>
      <c r="JP43" s="343"/>
      <c r="JQ43" s="343"/>
      <c r="JR43" s="343"/>
      <c r="JS43" s="343"/>
      <c r="JT43" s="343"/>
      <c r="JU43" s="343"/>
      <c r="JV43" s="343"/>
      <c r="JW43" s="343"/>
      <c r="JX43" s="343"/>
      <c r="JY43" s="343"/>
      <c r="JZ43" s="343"/>
      <c r="KA43" s="343"/>
      <c r="KB43" s="343"/>
      <c r="KC43" s="343"/>
      <c r="KD43" s="343"/>
      <c r="KE43" s="343"/>
      <c r="KF43" s="343"/>
      <c r="KG43" s="343"/>
      <c r="KH43" s="343"/>
      <c r="KI43" s="343"/>
      <c r="KJ43" s="343"/>
      <c r="KK43" s="343"/>
      <c r="KL43" s="343"/>
      <c r="KM43" s="343"/>
      <c r="KN43" s="343"/>
      <c r="KO43" s="343"/>
      <c r="KP43" s="343"/>
      <c r="KQ43" s="343"/>
      <c r="KR43" s="343"/>
      <c r="KS43" s="343"/>
      <c r="KT43" s="343"/>
      <c r="KU43" s="343"/>
      <c r="KV43" s="343"/>
      <c r="KW43" s="343"/>
      <c r="KX43" s="343"/>
      <c r="KY43" s="343"/>
      <c r="KZ43" s="343"/>
      <c r="LA43" s="343"/>
      <c r="LB43" s="343"/>
      <c r="LC43" s="343"/>
      <c r="LD43" s="343"/>
      <c r="LE43" s="343"/>
      <c r="LF43" s="343"/>
      <c r="LG43" s="343"/>
      <c r="LH43" s="343"/>
      <c r="LI43" s="343"/>
      <c r="LJ43" s="343"/>
      <c r="LK43" s="343"/>
      <c r="LL43" s="343"/>
      <c r="LM43" s="343"/>
      <c r="LN43" s="343"/>
      <c r="LO43" s="343"/>
      <c r="LP43" s="343"/>
      <c r="LQ43" s="343"/>
      <c r="LR43" s="343"/>
      <c r="LS43" s="343"/>
      <c r="LT43" s="343"/>
      <c r="LU43" s="343"/>
      <c r="LV43" s="343"/>
      <c r="LW43" s="343"/>
      <c r="LX43" s="343"/>
      <c r="LY43" s="343"/>
      <c r="LZ43" s="343"/>
      <c r="MA43" s="343"/>
      <c r="MB43" s="343"/>
      <c r="MC43" s="343"/>
      <c r="MD43" s="343"/>
      <c r="ME43" s="343"/>
      <c r="MF43" s="343"/>
      <c r="MG43" s="343"/>
      <c r="MH43" s="343"/>
      <c r="MI43" s="343"/>
      <c r="MJ43" s="343"/>
      <c r="MK43" s="343"/>
      <c r="ML43" s="343"/>
      <c r="MM43" s="343"/>
      <c r="MN43" s="343"/>
      <c r="MO43" s="343"/>
      <c r="MP43" s="343"/>
      <c r="MQ43" s="343"/>
      <c r="MR43" s="343"/>
      <c r="MS43" s="343"/>
      <c r="MT43" s="343"/>
      <c r="MU43" s="343"/>
      <c r="MV43" s="343"/>
      <c r="MW43" s="343"/>
      <c r="MX43" s="343"/>
      <c r="MY43" s="343"/>
      <c r="MZ43" s="343"/>
      <c r="NA43" s="343"/>
      <c r="NB43" s="343"/>
      <c r="NC43" s="343"/>
      <c r="ND43" s="343"/>
      <c r="NE43" s="343"/>
      <c r="NF43" s="343"/>
      <c r="NG43" s="343"/>
      <c r="NH43" s="343"/>
      <c r="NI43" s="343"/>
      <c r="NJ43" s="343"/>
      <c r="NK43" s="343"/>
      <c r="NL43" s="343"/>
      <c r="NM43" s="343"/>
      <c r="NN43" s="343"/>
      <c r="NO43" s="343"/>
      <c r="NP43" s="343"/>
      <c r="NQ43" s="343"/>
      <c r="NR43" s="343"/>
      <c r="NS43" s="343"/>
      <c r="NT43" s="343"/>
      <c r="NU43" s="343"/>
      <c r="NV43" s="343"/>
      <c r="NW43" s="343"/>
      <c r="NX43" s="343"/>
      <c r="NY43" s="343"/>
      <c r="NZ43" s="343"/>
      <c r="OA43" s="343"/>
      <c r="OB43" s="343"/>
      <c r="OC43" s="343"/>
      <c r="OD43" s="343"/>
      <c r="OE43" s="343"/>
      <c r="OF43" s="343"/>
      <c r="OG43" s="343"/>
      <c r="OH43" s="343"/>
      <c r="OI43" s="343"/>
      <c r="OJ43" s="343"/>
      <c r="OK43" s="343"/>
      <c r="OL43" s="343"/>
      <c r="OM43" s="343"/>
      <c r="ON43" s="343"/>
      <c r="OO43" s="343"/>
      <c r="OP43" s="343"/>
      <c r="OQ43" s="343"/>
      <c r="OR43" s="343"/>
      <c r="OS43" s="343"/>
      <c r="OT43" s="343"/>
      <c r="OU43" s="343"/>
      <c r="OV43" s="343"/>
      <c r="OW43" s="343"/>
      <c r="OX43" s="343"/>
      <c r="OY43" s="343"/>
      <c r="OZ43" s="343"/>
      <c r="PA43" s="343"/>
      <c r="PB43" s="343"/>
      <c r="PC43" s="343"/>
      <c r="PD43" s="343"/>
      <c r="PE43" s="343"/>
      <c r="PF43" s="343"/>
      <c r="PG43" s="343"/>
      <c r="PH43" s="343"/>
      <c r="PI43" s="343"/>
      <c r="PJ43" s="343"/>
      <c r="PK43" s="343"/>
      <c r="PL43" s="343"/>
      <c r="PM43" s="343"/>
      <c r="PN43" s="343"/>
      <c r="PO43" s="343"/>
      <c r="PP43" s="343"/>
      <c r="PQ43" s="343"/>
      <c r="PR43" s="343"/>
      <c r="PS43" s="343"/>
      <c r="PT43" s="343"/>
      <c r="PU43" s="343"/>
      <c r="PV43" s="343"/>
      <c r="PW43" s="343"/>
      <c r="PX43" s="343"/>
      <c r="PY43" s="343"/>
      <c r="PZ43" s="343"/>
      <c r="QA43" s="343"/>
      <c r="QB43" s="343"/>
      <c r="QC43" s="343"/>
      <c r="QD43" s="343"/>
      <c r="QE43" s="343"/>
      <c r="QF43" s="343"/>
      <c r="QG43" s="343"/>
      <c r="QH43" s="343"/>
      <c r="QI43" s="343"/>
      <c r="QJ43" s="343"/>
      <c r="QK43" s="343"/>
      <c r="QL43" s="343"/>
      <c r="QM43" s="343"/>
      <c r="QN43" s="343"/>
      <c r="QO43" s="343"/>
      <c r="QP43" s="343"/>
      <c r="QQ43" s="343"/>
      <c r="QR43" s="343"/>
      <c r="QS43" s="343"/>
      <c r="QT43" s="343"/>
      <c r="QU43" s="343"/>
      <c r="QV43" s="343"/>
      <c r="QW43" s="343"/>
      <c r="QX43" s="343"/>
      <c r="QY43" s="343"/>
      <c r="QZ43" s="343"/>
      <c r="RA43" s="343"/>
      <c r="RB43" s="343"/>
      <c r="RC43" s="343"/>
      <c r="RD43" s="343"/>
      <c r="RE43" s="343"/>
      <c r="RF43" s="343"/>
      <c r="RG43" s="343"/>
      <c r="RH43" s="343"/>
      <c r="RI43" s="343"/>
      <c r="RJ43" s="343"/>
      <c r="RK43" s="343"/>
      <c r="RL43" s="343"/>
      <c r="RM43" s="343"/>
      <c r="RN43" s="343"/>
      <c r="RO43" s="343"/>
      <c r="RP43" s="343"/>
      <c r="RQ43" s="343"/>
      <c r="RR43" s="343"/>
      <c r="RS43" s="343"/>
      <c r="RT43" s="343"/>
      <c r="RU43" s="343"/>
      <c r="RV43" s="343"/>
      <c r="RW43" s="343"/>
      <c r="RX43" s="343"/>
      <c r="RY43" s="343"/>
      <c r="RZ43" s="343"/>
      <c r="SA43" s="343"/>
      <c r="SB43" s="343"/>
      <c r="SC43" s="343"/>
      <c r="SD43" s="343"/>
      <c r="SE43" s="343"/>
      <c r="SF43" s="343"/>
      <c r="SG43" s="343"/>
      <c r="SH43" s="343"/>
      <c r="SI43" s="343"/>
      <c r="SJ43" s="343"/>
      <c r="SK43" s="343"/>
      <c r="SL43" s="343"/>
      <c r="SM43" s="343"/>
      <c r="SN43" s="343"/>
      <c r="SO43" s="343"/>
      <c r="SP43" s="343"/>
      <c r="SQ43" s="343"/>
      <c r="SR43" s="343"/>
      <c r="SS43" s="343"/>
      <c r="ST43" s="343"/>
      <c r="SU43" s="343"/>
      <c r="SV43" s="343"/>
      <c r="SW43" s="343"/>
      <c r="SX43" s="343"/>
      <c r="SY43" s="343"/>
      <c r="SZ43" s="343"/>
      <c r="TA43" s="343"/>
      <c r="TB43" s="343"/>
      <c r="TC43" s="343"/>
      <c r="TD43" s="343"/>
      <c r="TE43" s="343"/>
      <c r="TF43" s="343"/>
      <c r="TG43" s="343"/>
      <c r="TH43" s="343"/>
      <c r="TI43" s="343"/>
      <c r="TJ43" s="343"/>
      <c r="TK43" s="343"/>
      <c r="TL43" s="343"/>
      <c r="TM43" s="343"/>
      <c r="TN43" s="343"/>
      <c r="TO43" s="343"/>
      <c r="TP43" s="343"/>
      <c r="TQ43" s="343"/>
      <c r="TR43" s="343"/>
      <c r="TS43" s="343"/>
      <c r="TT43" s="343"/>
      <c r="TU43" s="343"/>
      <c r="TV43" s="343"/>
      <c r="TW43" s="343"/>
      <c r="TX43" s="343"/>
      <c r="TY43" s="343"/>
      <c r="TZ43" s="343"/>
      <c r="UA43" s="343"/>
      <c r="UB43" s="343"/>
      <c r="UC43" s="343"/>
      <c r="UD43" s="343"/>
      <c r="UE43" s="343"/>
      <c r="UF43" s="343"/>
      <c r="UG43" s="343"/>
      <c r="UH43" s="343"/>
      <c r="UI43" s="343"/>
      <c r="UJ43" s="343"/>
      <c r="UK43" s="343"/>
      <c r="UL43" s="343"/>
      <c r="UM43" s="343"/>
      <c r="UN43" s="343"/>
      <c r="UO43" s="343"/>
      <c r="UP43" s="343"/>
      <c r="UQ43" s="343"/>
      <c r="UR43" s="343"/>
      <c r="US43" s="343"/>
      <c r="UT43" s="343"/>
      <c r="UU43" s="343"/>
      <c r="UV43" s="343"/>
      <c r="UW43" s="343"/>
      <c r="UX43" s="343"/>
      <c r="UY43" s="343"/>
      <c r="UZ43" s="343"/>
      <c r="VA43" s="343"/>
      <c r="VB43" s="343"/>
      <c r="VC43" s="343"/>
      <c r="VD43" s="343"/>
      <c r="VE43" s="343"/>
      <c r="VF43" s="343"/>
      <c r="VG43" s="343"/>
      <c r="VH43" s="343"/>
      <c r="VI43" s="343"/>
      <c r="VJ43" s="343"/>
      <c r="VK43" s="343"/>
      <c r="VL43" s="343"/>
      <c r="VM43" s="343"/>
      <c r="VN43" s="343"/>
      <c r="VO43" s="343"/>
      <c r="VP43" s="343"/>
      <c r="VQ43" s="343"/>
      <c r="VR43" s="343"/>
      <c r="VS43" s="343"/>
      <c r="VT43" s="343"/>
      <c r="VU43" s="343"/>
      <c r="VV43" s="343"/>
      <c r="VW43" s="343"/>
      <c r="VX43" s="343"/>
      <c r="VY43" s="343"/>
      <c r="VZ43" s="343"/>
      <c r="WA43" s="343"/>
      <c r="WB43" s="343"/>
      <c r="WC43" s="343"/>
      <c r="WD43" s="343"/>
      <c r="WE43" s="343"/>
      <c r="WF43" s="343"/>
      <c r="WG43" s="343"/>
      <c r="WH43" s="343"/>
      <c r="WI43" s="343"/>
      <c r="WJ43" s="343"/>
      <c r="WK43" s="343"/>
      <c r="WL43" s="343"/>
      <c r="WM43" s="343"/>
      <c r="WN43" s="343"/>
      <c r="WO43" s="343"/>
      <c r="WP43" s="343"/>
      <c r="WQ43" s="343"/>
      <c r="WR43" s="343"/>
      <c r="WS43" s="343"/>
      <c r="WT43" s="343"/>
      <c r="WU43" s="343"/>
      <c r="WV43" s="343"/>
      <c r="WW43" s="343"/>
      <c r="WX43" s="343"/>
      <c r="WY43" s="343"/>
      <c r="WZ43" s="343"/>
      <c r="XA43" s="343"/>
      <c r="XB43" s="343"/>
      <c r="XC43" s="343"/>
      <c r="XD43" s="343"/>
      <c r="XE43" s="343"/>
      <c r="XF43" s="343"/>
      <c r="XG43" s="343"/>
      <c r="XH43" s="343"/>
      <c r="XI43" s="343"/>
      <c r="XJ43" s="343"/>
      <c r="XK43" s="343"/>
      <c r="XL43" s="343"/>
      <c r="XM43" s="343"/>
      <c r="XN43" s="343"/>
      <c r="XO43" s="343"/>
      <c r="XP43" s="343"/>
      <c r="XQ43" s="343"/>
      <c r="XR43" s="343"/>
      <c r="XS43" s="343"/>
      <c r="XT43" s="343"/>
      <c r="XU43" s="343"/>
      <c r="XV43" s="343"/>
      <c r="XW43" s="343"/>
      <c r="XX43" s="343"/>
      <c r="XY43" s="343"/>
      <c r="XZ43" s="343"/>
      <c r="YA43" s="343"/>
      <c r="YB43" s="343"/>
      <c r="YC43" s="343"/>
      <c r="YD43" s="343"/>
      <c r="YE43" s="343"/>
      <c r="YF43" s="343"/>
      <c r="YG43" s="343"/>
      <c r="YH43" s="343"/>
      <c r="YI43" s="343"/>
      <c r="YJ43" s="343"/>
      <c r="YK43" s="343"/>
      <c r="YL43" s="343"/>
      <c r="YM43" s="343"/>
      <c r="YN43" s="343"/>
      <c r="YO43" s="343"/>
      <c r="YP43" s="343"/>
      <c r="YQ43" s="343"/>
      <c r="YR43" s="343"/>
      <c r="YS43" s="343"/>
      <c r="YT43" s="343"/>
      <c r="YU43" s="343"/>
      <c r="YV43" s="343"/>
      <c r="YW43" s="343"/>
      <c r="YX43" s="343"/>
      <c r="YY43" s="343"/>
      <c r="YZ43" s="343"/>
      <c r="ZA43" s="343"/>
      <c r="ZB43" s="343"/>
      <c r="ZC43" s="343"/>
      <c r="ZD43" s="343"/>
      <c r="ZE43" s="343"/>
      <c r="ZF43" s="343"/>
      <c r="ZG43" s="343"/>
      <c r="ZH43" s="343"/>
      <c r="ZI43" s="343"/>
      <c r="ZJ43" s="343"/>
      <c r="ZK43" s="343"/>
      <c r="ZL43" s="343"/>
      <c r="ZM43" s="343"/>
      <c r="ZN43" s="343"/>
      <c r="ZO43" s="343"/>
      <c r="ZP43" s="343"/>
      <c r="ZQ43" s="343"/>
      <c r="ZR43" s="343"/>
      <c r="ZS43" s="343"/>
      <c r="ZT43" s="343"/>
      <c r="ZU43" s="343"/>
      <c r="ZV43" s="343"/>
      <c r="ZW43" s="343"/>
      <c r="ZX43" s="343"/>
      <c r="ZY43" s="343"/>
      <c r="ZZ43" s="343"/>
      <c r="AAA43" s="343"/>
      <c r="AAB43" s="343"/>
      <c r="AAC43" s="343"/>
      <c r="AAD43" s="343"/>
      <c r="AAE43" s="343"/>
      <c r="AAF43" s="343"/>
      <c r="AAG43" s="343"/>
      <c r="AAH43" s="343"/>
      <c r="AAI43" s="343"/>
      <c r="AAJ43" s="343"/>
      <c r="AAK43" s="343"/>
      <c r="AAL43" s="343"/>
      <c r="AAM43" s="343"/>
      <c r="AAN43" s="343"/>
      <c r="AAO43" s="343"/>
      <c r="AAP43" s="343"/>
      <c r="AAQ43" s="343"/>
      <c r="AAR43" s="343"/>
      <c r="AAS43" s="343"/>
      <c r="AAT43" s="343"/>
      <c r="AAU43" s="343"/>
      <c r="AAV43" s="343"/>
      <c r="AAW43" s="343"/>
      <c r="AAX43" s="343"/>
      <c r="AAY43" s="343"/>
      <c r="AAZ43" s="343"/>
      <c r="ABA43" s="343"/>
      <c r="ABB43" s="343"/>
      <c r="ABC43" s="343"/>
      <c r="ABD43" s="343"/>
      <c r="ABE43" s="343"/>
      <c r="ABF43" s="343"/>
      <c r="ABG43" s="343"/>
      <c r="ABH43" s="343"/>
      <c r="ABI43" s="343"/>
      <c r="ABJ43" s="343"/>
      <c r="ABK43" s="343"/>
      <c r="ABL43" s="343"/>
      <c r="ABM43" s="343"/>
      <c r="ABN43" s="343"/>
      <c r="ABO43" s="343"/>
      <c r="ABP43" s="343"/>
      <c r="ABQ43" s="343"/>
      <c r="ABR43" s="343"/>
      <c r="ABS43" s="343"/>
      <c r="ABT43" s="343"/>
      <c r="ABU43" s="343"/>
      <c r="ABV43" s="343"/>
      <c r="ABW43" s="343"/>
      <c r="ABX43" s="343"/>
      <c r="ABY43" s="343"/>
      <c r="ABZ43" s="343"/>
      <c r="ACA43" s="343"/>
      <c r="ACB43" s="343"/>
      <c r="ACC43" s="343"/>
      <c r="ACD43" s="343"/>
      <c r="ACE43" s="343"/>
      <c r="ACF43" s="343"/>
      <c r="ACG43" s="343"/>
      <c r="ACH43" s="343"/>
      <c r="ACI43" s="343"/>
      <c r="ACJ43" s="343"/>
      <c r="ACK43" s="343"/>
      <c r="ACL43" s="343"/>
      <c r="ACM43" s="343"/>
      <c r="ACN43" s="343"/>
      <c r="ACO43" s="343"/>
      <c r="ACP43" s="343"/>
      <c r="ACQ43" s="343"/>
      <c r="ACR43" s="343"/>
      <c r="ACS43" s="343"/>
      <c r="ACT43" s="343"/>
      <c r="ACU43" s="343"/>
      <c r="ACV43" s="343"/>
      <c r="ACW43" s="343"/>
      <c r="ACX43" s="343"/>
      <c r="ACY43" s="343"/>
      <c r="ACZ43" s="343"/>
      <c r="ADA43" s="343"/>
      <c r="ADB43" s="343"/>
      <c r="ADC43" s="343"/>
      <c r="ADD43" s="343"/>
      <c r="ADE43" s="343"/>
      <c r="ADF43" s="343"/>
      <c r="ADG43" s="343"/>
      <c r="ADH43" s="343"/>
      <c r="ADI43" s="343"/>
      <c r="ADJ43" s="343"/>
      <c r="ADK43" s="343"/>
      <c r="ADL43" s="343"/>
      <c r="ADM43" s="343"/>
      <c r="ADN43" s="343"/>
      <c r="ADO43" s="343"/>
      <c r="ADP43" s="343"/>
      <c r="ADQ43" s="343"/>
      <c r="ADR43" s="343"/>
      <c r="ADS43" s="343"/>
      <c r="ADT43" s="343"/>
      <c r="ADU43" s="343"/>
      <c r="ADV43" s="343"/>
      <c r="ADW43" s="343"/>
      <c r="ADX43" s="343"/>
      <c r="ADY43" s="343"/>
      <c r="ADZ43" s="343"/>
      <c r="AEA43" s="343"/>
      <c r="AEB43" s="343"/>
      <c r="AEC43" s="343"/>
      <c r="AED43" s="343"/>
      <c r="AEE43" s="343"/>
      <c r="AEF43" s="343"/>
      <c r="AEG43" s="343"/>
      <c r="AEH43" s="343"/>
      <c r="AEI43" s="343"/>
      <c r="AEJ43" s="343"/>
      <c r="AEK43" s="343"/>
      <c r="AEL43" s="343"/>
      <c r="AEM43" s="343"/>
      <c r="AEN43" s="343"/>
      <c r="AEO43" s="343"/>
      <c r="AEP43" s="343"/>
      <c r="AEQ43" s="343"/>
      <c r="AER43" s="343"/>
      <c r="AES43" s="343"/>
      <c r="AET43" s="343"/>
      <c r="AEU43" s="343"/>
      <c r="AEV43" s="343"/>
      <c r="AEW43" s="343"/>
      <c r="AEX43" s="343"/>
      <c r="AEY43" s="343"/>
      <c r="AEZ43" s="343"/>
      <c r="AFA43" s="343"/>
      <c r="AFB43" s="343"/>
      <c r="AFC43" s="343"/>
      <c r="AFD43" s="343"/>
      <c r="AFE43" s="343"/>
      <c r="AFF43" s="343"/>
      <c r="AFG43" s="343"/>
      <c r="AFH43" s="343"/>
      <c r="AFI43" s="343"/>
      <c r="AFJ43" s="343"/>
      <c r="AFK43" s="343"/>
      <c r="AFL43" s="343"/>
      <c r="AFM43" s="343"/>
      <c r="AFN43" s="343"/>
      <c r="AFO43" s="343"/>
      <c r="AFP43" s="343"/>
      <c r="AFQ43" s="343"/>
      <c r="AFR43" s="343"/>
      <c r="AFS43" s="343"/>
      <c r="AFT43" s="343"/>
      <c r="AFU43" s="343"/>
      <c r="AFV43" s="343"/>
      <c r="AFW43" s="343"/>
      <c r="AFX43" s="343"/>
      <c r="AFY43" s="343"/>
      <c r="AFZ43" s="343"/>
      <c r="AGA43" s="343"/>
      <c r="AGB43" s="343"/>
      <c r="AGC43" s="343"/>
      <c r="AGD43" s="343"/>
      <c r="AGE43" s="343"/>
      <c r="AGF43" s="343"/>
      <c r="AGG43" s="343"/>
      <c r="AGH43" s="343"/>
      <c r="AGI43" s="343"/>
      <c r="AGJ43" s="343"/>
      <c r="AGK43" s="343"/>
      <c r="AGL43" s="343"/>
      <c r="AGM43" s="343"/>
      <c r="AGN43" s="343"/>
      <c r="AGO43" s="343"/>
      <c r="AGP43" s="343"/>
      <c r="AGQ43" s="343"/>
      <c r="AGR43" s="343"/>
      <c r="AGS43" s="343"/>
      <c r="AGT43" s="343"/>
      <c r="AGU43" s="343"/>
      <c r="AGV43" s="343"/>
      <c r="AGW43" s="343"/>
      <c r="AGX43" s="343"/>
      <c r="AGY43" s="343"/>
      <c r="AGZ43" s="343"/>
      <c r="AHA43" s="343"/>
      <c r="AHB43" s="343"/>
      <c r="AHC43" s="343"/>
      <c r="AHD43" s="343"/>
      <c r="AHE43" s="343"/>
      <c r="AHF43" s="343"/>
      <c r="AHG43" s="343"/>
      <c r="AHH43" s="343"/>
      <c r="AHI43" s="343"/>
      <c r="AHJ43" s="343"/>
      <c r="AHK43" s="343"/>
      <c r="AHL43" s="343"/>
      <c r="AHM43" s="343"/>
      <c r="AHN43" s="343"/>
      <c r="AHO43" s="343"/>
      <c r="AHP43" s="343"/>
      <c r="AHQ43" s="343"/>
      <c r="AHR43" s="343"/>
      <c r="AHS43" s="343"/>
      <c r="AHT43" s="343"/>
      <c r="AHU43" s="343"/>
      <c r="AHV43" s="343"/>
      <c r="AHW43" s="343"/>
      <c r="AHX43" s="343"/>
      <c r="AHY43" s="343"/>
      <c r="AHZ43" s="343"/>
      <c r="AIA43" s="343"/>
      <c r="AIB43" s="343"/>
      <c r="AIC43" s="343"/>
      <c r="AID43" s="343"/>
      <c r="AIE43" s="343"/>
      <c r="AIF43" s="343"/>
      <c r="AIG43" s="343"/>
      <c r="AIH43" s="343"/>
      <c r="AII43" s="343"/>
      <c r="AIJ43" s="343"/>
      <c r="AIK43" s="343"/>
      <c r="AIL43" s="343"/>
      <c r="AIM43" s="343"/>
      <c r="AIN43" s="343"/>
      <c r="AIO43" s="343"/>
      <c r="AIP43" s="343"/>
      <c r="AIQ43" s="343"/>
      <c r="AIR43" s="343"/>
      <c r="AIS43" s="343"/>
      <c r="AIT43" s="343"/>
      <c r="AIU43" s="343"/>
      <c r="AIV43" s="343"/>
      <c r="AIW43" s="343"/>
      <c r="AIX43" s="343"/>
      <c r="AIY43" s="343"/>
      <c r="AIZ43" s="343"/>
      <c r="AJA43" s="343"/>
      <c r="AJB43" s="343"/>
      <c r="AJC43" s="343"/>
      <c r="AJD43" s="343"/>
      <c r="AJE43" s="343"/>
      <c r="AJF43" s="343"/>
      <c r="AJG43" s="343"/>
      <c r="AJH43" s="343"/>
      <c r="AJI43" s="343"/>
      <c r="AJJ43" s="343"/>
      <c r="AJK43" s="343"/>
      <c r="AJL43" s="343"/>
      <c r="AJM43" s="343"/>
      <c r="AJN43" s="343"/>
      <c r="AJO43" s="343"/>
      <c r="AJP43" s="343"/>
      <c r="AJQ43" s="343"/>
      <c r="AJR43" s="343"/>
      <c r="AJS43" s="343"/>
      <c r="AJT43" s="343"/>
      <c r="AJU43" s="343"/>
      <c r="AJV43" s="343"/>
      <c r="AJW43" s="343"/>
      <c r="AJX43" s="343"/>
      <c r="AJY43" s="343"/>
      <c r="AJZ43" s="343"/>
      <c r="AKA43" s="343"/>
      <c r="AKB43" s="343"/>
      <c r="AKC43" s="343"/>
      <c r="AKD43" s="343"/>
      <c r="AKE43" s="343"/>
      <c r="AKF43" s="343"/>
      <c r="AKG43" s="343"/>
      <c r="AKH43" s="343"/>
      <c r="AKI43" s="343"/>
      <c r="AKJ43" s="343"/>
      <c r="AKK43" s="343"/>
      <c r="AKL43" s="343"/>
      <c r="AKM43" s="343"/>
      <c r="AKN43" s="343"/>
      <c r="AKO43" s="343"/>
      <c r="AKP43" s="343"/>
      <c r="AKQ43" s="343"/>
      <c r="AKR43" s="343"/>
      <c r="AKS43" s="343"/>
      <c r="AKT43" s="343"/>
      <c r="AKU43" s="343"/>
      <c r="AKV43" s="343"/>
      <c r="AKW43" s="343"/>
      <c r="AKX43" s="343"/>
      <c r="AKY43" s="343"/>
      <c r="AKZ43" s="343"/>
      <c r="ALA43" s="343"/>
      <c r="ALB43" s="343"/>
      <c r="ALC43" s="343"/>
      <c r="ALD43" s="343"/>
      <c r="ALE43" s="343"/>
      <c r="ALF43" s="343"/>
      <c r="ALG43" s="343"/>
      <c r="ALH43" s="343"/>
      <c r="ALI43" s="343"/>
      <c r="ALJ43" s="343"/>
      <c r="ALK43" s="343"/>
      <c r="ALL43" s="343"/>
      <c r="ALM43" s="343"/>
      <c r="ALN43" s="343"/>
      <c r="ALO43" s="343"/>
      <c r="ALP43" s="343"/>
      <c r="ALQ43" s="343"/>
      <c r="ALR43" s="343"/>
      <c r="ALS43" s="343"/>
      <c r="ALT43" s="343"/>
      <c r="ALU43" s="343"/>
      <c r="ALV43" s="343"/>
      <c r="ALW43" s="343"/>
      <c r="ALX43" s="343"/>
      <c r="ALY43" s="343"/>
      <c r="ALZ43" s="343"/>
      <c r="AMA43" s="343"/>
      <c r="AMB43" s="343"/>
      <c r="AMC43" s="343"/>
      <c r="AMD43" s="343"/>
      <c r="AME43" s="343"/>
      <c r="AMF43" s="343"/>
      <c r="AMG43" s="343"/>
      <c r="AMH43" s="343"/>
      <c r="AMI43" s="343"/>
      <c r="AMJ43" s="343"/>
      <c r="AMK43" s="343"/>
      <c r="AML43" s="343"/>
      <c r="AMM43" s="343"/>
      <c r="AMN43" s="343"/>
      <c r="AMO43" s="343"/>
      <c r="AMP43" s="343"/>
      <c r="AMQ43" s="343"/>
      <c r="AMR43" s="343"/>
      <c r="AMS43" s="343"/>
      <c r="AMT43" s="343"/>
      <c r="AMU43" s="343"/>
      <c r="AMV43" s="343"/>
      <c r="AMW43" s="343"/>
      <c r="AMX43" s="343"/>
      <c r="AMY43" s="343"/>
      <c r="AMZ43" s="343"/>
      <c r="ANA43" s="343"/>
      <c r="ANB43" s="343"/>
      <c r="ANC43" s="343"/>
      <c r="AND43" s="343"/>
      <c r="ANE43" s="343"/>
      <c r="ANF43" s="343"/>
      <c r="ANG43" s="343"/>
      <c r="ANH43" s="343"/>
      <c r="ANI43" s="343"/>
      <c r="ANJ43" s="343"/>
      <c r="ANK43" s="343"/>
      <c r="ANL43" s="343"/>
      <c r="ANM43" s="343"/>
      <c r="ANN43" s="343"/>
      <c r="ANO43" s="343"/>
      <c r="ANP43" s="343"/>
      <c r="ANQ43" s="343"/>
      <c r="ANR43" s="343"/>
      <c r="ANS43" s="343"/>
      <c r="ANT43" s="343"/>
      <c r="ANU43" s="343"/>
      <c r="ANV43" s="343"/>
      <c r="ANW43" s="343"/>
      <c r="ANX43" s="343"/>
      <c r="ANY43" s="343"/>
      <c r="ANZ43" s="343"/>
      <c r="AOA43" s="343"/>
      <c r="AOB43" s="343"/>
      <c r="AOC43" s="343"/>
      <c r="AOD43" s="343"/>
      <c r="AOE43" s="343"/>
      <c r="AOF43" s="343"/>
      <c r="AOG43" s="343"/>
      <c r="AOH43" s="343"/>
      <c r="AOI43" s="343"/>
      <c r="AOJ43" s="343"/>
      <c r="AOK43" s="343"/>
      <c r="AOL43" s="343"/>
      <c r="AOM43" s="343"/>
      <c r="AON43" s="343"/>
      <c r="AOO43" s="343"/>
      <c r="AOP43" s="343"/>
      <c r="AOQ43" s="343"/>
      <c r="AOR43" s="343"/>
      <c r="AOS43" s="343"/>
      <c r="AOT43" s="343"/>
      <c r="AOU43" s="343"/>
      <c r="AOV43" s="343"/>
      <c r="AOW43" s="343"/>
      <c r="AOX43" s="343"/>
      <c r="AOY43" s="343"/>
      <c r="AOZ43" s="343"/>
      <c r="APA43" s="343"/>
      <c r="APB43" s="343"/>
      <c r="APC43" s="343"/>
      <c r="APD43" s="343"/>
      <c r="APE43" s="343"/>
      <c r="APF43" s="343"/>
      <c r="APG43" s="343"/>
      <c r="APH43" s="343"/>
      <c r="API43" s="343"/>
      <c r="APJ43" s="343"/>
      <c r="APK43" s="343"/>
      <c r="APL43" s="343"/>
      <c r="APM43" s="343"/>
      <c r="APN43" s="343"/>
      <c r="APO43" s="343"/>
      <c r="APP43" s="343"/>
      <c r="APQ43" s="343"/>
      <c r="APR43" s="343"/>
      <c r="APS43" s="343"/>
      <c r="APT43" s="343"/>
      <c r="APU43" s="343"/>
      <c r="APV43" s="343"/>
      <c r="APW43" s="343"/>
      <c r="APX43" s="343"/>
      <c r="APY43" s="343"/>
      <c r="APZ43" s="343"/>
      <c r="AQA43" s="343"/>
      <c r="AQB43" s="343"/>
      <c r="AQC43" s="343"/>
      <c r="AQD43" s="343"/>
      <c r="AQE43" s="343"/>
      <c r="AQF43" s="343"/>
      <c r="AQG43" s="343"/>
      <c r="AQH43" s="343"/>
      <c r="AQI43" s="343"/>
      <c r="AQJ43" s="343"/>
      <c r="AQK43" s="343"/>
      <c r="AQL43" s="343"/>
      <c r="AQM43" s="343"/>
      <c r="AQN43" s="343"/>
      <c r="AQO43" s="343"/>
      <c r="AQP43" s="343"/>
      <c r="AQQ43" s="343"/>
      <c r="AQR43" s="343"/>
      <c r="AQS43" s="343"/>
      <c r="AQT43" s="343"/>
      <c r="AQU43" s="343"/>
      <c r="AQV43" s="343"/>
      <c r="AQW43" s="343"/>
      <c r="AQX43" s="343"/>
      <c r="AQY43" s="343"/>
      <c r="AQZ43" s="343"/>
      <c r="ARA43" s="343"/>
      <c r="ARB43" s="343"/>
      <c r="ARC43" s="343"/>
      <c r="ARD43" s="343"/>
      <c r="ARE43" s="343"/>
      <c r="ARF43" s="343"/>
      <c r="ARG43" s="343"/>
      <c r="ARH43" s="343"/>
      <c r="ARI43" s="343"/>
      <c r="ARJ43" s="343"/>
      <c r="ARK43" s="343"/>
      <c r="ARL43" s="343"/>
      <c r="ARM43" s="343"/>
      <c r="ARN43" s="343"/>
      <c r="ARO43" s="343"/>
      <c r="ARP43" s="343"/>
      <c r="ARQ43" s="343"/>
      <c r="ARR43" s="343"/>
      <c r="ARS43" s="343"/>
      <c r="ART43" s="343"/>
      <c r="ARU43" s="343"/>
      <c r="ARV43" s="343"/>
      <c r="ARW43" s="343"/>
      <c r="ARX43" s="343"/>
      <c r="ARY43" s="343"/>
      <c r="ARZ43" s="343"/>
      <c r="ASA43" s="343"/>
      <c r="ASB43" s="343"/>
      <c r="ASC43" s="343"/>
      <c r="ASD43" s="343"/>
      <c r="ASE43" s="343"/>
      <c r="ASF43" s="343"/>
      <c r="ASG43" s="343"/>
      <c r="ASH43" s="343"/>
      <c r="ASI43" s="343"/>
      <c r="ASJ43" s="343"/>
      <c r="ASK43" s="343"/>
      <c r="ASL43" s="343"/>
      <c r="ASM43" s="343"/>
      <c r="ASN43" s="343"/>
      <c r="ASO43" s="343"/>
      <c r="ASP43" s="343"/>
      <c r="ASQ43" s="343"/>
      <c r="ASR43" s="343"/>
      <c r="ASS43" s="343"/>
      <c r="AST43" s="343"/>
      <c r="ASU43" s="343"/>
      <c r="ASV43" s="343"/>
      <c r="ASW43" s="343"/>
      <c r="ASX43" s="343"/>
      <c r="ASY43" s="343"/>
      <c r="ASZ43" s="343"/>
      <c r="ATA43" s="343"/>
      <c r="ATB43" s="343"/>
      <c r="ATC43" s="343"/>
      <c r="ATD43" s="343"/>
      <c r="ATE43" s="343"/>
      <c r="ATF43" s="343"/>
      <c r="ATG43" s="343"/>
      <c r="ATH43" s="343"/>
      <c r="ATI43" s="343"/>
      <c r="ATJ43" s="343"/>
      <c r="ATK43" s="343"/>
      <c r="ATL43" s="343"/>
      <c r="ATM43" s="343"/>
      <c r="ATN43" s="343"/>
      <c r="ATO43" s="343"/>
      <c r="ATP43" s="343"/>
      <c r="ATQ43" s="343"/>
      <c r="ATR43" s="343"/>
      <c r="ATS43" s="343"/>
      <c r="ATT43" s="343"/>
      <c r="ATU43" s="343"/>
      <c r="ATV43" s="343"/>
      <c r="ATW43" s="343"/>
      <c r="ATX43" s="343"/>
      <c r="ATY43" s="343"/>
      <c r="ATZ43" s="343"/>
      <c r="AUA43" s="343"/>
      <c r="AUB43" s="343"/>
      <c r="AUC43" s="343"/>
      <c r="AUD43" s="343"/>
      <c r="AUE43" s="343"/>
      <c r="AUF43" s="343"/>
      <c r="AUG43" s="343"/>
      <c r="AUH43" s="343"/>
      <c r="AUI43" s="343"/>
      <c r="AUJ43" s="343"/>
      <c r="AUK43" s="343"/>
      <c r="AUL43" s="343"/>
      <c r="AUM43" s="343"/>
      <c r="AUN43" s="343"/>
      <c r="AUO43" s="343"/>
      <c r="AUP43" s="343"/>
      <c r="AUQ43" s="343"/>
      <c r="AUR43" s="343"/>
      <c r="AUS43" s="343"/>
      <c r="AUT43" s="343"/>
      <c r="AUU43" s="343"/>
      <c r="AUV43" s="343"/>
      <c r="AUW43" s="343"/>
      <c r="AUX43" s="343"/>
      <c r="AUY43" s="343"/>
      <c r="AUZ43" s="343"/>
      <c r="AVA43" s="343"/>
      <c r="AVB43" s="343"/>
      <c r="AVC43" s="343"/>
      <c r="AVD43" s="343"/>
      <c r="AVE43" s="343"/>
      <c r="AVF43" s="343"/>
      <c r="AVG43" s="343"/>
      <c r="AVH43" s="343"/>
      <c r="AVI43" s="343"/>
      <c r="AVJ43" s="343"/>
      <c r="AVK43" s="343"/>
      <c r="AVL43" s="343"/>
      <c r="AVM43" s="343"/>
      <c r="AVN43" s="343"/>
      <c r="AVO43" s="343"/>
      <c r="AVP43" s="343"/>
      <c r="AVQ43" s="343"/>
      <c r="AVR43" s="343"/>
      <c r="AVS43" s="343"/>
      <c r="AVT43" s="343"/>
      <c r="AVU43" s="343"/>
      <c r="AVV43" s="343"/>
      <c r="AVW43" s="343"/>
      <c r="AVX43" s="343"/>
      <c r="AVY43" s="343"/>
      <c r="AVZ43" s="343"/>
      <c r="AWA43" s="343"/>
      <c r="AWB43" s="343"/>
      <c r="AWC43" s="343"/>
      <c r="AWD43" s="343"/>
      <c r="AWE43" s="343"/>
      <c r="AWF43" s="343"/>
      <c r="AWG43" s="343"/>
      <c r="AWH43" s="343"/>
      <c r="AWI43" s="343"/>
      <c r="AWJ43" s="343"/>
      <c r="AWK43" s="343"/>
      <c r="AWL43" s="343"/>
      <c r="AWM43" s="343"/>
      <c r="AWN43" s="343"/>
      <c r="AWO43" s="343"/>
      <c r="AWP43" s="343"/>
      <c r="AWQ43" s="343"/>
      <c r="AWR43" s="343"/>
      <c r="AWS43" s="343"/>
      <c r="AWT43" s="343"/>
      <c r="AWU43" s="343"/>
      <c r="AWV43" s="343"/>
      <c r="AWW43" s="343"/>
      <c r="AWX43" s="343"/>
      <c r="AWY43" s="343"/>
      <c r="AWZ43" s="343"/>
      <c r="AXA43" s="343"/>
      <c r="AXB43" s="343"/>
      <c r="AXC43" s="343"/>
      <c r="AXD43" s="343"/>
      <c r="AXE43" s="343"/>
      <c r="AXF43" s="343"/>
      <c r="AXG43" s="343"/>
      <c r="AXH43" s="343"/>
      <c r="AXI43" s="343"/>
      <c r="AXJ43" s="343"/>
      <c r="AXK43" s="343"/>
      <c r="AXL43" s="343"/>
      <c r="AXM43" s="343"/>
      <c r="AXN43" s="343"/>
      <c r="AXO43" s="343"/>
      <c r="AXP43" s="343"/>
      <c r="AXQ43" s="343"/>
      <c r="AXR43" s="343"/>
      <c r="AXS43" s="343"/>
      <c r="AXT43" s="343"/>
      <c r="AXU43" s="343"/>
      <c r="AXV43" s="343"/>
      <c r="AXW43" s="343"/>
      <c r="AXX43" s="343"/>
      <c r="AXY43" s="343"/>
      <c r="AXZ43" s="343"/>
      <c r="AYA43" s="343"/>
      <c r="AYB43" s="343"/>
      <c r="AYC43" s="343"/>
      <c r="AYD43" s="343"/>
      <c r="AYE43" s="343"/>
      <c r="AYF43" s="343"/>
      <c r="AYG43" s="343"/>
      <c r="AYH43" s="343"/>
      <c r="AYI43" s="343"/>
      <c r="AYJ43" s="343"/>
      <c r="AYK43" s="343"/>
      <c r="AYL43" s="343"/>
      <c r="AYM43" s="343"/>
      <c r="AYN43" s="343"/>
      <c r="AYO43" s="343"/>
      <c r="AYP43" s="343"/>
      <c r="AYQ43" s="343"/>
      <c r="AYR43" s="343"/>
      <c r="AYS43" s="343"/>
      <c r="AYT43" s="343"/>
      <c r="AYU43" s="343"/>
      <c r="AYV43" s="343"/>
      <c r="AYW43" s="343"/>
      <c r="AYX43" s="343"/>
      <c r="AYY43" s="343"/>
      <c r="AYZ43" s="343"/>
      <c r="AZA43" s="343"/>
      <c r="AZB43" s="343"/>
      <c r="AZC43" s="343"/>
      <c r="AZD43" s="343"/>
      <c r="AZE43" s="343"/>
      <c r="AZF43" s="343"/>
      <c r="AZG43" s="343"/>
      <c r="AZH43" s="343"/>
      <c r="AZI43" s="343"/>
      <c r="AZJ43" s="343"/>
      <c r="AZK43" s="343"/>
      <c r="AZL43" s="343"/>
      <c r="AZM43" s="343"/>
      <c r="AZN43" s="343"/>
      <c r="AZO43" s="343"/>
      <c r="AZP43" s="343"/>
      <c r="AZQ43" s="343"/>
      <c r="AZR43" s="343"/>
      <c r="AZS43" s="343"/>
      <c r="AZT43" s="343"/>
      <c r="AZU43" s="343"/>
      <c r="AZV43" s="343"/>
      <c r="AZW43" s="343"/>
      <c r="AZX43" s="343"/>
      <c r="AZY43" s="343"/>
      <c r="AZZ43" s="343"/>
      <c r="BAA43" s="343"/>
      <c r="BAB43" s="343"/>
      <c r="BAC43" s="343"/>
      <c r="BAD43" s="343"/>
      <c r="BAE43" s="343"/>
      <c r="BAF43" s="343"/>
      <c r="BAG43" s="343"/>
      <c r="BAH43" s="343"/>
      <c r="BAI43" s="343"/>
      <c r="BAJ43" s="343"/>
      <c r="BAK43" s="343"/>
      <c r="BAL43" s="343"/>
      <c r="BAM43" s="343"/>
      <c r="BAN43" s="343"/>
      <c r="BAO43" s="343"/>
      <c r="BAP43" s="343"/>
      <c r="BAQ43" s="343"/>
      <c r="BAR43" s="343"/>
      <c r="BAS43" s="343"/>
      <c r="BAT43" s="343"/>
      <c r="BAU43" s="343"/>
      <c r="BAV43" s="343"/>
      <c r="BAW43" s="343"/>
      <c r="BAX43" s="343"/>
      <c r="BAY43" s="343"/>
      <c r="BAZ43" s="343"/>
      <c r="BBA43" s="343"/>
      <c r="BBB43" s="343"/>
      <c r="BBC43" s="343"/>
      <c r="BBD43" s="343"/>
      <c r="BBE43" s="343"/>
      <c r="BBF43" s="343"/>
      <c r="BBG43" s="343"/>
      <c r="BBH43" s="343"/>
      <c r="BBI43" s="343"/>
      <c r="BBJ43" s="343"/>
      <c r="BBK43" s="343"/>
      <c r="BBL43" s="343"/>
      <c r="BBM43" s="343"/>
      <c r="BBN43" s="343"/>
      <c r="BBO43" s="343"/>
      <c r="BBP43" s="343"/>
      <c r="BBQ43" s="343"/>
      <c r="BBR43" s="343"/>
      <c r="BBS43" s="343"/>
      <c r="BBT43" s="343"/>
      <c r="BBU43" s="343"/>
      <c r="BBV43" s="343"/>
      <c r="BBW43" s="343"/>
      <c r="BBX43" s="343"/>
      <c r="BBY43" s="343"/>
      <c r="BBZ43" s="343"/>
      <c r="BCA43" s="343"/>
      <c r="BCB43" s="343"/>
      <c r="BCC43" s="343"/>
      <c r="BCD43" s="343"/>
      <c r="BCE43" s="343"/>
      <c r="BCF43" s="343"/>
      <c r="BCG43" s="343"/>
      <c r="BCH43" s="343"/>
      <c r="BCI43" s="343"/>
      <c r="BCJ43" s="343"/>
      <c r="BCK43" s="343"/>
      <c r="BCL43" s="343"/>
      <c r="BCM43" s="343"/>
      <c r="BCN43" s="343"/>
      <c r="BCO43" s="343"/>
      <c r="BCP43" s="343"/>
      <c r="BCQ43" s="343"/>
      <c r="BCR43" s="343"/>
      <c r="BCS43" s="343"/>
      <c r="BCT43" s="343"/>
      <c r="BCU43" s="343"/>
      <c r="BCV43" s="343"/>
      <c r="BCW43" s="343"/>
      <c r="BCX43" s="343"/>
      <c r="BCY43" s="343"/>
      <c r="BCZ43" s="343"/>
      <c r="BDA43" s="343"/>
      <c r="BDB43" s="343"/>
      <c r="BDC43" s="343"/>
      <c r="BDD43" s="343"/>
      <c r="BDE43" s="343"/>
      <c r="BDF43" s="343"/>
      <c r="BDG43" s="343"/>
      <c r="BDH43" s="343"/>
      <c r="BDI43" s="343"/>
      <c r="BDJ43" s="343"/>
      <c r="BDK43" s="343"/>
      <c r="BDL43" s="343"/>
      <c r="BDM43" s="343"/>
      <c r="BDN43" s="343"/>
      <c r="BDO43" s="343"/>
      <c r="BDP43" s="343"/>
      <c r="BDQ43" s="343"/>
      <c r="BDR43" s="343"/>
      <c r="BDS43" s="343"/>
      <c r="BDT43" s="343"/>
      <c r="BDU43" s="343"/>
      <c r="BDV43" s="343"/>
      <c r="BDW43" s="343"/>
      <c r="BDX43" s="343"/>
      <c r="BDY43" s="343"/>
      <c r="BDZ43" s="343"/>
      <c r="BEA43" s="343"/>
      <c r="BEB43" s="343"/>
      <c r="BEC43" s="343"/>
      <c r="BED43" s="343"/>
      <c r="BEE43" s="343"/>
      <c r="BEF43" s="343"/>
      <c r="BEG43" s="343"/>
      <c r="BEH43" s="343"/>
      <c r="BEI43" s="343"/>
      <c r="BEJ43" s="343"/>
      <c r="BEK43" s="343"/>
      <c r="BEL43" s="343"/>
      <c r="BEM43" s="343"/>
      <c r="BEN43" s="343"/>
      <c r="BEO43" s="343"/>
      <c r="BEP43" s="343"/>
      <c r="BEQ43" s="343"/>
      <c r="BER43" s="343"/>
      <c r="BES43" s="343"/>
      <c r="BET43" s="343"/>
      <c r="BEU43" s="343"/>
      <c r="BEV43" s="343"/>
      <c r="BEW43" s="343"/>
      <c r="BEX43" s="343"/>
      <c r="BEY43" s="343"/>
      <c r="BEZ43" s="343"/>
      <c r="BFA43" s="343"/>
      <c r="BFB43" s="343"/>
      <c r="BFC43" s="343"/>
      <c r="BFD43" s="343"/>
      <c r="BFE43" s="343"/>
      <c r="BFF43" s="343"/>
      <c r="BFG43" s="343"/>
      <c r="BFH43" s="343"/>
      <c r="BFI43" s="343"/>
      <c r="BFJ43" s="343"/>
      <c r="BFK43" s="343"/>
      <c r="BFL43" s="343"/>
      <c r="BFM43" s="343"/>
      <c r="BFN43" s="343"/>
      <c r="BFO43" s="343"/>
      <c r="BFP43" s="343"/>
      <c r="BFQ43" s="343"/>
      <c r="BFR43" s="343"/>
      <c r="BFS43" s="343"/>
      <c r="BFT43" s="343"/>
      <c r="BFU43" s="343"/>
      <c r="BFV43" s="343"/>
      <c r="BFW43" s="343"/>
      <c r="BFX43" s="343"/>
      <c r="BFY43" s="343"/>
      <c r="BFZ43" s="343"/>
      <c r="BGA43" s="343"/>
      <c r="BGB43" s="343"/>
      <c r="BGC43" s="343"/>
      <c r="BGD43" s="343"/>
      <c r="BGE43" s="343"/>
      <c r="BGF43" s="343"/>
      <c r="BGG43" s="343"/>
      <c r="BGH43" s="343"/>
      <c r="BGI43" s="343"/>
      <c r="BGJ43" s="343"/>
      <c r="BGK43" s="343"/>
      <c r="BGL43" s="343"/>
      <c r="BGM43" s="343"/>
      <c r="BGN43" s="343"/>
      <c r="BGO43" s="343"/>
      <c r="BGP43" s="343"/>
      <c r="BGQ43" s="343"/>
      <c r="BGR43" s="343"/>
      <c r="BGS43" s="343"/>
      <c r="BGT43" s="343"/>
      <c r="BGU43" s="343"/>
      <c r="BGV43" s="343"/>
      <c r="BGW43" s="343"/>
      <c r="BGX43" s="343"/>
      <c r="BGY43" s="343"/>
      <c r="BGZ43" s="343"/>
      <c r="BHA43" s="343"/>
      <c r="BHB43" s="343"/>
      <c r="BHC43" s="343"/>
      <c r="BHD43" s="343"/>
      <c r="BHE43" s="343"/>
      <c r="BHF43" s="343"/>
      <c r="BHG43" s="343"/>
      <c r="BHH43" s="343"/>
      <c r="BHI43" s="343"/>
      <c r="BHJ43" s="343"/>
      <c r="BHK43" s="343"/>
      <c r="BHL43" s="343"/>
      <c r="BHM43" s="343"/>
      <c r="BHN43" s="343"/>
      <c r="BHO43" s="343"/>
      <c r="BHP43" s="343"/>
      <c r="BHQ43" s="343"/>
      <c r="BHR43" s="343"/>
      <c r="BHS43" s="343"/>
      <c r="BHT43" s="343"/>
      <c r="BHU43" s="343"/>
      <c r="BHV43" s="343"/>
      <c r="BHW43" s="343"/>
      <c r="BHX43" s="343"/>
      <c r="BHY43" s="343"/>
      <c r="BHZ43" s="343"/>
      <c r="BIA43" s="343"/>
      <c r="BIB43" s="343"/>
      <c r="BIC43" s="343"/>
      <c r="BID43" s="343"/>
      <c r="BIE43" s="343"/>
      <c r="BIF43" s="343"/>
      <c r="BIG43" s="343"/>
      <c r="BIH43" s="343"/>
      <c r="BII43" s="343"/>
      <c r="BIJ43" s="343"/>
      <c r="BIK43" s="343"/>
      <c r="BIL43" s="343"/>
      <c r="BIM43" s="343"/>
      <c r="BIN43" s="343"/>
      <c r="BIO43" s="343"/>
      <c r="BIP43" s="343"/>
      <c r="BIQ43" s="343"/>
      <c r="BIR43" s="343"/>
      <c r="BIS43" s="343"/>
      <c r="BIT43" s="343"/>
      <c r="BIU43" s="343"/>
      <c r="BIV43" s="343"/>
      <c r="BIW43" s="343"/>
      <c r="BIX43" s="343"/>
      <c r="BIY43" s="343"/>
      <c r="BIZ43" s="343"/>
      <c r="BJA43" s="343"/>
      <c r="BJB43" s="343"/>
      <c r="BJC43" s="343"/>
      <c r="BJD43" s="343"/>
      <c r="BJE43" s="343"/>
      <c r="BJF43" s="343"/>
      <c r="BJG43" s="343"/>
      <c r="BJH43" s="343"/>
      <c r="BJI43" s="343"/>
      <c r="BJJ43" s="343"/>
      <c r="BJK43" s="343"/>
      <c r="BJL43" s="343"/>
      <c r="BJM43" s="343"/>
      <c r="BJN43" s="343"/>
      <c r="BJO43" s="343"/>
      <c r="BJP43" s="343"/>
      <c r="BJQ43" s="343"/>
      <c r="BJR43" s="343"/>
      <c r="BJS43" s="343"/>
      <c r="BJT43" s="343"/>
      <c r="BJU43" s="343"/>
      <c r="BJV43" s="343"/>
      <c r="BJW43" s="343"/>
      <c r="BJX43" s="343"/>
      <c r="BJY43" s="343"/>
      <c r="BJZ43" s="343"/>
      <c r="BKA43" s="343"/>
      <c r="BKB43" s="343"/>
      <c r="BKC43" s="343"/>
      <c r="BKD43" s="343"/>
      <c r="BKE43" s="343"/>
      <c r="BKF43" s="343"/>
      <c r="BKG43" s="343"/>
      <c r="BKH43" s="343"/>
      <c r="BKI43" s="343"/>
      <c r="BKJ43" s="343"/>
      <c r="BKK43" s="343"/>
      <c r="BKL43" s="343"/>
      <c r="BKM43" s="343"/>
      <c r="BKN43" s="343"/>
      <c r="BKO43" s="343"/>
      <c r="BKP43" s="343"/>
      <c r="BKQ43" s="343"/>
      <c r="BKR43" s="343"/>
      <c r="BKS43" s="343"/>
      <c r="BKT43" s="343"/>
      <c r="BKU43" s="343"/>
      <c r="BKV43" s="343"/>
      <c r="BKW43" s="343"/>
      <c r="BKX43" s="343"/>
      <c r="BKY43" s="343"/>
      <c r="BKZ43" s="343"/>
      <c r="BLA43" s="343"/>
      <c r="BLB43" s="343"/>
      <c r="BLC43" s="343"/>
      <c r="BLD43" s="343"/>
      <c r="BLE43" s="343"/>
      <c r="BLF43" s="343"/>
      <c r="BLG43" s="343"/>
      <c r="BLH43" s="343"/>
      <c r="BLI43" s="343"/>
      <c r="BLJ43" s="343"/>
      <c r="BLK43" s="343"/>
      <c r="BLL43" s="343"/>
      <c r="BLM43" s="343"/>
      <c r="BLN43" s="343"/>
      <c r="BLO43" s="343"/>
      <c r="BLP43" s="343"/>
      <c r="BLQ43" s="343"/>
      <c r="BLR43" s="343"/>
      <c r="BLS43" s="343"/>
      <c r="BLT43" s="343"/>
      <c r="BLU43" s="343"/>
      <c r="BLV43" s="343"/>
      <c r="BLW43" s="343"/>
      <c r="BLX43" s="343"/>
      <c r="BLY43" s="343"/>
      <c r="BLZ43" s="343"/>
      <c r="BMA43" s="343"/>
      <c r="BMB43" s="343"/>
      <c r="BMC43" s="343"/>
      <c r="BMD43" s="343"/>
      <c r="BME43" s="343"/>
      <c r="BMF43" s="343"/>
      <c r="BMG43" s="343"/>
      <c r="BMH43" s="343"/>
      <c r="BMI43" s="343"/>
      <c r="BMJ43" s="343"/>
      <c r="BMK43" s="343"/>
      <c r="BML43" s="343"/>
      <c r="BMM43" s="343"/>
      <c r="BMN43" s="343"/>
      <c r="BMO43" s="343"/>
      <c r="BMP43" s="343"/>
      <c r="BMQ43" s="343"/>
      <c r="BMR43" s="343"/>
      <c r="BMS43" s="343"/>
      <c r="BMT43" s="343"/>
      <c r="BMU43" s="343"/>
      <c r="BMV43" s="343"/>
      <c r="BMW43" s="343"/>
      <c r="BMX43" s="343"/>
      <c r="BMY43" s="343"/>
      <c r="BMZ43" s="343"/>
      <c r="BNA43" s="343"/>
      <c r="BNB43" s="343"/>
      <c r="BNC43" s="343"/>
      <c r="BND43" s="343"/>
      <c r="BNE43" s="343"/>
      <c r="BNF43" s="343"/>
      <c r="BNG43" s="343"/>
      <c r="BNH43" s="343"/>
      <c r="BNI43" s="343"/>
      <c r="BNJ43" s="343"/>
      <c r="BNK43" s="343"/>
      <c r="BNL43" s="343"/>
      <c r="BNM43" s="343"/>
      <c r="BNN43" s="343"/>
      <c r="BNO43" s="343"/>
      <c r="BNP43" s="343"/>
      <c r="BNQ43" s="343"/>
      <c r="BNR43" s="343"/>
      <c r="BNS43" s="343"/>
      <c r="BNT43" s="343"/>
      <c r="BNU43" s="343"/>
      <c r="BNV43" s="343"/>
      <c r="BNW43" s="343"/>
      <c r="BNX43" s="343"/>
      <c r="BNY43" s="343"/>
      <c r="BNZ43" s="343"/>
      <c r="BOA43" s="343"/>
      <c r="BOB43" s="343"/>
      <c r="BOC43" s="343"/>
      <c r="BOD43" s="343"/>
      <c r="BOE43" s="343"/>
      <c r="BOF43" s="343"/>
      <c r="BOG43" s="343"/>
      <c r="BOH43" s="343"/>
      <c r="BOI43" s="343"/>
      <c r="BOJ43" s="343"/>
      <c r="BOK43" s="343"/>
      <c r="BOL43" s="343"/>
      <c r="BOM43" s="343"/>
      <c r="BON43" s="343"/>
      <c r="BOO43" s="343"/>
      <c r="BOP43" s="343"/>
      <c r="BOQ43" s="343"/>
      <c r="BOR43" s="343"/>
      <c r="BOS43" s="343"/>
      <c r="BOT43" s="343"/>
      <c r="BOU43" s="343"/>
      <c r="BOV43" s="343"/>
      <c r="BOW43" s="343"/>
      <c r="BOX43" s="343"/>
      <c r="BOY43" s="343"/>
      <c r="BOZ43" s="343"/>
      <c r="BPA43" s="343"/>
      <c r="BPB43" s="343"/>
      <c r="BPC43" s="343"/>
      <c r="BPD43" s="343"/>
      <c r="BPE43" s="343"/>
      <c r="BPF43" s="343"/>
      <c r="BPG43" s="343"/>
      <c r="BPH43" s="343"/>
      <c r="BPI43" s="343"/>
      <c r="BPJ43" s="343"/>
      <c r="BPK43" s="343"/>
      <c r="BPL43" s="343"/>
      <c r="BPM43" s="343"/>
      <c r="BPN43" s="343"/>
      <c r="BPO43" s="343"/>
      <c r="BPP43" s="343"/>
      <c r="BPQ43" s="343"/>
      <c r="BPR43" s="343"/>
      <c r="BPS43" s="343"/>
      <c r="BPT43" s="343"/>
      <c r="BPU43" s="343"/>
      <c r="BPV43" s="343"/>
      <c r="BPW43" s="343"/>
      <c r="BPX43" s="343"/>
      <c r="BPY43" s="343"/>
      <c r="BPZ43" s="343"/>
      <c r="BQA43" s="343"/>
      <c r="BQB43" s="343"/>
      <c r="BQC43" s="343"/>
      <c r="BQD43" s="343"/>
      <c r="BQE43" s="343"/>
      <c r="BQF43" s="343"/>
      <c r="BQG43" s="343"/>
      <c r="BQH43" s="343"/>
      <c r="BQI43" s="343"/>
      <c r="BQJ43" s="343"/>
      <c r="BQK43" s="343"/>
      <c r="BQL43" s="343"/>
      <c r="BQM43" s="343"/>
      <c r="BQN43" s="343"/>
      <c r="BQO43" s="343"/>
      <c r="BQP43" s="343"/>
      <c r="BQQ43" s="343"/>
      <c r="BQR43" s="343"/>
      <c r="BQS43" s="343"/>
      <c r="BQT43" s="343"/>
      <c r="BQU43" s="343"/>
      <c r="BQV43" s="343"/>
      <c r="BQW43" s="343"/>
      <c r="BQX43" s="343"/>
      <c r="BQY43" s="343"/>
      <c r="BQZ43" s="343"/>
      <c r="BRA43" s="343"/>
      <c r="BRB43" s="343"/>
      <c r="BRC43" s="343"/>
      <c r="BRD43" s="343"/>
      <c r="BRE43" s="343"/>
      <c r="BRF43" s="343"/>
      <c r="BRG43" s="343"/>
      <c r="BRH43" s="343"/>
      <c r="BRI43" s="343"/>
      <c r="BRJ43" s="343"/>
      <c r="BRK43" s="343"/>
      <c r="BRL43" s="343"/>
      <c r="BRM43" s="343"/>
      <c r="BRN43" s="343"/>
      <c r="BRO43" s="343"/>
      <c r="BRP43" s="343"/>
      <c r="BRQ43" s="343"/>
      <c r="BRR43" s="343"/>
      <c r="BRS43" s="343"/>
      <c r="BRT43" s="343"/>
      <c r="BRU43" s="343"/>
      <c r="BRV43" s="343"/>
      <c r="BRW43" s="343"/>
      <c r="BRX43" s="343"/>
      <c r="BRY43" s="343"/>
      <c r="BRZ43" s="343"/>
      <c r="BSA43" s="343"/>
      <c r="BSB43" s="343"/>
      <c r="BSC43" s="343"/>
      <c r="BSD43" s="343"/>
      <c r="BSE43" s="343"/>
      <c r="BSF43" s="343"/>
      <c r="BSG43" s="343"/>
      <c r="BSH43" s="343"/>
      <c r="BSI43" s="343"/>
      <c r="BSJ43" s="343"/>
      <c r="BSK43" s="343"/>
      <c r="BSL43" s="343"/>
      <c r="BSM43" s="343"/>
      <c r="BSN43" s="343"/>
      <c r="BSO43" s="343"/>
      <c r="BSP43" s="343"/>
      <c r="BSQ43" s="343"/>
      <c r="BSR43" s="343"/>
      <c r="BSS43" s="343"/>
      <c r="BST43" s="343"/>
      <c r="BSU43" s="343"/>
      <c r="BSV43" s="343"/>
      <c r="BSW43" s="343"/>
      <c r="BSX43" s="343"/>
      <c r="BSY43" s="343"/>
      <c r="BSZ43" s="343"/>
      <c r="BTA43" s="343"/>
      <c r="BTB43" s="343"/>
      <c r="BTC43" s="343"/>
      <c r="BTD43" s="343"/>
      <c r="BTE43" s="343"/>
      <c r="BTF43" s="343"/>
      <c r="BTG43" s="343"/>
      <c r="BTH43" s="343"/>
      <c r="BTI43" s="343"/>
      <c r="BTJ43" s="343"/>
      <c r="BTK43" s="343"/>
      <c r="BTL43" s="343"/>
      <c r="BTM43" s="343"/>
      <c r="BTN43" s="343"/>
      <c r="BTO43" s="343"/>
      <c r="BTP43" s="343"/>
      <c r="BTQ43" s="343"/>
      <c r="BTR43" s="343"/>
      <c r="BTS43" s="343"/>
      <c r="BTT43" s="343"/>
      <c r="BTU43" s="343"/>
      <c r="BTV43" s="343"/>
      <c r="BTW43" s="343"/>
      <c r="BTX43" s="343"/>
      <c r="BTY43" s="343"/>
      <c r="BTZ43" s="343"/>
      <c r="BUA43" s="343"/>
      <c r="BUB43" s="343"/>
      <c r="BUC43" s="343"/>
      <c r="BUD43" s="343"/>
      <c r="BUE43" s="343"/>
      <c r="BUF43" s="343"/>
      <c r="BUG43" s="343"/>
      <c r="BUH43" s="343"/>
      <c r="BUI43" s="343"/>
      <c r="BUJ43" s="343"/>
      <c r="BUK43" s="343"/>
      <c r="BUL43" s="343"/>
      <c r="BUM43" s="343"/>
      <c r="BUN43" s="343"/>
      <c r="BUO43" s="343"/>
      <c r="BUP43" s="343"/>
      <c r="BUQ43" s="343"/>
      <c r="BUR43" s="343"/>
      <c r="BUS43" s="343"/>
      <c r="BUT43" s="343"/>
      <c r="BUU43" s="343"/>
      <c r="BUV43" s="343"/>
      <c r="BUW43" s="343"/>
      <c r="BUX43" s="343"/>
      <c r="BUY43" s="343"/>
      <c r="BUZ43" s="343"/>
      <c r="BVA43" s="343"/>
      <c r="BVB43" s="343"/>
      <c r="BVC43" s="343"/>
      <c r="BVD43" s="343"/>
      <c r="BVE43" s="343"/>
      <c r="BVF43" s="343"/>
      <c r="BVG43" s="343"/>
      <c r="BVH43" s="343"/>
      <c r="BVI43" s="343"/>
      <c r="BVJ43" s="343"/>
      <c r="BVK43" s="343"/>
      <c r="BVL43" s="343"/>
      <c r="BVM43" s="343"/>
      <c r="BVN43" s="343"/>
      <c r="BVO43" s="343"/>
      <c r="BVP43" s="343"/>
      <c r="BVQ43" s="343"/>
      <c r="BVR43" s="343"/>
      <c r="BVS43" s="343"/>
      <c r="BVT43" s="343"/>
      <c r="BVU43" s="343"/>
      <c r="BVV43" s="343"/>
      <c r="BVW43" s="343"/>
      <c r="BVX43" s="343"/>
      <c r="BVY43" s="343"/>
      <c r="BVZ43" s="343"/>
      <c r="BWA43" s="343"/>
      <c r="BWB43" s="343"/>
      <c r="BWC43" s="343"/>
      <c r="BWD43" s="343"/>
      <c r="BWE43" s="343"/>
      <c r="BWF43" s="343"/>
      <c r="BWG43" s="343"/>
      <c r="BWH43" s="343"/>
      <c r="BWI43" s="343"/>
      <c r="BWJ43" s="343"/>
      <c r="BWK43" s="343"/>
      <c r="BWL43" s="343"/>
      <c r="BWM43" s="343"/>
      <c r="BWN43" s="343"/>
      <c r="BWO43" s="343"/>
      <c r="BWP43" s="343"/>
      <c r="BWQ43" s="343"/>
      <c r="BWR43" s="343"/>
      <c r="BWS43" s="343"/>
      <c r="BWT43" s="343"/>
      <c r="BWU43" s="343"/>
      <c r="BWV43" s="343"/>
      <c r="BWW43" s="343"/>
      <c r="BWX43" s="343"/>
      <c r="BWY43" s="343"/>
      <c r="BWZ43" s="343"/>
      <c r="BXA43" s="343"/>
      <c r="BXB43" s="343"/>
      <c r="BXC43" s="343"/>
      <c r="BXD43" s="343"/>
      <c r="BXE43" s="343"/>
      <c r="BXF43" s="343"/>
      <c r="BXG43" s="343"/>
      <c r="BXH43" s="343"/>
      <c r="BXI43" s="343"/>
      <c r="BXJ43" s="343"/>
      <c r="BXK43" s="343"/>
      <c r="BXL43" s="343"/>
      <c r="BXM43" s="343"/>
      <c r="BXN43" s="343"/>
      <c r="BXO43" s="343"/>
      <c r="BXP43" s="343"/>
      <c r="BXQ43" s="343"/>
      <c r="BXR43" s="343"/>
      <c r="BXS43" s="343"/>
      <c r="BXT43" s="343"/>
      <c r="BXU43" s="343"/>
      <c r="BXV43" s="343"/>
      <c r="BXW43" s="343"/>
      <c r="BXX43" s="343"/>
      <c r="BXY43" s="343"/>
      <c r="BXZ43" s="343"/>
      <c r="BYA43" s="343"/>
      <c r="BYB43" s="343"/>
      <c r="BYC43" s="343"/>
      <c r="BYD43" s="343"/>
      <c r="BYE43" s="343"/>
      <c r="BYF43" s="343"/>
      <c r="BYG43" s="343"/>
      <c r="BYH43" s="343"/>
      <c r="BYI43" s="343"/>
      <c r="BYJ43" s="343"/>
      <c r="BYK43" s="343"/>
      <c r="BYL43" s="343"/>
      <c r="BYM43" s="343"/>
      <c r="BYN43" s="343"/>
      <c r="BYO43" s="343"/>
      <c r="BYP43" s="343"/>
      <c r="BYQ43" s="343"/>
      <c r="BYR43" s="343"/>
      <c r="BYS43" s="343"/>
      <c r="BYT43" s="343"/>
      <c r="BYU43" s="343"/>
      <c r="BYV43" s="343"/>
      <c r="BYW43" s="343"/>
      <c r="BYX43" s="343"/>
      <c r="BYY43" s="343"/>
      <c r="BYZ43" s="343"/>
      <c r="BZA43" s="343"/>
      <c r="BZB43" s="343"/>
      <c r="BZC43" s="343"/>
      <c r="BZD43" s="343"/>
      <c r="BZE43" s="343"/>
      <c r="BZF43" s="343"/>
      <c r="BZG43" s="343"/>
      <c r="BZH43" s="343"/>
      <c r="BZI43" s="343"/>
      <c r="BZJ43" s="343"/>
      <c r="BZK43" s="343"/>
      <c r="BZL43" s="343"/>
      <c r="BZM43" s="343"/>
      <c r="BZN43" s="343"/>
      <c r="BZO43" s="343"/>
      <c r="BZP43" s="343"/>
      <c r="BZQ43" s="343"/>
      <c r="BZR43" s="343"/>
      <c r="BZS43" s="343"/>
      <c r="BZT43" s="343"/>
      <c r="BZU43" s="343"/>
      <c r="BZV43" s="343"/>
      <c r="BZW43" s="343"/>
      <c r="BZX43" s="343"/>
      <c r="BZY43" s="343"/>
      <c r="BZZ43" s="343"/>
      <c r="CAA43" s="343"/>
      <c r="CAB43" s="343"/>
      <c r="CAC43" s="343"/>
      <c r="CAD43" s="343"/>
      <c r="CAE43" s="343"/>
      <c r="CAF43" s="343"/>
      <c r="CAG43" s="343"/>
      <c r="CAH43" s="343"/>
      <c r="CAI43" s="343"/>
      <c r="CAJ43" s="343"/>
      <c r="CAK43" s="343"/>
      <c r="CAL43" s="343"/>
      <c r="CAM43" s="343"/>
      <c r="CAN43" s="343"/>
      <c r="CAO43" s="343"/>
      <c r="CAP43" s="343"/>
      <c r="CAQ43" s="343"/>
      <c r="CAR43" s="343"/>
      <c r="CAS43" s="343"/>
      <c r="CAT43" s="343"/>
      <c r="CAU43" s="343"/>
      <c r="CAV43" s="343"/>
      <c r="CAW43" s="343"/>
      <c r="CAX43" s="343"/>
      <c r="CAY43" s="343"/>
      <c r="CAZ43" s="343"/>
      <c r="CBA43" s="343"/>
      <c r="CBB43" s="343"/>
      <c r="CBC43" s="343"/>
      <c r="CBD43" s="343"/>
      <c r="CBE43" s="343"/>
      <c r="CBF43" s="343"/>
      <c r="CBG43" s="343"/>
      <c r="CBH43" s="343"/>
      <c r="CBI43" s="343"/>
      <c r="CBJ43" s="343"/>
      <c r="CBK43" s="343"/>
      <c r="CBL43" s="343"/>
      <c r="CBM43" s="343"/>
      <c r="CBN43" s="343"/>
      <c r="CBO43" s="343"/>
      <c r="CBP43" s="343"/>
      <c r="CBQ43" s="343"/>
      <c r="CBR43" s="343"/>
      <c r="CBS43" s="343"/>
      <c r="CBT43" s="343"/>
      <c r="CBU43" s="343"/>
      <c r="CBV43" s="343"/>
      <c r="CBW43" s="343"/>
      <c r="CBX43" s="343"/>
      <c r="CBY43" s="343"/>
      <c r="CBZ43" s="343"/>
      <c r="CCA43" s="343"/>
      <c r="CCB43" s="343"/>
      <c r="CCC43" s="343"/>
      <c r="CCD43" s="343"/>
      <c r="CCE43" s="343"/>
      <c r="CCF43" s="343"/>
      <c r="CCG43" s="343"/>
      <c r="CCH43" s="343"/>
      <c r="CCI43" s="343"/>
      <c r="CCJ43" s="343"/>
      <c r="CCK43" s="343"/>
      <c r="CCL43" s="343"/>
      <c r="CCM43" s="343"/>
      <c r="CCN43" s="343"/>
      <c r="CCO43" s="343"/>
      <c r="CCP43" s="343"/>
      <c r="CCQ43" s="343"/>
      <c r="CCR43" s="343"/>
      <c r="CCS43" s="343"/>
      <c r="CCT43" s="343"/>
      <c r="CCU43" s="343"/>
      <c r="CCV43" s="343"/>
      <c r="CCW43" s="343"/>
      <c r="CCX43" s="343"/>
      <c r="CCY43" s="343"/>
      <c r="CCZ43" s="343"/>
      <c r="CDA43" s="343"/>
      <c r="CDB43" s="343"/>
      <c r="CDC43" s="343"/>
      <c r="CDD43" s="343"/>
      <c r="CDE43" s="343"/>
      <c r="CDF43" s="343"/>
      <c r="CDG43" s="343"/>
      <c r="CDH43" s="343"/>
      <c r="CDI43" s="343"/>
      <c r="CDJ43" s="343"/>
      <c r="CDK43" s="343"/>
      <c r="CDL43" s="343"/>
      <c r="CDM43" s="343"/>
      <c r="CDN43" s="343"/>
      <c r="CDO43" s="343"/>
      <c r="CDP43" s="343"/>
      <c r="CDQ43" s="343"/>
      <c r="CDR43" s="343"/>
      <c r="CDS43" s="343"/>
      <c r="CDT43" s="343"/>
      <c r="CDU43" s="343"/>
      <c r="CDV43" s="343"/>
      <c r="CDW43" s="343"/>
      <c r="CDX43" s="343"/>
      <c r="CDY43" s="343"/>
      <c r="CDZ43" s="343"/>
      <c r="CEA43" s="343"/>
      <c r="CEB43" s="343"/>
      <c r="CEC43" s="343"/>
      <c r="CED43" s="343"/>
      <c r="CEE43" s="343"/>
      <c r="CEF43" s="343"/>
      <c r="CEG43" s="343"/>
      <c r="CEH43" s="343"/>
      <c r="CEI43" s="343"/>
      <c r="CEJ43" s="343"/>
      <c r="CEK43" s="343"/>
      <c r="CEL43" s="343"/>
      <c r="CEM43" s="343"/>
      <c r="CEN43" s="343"/>
      <c r="CEO43" s="343"/>
      <c r="CEP43" s="343"/>
      <c r="CEQ43" s="343"/>
      <c r="CER43" s="343"/>
      <c r="CES43" s="343"/>
      <c r="CET43" s="343"/>
      <c r="CEU43" s="343"/>
      <c r="CEV43" s="343"/>
      <c r="CEW43" s="343"/>
      <c r="CEX43" s="343"/>
      <c r="CEY43" s="343"/>
      <c r="CEZ43" s="343"/>
      <c r="CFA43" s="343"/>
      <c r="CFB43" s="343"/>
      <c r="CFC43" s="343"/>
      <c r="CFD43" s="343"/>
      <c r="CFE43" s="343"/>
      <c r="CFF43" s="343"/>
      <c r="CFG43" s="343"/>
      <c r="CFH43" s="343"/>
      <c r="CFI43" s="343"/>
      <c r="CFJ43" s="343"/>
      <c r="CFK43" s="343"/>
      <c r="CFL43" s="343"/>
      <c r="CFM43" s="343"/>
      <c r="CFN43" s="343"/>
      <c r="CFO43" s="343"/>
      <c r="CFP43" s="343"/>
      <c r="CFQ43" s="343"/>
      <c r="CFR43" s="343"/>
      <c r="CFS43" s="343"/>
      <c r="CFT43" s="343"/>
      <c r="CFU43" s="343"/>
      <c r="CFV43" s="343"/>
      <c r="CFW43" s="343"/>
      <c r="CFX43" s="343"/>
      <c r="CFY43" s="343"/>
      <c r="CFZ43" s="343"/>
      <c r="CGA43" s="343"/>
      <c r="CGB43" s="343"/>
      <c r="CGC43" s="343"/>
      <c r="CGD43" s="343"/>
      <c r="CGE43" s="343"/>
      <c r="CGF43" s="343"/>
      <c r="CGG43" s="343"/>
      <c r="CGH43" s="343"/>
      <c r="CGI43" s="343"/>
      <c r="CGJ43" s="343"/>
      <c r="CGK43" s="343"/>
      <c r="CGL43" s="343"/>
      <c r="CGM43" s="343"/>
      <c r="CGN43" s="343"/>
      <c r="CGO43" s="343"/>
      <c r="CGP43" s="343"/>
      <c r="CGQ43" s="343"/>
      <c r="CGR43" s="343"/>
      <c r="CGS43" s="343"/>
      <c r="CGT43" s="343"/>
      <c r="CGU43" s="343"/>
      <c r="CGV43" s="343"/>
      <c r="CGW43" s="343"/>
      <c r="CGX43" s="343"/>
      <c r="CGY43" s="343"/>
      <c r="CGZ43" s="343"/>
      <c r="CHA43" s="343"/>
      <c r="CHB43" s="343"/>
      <c r="CHC43" s="343"/>
      <c r="CHD43" s="343"/>
      <c r="CHE43" s="343"/>
      <c r="CHF43" s="343"/>
      <c r="CHG43" s="343"/>
      <c r="CHH43" s="343"/>
      <c r="CHI43" s="343"/>
      <c r="CHJ43" s="343"/>
      <c r="CHK43" s="343"/>
      <c r="CHL43" s="343"/>
      <c r="CHM43" s="343"/>
      <c r="CHN43" s="343"/>
      <c r="CHO43" s="343"/>
      <c r="CHP43" s="343"/>
      <c r="CHQ43" s="343"/>
      <c r="CHR43" s="343"/>
      <c r="CHS43" s="343"/>
      <c r="CHT43" s="343"/>
      <c r="CHU43" s="343"/>
      <c r="CHV43" s="343"/>
      <c r="CHW43" s="343"/>
      <c r="CHX43" s="343"/>
      <c r="CHY43" s="343"/>
      <c r="CHZ43" s="343"/>
      <c r="CIA43" s="343"/>
      <c r="CIB43" s="343"/>
      <c r="CIC43" s="343"/>
      <c r="CID43" s="343"/>
      <c r="CIE43" s="343"/>
      <c r="CIF43" s="343"/>
      <c r="CIG43" s="343"/>
      <c r="CIH43" s="343"/>
      <c r="CII43" s="343"/>
      <c r="CIJ43" s="343"/>
      <c r="CIK43" s="343"/>
      <c r="CIL43" s="343"/>
      <c r="CIM43" s="343"/>
      <c r="CIN43" s="343"/>
      <c r="CIO43" s="343"/>
      <c r="CIP43" s="343"/>
      <c r="CIQ43" s="343"/>
      <c r="CIR43" s="343"/>
      <c r="CIS43" s="343"/>
      <c r="CIT43" s="343"/>
      <c r="CIU43" s="343"/>
      <c r="CIV43" s="343"/>
      <c r="CIW43" s="343"/>
      <c r="CIX43" s="343"/>
      <c r="CIY43" s="343"/>
      <c r="CIZ43" s="343"/>
      <c r="CJA43" s="343"/>
      <c r="CJB43" s="343"/>
      <c r="CJC43" s="343"/>
      <c r="CJD43" s="343"/>
      <c r="CJE43" s="343"/>
      <c r="CJF43" s="343"/>
      <c r="CJG43" s="343"/>
      <c r="CJH43" s="343"/>
      <c r="CJI43" s="343"/>
      <c r="CJJ43" s="343"/>
      <c r="CJK43" s="343"/>
      <c r="CJL43" s="343"/>
      <c r="CJM43" s="343"/>
      <c r="CJN43" s="343"/>
      <c r="CJO43" s="343"/>
      <c r="CJP43" s="343"/>
      <c r="CJQ43" s="343"/>
      <c r="CJR43" s="343"/>
      <c r="CJS43" s="343"/>
      <c r="CJT43" s="343"/>
      <c r="CJU43" s="343"/>
      <c r="CJV43" s="343"/>
      <c r="CJW43" s="343"/>
      <c r="CJX43" s="343"/>
      <c r="CJY43" s="343"/>
      <c r="CJZ43" s="343"/>
      <c r="CKA43" s="343"/>
      <c r="CKB43" s="343"/>
      <c r="CKC43" s="343"/>
      <c r="CKD43" s="343"/>
      <c r="CKE43" s="343"/>
      <c r="CKF43" s="343"/>
      <c r="CKG43" s="343"/>
      <c r="CKH43" s="343"/>
      <c r="CKI43" s="343"/>
      <c r="CKJ43" s="343"/>
      <c r="CKK43" s="343"/>
      <c r="CKL43" s="343"/>
      <c r="CKM43" s="343"/>
      <c r="CKN43" s="343"/>
      <c r="CKO43" s="343"/>
      <c r="CKP43" s="343"/>
      <c r="CKQ43" s="343"/>
      <c r="CKR43" s="343"/>
      <c r="CKS43" s="343"/>
      <c r="CKT43" s="343"/>
      <c r="CKU43" s="343"/>
      <c r="CKV43" s="343"/>
      <c r="CKW43" s="343"/>
      <c r="CKX43" s="343"/>
      <c r="CKY43" s="343"/>
      <c r="CKZ43" s="343"/>
      <c r="CLA43" s="343"/>
      <c r="CLB43" s="343"/>
      <c r="CLC43" s="343"/>
      <c r="CLD43" s="343"/>
      <c r="CLE43" s="343"/>
      <c r="CLF43" s="343"/>
      <c r="CLG43" s="343"/>
      <c r="CLH43" s="343"/>
      <c r="CLI43" s="343"/>
      <c r="CLJ43" s="343"/>
      <c r="CLK43" s="343"/>
      <c r="CLL43" s="343"/>
      <c r="CLM43" s="343"/>
      <c r="CLN43" s="343"/>
      <c r="CLO43" s="343"/>
      <c r="CLP43" s="343"/>
      <c r="CLQ43" s="343"/>
      <c r="CLR43" s="343"/>
      <c r="CLS43" s="343"/>
      <c r="CLT43" s="343"/>
      <c r="CLU43" s="343"/>
      <c r="CLV43" s="343"/>
      <c r="CLW43" s="343"/>
      <c r="CLX43" s="343"/>
      <c r="CLY43" s="343"/>
      <c r="CLZ43" s="343"/>
      <c r="CMA43" s="343"/>
      <c r="CMB43" s="343"/>
      <c r="CMC43" s="343"/>
      <c r="CMD43" s="343"/>
      <c r="CME43" s="343"/>
      <c r="CMF43" s="343"/>
      <c r="CMG43" s="343"/>
      <c r="CMH43" s="343"/>
      <c r="CMI43" s="343"/>
      <c r="CMJ43" s="343"/>
      <c r="CMK43" s="343"/>
      <c r="CML43" s="343"/>
      <c r="CMM43" s="343"/>
      <c r="CMN43" s="343"/>
      <c r="CMO43" s="343"/>
      <c r="CMP43" s="343"/>
      <c r="CMQ43" s="343"/>
      <c r="CMR43" s="343"/>
      <c r="CMS43" s="343"/>
      <c r="CMT43" s="343"/>
      <c r="CMU43" s="343"/>
      <c r="CMV43" s="343"/>
      <c r="CMW43" s="343"/>
      <c r="CMX43" s="343"/>
      <c r="CMY43" s="343"/>
      <c r="CMZ43" s="343"/>
      <c r="CNA43" s="343"/>
      <c r="CNB43" s="343"/>
      <c r="CNC43" s="343"/>
      <c r="CND43" s="343"/>
      <c r="CNE43" s="343"/>
      <c r="CNF43" s="343"/>
      <c r="CNG43" s="343"/>
      <c r="CNH43" s="343"/>
      <c r="CNI43" s="343"/>
      <c r="CNJ43" s="343"/>
      <c r="CNK43" s="343"/>
      <c r="CNL43" s="343"/>
      <c r="CNM43" s="343"/>
      <c r="CNN43" s="343"/>
      <c r="CNO43" s="343"/>
      <c r="CNP43" s="343"/>
      <c r="CNQ43" s="343"/>
      <c r="CNR43" s="343"/>
      <c r="CNS43" s="343"/>
      <c r="CNT43" s="343"/>
      <c r="CNU43" s="343"/>
      <c r="CNV43" s="343"/>
      <c r="CNW43" s="343"/>
      <c r="CNX43" s="343"/>
      <c r="CNY43" s="343"/>
      <c r="CNZ43" s="343"/>
      <c r="COA43" s="343"/>
      <c r="COB43" s="343"/>
      <c r="COC43" s="343"/>
      <c r="COD43" s="343"/>
      <c r="COE43" s="343"/>
      <c r="COF43" s="343"/>
      <c r="COG43" s="343"/>
      <c r="COH43" s="343"/>
      <c r="COI43" s="343"/>
      <c r="COJ43" s="343"/>
      <c r="COK43" s="343"/>
      <c r="COL43" s="343"/>
      <c r="COM43" s="343"/>
      <c r="CON43" s="343"/>
      <c r="COO43" s="343"/>
      <c r="COP43" s="343"/>
      <c r="COQ43" s="343"/>
      <c r="COR43" s="343"/>
      <c r="COS43" s="343"/>
      <c r="COT43" s="343"/>
      <c r="COU43" s="343"/>
      <c r="COV43" s="343"/>
      <c r="COW43" s="343"/>
      <c r="COX43" s="343"/>
      <c r="COY43" s="343"/>
      <c r="COZ43" s="343"/>
      <c r="CPA43" s="343"/>
      <c r="CPB43" s="343"/>
      <c r="CPC43" s="343"/>
      <c r="CPD43" s="343"/>
      <c r="CPE43" s="343"/>
      <c r="CPF43" s="343"/>
      <c r="CPG43" s="343"/>
      <c r="CPH43" s="343"/>
      <c r="CPI43" s="343"/>
      <c r="CPJ43" s="343"/>
      <c r="CPK43" s="343"/>
      <c r="CPL43" s="343"/>
      <c r="CPM43" s="343"/>
      <c r="CPN43" s="343"/>
      <c r="CPO43" s="343"/>
      <c r="CPP43" s="343"/>
      <c r="CPQ43" s="343"/>
      <c r="CPR43" s="343"/>
      <c r="CPS43" s="343"/>
      <c r="CPT43" s="343"/>
      <c r="CPU43" s="343"/>
      <c r="CPV43" s="343"/>
      <c r="CPW43" s="343"/>
      <c r="CPX43" s="343"/>
      <c r="CPY43" s="343"/>
      <c r="CPZ43" s="343"/>
      <c r="CQA43" s="343"/>
      <c r="CQB43" s="343"/>
      <c r="CQC43" s="343"/>
      <c r="CQD43" s="343"/>
      <c r="CQE43" s="343"/>
      <c r="CQF43" s="343"/>
      <c r="CQG43" s="343"/>
      <c r="CQH43" s="343"/>
      <c r="CQI43" s="343"/>
      <c r="CQJ43" s="343"/>
      <c r="CQK43" s="343"/>
      <c r="CQL43" s="343"/>
      <c r="CQM43" s="343"/>
      <c r="CQN43" s="343"/>
      <c r="CQO43" s="343"/>
      <c r="CQP43" s="343"/>
      <c r="CQQ43" s="343"/>
      <c r="CQR43" s="343"/>
      <c r="CQS43" s="343"/>
      <c r="CQT43" s="343"/>
      <c r="CQU43" s="343"/>
      <c r="CQV43" s="343"/>
      <c r="CQW43" s="343"/>
      <c r="CQX43" s="343"/>
      <c r="CQY43" s="343"/>
      <c r="CQZ43" s="343"/>
      <c r="CRA43" s="343"/>
      <c r="CRB43" s="343"/>
      <c r="CRC43" s="343"/>
      <c r="CRD43" s="343"/>
      <c r="CRE43" s="343"/>
      <c r="CRF43" s="343"/>
      <c r="CRG43" s="343"/>
      <c r="CRH43" s="343"/>
      <c r="CRI43" s="343"/>
      <c r="CRJ43" s="343"/>
      <c r="CRK43" s="343"/>
      <c r="CRL43" s="343"/>
      <c r="CRM43" s="343"/>
      <c r="CRN43" s="343"/>
      <c r="CRO43" s="343"/>
      <c r="CRP43" s="343"/>
      <c r="CRQ43" s="343"/>
      <c r="CRR43" s="343"/>
      <c r="CRS43" s="343"/>
      <c r="CRT43" s="343"/>
      <c r="CRU43" s="343"/>
      <c r="CRV43" s="343"/>
      <c r="CRW43" s="343"/>
      <c r="CRX43" s="343"/>
      <c r="CRY43" s="343"/>
      <c r="CRZ43" s="343"/>
      <c r="CSA43" s="343"/>
      <c r="CSB43" s="343"/>
      <c r="CSC43" s="343"/>
      <c r="CSD43" s="343"/>
      <c r="CSE43" s="343"/>
      <c r="CSF43" s="343"/>
      <c r="CSG43" s="343"/>
      <c r="CSH43" s="343"/>
      <c r="CSI43" s="343"/>
      <c r="CSJ43" s="343"/>
      <c r="CSK43" s="343"/>
      <c r="CSL43" s="343"/>
      <c r="CSM43" s="343"/>
      <c r="CSN43" s="343"/>
      <c r="CSO43" s="343"/>
      <c r="CSP43" s="343"/>
      <c r="CSQ43" s="343"/>
      <c r="CSR43" s="343"/>
      <c r="CSS43" s="343"/>
      <c r="CST43" s="343"/>
      <c r="CSU43" s="343"/>
      <c r="CSV43" s="343"/>
      <c r="CSW43" s="343"/>
      <c r="CSX43" s="343"/>
      <c r="CSY43" s="343"/>
      <c r="CSZ43" s="343"/>
      <c r="CTA43" s="343"/>
      <c r="CTB43" s="343"/>
      <c r="CTC43" s="343"/>
      <c r="CTD43" s="343"/>
      <c r="CTE43" s="343"/>
      <c r="CTF43" s="343"/>
      <c r="CTG43" s="343"/>
      <c r="CTH43" s="343"/>
      <c r="CTI43" s="343"/>
      <c r="CTJ43" s="343"/>
      <c r="CTK43" s="343"/>
      <c r="CTL43" s="343"/>
      <c r="CTM43" s="343"/>
      <c r="CTN43" s="343"/>
      <c r="CTO43" s="343"/>
      <c r="CTP43" s="343"/>
      <c r="CTQ43" s="343"/>
      <c r="CTR43" s="343"/>
      <c r="CTS43" s="343"/>
      <c r="CTT43" s="343"/>
      <c r="CTU43" s="343"/>
      <c r="CTV43" s="343"/>
      <c r="CTW43" s="343"/>
      <c r="CTX43" s="343"/>
      <c r="CTY43" s="343"/>
      <c r="CTZ43" s="343"/>
      <c r="CUA43" s="343"/>
      <c r="CUB43" s="343"/>
      <c r="CUC43" s="343"/>
      <c r="CUD43" s="343"/>
      <c r="CUE43" s="343"/>
      <c r="CUF43" s="343"/>
      <c r="CUG43" s="343"/>
      <c r="CUH43" s="343"/>
      <c r="CUI43" s="343"/>
      <c r="CUJ43" s="343"/>
      <c r="CUK43" s="343"/>
      <c r="CUL43" s="343"/>
      <c r="CUM43" s="343"/>
      <c r="CUN43" s="343"/>
      <c r="CUO43" s="343"/>
      <c r="CUP43" s="343"/>
      <c r="CUQ43" s="343"/>
      <c r="CUR43" s="343"/>
      <c r="CUS43" s="343"/>
      <c r="CUT43" s="343"/>
      <c r="CUU43" s="343"/>
      <c r="CUV43" s="343"/>
      <c r="CUW43" s="343"/>
      <c r="CUX43" s="343"/>
      <c r="CUY43" s="343"/>
      <c r="CUZ43" s="343"/>
      <c r="CVA43" s="343"/>
      <c r="CVB43" s="343"/>
      <c r="CVC43" s="343"/>
      <c r="CVD43" s="343"/>
      <c r="CVE43" s="343"/>
      <c r="CVF43" s="343"/>
      <c r="CVG43" s="343"/>
      <c r="CVH43" s="343"/>
      <c r="CVI43" s="343"/>
      <c r="CVJ43" s="343"/>
      <c r="CVK43" s="343"/>
      <c r="CVL43" s="343"/>
      <c r="CVM43" s="343"/>
      <c r="CVN43" s="343"/>
      <c r="CVO43" s="343"/>
      <c r="CVP43" s="343"/>
      <c r="CVQ43" s="343"/>
      <c r="CVR43" s="343"/>
      <c r="CVS43" s="343"/>
      <c r="CVT43" s="343"/>
      <c r="CVU43" s="343"/>
      <c r="CVV43" s="343"/>
      <c r="CVW43" s="343"/>
      <c r="CVX43" s="343"/>
      <c r="CVY43" s="343"/>
      <c r="CVZ43" s="343"/>
      <c r="CWA43" s="343"/>
      <c r="CWB43" s="343"/>
      <c r="CWC43" s="343"/>
      <c r="CWD43" s="343"/>
      <c r="CWE43" s="343"/>
      <c r="CWF43" s="343"/>
      <c r="CWG43" s="343"/>
      <c r="CWH43" s="343"/>
      <c r="CWI43" s="343"/>
      <c r="CWJ43" s="343"/>
      <c r="CWK43" s="343"/>
      <c r="CWL43" s="343"/>
      <c r="CWM43" s="343"/>
      <c r="CWN43" s="343"/>
      <c r="CWO43" s="343"/>
      <c r="CWP43" s="343"/>
      <c r="CWQ43" s="343"/>
      <c r="CWR43" s="343"/>
      <c r="CWS43" s="343"/>
      <c r="CWT43" s="343"/>
      <c r="CWU43" s="343"/>
      <c r="CWV43" s="343"/>
      <c r="CWW43" s="343"/>
      <c r="CWX43" s="343"/>
      <c r="CWY43" s="343"/>
      <c r="CWZ43" s="343"/>
      <c r="CXA43" s="343"/>
      <c r="CXB43" s="343"/>
      <c r="CXC43" s="343"/>
      <c r="CXD43" s="343"/>
      <c r="CXE43" s="343"/>
      <c r="CXF43" s="343"/>
      <c r="CXG43" s="343"/>
      <c r="CXH43" s="343"/>
      <c r="CXI43" s="343"/>
      <c r="CXJ43" s="343"/>
      <c r="CXK43" s="343"/>
      <c r="CXL43" s="343"/>
      <c r="CXM43" s="343"/>
      <c r="CXN43" s="343"/>
      <c r="CXO43" s="343"/>
      <c r="CXP43" s="343"/>
      <c r="CXQ43" s="343"/>
      <c r="CXR43" s="343"/>
      <c r="CXS43" s="343"/>
      <c r="CXT43" s="343"/>
      <c r="CXU43" s="343"/>
      <c r="CXV43" s="343"/>
      <c r="CXW43" s="343"/>
      <c r="CXX43" s="343"/>
      <c r="CXY43" s="343"/>
      <c r="CXZ43" s="343"/>
      <c r="CYA43" s="343"/>
      <c r="CYB43" s="343"/>
      <c r="CYC43" s="343"/>
      <c r="CYD43" s="343"/>
      <c r="CYE43" s="343"/>
      <c r="CYF43" s="343"/>
      <c r="CYG43" s="343"/>
      <c r="CYH43" s="343"/>
      <c r="CYI43" s="343"/>
      <c r="CYJ43" s="343"/>
      <c r="CYK43" s="343"/>
      <c r="CYL43" s="343"/>
      <c r="CYM43" s="343"/>
      <c r="CYN43" s="343"/>
      <c r="CYO43" s="343"/>
      <c r="CYP43" s="343"/>
      <c r="CYQ43" s="343"/>
      <c r="CYR43" s="343"/>
      <c r="CYS43" s="343"/>
      <c r="CYT43" s="343"/>
      <c r="CYU43" s="343"/>
      <c r="CYV43" s="343"/>
      <c r="CYW43" s="343"/>
      <c r="CYX43" s="343"/>
      <c r="CYY43" s="343"/>
      <c r="CYZ43" s="343"/>
      <c r="CZA43" s="343"/>
      <c r="CZB43" s="343"/>
      <c r="CZC43" s="343"/>
      <c r="CZD43" s="343"/>
      <c r="CZE43" s="343"/>
      <c r="CZF43" s="343"/>
      <c r="CZG43" s="343"/>
      <c r="CZH43" s="343"/>
      <c r="CZI43" s="343"/>
      <c r="CZJ43" s="343"/>
      <c r="CZK43" s="343"/>
      <c r="CZL43" s="343"/>
      <c r="CZM43" s="343"/>
      <c r="CZN43" s="343"/>
      <c r="CZO43" s="343"/>
      <c r="CZP43" s="343"/>
      <c r="CZQ43" s="343"/>
      <c r="CZR43" s="343"/>
      <c r="CZS43" s="343"/>
      <c r="CZT43" s="343"/>
      <c r="CZU43" s="343"/>
      <c r="CZV43" s="343"/>
      <c r="CZW43" s="343"/>
      <c r="CZX43" s="343"/>
      <c r="CZY43" s="343"/>
      <c r="CZZ43" s="343"/>
      <c r="DAA43" s="343"/>
      <c r="DAB43" s="343"/>
      <c r="DAC43" s="343"/>
      <c r="DAD43" s="343"/>
      <c r="DAE43" s="343"/>
      <c r="DAF43" s="343"/>
      <c r="DAG43" s="343"/>
      <c r="DAH43" s="343"/>
      <c r="DAI43" s="343"/>
      <c r="DAJ43" s="343"/>
      <c r="DAK43" s="343"/>
      <c r="DAL43" s="343"/>
      <c r="DAM43" s="343"/>
      <c r="DAN43" s="343"/>
      <c r="DAO43" s="343"/>
      <c r="DAP43" s="343"/>
      <c r="DAQ43" s="343"/>
      <c r="DAR43" s="343"/>
      <c r="DAS43" s="343"/>
      <c r="DAT43" s="343"/>
      <c r="DAU43" s="343"/>
      <c r="DAV43" s="343"/>
      <c r="DAW43" s="343"/>
      <c r="DAX43" s="343"/>
      <c r="DAY43" s="343"/>
      <c r="DAZ43" s="343"/>
      <c r="DBA43" s="343"/>
      <c r="DBB43" s="343"/>
      <c r="DBC43" s="343"/>
      <c r="DBD43" s="343"/>
      <c r="DBE43" s="343"/>
      <c r="DBF43" s="343"/>
      <c r="DBG43" s="343"/>
      <c r="DBH43" s="343"/>
      <c r="DBI43" s="343"/>
      <c r="DBJ43" s="343"/>
      <c r="DBK43" s="343"/>
      <c r="DBL43" s="343"/>
      <c r="DBM43" s="343"/>
      <c r="DBN43" s="343"/>
      <c r="DBO43" s="343"/>
      <c r="DBP43" s="343"/>
      <c r="DBQ43" s="343"/>
      <c r="DBR43" s="343"/>
      <c r="DBS43" s="343"/>
      <c r="DBT43" s="343"/>
      <c r="DBU43" s="343"/>
      <c r="DBV43" s="343"/>
      <c r="DBW43" s="343"/>
      <c r="DBX43" s="343"/>
      <c r="DBY43" s="343"/>
      <c r="DBZ43" s="343"/>
      <c r="DCA43" s="343"/>
      <c r="DCB43" s="343"/>
      <c r="DCC43" s="343"/>
      <c r="DCD43" s="343"/>
      <c r="DCE43" s="343"/>
      <c r="DCF43" s="343"/>
      <c r="DCG43" s="343"/>
      <c r="DCH43" s="343"/>
      <c r="DCI43" s="343"/>
      <c r="DCJ43" s="343"/>
      <c r="DCK43" s="343"/>
      <c r="DCL43" s="343"/>
      <c r="DCM43" s="343"/>
      <c r="DCN43" s="343"/>
      <c r="DCO43" s="343"/>
      <c r="DCP43" s="343"/>
      <c r="DCQ43" s="343"/>
      <c r="DCR43" s="343"/>
      <c r="DCS43" s="343"/>
      <c r="DCT43" s="343"/>
      <c r="DCU43" s="343"/>
      <c r="DCV43" s="343"/>
      <c r="DCW43" s="343"/>
      <c r="DCX43" s="343"/>
      <c r="DCY43" s="343"/>
      <c r="DCZ43" s="343"/>
      <c r="DDA43" s="343"/>
      <c r="DDB43" s="343"/>
      <c r="DDC43" s="343"/>
      <c r="DDD43" s="343"/>
      <c r="DDE43" s="343"/>
      <c r="DDF43" s="343"/>
      <c r="DDG43" s="343"/>
      <c r="DDH43" s="343"/>
      <c r="DDI43" s="343"/>
      <c r="DDJ43" s="343"/>
      <c r="DDK43" s="343"/>
      <c r="DDL43" s="343"/>
      <c r="DDM43" s="343"/>
      <c r="DDN43" s="343"/>
      <c r="DDO43" s="343"/>
      <c r="DDP43" s="343"/>
      <c r="DDQ43" s="343"/>
      <c r="DDR43" s="343"/>
      <c r="DDS43" s="343"/>
      <c r="DDT43" s="343"/>
      <c r="DDU43" s="343"/>
      <c r="DDV43" s="343"/>
      <c r="DDW43" s="343"/>
      <c r="DDX43" s="343"/>
      <c r="DDY43" s="343"/>
      <c r="DDZ43" s="343"/>
      <c r="DEA43" s="343"/>
      <c r="DEB43" s="343"/>
      <c r="DEC43" s="343"/>
      <c r="DED43" s="343"/>
      <c r="DEE43" s="343"/>
      <c r="DEF43" s="343"/>
      <c r="DEG43" s="343"/>
      <c r="DEH43" s="343"/>
      <c r="DEI43" s="343"/>
      <c r="DEJ43" s="343"/>
      <c r="DEK43" s="343"/>
      <c r="DEL43" s="343"/>
      <c r="DEM43" s="343"/>
      <c r="DEN43" s="343"/>
      <c r="DEO43" s="343"/>
      <c r="DEP43" s="343"/>
      <c r="DEQ43" s="343"/>
      <c r="DER43" s="343"/>
      <c r="DES43" s="343"/>
      <c r="DET43" s="343"/>
      <c r="DEU43" s="343"/>
      <c r="DEV43" s="343"/>
      <c r="DEW43" s="343"/>
      <c r="DEX43" s="343"/>
      <c r="DEY43" s="343"/>
      <c r="DEZ43" s="343"/>
      <c r="DFA43" s="343"/>
      <c r="DFB43" s="343"/>
      <c r="DFC43" s="343"/>
      <c r="DFD43" s="343"/>
      <c r="DFE43" s="343"/>
      <c r="DFF43" s="343"/>
      <c r="DFG43" s="343"/>
      <c r="DFH43" s="343"/>
      <c r="DFI43" s="343"/>
      <c r="DFJ43" s="343"/>
      <c r="DFK43" s="343"/>
      <c r="DFL43" s="343"/>
      <c r="DFM43" s="343"/>
      <c r="DFN43" s="343"/>
      <c r="DFO43" s="343"/>
      <c r="DFP43" s="343"/>
      <c r="DFQ43" s="343"/>
      <c r="DFR43" s="343"/>
      <c r="DFS43" s="343"/>
      <c r="DFT43" s="343"/>
      <c r="DFU43" s="343"/>
      <c r="DFV43" s="343"/>
      <c r="DFW43" s="343"/>
      <c r="DFX43" s="343"/>
      <c r="DFY43" s="343"/>
      <c r="DFZ43" s="343"/>
      <c r="DGA43" s="343"/>
      <c r="DGB43" s="343"/>
      <c r="DGC43" s="343"/>
      <c r="DGD43" s="343"/>
      <c r="DGE43" s="343"/>
      <c r="DGF43" s="343"/>
      <c r="DGG43" s="343"/>
      <c r="DGH43" s="343"/>
      <c r="DGI43" s="343"/>
      <c r="DGJ43" s="343"/>
      <c r="DGK43" s="343"/>
      <c r="DGL43" s="343"/>
      <c r="DGM43" s="343"/>
      <c r="DGN43" s="343"/>
      <c r="DGO43" s="343"/>
      <c r="DGP43" s="343"/>
      <c r="DGQ43" s="343"/>
      <c r="DGR43" s="343"/>
      <c r="DGS43" s="343"/>
      <c r="DGT43" s="343"/>
      <c r="DGU43" s="343"/>
      <c r="DGV43" s="343"/>
      <c r="DGW43" s="343"/>
      <c r="DGX43" s="343"/>
      <c r="DGY43" s="343"/>
      <c r="DGZ43" s="343"/>
      <c r="DHA43" s="343"/>
      <c r="DHB43" s="343"/>
      <c r="DHC43" s="343"/>
      <c r="DHD43" s="343"/>
      <c r="DHE43" s="343"/>
      <c r="DHF43" s="343"/>
      <c r="DHG43" s="343"/>
      <c r="DHH43" s="343"/>
      <c r="DHI43" s="343"/>
      <c r="DHJ43" s="343"/>
      <c r="DHK43" s="343"/>
      <c r="DHL43" s="343"/>
      <c r="DHM43" s="343"/>
      <c r="DHN43" s="343"/>
      <c r="DHO43" s="343"/>
      <c r="DHP43" s="343"/>
      <c r="DHQ43" s="343"/>
      <c r="DHR43" s="343"/>
      <c r="DHS43" s="343"/>
      <c r="DHT43" s="343"/>
      <c r="DHU43" s="343"/>
      <c r="DHV43" s="343"/>
      <c r="DHW43" s="343"/>
      <c r="DHX43" s="343"/>
      <c r="DHY43" s="343"/>
      <c r="DHZ43" s="343"/>
      <c r="DIA43" s="343"/>
      <c r="DIB43" s="343"/>
      <c r="DIC43" s="343"/>
      <c r="DID43" s="343"/>
      <c r="DIE43" s="343"/>
      <c r="DIF43" s="343"/>
      <c r="DIG43" s="343"/>
      <c r="DIH43" s="343"/>
      <c r="DII43" s="343"/>
      <c r="DIJ43" s="343"/>
      <c r="DIK43" s="343"/>
      <c r="DIL43" s="343"/>
      <c r="DIM43" s="343"/>
      <c r="DIN43" s="343"/>
      <c r="DIO43" s="343"/>
      <c r="DIP43" s="343"/>
      <c r="DIQ43" s="343"/>
      <c r="DIR43" s="343"/>
      <c r="DIS43" s="343"/>
      <c r="DIT43" s="343"/>
      <c r="DIU43" s="343"/>
      <c r="DIV43" s="343"/>
      <c r="DIW43" s="343"/>
      <c r="DIX43" s="343"/>
      <c r="DIY43" s="343"/>
      <c r="DIZ43" s="343"/>
      <c r="DJA43" s="343"/>
      <c r="DJB43" s="343"/>
      <c r="DJC43" s="343"/>
      <c r="DJD43" s="343"/>
      <c r="DJE43" s="343"/>
      <c r="DJF43" s="343"/>
      <c r="DJG43" s="343"/>
      <c r="DJH43" s="343"/>
      <c r="DJI43" s="343"/>
      <c r="DJJ43" s="343"/>
      <c r="DJK43" s="343"/>
      <c r="DJL43" s="343"/>
      <c r="DJM43" s="343"/>
      <c r="DJN43" s="343"/>
      <c r="DJO43" s="343"/>
      <c r="DJP43" s="343"/>
      <c r="DJQ43" s="343"/>
      <c r="DJR43" s="343"/>
      <c r="DJS43" s="343"/>
      <c r="DJT43" s="343"/>
      <c r="DJU43" s="343"/>
      <c r="DJV43" s="343"/>
      <c r="DJW43" s="343"/>
      <c r="DJX43" s="343"/>
      <c r="DJY43" s="343"/>
      <c r="DJZ43" s="343"/>
      <c r="DKA43" s="343"/>
      <c r="DKB43" s="343"/>
      <c r="DKC43" s="343"/>
      <c r="DKD43" s="343"/>
      <c r="DKE43" s="343"/>
      <c r="DKF43" s="343"/>
      <c r="DKG43" s="343"/>
      <c r="DKH43" s="343"/>
      <c r="DKI43" s="343"/>
      <c r="DKJ43" s="343"/>
      <c r="DKK43" s="343"/>
      <c r="DKL43" s="343"/>
      <c r="DKM43" s="343"/>
      <c r="DKN43" s="343"/>
      <c r="DKO43" s="343"/>
      <c r="DKP43" s="343"/>
      <c r="DKQ43" s="343"/>
      <c r="DKR43" s="343"/>
      <c r="DKS43" s="343"/>
      <c r="DKT43" s="343"/>
      <c r="DKU43" s="343"/>
      <c r="DKV43" s="343"/>
      <c r="DKW43" s="343"/>
      <c r="DKX43" s="343"/>
      <c r="DKY43" s="343"/>
      <c r="DKZ43" s="343"/>
      <c r="DLA43" s="343"/>
      <c r="DLB43" s="343"/>
      <c r="DLC43" s="343"/>
      <c r="DLD43" s="343"/>
      <c r="DLE43" s="343"/>
      <c r="DLF43" s="343"/>
      <c r="DLG43" s="343"/>
      <c r="DLH43" s="343"/>
      <c r="DLI43" s="343"/>
      <c r="DLJ43" s="343"/>
      <c r="DLK43" s="343"/>
      <c r="DLL43" s="343"/>
      <c r="DLM43" s="343"/>
      <c r="DLN43" s="343"/>
      <c r="DLO43" s="343"/>
      <c r="DLP43" s="343"/>
      <c r="DLQ43" s="343"/>
      <c r="DLR43" s="343"/>
      <c r="DLS43" s="343"/>
      <c r="DLT43" s="343"/>
      <c r="DLU43" s="343"/>
      <c r="DLV43" s="343"/>
      <c r="DLW43" s="343"/>
      <c r="DLX43" s="343"/>
      <c r="DLY43" s="343"/>
      <c r="DLZ43" s="343"/>
      <c r="DMA43" s="343"/>
      <c r="DMB43" s="343"/>
      <c r="DMC43" s="343"/>
      <c r="DMD43" s="343"/>
      <c r="DME43" s="343"/>
      <c r="DMF43" s="343"/>
      <c r="DMG43" s="343"/>
      <c r="DMH43" s="343"/>
      <c r="DMI43" s="343"/>
      <c r="DMJ43" s="343"/>
      <c r="DMK43" s="343"/>
      <c r="DML43" s="343"/>
      <c r="DMM43" s="343"/>
      <c r="DMN43" s="343"/>
      <c r="DMO43" s="343"/>
      <c r="DMP43" s="343"/>
      <c r="DMQ43" s="343"/>
      <c r="DMR43" s="343"/>
      <c r="DMS43" s="343"/>
      <c r="DMT43" s="343"/>
      <c r="DMU43" s="343"/>
      <c r="DMV43" s="343"/>
      <c r="DMW43" s="343"/>
      <c r="DMX43" s="343"/>
      <c r="DMY43" s="343"/>
      <c r="DMZ43" s="343"/>
      <c r="DNA43" s="343"/>
      <c r="DNB43" s="343"/>
      <c r="DNC43" s="343"/>
      <c r="DND43" s="343"/>
      <c r="DNE43" s="343"/>
      <c r="DNF43" s="343"/>
      <c r="DNG43" s="343"/>
      <c r="DNH43" s="343"/>
      <c r="DNI43" s="343"/>
      <c r="DNJ43" s="343"/>
      <c r="DNK43" s="343"/>
      <c r="DNL43" s="343"/>
      <c r="DNM43" s="343"/>
      <c r="DNN43" s="343"/>
      <c r="DNO43" s="343"/>
      <c r="DNP43" s="343"/>
      <c r="DNQ43" s="343"/>
      <c r="DNR43" s="343"/>
      <c r="DNS43" s="343"/>
      <c r="DNT43" s="343"/>
      <c r="DNU43" s="343"/>
      <c r="DNV43" s="343"/>
      <c r="DNW43" s="343"/>
      <c r="DNX43" s="343"/>
      <c r="DNY43" s="343"/>
      <c r="DNZ43" s="343"/>
      <c r="DOA43" s="343"/>
      <c r="DOB43" s="343"/>
      <c r="DOC43" s="343"/>
      <c r="DOD43" s="343"/>
      <c r="DOE43" s="343"/>
      <c r="DOF43" s="343"/>
      <c r="DOG43" s="343"/>
      <c r="DOH43" s="343"/>
      <c r="DOI43" s="343"/>
      <c r="DOJ43" s="343"/>
      <c r="DOK43" s="343"/>
      <c r="DOL43" s="343"/>
      <c r="DOM43" s="343"/>
      <c r="DON43" s="343"/>
      <c r="DOO43" s="343"/>
      <c r="DOP43" s="343"/>
      <c r="DOQ43" s="343"/>
      <c r="DOR43" s="343"/>
      <c r="DOS43" s="343"/>
      <c r="DOT43" s="343"/>
      <c r="DOU43" s="343"/>
      <c r="DOV43" s="343"/>
      <c r="DOW43" s="343"/>
      <c r="DOX43" s="343"/>
      <c r="DOY43" s="343"/>
      <c r="DOZ43" s="343"/>
      <c r="DPA43" s="343"/>
      <c r="DPB43" s="343"/>
      <c r="DPC43" s="343"/>
      <c r="DPD43" s="343"/>
      <c r="DPE43" s="343"/>
      <c r="DPF43" s="343"/>
      <c r="DPG43" s="343"/>
      <c r="DPH43" s="343"/>
      <c r="DPI43" s="343"/>
      <c r="DPJ43" s="343"/>
      <c r="DPK43" s="343"/>
      <c r="DPL43" s="343"/>
      <c r="DPM43" s="343"/>
      <c r="DPN43" s="343"/>
      <c r="DPO43" s="343"/>
      <c r="DPP43" s="343"/>
      <c r="DPQ43" s="343"/>
      <c r="DPR43" s="343"/>
      <c r="DPS43" s="343"/>
      <c r="DPT43" s="343"/>
      <c r="DPU43" s="343"/>
      <c r="DPV43" s="343"/>
      <c r="DPW43" s="343"/>
      <c r="DPX43" s="343"/>
      <c r="DPY43" s="343"/>
      <c r="DPZ43" s="343"/>
      <c r="DQA43" s="343"/>
      <c r="DQB43" s="343"/>
      <c r="DQC43" s="343"/>
      <c r="DQD43" s="343"/>
      <c r="DQE43" s="343"/>
      <c r="DQF43" s="343"/>
      <c r="DQG43" s="343"/>
      <c r="DQH43" s="343"/>
      <c r="DQI43" s="343"/>
      <c r="DQJ43" s="343"/>
      <c r="DQK43" s="343"/>
      <c r="DQL43" s="343"/>
      <c r="DQM43" s="343"/>
      <c r="DQN43" s="343"/>
      <c r="DQO43" s="343"/>
      <c r="DQP43" s="343"/>
      <c r="DQQ43" s="343"/>
      <c r="DQR43" s="343"/>
      <c r="DQS43" s="343"/>
      <c r="DQT43" s="343"/>
      <c r="DQU43" s="343"/>
      <c r="DQV43" s="343"/>
      <c r="DQW43" s="343"/>
      <c r="DQX43" s="343"/>
      <c r="DQY43" s="343"/>
      <c r="DQZ43" s="343"/>
      <c r="DRA43" s="343"/>
      <c r="DRB43" s="343"/>
      <c r="DRC43" s="343"/>
      <c r="DRD43" s="343"/>
      <c r="DRE43" s="343"/>
      <c r="DRF43" s="343"/>
      <c r="DRG43" s="343"/>
      <c r="DRH43" s="343"/>
      <c r="DRI43" s="343"/>
      <c r="DRJ43" s="343"/>
      <c r="DRK43" s="343"/>
      <c r="DRL43" s="343"/>
      <c r="DRM43" s="343"/>
      <c r="DRN43" s="343"/>
      <c r="DRO43" s="343"/>
      <c r="DRP43" s="343"/>
      <c r="DRQ43" s="343"/>
      <c r="DRR43" s="343"/>
      <c r="DRS43" s="343"/>
      <c r="DRT43" s="343"/>
      <c r="DRU43" s="343"/>
      <c r="DRV43" s="343"/>
      <c r="DRW43" s="343"/>
      <c r="DRX43" s="343"/>
      <c r="DRY43" s="343"/>
      <c r="DRZ43" s="343"/>
      <c r="DSA43" s="343"/>
      <c r="DSB43" s="343"/>
      <c r="DSC43" s="343"/>
      <c r="DSD43" s="343"/>
      <c r="DSE43" s="343"/>
      <c r="DSF43" s="343"/>
      <c r="DSG43" s="343"/>
      <c r="DSH43" s="343"/>
      <c r="DSI43" s="343"/>
      <c r="DSJ43" s="343"/>
      <c r="DSK43" s="343"/>
      <c r="DSL43" s="343"/>
      <c r="DSM43" s="343"/>
      <c r="DSN43" s="343"/>
      <c r="DSO43" s="343"/>
      <c r="DSP43" s="343"/>
      <c r="DSQ43" s="343"/>
      <c r="DSR43" s="343"/>
      <c r="DSS43" s="343"/>
      <c r="DST43" s="343"/>
      <c r="DSU43" s="343"/>
      <c r="DSV43" s="343"/>
      <c r="DSW43" s="343"/>
      <c r="DSX43" s="343"/>
      <c r="DSY43" s="343"/>
      <c r="DSZ43" s="343"/>
      <c r="DTA43" s="343"/>
      <c r="DTB43" s="343"/>
      <c r="DTC43" s="343"/>
      <c r="DTD43" s="343"/>
      <c r="DTE43" s="343"/>
      <c r="DTF43" s="343"/>
      <c r="DTG43" s="343"/>
      <c r="DTH43" s="343"/>
      <c r="DTI43" s="343"/>
      <c r="DTJ43" s="343"/>
      <c r="DTK43" s="343"/>
      <c r="DTL43" s="343"/>
      <c r="DTM43" s="343"/>
      <c r="DTN43" s="343"/>
      <c r="DTO43" s="343"/>
      <c r="DTP43" s="343"/>
      <c r="DTQ43" s="343"/>
      <c r="DTR43" s="343"/>
      <c r="DTS43" s="343"/>
      <c r="DTT43" s="343"/>
      <c r="DTU43" s="343"/>
      <c r="DTV43" s="343"/>
      <c r="DTW43" s="343"/>
      <c r="DTX43" s="343"/>
      <c r="DTY43" s="343"/>
      <c r="DTZ43" s="343"/>
      <c r="DUA43" s="343"/>
      <c r="DUB43" s="343"/>
      <c r="DUC43" s="343"/>
      <c r="DUD43" s="343"/>
      <c r="DUE43" s="343"/>
      <c r="DUF43" s="343"/>
      <c r="DUG43" s="343"/>
      <c r="DUH43" s="343"/>
      <c r="DUI43" s="343"/>
      <c r="DUJ43" s="343"/>
      <c r="DUK43" s="343"/>
      <c r="DUL43" s="343"/>
      <c r="DUM43" s="343"/>
      <c r="DUN43" s="343"/>
      <c r="DUO43" s="343"/>
      <c r="DUP43" s="343"/>
      <c r="DUQ43" s="343"/>
      <c r="DUR43" s="343"/>
      <c r="DUS43" s="343"/>
      <c r="DUT43" s="343"/>
      <c r="DUU43" s="343"/>
      <c r="DUV43" s="343"/>
      <c r="DUW43" s="343"/>
      <c r="DUX43" s="343"/>
      <c r="DUY43" s="343"/>
      <c r="DUZ43" s="343"/>
      <c r="DVA43" s="343"/>
      <c r="DVB43" s="343"/>
      <c r="DVC43" s="343"/>
      <c r="DVD43" s="343"/>
      <c r="DVE43" s="343"/>
      <c r="DVF43" s="343"/>
      <c r="DVG43" s="343"/>
      <c r="DVH43" s="343"/>
      <c r="DVI43" s="343"/>
      <c r="DVJ43" s="343"/>
      <c r="DVK43" s="343"/>
      <c r="DVL43" s="343"/>
      <c r="DVM43" s="343"/>
      <c r="DVN43" s="343"/>
      <c r="DVO43" s="343"/>
      <c r="DVP43" s="343"/>
      <c r="DVQ43" s="343"/>
      <c r="DVR43" s="343"/>
      <c r="DVS43" s="343"/>
      <c r="DVT43" s="343"/>
      <c r="DVU43" s="343"/>
      <c r="DVV43" s="343"/>
      <c r="DVW43" s="343"/>
      <c r="DVX43" s="343"/>
      <c r="DVY43" s="343"/>
      <c r="DVZ43" s="343"/>
      <c r="DWA43" s="343"/>
      <c r="DWB43" s="343"/>
      <c r="DWC43" s="343"/>
      <c r="DWD43" s="343"/>
      <c r="DWE43" s="343"/>
      <c r="DWF43" s="343"/>
      <c r="DWG43" s="343"/>
      <c r="DWH43" s="343"/>
      <c r="DWI43" s="343"/>
      <c r="DWJ43" s="343"/>
      <c r="DWK43" s="343"/>
      <c r="DWL43" s="343"/>
      <c r="DWM43" s="343"/>
      <c r="DWN43" s="343"/>
      <c r="DWO43" s="343"/>
      <c r="DWP43" s="343"/>
      <c r="DWQ43" s="343"/>
      <c r="DWR43" s="343"/>
      <c r="DWS43" s="343"/>
      <c r="DWT43" s="343"/>
      <c r="DWU43" s="343"/>
      <c r="DWV43" s="343"/>
      <c r="DWW43" s="343"/>
      <c r="DWX43" s="343"/>
      <c r="DWY43" s="343"/>
      <c r="DWZ43" s="343"/>
      <c r="DXA43" s="343"/>
      <c r="DXB43" s="343"/>
      <c r="DXC43" s="343"/>
      <c r="DXD43" s="343"/>
      <c r="DXE43" s="343"/>
      <c r="DXF43" s="343"/>
      <c r="DXG43" s="343"/>
      <c r="DXH43" s="343"/>
      <c r="DXI43" s="343"/>
      <c r="DXJ43" s="343"/>
      <c r="DXK43" s="343"/>
      <c r="DXL43" s="343"/>
      <c r="DXM43" s="343"/>
      <c r="DXN43" s="343"/>
      <c r="DXO43" s="343"/>
      <c r="DXP43" s="343"/>
      <c r="DXQ43" s="343"/>
      <c r="DXR43" s="343"/>
      <c r="DXS43" s="343"/>
      <c r="DXT43" s="343"/>
      <c r="DXU43" s="343"/>
      <c r="DXV43" s="343"/>
      <c r="DXW43" s="343"/>
      <c r="DXX43" s="343"/>
      <c r="DXY43" s="343"/>
      <c r="DXZ43" s="343"/>
      <c r="DYA43" s="343"/>
      <c r="DYB43" s="343"/>
      <c r="DYC43" s="343"/>
      <c r="DYD43" s="343"/>
      <c r="DYE43" s="343"/>
      <c r="DYF43" s="343"/>
      <c r="DYG43" s="343"/>
      <c r="DYH43" s="343"/>
      <c r="DYI43" s="343"/>
      <c r="DYJ43" s="343"/>
      <c r="DYK43" s="343"/>
      <c r="DYL43" s="343"/>
      <c r="DYM43" s="343"/>
      <c r="DYN43" s="343"/>
      <c r="DYO43" s="343"/>
      <c r="DYP43" s="343"/>
      <c r="DYQ43" s="343"/>
      <c r="DYR43" s="343"/>
      <c r="DYS43" s="343"/>
      <c r="DYT43" s="343"/>
      <c r="DYU43" s="343"/>
      <c r="DYV43" s="343"/>
      <c r="DYW43" s="343"/>
      <c r="DYX43" s="343"/>
      <c r="DYY43" s="343"/>
      <c r="DYZ43" s="343"/>
      <c r="DZA43" s="343"/>
      <c r="DZB43" s="343"/>
      <c r="DZC43" s="343"/>
      <c r="DZD43" s="343"/>
      <c r="DZE43" s="343"/>
      <c r="DZF43" s="343"/>
      <c r="DZG43" s="343"/>
      <c r="DZH43" s="343"/>
      <c r="DZI43" s="343"/>
      <c r="DZJ43" s="343"/>
      <c r="DZK43" s="343"/>
      <c r="DZL43" s="343"/>
      <c r="DZM43" s="343"/>
      <c r="DZN43" s="343"/>
      <c r="DZO43" s="343"/>
      <c r="DZP43" s="343"/>
      <c r="DZQ43" s="343"/>
      <c r="DZR43" s="343"/>
      <c r="DZS43" s="343"/>
      <c r="DZT43" s="343"/>
      <c r="DZU43" s="343"/>
      <c r="DZV43" s="343"/>
      <c r="DZW43" s="343"/>
      <c r="DZX43" s="343"/>
      <c r="DZY43" s="343"/>
      <c r="DZZ43" s="343"/>
      <c r="EAA43" s="343"/>
      <c r="EAB43" s="343"/>
      <c r="EAC43" s="343"/>
      <c r="EAD43" s="343"/>
      <c r="EAE43" s="343"/>
      <c r="EAF43" s="343"/>
      <c r="EAG43" s="343"/>
      <c r="EAH43" s="343"/>
      <c r="EAI43" s="343"/>
      <c r="EAJ43" s="343"/>
      <c r="EAK43" s="343"/>
      <c r="EAL43" s="343"/>
      <c r="EAM43" s="343"/>
      <c r="EAN43" s="343"/>
      <c r="EAO43" s="343"/>
      <c r="EAP43" s="343"/>
      <c r="EAQ43" s="343"/>
      <c r="EAR43" s="343"/>
      <c r="EAS43" s="343"/>
      <c r="EAT43" s="343"/>
      <c r="EAU43" s="343"/>
      <c r="EAV43" s="343"/>
      <c r="EAW43" s="343"/>
      <c r="EAX43" s="343"/>
      <c r="EAY43" s="343"/>
      <c r="EAZ43" s="343"/>
      <c r="EBA43" s="343"/>
      <c r="EBB43" s="343"/>
      <c r="EBC43" s="343"/>
      <c r="EBD43" s="343"/>
      <c r="EBE43" s="343"/>
      <c r="EBF43" s="343"/>
      <c r="EBG43" s="343"/>
      <c r="EBH43" s="343"/>
      <c r="EBI43" s="343"/>
      <c r="EBJ43" s="343"/>
      <c r="EBK43" s="343"/>
      <c r="EBL43" s="343"/>
      <c r="EBM43" s="343"/>
      <c r="EBN43" s="343"/>
      <c r="EBO43" s="343"/>
      <c r="EBP43" s="343"/>
      <c r="EBQ43" s="343"/>
      <c r="EBR43" s="343"/>
      <c r="EBS43" s="343"/>
      <c r="EBT43" s="343"/>
      <c r="EBU43" s="343"/>
      <c r="EBV43" s="343"/>
      <c r="EBW43" s="343"/>
      <c r="EBX43" s="343"/>
      <c r="EBY43" s="343"/>
      <c r="EBZ43" s="343"/>
      <c r="ECA43" s="343"/>
      <c r="ECB43" s="343"/>
      <c r="ECC43" s="343"/>
      <c r="ECD43" s="343"/>
      <c r="ECE43" s="343"/>
      <c r="ECF43" s="343"/>
      <c r="ECG43" s="343"/>
      <c r="ECH43" s="343"/>
      <c r="ECI43" s="343"/>
      <c r="ECJ43" s="343"/>
      <c r="ECK43" s="343"/>
      <c r="ECL43" s="343"/>
      <c r="ECM43" s="343"/>
      <c r="ECN43" s="343"/>
      <c r="ECO43" s="343"/>
      <c r="ECP43" s="343"/>
      <c r="ECQ43" s="343"/>
      <c r="ECR43" s="343"/>
      <c r="ECS43" s="343"/>
      <c r="ECT43" s="343"/>
      <c r="ECU43" s="343"/>
      <c r="ECV43" s="343"/>
      <c r="ECW43" s="343"/>
      <c r="ECX43" s="343"/>
      <c r="ECY43" s="343"/>
      <c r="ECZ43" s="343"/>
      <c r="EDA43" s="343"/>
      <c r="EDB43" s="343"/>
      <c r="EDC43" s="343"/>
      <c r="EDD43" s="343"/>
      <c r="EDE43" s="343"/>
      <c r="EDF43" s="343"/>
      <c r="EDG43" s="343"/>
      <c r="EDH43" s="343"/>
      <c r="EDI43" s="343"/>
      <c r="EDJ43" s="343"/>
      <c r="EDK43" s="343"/>
      <c r="EDL43" s="343"/>
      <c r="EDM43" s="343"/>
      <c r="EDN43" s="343"/>
      <c r="EDO43" s="343"/>
      <c r="EDP43" s="343"/>
      <c r="EDQ43" s="343"/>
      <c r="EDR43" s="343"/>
      <c r="EDS43" s="343"/>
      <c r="EDT43" s="343"/>
      <c r="EDU43" s="343"/>
      <c r="EDV43" s="343"/>
      <c r="EDW43" s="343"/>
      <c r="EDX43" s="343"/>
      <c r="EDY43" s="343"/>
      <c r="EDZ43" s="343"/>
      <c r="EEA43" s="343"/>
      <c r="EEB43" s="343"/>
      <c r="EEC43" s="343"/>
      <c r="EED43" s="343"/>
      <c r="EEE43" s="343"/>
      <c r="EEF43" s="343"/>
      <c r="EEG43" s="343"/>
      <c r="EEH43" s="343"/>
      <c r="EEI43" s="343"/>
      <c r="EEJ43" s="343"/>
      <c r="EEK43" s="343"/>
      <c r="EEL43" s="343"/>
      <c r="EEM43" s="343"/>
      <c r="EEN43" s="343"/>
      <c r="EEO43" s="343"/>
      <c r="EEP43" s="343"/>
      <c r="EEQ43" s="343"/>
      <c r="EER43" s="343"/>
      <c r="EES43" s="343"/>
      <c r="EET43" s="343"/>
      <c r="EEU43" s="343"/>
      <c r="EEV43" s="343"/>
      <c r="EEW43" s="343"/>
      <c r="EEX43" s="343"/>
      <c r="EEY43" s="343"/>
      <c r="EEZ43" s="343"/>
      <c r="EFA43" s="343"/>
      <c r="EFB43" s="343"/>
      <c r="EFC43" s="343"/>
      <c r="EFD43" s="343"/>
      <c r="EFE43" s="343"/>
      <c r="EFF43" s="343"/>
      <c r="EFG43" s="343"/>
      <c r="EFH43" s="343"/>
      <c r="EFI43" s="343"/>
      <c r="EFJ43" s="343"/>
      <c r="EFK43" s="343"/>
      <c r="EFL43" s="343"/>
      <c r="EFM43" s="343"/>
      <c r="EFN43" s="343"/>
      <c r="EFO43" s="343"/>
      <c r="EFP43" s="343"/>
      <c r="EFQ43" s="343"/>
      <c r="EFR43" s="343"/>
      <c r="EFS43" s="343"/>
      <c r="EFT43" s="343"/>
      <c r="EFU43" s="343"/>
      <c r="EFV43" s="343"/>
      <c r="EFW43" s="343"/>
      <c r="EFX43" s="343"/>
      <c r="EFY43" s="343"/>
      <c r="EFZ43" s="343"/>
      <c r="EGA43" s="343"/>
      <c r="EGB43" s="343"/>
      <c r="EGC43" s="343"/>
      <c r="EGD43" s="343"/>
      <c r="EGE43" s="343"/>
      <c r="EGF43" s="343"/>
      <c r="EGG43" s="343"/>
      <c r="EGH43" s="343"/>
      <c r="EGI43" s="343"/>
      <c r="EGJ43" s="343"/>
      <c r="EGK43" s="343"/>
      <c r="EGL43" s="343"/>
      <c r="EGM43" s="343"/>
      <c r="EGN43" s="343"/>
      <c r="EGO43" s="343"/>
      <c r="EGP43" s="343"/>
      <c r="EGQ43" s="343"/>
      <c r="EGR43" s="343"/>
      <c r="EGS43" s="343"/>
      <c r="EGT43" s="343"/>
      <c r="EGU43" s="343"/>
      <c r="EGV43" s="343"/>
      <c r="EGW43" s="343"/>
      <c r="EGX43" s="343"/>
      <c r="EGY43" s="343"/>
      <c r="EGZ43" s="343"/>
      <c r="EHA43" s="343"/>
      <c r="EHB43" s="343"/>
      <c r="EHC43" s="343"/>
      <c r="EHD43" s="343"/>
      <c r="EHE43" s="343"/>
      <c r="EHF43" s="343"/>
      <c r="EHG43" s="343"/>
      <c r="EHH43" s="343"/>
      <c r="EHI43" s="343"/>
      <c r="EHJ43" s="343"/>
      <c r="EHK43" s="343"/>
      <c r="EHL43" s="343"/>
      <c r="EHM43" s="343"/>
      <c r="EHN43" s="343"/>
      <c r="EHO43" s="343"/>
      <c r="EHP43" s="343"/>
      <c r="EHQ43" s="343"/>
      <c r="EHR43" s="343"/>
      <c r="EHS43" s="343"/>
      <c r="EHT43" s="343"/>
      <c r="EHU43" s="343"/>
      <c r="EHV43" s="343"/>
      <c r="EHW43" s="343"/>
      <c r="EHX43" s="343"/>
      <c r="EHY43" s="343"/>
      <c r="EHZ43" s="343"/>
      <c r="EIA43" s="343"/>
      <c r="EIB43" s="343"/>
      <c r="EIC43" s="343"/>
      <c r="EID43" s="343"/>
      <c r="EIE43" s="343"/>
      <c r="EIF43" s="343"/>
      <c r="EIG43" s="343"/>
      <c r="EIH43" s="343"/>
      <c r="EII43" s="343"/>
      <c r="EIJ43" s="343"/>
      <c r="EIK43" s="343"/>
      <c r="EIL43" s="343"/>
      <c r="EIM43" s="343"/>
      <c r="EIN43" s="343"/>
      <c r="EIO43" s="343"/>
      <c r="EIP43" s="343"/>
      <c r="EIQ43" s="343"/>
      <c r="EIR43" s="343"/>
      <c r="EIS43" s="343"/>
      <c r="EIT43" s="343"/>
      <c r="EIU43" s="343"/>
      <c r="EIV43" s="343"/>
      <c r="EIW43" s="343"/>
      <c r="EIX43" s="343"/>
      <c r="EIY43" s="343"/>
      <c r="EIZ43" s="343"/>
      <c r="EJA43" s="343"/>
      <c r="EJB43" s="343"/>
      <c r="EJC43" s="343"/>
      <c r="EJD43" s="343"/>
      <c r="EJE43" s="343"/>
      <c r="EJF43" s="343"/>
      <c r="EJG43" s="343"/>
      <c r="EJH43" s="343"/>
      <c r="EJI43" s="343"/>
      <c r="EJJ43" s="343"/>
      <c r="EJK43" s="343"/>
      <c r="EJL43" s="343"/>
      <c r="EJM43" s="343"/>
      <c r="EJN43" s="343"/>
      <c r="EJO43" s="343"/>
      <c r="EJP43" s="343"/>
      <c r="EJQ43" s="343"/>
      <c r="EJR43" s="343"/>
      <c r="EJS43" s="343"/>
      <c r="EJT43" s="343"/>
      <c r="EJU43" s="343"/>
      <c r="EJV43" s="343"/>
      <c r="EJW43" s="343"/>
      <c r="EJX43" s="343"/>
      <c r="EJY43" s="343"/>
      <c r="EJZ43" s="343"/>
      <c r="EKA43" s="343"/>
      <c r="EKB43" s="343"/>
      <c r="EKC43" s="343"/>
      <c r="EKD43" s="343"/>
      <c r="EKE43" s="343"/>
      <c r="EKF43" s="343"/>
      <c r="EKG43" s="343"/>
      <c r="EKH43" s="343"/>
      <c r="EKI43" s="343"/>
      <c r="EKJ43" s="343"/>
      <c r="EKK43" s="343"/>
      <c r="EKL43" s="343"/>
      <c r="EKM43" s="343"/>
      <c r="EKN43" s="343"/>
      <c r="EKO43" s="343"/>
      <c r="EKP43" s="343"/>
      <c r="EKQ43" s="343"/>
      <c r="EKR43" s="343"/>
      <c r="EKS43" s="343"/>
      <c r="EKT43" s="343"/>
      <c r="EKU43" s="343"/>
      <c r="EKV43" s="343"/>
      <c r="EKW43" s="343"/>
      <c r="EKX43" s="343"/>
      <c r="EKY43" s="343"/>
      <c r="EKZ43" s="343"/>
      <c r="ELA43" s="343"/>
      <c r="ELB43" s="343"/>
      <c r="ELC43" s="343"/>
      <c r="ELD43" s="343"/>
      <c r="ELE43" s="343"/>
      <c r="ELF43" s="343"/>
      <c r="ELG43" s="343"/>
      <c r="ELH43" s="343"/>
      <c r="ELI43" s="343"/>
      <c r="ELJ43" s="343"/>
      <c r="ELK43" s="343"/>
      <c r="ELL43" s="343"/>
      <c r="ELM43" s="343"/>
      <c r="ELN43" s="343"/>
      <c r="ELO43" s="343"/>
      <c r="ELP43" s="343"/>
      <c r="ELQ43" s="343"/>
      <c r="ELR43" s="343"/>
      <c r="ELS43" s="343"/>
      <c r="ELT43" s="343"/>
      <c r="ELU43" s="343"/>
      <c r="ELV43" s="343"/>
      <c r="ELW43" s="343"/>
      <c r="ELX43" s="343"/>
      <c r="ELY43" s="343"/>
      <c r="ELZ43" s="343"/>
      <c r="EMA43" s="343"/>
      <c r="EMB43" s="343"/>
      <c r="EMC43" s="343"/>
      <c r="EMD43" s="343"/>
      <c r="EME43" s="343"/>
      <c r="EMF43" s="343"/>
      <c r="EMG43" s="343"/>
      <c r="EMH43" s="343"/>
      <c r="EMI43" s="343"/>
      <c r="EMJ43" s="343"/>
      <c r="EMK43" s="343"/>
      <c r="EML43" s="343"/>
      <c r="EMM43" s="343"/>
      <c r="EMN43" s="343"/>
      <c r="EMO43" s="343"/>
      <c r="EMP43" s="343"/>
      <c r="EMQ43" s="343"/>
      <c r="EMR43" s="343"/>
      <c r="EMS43" s="343"/>
      <c r="EMT43" s="343"/>
      <c r="EMU43" s="343"/>
      <c r="EMV43" s="343"/>
      <c r="EMW43" s="343"/>
      <c r="EMX43" s="343"/>
      <c r="EMY43" s="343"/>
      <c r="EMZ43" s="343"/>
      <c r="ENA43" s="343"/>
      <c r="ENB43" s="343"/>
      <c r="ENC43" s="343"/>
      <c r="END43" s="343"/>
      <c r="ENE43" s="343"/>
      <c r="ENF43" s="343"/>
      <c r="ENG43" s="343"/>
      <c r="ENH43" s="343"/>
      <c r="ENI43" s="343"/>
      <c r="ENJ43" s="343"/>
      <c r="ENK43" s="343"/>
      <c r="ENL43" s="343"/>
      <c r="ENM43" s="343"/>
      <c r="ENN43" s="343"/>
      <c r="ENO43" s="343"/>
      <c r="ENP43" s="343"/>
      <c r="ENQ43" s="343"/>
      <c r="ENR43" s="343"/>
      <c r="ENS43" s="343"/>
      <c r="ENT43" s="343"/>
      <c r="ENU43" s="343"/>
      <c r="ENV43" s="343"/>
      <c r="ENW43" s="343"/>
      <c r="ENX43" s="343"/>
      <c r="ENY43" s="343"/>
      <c r="ENZ43" s="343"/>
      <c r="EOA43" s="343"/>
      <c r="EOB43" s="343"/>
      <c r="EOC43" s="343"/>
      <c r="EOD43" s="343"/>
      <c r="EOE43" s="343"/>
      <c r="EOF43" s="343"/>
      <c r="EOG43" s="343"/>
      <c r="EOH43" s="343"/>
      <c r="EOI43" s="343"/>
      <c r="EOJ43" s="343"/>
      <c r="EOK43" s="343"/>
      <c r="EOL43" s="343"/>
      <c r="EOM43" s="343"/>
      <c r="EON43" s="343"/>
      <c r="EOO43" s="343"/>
      <c r="EOP43" s="343"/>
      <c r="EOQ43" s="343"/>
      <c r="EOR43" s="343"/>
      <c r="EOS43" s="343"/>
      <c r="EOT43" s="343"/>
      <c r="EOU43" s="343"/>
      <c r="EOV43" s="343"/>
      <c r="EOW43" s="343"/>
      <c r="EOX43" s="343"/>
      <c r="EOY43" s="343"/>
      <c r="EOZ43" s="343"/>
      <c r="EPA43" s="343"/>
      <c r="EPB43" s="343"/>
      <c r="EPC43" s="343"/>
      <c r="EPD43" s="343"/>
      <c r="EPE43" s="343"/>
      <c r="EPF43" s="343"/>
      <c r="EPG43" s="343"/>
      <c r="EPH43" s="343"/>
      <c r="EPI43" s="343"/>
      <c r="EPJ43" s="343"/>
      <c r="EPK43" s="343"/>
      <c r="EPL43" s="343"/>
      <c r="EPM43" s="343"/>
      <c r="EPN43" s="343"/>
      <c r="EPO43" s="343"/>
      <c r="EPP43" s="343"/>
      <c r="EPQ43" s="343"/>
      <c r="EPR43" s="343"/>
      <c r="EPS43" s="343"/>
      <c r="EPT43" s="343"/>
      <c r="EPU43" s="343"/>
      <c r="EPV43" s="343"/>
      <c r="EPW43" s="343"/>
      <c r="EPX43" s="343"/>
      <c r="EPY43" s="343"/>
      <c r="EPZ43" s="343"/>
      <c r="EQA43" s="343"/>
      <c r="EQB43" s="343"/>
      <c r="EQC43" s="343"/>
      <c r="EQD43" s="343"/>
      <c r="EQE43" s="343"/>
      <c r="EQF43" s="343"/>
      <c r="EQG43" s="343"/>
      <c r="EQH43" s="343"/>
      <c r="EQI43" s="343"/>
      <c r="EQJ43" s="343"/>
      <c r="EQK43" s="343"/>
      <c r="EQL43" s="343"/>
      <c r="EQM43" s="343"/>
      <c r="EQN43" s="343"/>
      <c r="EQO43" s="343"/>
      <c r="EQP43" s="343"/>
      <c r="EQQ43" s="343"/>
      <c r="EQR43" s="343"/>
      <c r="EQS43" s="343"/>
      <c r="EQT43" s="343"/>
      <c r="EQU43" s="343"/>
      <c r="EQV43" s="343"/>
      <c r="EQW43" s="343"/>
      <c r="EQX43" s="343"/>
      <c r="EQY43" s="343"/>
      <c r="EQZ43" s="343"/>
      <c r="ERA43" s="343"/>
      <c r="ERB43" s="343"/>
      <c r="ERC43" s="343"/>
      <c r="ERD43" s="343"/>
      <c r="ERE43" s="343"/>
      <c r="ERF43" s="343"/>
      <c r="ERG43" s="343"/>
      <c r="ERH43" s="343"/>
      <c r="ERI43" s="343"/>
      <c r="ERJ43" s="343"/>
      <c r="ERK43" s="343"/>
      <c r="ERL43" s="343"/>
      <c r="ERM43" s="343"/>
      <c r="ERN43" s="343"/>
      <c r="ERO43" s="343"/>
      <c r="ERP43" s="343"/>
      <c r="ERQ43" s="343"/>
      <c r="ERR43" s="343"/>
      <c r="ERS43" s="343"/>
      <c r="ERT43" s="343"/>
      <c r="ERU43" s="343"/>
      <c r="ERV43" s="343"/>
      <c r="ERW43" s="343"/>
      <c r="ERX43" s="343"/>
      <c r="ERY43" s="343"/>
      <c r="ERZ43" s="343"/>
      <c r="ESA43" s="343"/>
      <c r="ESB43" s="343"/>
      <c r="ESC43" s="343"/>
      <c r="ESD43" s="343"/>
      <c r="ESE43" s="343"/>
      <c r="ESF43" s="343"/>
      <c r="ESG43" s="343"/>
      <c r="ESH43" s="343"/>
      <c r="ESI43" s="343"/>
      <c r="ESJ43" s="343"/>
      <c r="ESK43" s="343"/>
      <c r="ESL43" s="343"/>
      <c r="ESM43" s="343"/>
      <c r="ESN43" s="343"/>
      <c r="ESO43" s="343"/>
      <c r="ESP43" s="343"/>
      <c r="ESQ43" s="343"/>
      <c r="ESR43" s="343"/>
      <c r="ESS43" s="343"/>
      <c r="EST43" s="343"/>
      <c r="ESU43" s="343"/>
      <c r="ESV43" s="343"/>
      <c r="ESW43" s="343"/>
      <c r="ESX43" s="343"/>
      <c r="ESY43" s="343"/>
      <c r="ESZ43" s="343"/>
      <c r="ETA43" s="343"/>
      <c r="ETB43" s="343"/>
      <c r="ETC43" s="343"/>
      <c r="ETD43" s="343"/>
      <c r="ETE43" s="343"/>
      <c r="ETF43" s="343"/>
      <c r="ETG43" s="343"/>
      <c r="ETH43" s="343"/>
      <c r="ETI43" s="343"/>
      <c r="ETJ43" s="343"/>
      <c r="ETK43" s="343"/>
      <c r="ETL43" s="343"/>
      <c r="ETM43" s="343"/>
      <c r="ETN43" s="343"/>
      <c r="ETO43" s="343"/>
      <c r="ETP43" s="343"/>
      <c r="ETQ43" s="343"/>
      <c r="ETR43" s="343"/>
      <c r="ETS43" s="343"/>
      <c r="ETT43" s="343"/>
      <c r="ETU43" s="343"/>
      <c r="ETV43" s="343"/>
      <c r="ETW43" s="343"/>
      <c r="ETX43" s="343"/>
      <c r="ETY43" s="343"/>
      <c r="ETZ43" s="343"/>
      <c r="EUA43" s="343"/>
      <c r="EUB43" s="343"/>
      <c r="EUC43" s="343"/>
      <c r="EUD43" s="343"/>
      <c r="EUE43" s="343"/>
      <c r="EUF43" s="343"/>
      <c r="EUG43" s="343"/>
      <c r="EUH43" s="343"/>
      <c r="EUI43" s="343"/>
      <c r="EUJ43" s="343"/>
      <c r="EUK43" s="343"/>
      <c r="EUL43" s="343"/>
      <c r="EUM43" s="343"/>
      <c r="EUN43" s="343"/>
      <c r="EUO43" s="343"/>
      <c r="EUP43" s="343"/>
      <c r="EUQ43" s="343"/>
      <c r="EUR43" s="343"/>
      <c r="EUS43" s="343"/>
      <c r="EUT43" s="343"/>
      <c r="EUU43" s="343"/>
      <c r="EUV43" s="343"/>
      <c r="EUW43" s="343"/>
      <c r="EUX43" s="343"/>
      <c r="EUY43" s="343"/>
      <c r="EUZ43" s="343"/>
      <c r="EVA43" s="343"/>
      <c r="EVB43" s="343"/>
      <c r="EVC43" s="343"/>
      <c r="EVD43" s="343"/>
      <c r="EVE43" s="343"/>
      <c r="EVF43" s="343"/>
      <c r="EVG43" s="343"/>
      <c r="EVH43" s="343"/>
      <c r="EVI43" s="343"/>
      <c r="EVJ43" s="343"/>
      <c r="EVK43" s="343"/>
      <c r="EVL43" s="343"/>
      <c r="EVM43" s="343"/>
      <c r="EVN43" s="343"/>
      <c r="EVO43" s="343"/>
      <c r="EVP43" s="343"/>
      <c r="EVQ43" s="343"/>
      <c r="EVR43" s="343"/>
      <c r="EVS43" s="343"/>
      <c r="EVT43" s="343"/>
      <c r="EVU43" s="343"/>
      <c r="EVV43" s="343"/>
      <c r="EVW43" s="343"/>
      <c r="EVX43" s="343"/>
      <c r="EVY43" s="343"/>
      <c r="EVZ43" s="343"/>
      <c r="EWA43" s="343"/>
      <c r="EWB43" s="343"/>
      <c r="EWC43" s="343"/>
      <c r="EWD43" s="343"/>
      <c r="EWE43" s="343"/>
      <c r="EWF43" s="343"/>
      <c r="EWG43" s="343"/>
      <c r="EWH43" s="343"/>
      <c r="EWI43" s="343"/>
      <c r="EWJ43" s="343"/>
      <c r="EWK43" s="343"/>
      <c r="EWL43" s="343"/>
      <c r="EWM43" s="343"/>
      <c r="EWN43" s="343"/>
      <c r="EWO43" s="343"/>
      <c r="EWP43" s="343"/>
      <c r="EWQ43" s="343"/>
      <c r="EWR43" s="343"/>
      <c r="EWS43" s="343"/>
      <c r="EWT43" s="343"/>
      <c r="EWU43" s="343"/>
      <c r="EWV43" s="343"/>
      <c r="EWW43" s="343"/>
      <c r="EWX43" s="343"/>
      <c r="EWY43" s="343"/>
      <c r="EWZ43" s="343"/>
      <c r="EXA43" s="343"/>
      <c r="EXB43" s="343"/>
      <c r="EXC43" s="343"/>
      <c r="EXD43" s="343"/>
      <c r="EXE43" s="343"/>
      <c r="EXF43" s="343"/>
      <c r="EXG43" s="343"/>
      <c r="EXH43" s="343"/>
      <c r="EXI43" s="343"/>
      <c r="EXJ43" s="343"/>
      <c r="EXK43" s="343"/>
      <c r="EXL43" s="343"/>
      <c r="EXM43" s="343"/>
      <c r="EXN43" s="343"/>
      <c r="EXO43" s="343"/>
      <c r="EXP43" s="343"/>
      <c r="EXQ43" s="343"/>
      <c r="EXR43" s="343"/>
      <c r="EXS43" s="343"/>
      <c r="EXT43" s="343"/>
      <c r="EXU43" s="343"/>
      <c r="EXV43" s="343"/>
      <c r="EXW43" s="343"/>
      <c r="EXX43" s="343"/>
      <c r="EXY43" s="343"/>
      <c r="EXZ43" s="343"/>
      <c r="EYA43" s="343"/>
      <c r="EYB43" s="343"/>
      <c r="EYC43" s="343"/>
      <c r="EYD43" s="343"/>
      <c r="EYE43" s="343"/>
      <c r="EYF43" s="343"/>
      <c r="EYG43" s="343"/>
      <c r="EYH43" s="343"/>
      <c r="EYI43" s="343"/>
      <c r="EYJ43" s="343"/>
      <c r="EYK43" s="343"/>
      <c r="EYL43" s="343"/>
      <c r="EYM43" s="343"/>
      <c r="EYN43" s="343"/>
      <c r="EYO43" s="343"/>
      <c r="EYP43" s="343"/>
      <c r="EYQ43" s="343"/>
      <c r="EYR43" s="343"/>
      <c r="EYS43" s="343"/>
      <c r="EYT43" s="343"/>
      <c r="EYU43" s="343"/>
      <c r="EYV43" s="343"/>
      <c r="EYW43" s="343"/>
      <c r="EYX43" s="343"/>
      <c r="EYY43" s="343"/>
      <c r="EYZ43" s="343"/>
      <c r="EZA43" s="343"/>
      <c r="EZB43" s="343"/>
      <c r="EZC43" s="343"/>
      <c r="EZD43" s="343"/>
      <c r="EZE43" s="343"/>
      <c r="EZF43" s="343"/>
      <c r="EZG43" s="343"/>
      <c r="EZH43" s="343"/>
      <c r="EZI43" s="343"/>
      <c r="EZJ43" s="343"/>
      <c r="EZK43" s="343"/>
      <c r="EZL43" s="343"/>
      <c r="EZM43" s="343"/>
      <c r="EZN43" s="343"/>
      <c r="EZO43" s="343"/>
      <c r="EZP43" s="343"/>
      <c r="EZQ43" s="343"/>
      <c r="EZR43" s="343"/>
      <c r="EZS43" s="343"/>
      <c r="EZT43" s="343"/>
      <c r="EZU43" s="343"/>
      <c r="EZV43" s="343"/>
      <c r="EZW43" s="343"/>
      <c r="EZX43" s="343"/>
      <c r="EZY43" s="343"/>
      <c r="EZZ43" s="343"/>
      <c r="FAA43" s="343"/>
      <c r="FAB43" s="343"/>
      <c r="FAC43" s="343"/>
      <c r="FAD43" s="343"/>
      <c r="FAE43" s="343"/>
      <c r="FAF43" s="343"/>
      <c r="FAG43" s="343"/>
      <c r="FAH43" s="343"/>
      <c r="FAI43" s="343"/>
      <c r="FAJ43" s="343"/>
      <c r="FAK43" s="343"/>
      <c r="FAL43" s="343"/>
      <c r="FAM43" s="343"/>
      <c r="FAN43" s="343"/>
      <c r="FAO43" s="343"/>
      <c r="FAP43" s="343"/>
      <c r="FAQ43" s="343"/>
      <c r="FAR43" s="343"/>
      <c r="FAS43" s="343"/>
      <c r="FAT43" s="343"/>
      <c r="FAU43" s="343"/>
      <c r="FAV43" s="343"/>
      <c r="FAW43" s="343"/>
      <c r="FAX43" s="343"/>
      <c r="FAY43" s="343"/>
      <c r="FAZ43" s="343"/>
      <c r="FBA43" s="343"/>
      <c r="FBB43" s="343"/>
      <c r="FBC43" s="343"/>
      <c r="FBD43" s="343"/>
      <c r="FBE43" s="343"/>
      <c r="FBF43" s="343"/>
      <c r="FBG43" s="343"/>
      <c r="FBH43" s="343"/>
      <c r="FBI43" s="343"/>
      <c r="FBJ43" s="343"/>
      <c r="FBK43" s="343"/>
      <c r="FBL43" s="343"/>
      <c r="FBM43" s="343"/>
      <c r="FBN43" s="343"/>
      <c r="FBO43" s="343"/>
      <c r="FBP43" s="343"/>
      <c r="FBQ43" s="343"/>
      <c r="FBR43" s="343"/>
      <c r="FBS43" s="343"/>
      <c r="FBT43" s="343"/>
      <c r="FBU43" s="343"/>
      <c r="FBV43" s="343"/>
      <c r="FBW43" s="343"/>
      <c r="FBX43" s="343"/>
      <c r="FBY43" s="343"/>
      <c r="FBZ43" s="343"/>
      <c r="FCA43" s="343"/>
      <c r="FCB43" s="343"/>
      <c r="FCC43" s="343"/>
      <c r="FCD43" s="343"/>
      <c r="FCE43" s="343"/>
      <c r="FCF43" s="343"/>
      <c r="FCG43" s="343"/>
      <c r="FCH43" s="343"/>
      <c r="FCI43" s="343"/>
      <c r="FCJ43" s="343"/>
      <c r="FCK43" s="343"/>
      <c r="FCL43" s="343"/>
      <c r="FCM43" s="343"/>
      <c r="FCN43" s="343"/>
      <c r="FCO43" s="343"/>
      <c r="FCP43" s="343"/>
      <c r="FCQ43" s="343"/>
      <c r="FCR43" s="343"/>
      <c r="FCS43" s="343"/>
      <c r="FCT43" s="343"/>
      <c r="FCU43" s="343"/>
      <c r="FCV43" s="343"/>
      <c r="FCW43" s="343"/>
      <c r="FCX43" s="343"/>
      <c r="FCY43" s="343"/>
      <c r="FCZ43" s="343"/>
      <c r="FDA43" s="343"/>
      <c r="FDB43" s="343"/>
      <c r="FDC43" s="343"/>
      <c r="FDD43" s="343"/>
      <c r="FDE43" s="343"/>
      <c r="FDF43" s="343"/>
      <c r="FDG43" s="343"/>
      <c r="FDH43" s="343"/>
      <c r="FDI43" s="343"/>
      <c r="FDJ43" s="343"/>
      <c r="FDK43" s="343"/>
      <c r="FDL43" s="343"/>
      <c r="FDM43" s="343"/>
      <c r="FDN43" s="343"/>
      <c r="FDO43" s="343"/>
      <c r="FDP43" s="343"/>
      <c r="FDQ43" s="343"/>
      <c r="FDR43" s="343"/>
      <c r="FDS43" s="343"/>
      <c r="FDT43" s="343"/>
      <c r="FDU43" s="343"/>
      <c r="FDV43" s="343"/>
      <c r="FDW43" s="343"/>
      <c r="FDX43" s="343"/>
      <c r="FDY43" s="343"/>
      <c r="FDZ43" s="343"/>
      <c r="FEA43" s="343"/>
      <c r="FEB43" s="343"/>
      <c r="FEC43" s="343"/>
      <c r="FED43" s="343"/>
      <c r="FEE43" s="343"/>
      <c r="FEF43" s="343"/>
      <c r="FEG43" s="343"/>
      <c r="FEH43" s="343"/>
      <c r="FEI43" s="343"/>
      <c r="FEJ43" s="343"/>
      <c r="FEK43" s="343"/>
      <c r="FEL43" s="343"/>
      <c r="FEM43" s="343"/>
      <c r="FEN43" s="343"/>
      <c r="FEO43" s="343"/>
      <c r="FEP43" s="343"/>
      <c r="FEQ43" s="343"/>
      <c r="FER43" s="343"/>
      <c r="FES43" s="343"/>
      <c r="FET43" s="343"/>
      <c r="FEU43" s="343"/>
      <c r="FEV43" s="343"/>
      <c r="FEW43" s="343"/>
      <c r="FEX43" s="343"/>
      <c r="FEY43" s="343"/>
      <c r="FEZ43" s="343"/>
      <c r="FFA43" s="343"/>
      <c r="FFB43" s="343"/>
      <c r="FFC43" s="343"/>
      <c r="FFD43" s="343"/>
      <c r="FFE43" s="343"/>
      <c r="FFF43" s="343"/>
      <c r="FFG43" s="343"/>
      <c r="FFH43" s="343"/>
      <c r="FFI43" s="343"/>
      <c r="FFJ43" s="343"/>
      <c r="FFK43" s="343"/>
      <c r="FFL43" s="343"/>
      <c r="FFM43" s="343"/>
      <c r="FFN43" s="343"/>
      <c r="FFO43" s="343"/>
      <c r="FFP43" s="343"/>
      <c r="FFQ43" s="343"/>
      <c r="FFR43" s="343"/>
      <c r="FFS43" s="343"/>
      <c r="FFT43" s="343"/>
      <c r="FFU43" s="343"/>
      <c r="FFV43" s="343"/>
      <c r="FFW43" s="343"/>
      <c r="FFX43" s="343"/>
      <c r="FFY43" s="343"/>
      <c r="FFZ43" s="343"/>
      <c r="FGA43" s="343"/>
      <c r="FGB43" s="343"/>
      <c r="FGC43" s="343"/>
      <c r="FGD43" s="343"/>
      <c r="FGE43" s="343"/>
      <c r="FGF43" s="343"/>
      <c r="FGG43" s="343"/>
      <c r="FGH43" s="343"/>
      <c r="FGI43" s="343"/>
      <c r="FGJ43" s="343"/>
      <c r="FGK43" s="343"/>
      <c r="FGL43" s="343"/>
      <c r="FGM43" s="343"/>
      <c r="FGN43" s="343"/>
      <c r="FGO43" s="343"/>
      <c r="FGP43" s="343"/>
      <c r="FGQ43" s="343"/>
      <c r="FGR43" s="343"/>
      <c r="FGS43" s="343"/>
      <c r="FGT43" s="343"/>
      <c r="FGU43" s="343"/>
      <c r="FGV43" s="343"/>
      <c r="FGW43" s="343"/>
      <c r="FGX43" s="343"/>
      <c r="FGY43" s="343"/>
      <c r="FGZ43" s="343"/>
      <c r="FHA43" s="343"/>
      <c r="FHB43" s="343"/>
      <c r="FHC43" s="343"/>
      <c r="FHD43" s="343"/>
      <c r="FHE43" s="343"/>
      <c r="FHF43" s="343"/>
      <c r="FHG43" s="343"/>
      <c r="FHH43" s="343"/>
      <c r="FHI43" s="343"/>
      <c r="FHJ43" s="343"/>
      <c r="FHK43" s="343"/>
      <c r="FHL43" s="343"/>
      <c r="FHM43" s="343"/>
      <c r="FHN43" s="343"/>
      <c r="FHO43" s="343"/>
      <c r="FHP43" s="343"/>
      <c r="FHQ43" s="343"/>
      <c r="FHR43" s="343"/>
      <c r="FHS43" s="343"/>
      <c r="FHT43" s="343"/>
      <c r="FHU43" s="343"/>
      <c r="FHV43" s="343"/>
      <c r="FHW43" s="343"/>
      <c r="FHX43" s="343"/>
      <c r="FHY43" s="343"/>
      <c r="FHZ43" s="343"/>
      <c r="FIA43" s="343"/>
      <c r="FIB43" s="343"/>
      <c r="FIC43" s="343"/>
      <c r="FID43" s="343"/>
      <c r="FIE43" s="343"/>
      <c r="FIF43" s="343"/>
      <c r="FIG43" s="343"/>
      <c r="FIH43" s="343"/>
      <c r="FII43" s="343"/>
      <c r="FIJ43" s="343"/>
      <c r="FIK43" s="343"/>
      <c r="FIL43" s="343"/>
      <c r="FIM43" s="343"/>
      <c r="FIN43" s="343"/>
      <c r="FIO43" s="343"/>
      <c r="FIP43" s="343"/>
      <c r="FIQ43" s="343"/>
      <c r="FIR43" s="343"/>
      <c r="FIS43" s="343"/>
      <c r="FIT43" s="343"/>
      <c r="FIU43" s="343"/>
      <c r="FIV43" s="343"/>
      <c r="FIW43" s="343"/>
      <c r="FIX43" s="343"/>
      <c r="FIY43" s="343"/>
      <c r="FIZ43" s="343"/>
      <c r="FJA43" s="343"/>
      <c r="FJB43" s="343"/>
      <c r="FJC43" s="343"/>
      <c r="FJD43" s="343"/>
      <c r="FJE43" s="343"/>
      <c r="FJF43" s="343"/>
      <c r="FJG43" s="343"/>
      <c r="FJH43" s="343"/>
      <c r="FJI43" s="343"/>
      <c r="FJJ43" s="343"/>
      <c r="FJK43" s="343"/>
      <c r="FJL43" s="343"/>
      <c r="FJM43" s="343"/>
      <c r="FJN43" s="343"/>
      <c r="FJO43" s="343"/>
      <c r="FJP43" s="343"/>
      <c r="FJQ43" s="343"/>
      <c r="FJR43" s="343"/>
      <c r="FJS43" s="343"/>
      <c r="FJT43" s="343"/>
      <c r="FJU43" s="343"/>
      <c r="FJV43" s="343"/>
      <c r="FJW43" s="343"/>
      <c r="FJX43" s="343"/>
      <c r="FJY43" s="343"/>
      <c r="FJZ43" s="343"/>
      <c r="FKA43" s="343"/>
      <c r="FKB43" s="343"/>
      <c r="FKC43" s="343"/>
      <c r="FKD43" s="343"/>
      <c r="FKE43" s="343"/>
      <c r="FKF43" s="343"/>
      <c r="FKG43" s="343"/>
      <c r="FKH43" s="343"/>
      <c r="FKI43" s="343"/>
      <c r="FKJ43" s="343"/>
      <c r="FKK43" s="343"/>
      <c r="FKL43" s="343"/>
      <c r="FKM43" s="343"/>
      <c r="FKN43" s="343"/>
      <c r="FKO43" s="343"/>
      <c r="FKP43" s="343"/>
      <c r="FKQ43" s="343"/>
      <c r="FKR43" s="343"/>
      <c r="FKS43" s="343"/>
      <c r="FKT43" s="343"/>
      <c r="FKU43" s="343"/>
      <c r="FKV43" s="343"/>
      <c r="FKW43" s="343"/>
      <c r="FKX43" s="343"/>
      <c r="FKY43" s="343"/>
      <c r="FKZ43" s="343"/>
      <c r="FLA43" s="343"/>
      <c r="FLB43" s="343"/>
      <c r="FLC43" s="343"/>
      <c r="FLD43" s="343"/>
      <c r="FLE43" s="343"/>
      <c r="FLF43" s="343"/>
      <c r="FLG43" s="343"/>
      <c r="FLH43" s="343"/>
      <c r="FLI43" s="343"/>
      <c r="FLJ43" s="343"/>
      <c r="FLK43" s="343"/>
      <c r="FLL43" s="343"/>
      <c r="FLM43" s="343"/>
      <c r="FLN43" s="343"/>
      <c r="FLO43" s="343"/>
      <c r="FLP43" s="343"/>
      <c r="FLQ43" s="343"/>
      <c r="FLR43" s="343"/>
      <c r="FLS43" s="343"/>
      <c r="FLT43" s="343"/>
      <c r="FLU43" s="343"/>
      <c r="FLV43" s="343"/>
      <c r="FLW43" s="343"/>
      <c r="FLX43" s="343"/>
      <c r="FLY43" s="343"/>
      <c r="FLZ43" s="343"/>
      <c r="FMA43" s="343"/>
      <c r="FMB43" s="343"/>
      <c r="FMC43" s="343"/>
      <c r="FMD43" s="343"/>
      <c r="FME43" s="343"/>
      <c r="FMF43" s="343"/>
      <c r="FMG43" s="343"/>
      <c r="FMH43" s="343"/>
      <c r="FMI43" s="343"/>
      <c r="FMJ43" s="343"/>
      <c r="FMK43" s="343"/>
      <c r="FML43" s="343"/>
      <c r="FMM43" s="343"/>
      <c r="FMN43" s="343"/>
      <c r="FMO43" s="343"/>
      <c r="FMP43" s="343"/>
      <c r="FMQ43" s="343"/>
      <c r="FMR43" s="343"/>
      <c r="FMS43" s="343"/>
      <c r="FMT43" s="343"/>
      <c r="FMU43" s="343"/>
      <c r="FMV43" s="343"/>
      <c r="FMW43" s="343"/>
      <c r="FMX43" s="343"/>
      <c r="FMY43" s="343"/>
      <c r="FMZ43" s="343"/>
      <c r="FNA43" s="343"/>
      <c r="FNB43" s="343"/>
      <c r="FNC43" s="343"/>
      <c r="FND43" s="343"/>
      <c r="FNE43" s="343"/>
      <c r="FNF43" s="343"/>
      <c r="FNG43" s="343"/>
      <c r="FNH43" s="343"/>
      <c r="FNI43" s="343"/>
      <c r="FNJ43" s="343"/>
      <c r="FNK43" s="343"/>
      <c r="FNL43" s="343"/>
      <c r="FNM43" s="343"/>
      <c r="FNN43" s="343"/>
      <c r="FNO43" s="343"/>
      <c r="FNP43" s="343"/>
      <c r="FNQ43" s="343"/>
      <c r="FNR43" s="343"/>
      <c r="FNS43" s="343"/>
      <c r="FNT43" s="343"/>
      <c r="FNU43" s="343"/>
      <c r="FNV43" s="343"/>
      <c r="FNW43" s="343"/>
      <c r="FNX43" s="343"/>
      <c r="FNY43" s="343"/>
      <c r="FNZ43" s="343"/>
      <c r="FOA43" s="343"/>
      <c r="FOB43" s="343"/>
      <c r="FOC43" s="343"/>
      <c r="FOD43" s="343"/>
      <c r="FOE43" s="343"/>
      <c r="FOF43" s="343"/>
      <c r="FOG43" s="343"/>
      <c r="FOH43" s="343"/>
      <c r="FOI43" s="343"/>
      <c r="FOJ43" s="343"/>
      <c r="FOK43" s="343"/>
      <c r="FOL43" s="343"/>
      <c r="FOM43" s="343"/>
      <c r="FON43" s="343"/>
      <c r="FOO43" s="343"/>
      <c r="FOP43" s="343"/>
      <c r="FOQ43" s="343"/>
      <c r="FOR43" s="343"/>
      <c r="FOS43" s="343"/>
      <c r="FOT43" s="343"/>
      <c r="FOU43" s="343"/>
      <c r="FOV43" s="343"/>
      <c r="FOW43" s="343"/>
      <c r="FOX43" s="343"/>
      <c r="FOY43" s="343"/>
      <c r="FOZ43" s="343"/>
      <c r="FPA43" s="343"/>
      <c r="FPB43" s="343"/>
      <c r="FPC43" s="343"/>
      <c r="FPD43" s="343"/>
      <c r="FPE43" s="343"/>
      <c r="FPF43" s="343"/>
      <c r="FPG43" s="343"/>
      <c r="FPH43" s="343"/>
      <c r="FPI43" s="343"/>
      <c r="FPJ43" s="343"/>
      <c r="FPK43" s="343"/>
      <c r="FPL43" s="343"/>
      <c r="FPM43" s="343"/>
      <c r="FPN43" s="343"/>
      <c r="FPO43" s="343"/>
      <c r="FPP43" s="343"/>
      <c r="FPQ43" s="343"/>
      <c r="FPR43" s="343"/>
      <c r="FPS43" s="343"/>
      <c r="FPT43" s="343"/>
      <c r="FPU43" s="343"/>
      <c r="FPV43" s="343"/>
      <c r="FPW43" s="343"/>
      <c r="FPX43" s="343"/>
      <c r="FPY43" s="343"/>
      <c r="FPZ43" s="343"/>
      <c r="FQA43" s="343"/>
      <c r="FQB43" s="343"/>
      <c r="FQC43" s="343"/>
      <c r="FQD43" s="343"/>
      <c r="FQE43" s="343"/>
      <c r="FQF43" s="343"/>
      <c r="FQG43" s="343"/>
      <c r="FQH43" s="343"/>
      <c r="FQI43" s="343"/>
      <c r="FQJ43" s="343"/>
      <c r="FQK43" s="343"/>
      <c r="FQL43" s="343"/>
      <c r="FQM43" s="343"/>
      <c r="FQN43" s="343"/>
      <c r="FQO43" s="343"/>
      <c r="FQP43" s="343"/>
      <c r="FQQ43" s="343"/>
      <c r="FQR43" s="343"/>
      <c r="FQS43" s="343"/>
      <c r="FQT43" s="343"/>
      <c r="FQU43" s="343"/>
      <c r="FQV43" s="343"/>
      <c r="FQW43" s="343"/>
      <c r="FQX43" s="343"/>
      <c r="FQY43" s="343"/>
      <c r="FQZ43" s="343"/>
      <c r="FRA43" s="343"/>
      <c r="FRB43" s="343"/>
      <c r="FRC43" s="343"/>
      <c r="FRD43" s="343"/>
      <c r="FRE43" s="343"/>
      <c r="FRF43" s="343"/>
      <c r="FRG43" s="343"/>
      <c r="FRH43" s="343"/>
      <c r="FRI43" s="343"/>
      <c r="FRJ43" s="343"/>
      <c r="FRK43" s="343"/>
      <c r="FRL43" s="343"/>
      <c r="FRM43" s="343"/>
      <c r="FRN43" s="343"/>
      <c r="FRO43" s="343"/>
      <c r="FRP43" s="343"/>
      <c r="FRQ43" s="343"/>
      <c r="FRR43" s="343"/>
      <c r="FRS43" s="343"/>
      <c r="FRT43" s="343"/>
      <c r="FRU43" s="343"/>
      <c r="FRV43" s="343"/>
      <c r="FRW43" s="343"/>
      <c r="FRX43" s="343"/>
      <c r="FRY43" s="343"/>
      <c r="FRZ43" s="343"/>
      <c r="FSA43" s="343"/>
      <c r="FSB43" s="343"/>
      <c r="FSC43" s="343"/>
      <c r="FSD43" s="343"/>
      <c r="FSE43" s="343"/>
      <c r="FSF43" s="343"/>
      <c r="FSG43" s="343"/>
      <c r="FSH43" s="343"/>
      <c r="FSI43" s="343"/>
      <c r="FSJ43" s="343"/>
      <c r="FSK43" s="343"/>
      <c r="FSL43" s="343"/>
      <c r="FSM43" s="343"/>
      <c r="FSN43" s="343"/>
      <c r="FSO43" s="343"/>
      <c r="FSP43" s="343"/>
      <c r="FSQ43" s="343"/>
      <c r="FSR43" s="343"/>
      <c r="FSS43" s="343"/>
      <c r="FST43" s="343"/>
      <c r="FSU43" s="343"/>
      <c r="FSV43" s="343"/>
      <c r="FSW43" s="343"/>
      <c r="FSX43" s="343"/>
      <c r="FSY43" s="343"/>
      <c r="FSZ43" s="343"/>
      <c r="FTA43" s="343"/>
      <c r="FTB43" s="343"/>
      <c r="FTC43" s="343"/>
      <c r="FTD43" s="343"/>
      <c r="FTE43" s="343"/>
      <c r="FTF43" s="343"/>
      <c r="FTG43" s="343"/>
      <c r="FTH43" s="343"/>
      <c r="FTI43" s="343"/>
      <c r="FTJ43" s="343"/>
      <c r="FTK43" s="343"/>
      <c r="FTL43" s="343"/>
      <c r="FTM43" s="343"/>
      <c r="FTN43" s="343"/>
      <c r="FTO43" s="343"/>
      <c r="FTP43" s="343"/>
      <c r="FTQ43" s="343"/>
      <c r="FTR43" s="343"/>
      <c r="FTS43" s="343"/>
      <c r="FTT43" s="343"/>
      <c r="FTU43" s="343"/>
      <c r="FTV43" s="343"/>
      <c r="FTW43" s="343"/>
      <c r="FTX43" s="343"/>
      <c r="FTY43" s="343"/>
      <c r="FTZ43" s="343"/>
      <c r="FUA43" s="343"/>
      <c r="FUB43" s="343"/>
      <c r="FUC43" s="343"/>
      <c r="FUD43" s="343"/>
      <c r="FUE43" s="343"/>
      <c r="FUF43" s="343"/>
      <c r="FUG43" s="343"/>
      <c r="FUH43" s="343"/>
      <c r="FUI43" s="343"/>
      <c r="FUJ43" s="343"/>
      <c r="FUK43" s="343"/>
      <c r="FUL43" s="343"/>
      <c r="FUM43" s="343"/>
      <c r="FUN43" s="343"/>
      <c r="FUO43" s="343"/>
      <c r="FUP43" s="343"/>
      <c r="FUQ43" s="343"/>
      <c r="FUR43" s="343"/>
      <c r="FUS43" s="343"/>
      <c r="FUT43" s="343"/>
      <c r="FUU43" s="343"/>
      <c r="FUV43" s="343"/>
      <c r="FUW43" s="343"/>
      <c r="FUX43" s="343"/>
      <c r="FUY43" s="343"/>
      <c r="FUZ43" s="343"/>
      <c r="FVA43" s="343"/>
      <c r="FVB43" s="343"/>
      <c r="FVC43" s="343"/>
      <c r="FVD43" s="343"/>
      <c r="FVE43" s="343"/>
      <c r="FVF43" s="343"/>
      <c r="FVG43" s="343"/>
      <c r="FVH43" s="343"/>
      <c r="FVI43" s="343"/>
      <c r="FVJ43" s="343"/>
      <c r="FVK43" s="343"/>
      <c r="FVL43" s="343"/>
      <c r="FVM43" s="343"/>
      <c r="FVN43" s="343"/>
      <c r="FVO43" s="343"/>
      <c r="FVP43" s="343"/>
      <c r="FVQ43" s="343"/>
      <c r="FVR43" s="343"/>
      <c r="FVS43" s="343"/>
      <c r="FVT43" s="343"/>
      <c r="FVU43" s="343"/>
      <c r="FVV43" s="343"/>
      <c r="FVW43" s="343"/>
      <c r="FVX43" s="343"/>
      <c r="FVY43" s="343"/>
      <c r="FVZ43" s="343"/>
      <c r="FWA43" s="343"/>
      <c r="FWB43" s="343"/>
      <c r="FWC43" s="343"/>
      <c r="FWD43" s="343"/>
      <c r="FWE43" s="343"/>
      <c r="FWF43" s="343"/>
      <c r="FWG43" s="343"/>
      <c r="FWH43" s="343"/>
      <c r="FWI43" s="343"/>
      <c r="FWJ43" s="343"/>
      <c r="FWK43" s="343"/>
      <c r="FWL43" s="343"/>
      <c r="FWM43" s="343"/>
      <c r="FWN43" s="343"/>
      <c r="FWO43" s="343"/>
      <c r="FWP43" s="343"/>
      <c r="FWQ43" s="343"/>
      <c r="FWR43" s="343"/>
      <c r="FWS43" s="343"/>
      <c r="FWT43" s="343"/>
      <c r="FWU43" s="343"/>
      <c r="FWV43" s="343"/>
      <c r="FWW43" s="343"/>
      <c r="FWX43" s="343"/>
      <c r="FWY43" s="343"/>
      <c r="FWZ43" s="343"/>
      <c r="FXA43" s="343"/>
      <c r="FXB43" s="343"/>
      <c r="FXC43" s="343"/>
      <c r="FXD43" s="343"/>
      <c r="FXE43" s="343"/>
      <c r="FXF43" s="343"/>
      <c r="FXG43" s="343"/>
      <c r="FXH43" s="343"/>
      <c r="FXI43" s="343"/>
      <c r="FXJ43" s="343"/>
      <c r="FXK43" s="343"/>
      <c r="FXL43" s="343"/>
      <c r="FXM43" s="343"/>
      <c r="FXN43" s="343"/>
      <c r="FXO43" s="343"/>
      <c r="FXP43" s="343"/>
      <c r="FXQ43" s="343"/>
      <c r="FXR43" s="343"/>
      <c r="FXS43" s="343"/>
      <c r="FXT43" s="343"/>
      <c r="FXU43" s="343"/>
      <c r="FXV43" s="343"/>
      <c r="FXW43" s="343"/>
      <c r="FXX43" s="343"/>
      <c r="FXY43" s="343"/>
      <c r="FXZ43" s="343"/>
      <c r="FYA43" s="343"/>
      <c r="FYB43" s="343"/>
      <c r="FYC43" s="343"/>
      <c r="FYD43" s="343"/>
      <c r="FYE43" s="343"/>
      <c r="FYF43" s="343"/>
      <c r="FYG43" s="343"/>
      <c r="FYH43" s="343"/>
      <c r="FYI43" s="343"/>
      <c r="FYJ43" s="343"/>
      <c r="FYK43" s="343"/>
      <c r="FYL43" s="343"/>
      <c r="FYM43" s="343"/>
      <c r="FYN43" s="343"/>
      <c r="FYO43" s="343"/>
      <c r="FYP43" s="343"/>
      <c r="FYQ43" s="343"/>
      <c r="FYR43" s="343"/>
      <c r="FYS43" s="343"/>
      <c r="FYT43" s="343"/>
      <c r="FYU43" s="343"/>
      <c r="FYV43" s="343"/>
      <c r="FYW43" s="343"/>
      <c r="FYX43" s="343"/>
      <c r="FYY43" s="343"/>
      <c r="FYZ43" s="343"/>
      <c r="FZA43" s="343"/>
      <c r="FZB43" s="343"/>
      <c r="FZC43" s="343"/>
      <c r="FZD43" s="343"/>
      <c r="FZE43" s="343"/>
      <c r="FZF43" s="343"/>
      <c r="FZG43" s="343"/>
      <c r="FZH43" s="343"/>
      <c r="FZI43" s="343"/>
      <c r="FZJ43" s="343"/>
      <c r="FZK43" s="343"/>
      <c r="FZL43" s="343"/>
      <c r="FZM43" s="343"/>
      <c r="FZN43" s="343"/>
      <c r="FZO43" s="343"/>
      <c r="FZP43" s="343"/>
      <c r="FZQ43" s="343"/>
      <c r="FZR43" s="343"/>
      <c r="FZS43" s="343"/>
      <c r="FZT43" s="343"/>
      <c r="FZU43" s="343"/>
      <c r="FZV43" s="343"/>
      <c r="FZW43" s="343"/>
      <c r="FZX43" s="343"/>
      <c r="FZY43" s="343"/>
      <c r="FZZ43" s="343"/>
      <c r="GAA43" s="343"/>
      <c r="GAB43" s="343"/>
      <c r="GAC43" s="343"/>
      <c r="GAD43" s="343"/>
      <c r="GAE43" s="343"/>
      <c r="GAF43" s="343"/>
      <c r="GAG43" s="343"/>
      <c r="GAH43" s="343"/>
      <c r="GAI43" s="343"/>
      <c r="GAJ43" s="343"/>
      <c r="GAK43" s="343"/>
      <c r="GAL43" s="343"/>
      <c r="GAM43" s="343"/>
      <c r="GAN43" s="343"/>
      <c r="GAO43" s="343"/>
      <c r="GAP43" s="343"/>
      <c r="GAQ43" s="343"/>
      <c r="GAR43" s="343"/>
      <c r="GAS43" s="343"/>
      <c r="GAT43" s="343"/>
      <c r="GAU43" s="343"/>
      <c r="GAV43" s="343"/>
      <c r="GAW43" s="343"/>
      <c r="GAX43" s="343"/>
      <c r="GAY43" s="343"/>
      <c r="GAZ43" s="343"/>
      <c r="GBA43" s="343"/>
      <c r="GBB43" s="343"/>
      <c r="GBC43" s="343"/>
      <c r="GBD43" s="343"/>
      <c r="GBE43" s="343"/>
      <c r="GBF43" s="343"/>
      <c r="GBG43" s="343"/>
      <c r="GBH43" s="343"/>
      <c r="GBI43" s="343"/>
      <c r="GBJ43" s="343"/>
      <c r="GBK43" s="343"/>
      <c r="GBL43" s="343"/>
      <c r="GBM43" s="343"/>
      <c r="GBN43" s="343"/>
      <c r="GBO43" s="343"/>
      <c r="GBP43" s="343"/>
      <c r="GBQ43" s="343"/>
      <c r="GBR43" s="343"/>
      <c r="GBS43" s="343"/>
      <c r="GBT43" s="343"/>
      <c r="GBU43" s="343"/>
      <c r="GBV43" s="343"/>
      <c r="GBW43" s="343"/>
      <c r="GBX43" s="343"/>
      <c r="GBY43" s="343"/>
      <c r="GBZ43" s="343"/>
      <c r="GCA43" s="343"/>
      <c r="GCB43" s="343"/>
      <c r="GCC43" s="343"/>
      <c r="GCD43" s="343"/>
      <c r="GCE43" s="343"/>
      <c r="GCF43" s="343"/>
      <c r="GCG43" s="343"/>
      <c r="GCH43" s="343"/>
      <c r="GCI43" s="343"/>
      <c r="GCJ43" s="343"/>
      <c r="GCK43" s="343"/>
      <c r="GCL43" s="343"/>
      <c r="GCM43" s="343"/>
      <c r="GCN43" s="343"/>
      <c r="GCO43" s="343"/>
      <c r="GCP43" s="343"/>
      <c r="GCQ43" s="343"/>
      <c r="GCR43" s="343"/>
      <c r="GCS43" s="343"/>
      <c r="GCT43" s="343"/>
      <c r="GCU43" s="343"/>
      <c r="GCV43" s="343"/>
      <c r="GCW43" s="343"/>
      <c r="GCX43" s="343"/>
      <c r="GCY43" s="343"/>
      <c r="GCZ43" s="343"/>
      <c r="GDA43" s="343"/>
      <c r="GDB43" s="343"/>
      <c r="GDC43" s="343"/>
      <c r="GDD43" s="343"/>
      <c r="GDE43" s="343"/>
      <c r="GDF43" s="343"/>
      <c r="GDG43" s="343"/>
      <c r="GDH43" s="343"/>
      <c r="GDI43" s="343"/>
      <c r="GDJ43" s="343"/>
      <c r="GDK43" s="343"/>
      <c r="GDL43" s="343"/>
      <c r="GDM43" s="343"/>
      <c r="GDN43" s="343"/>
      <c r="GDO43" s="343"/>
      <c r="GDP43" s="343"/>
      <c r="GDQ43" s="343"/>
      <c r="GDR43" s="343"/>
      <c r="GDS43" s="343"/>
      <c r="GDT43" s="343"/>
      <c r="GDU43" s="343"/>
      <c r="GDV43" s="343"/>
      <c r="GDW43" s="343"/>
      <c r="GDX43" s="343"/>
      <c r="GDY43" s="343"/>
      <c r="GDZ43" s="343"/>
      <c r="GEA43" s="343"/>
      <c r="GEB43" s="343"/>
      <c r="GEC43" s="343"/>
      <c r="GED43" s="343"/>
      <c r="GEE43" s="343"/>
      <c r="GEF43" s="343"/>
      <c r="GEG43" s="343"/>
      <c r="GEH43" s="343"/>
      <c r="GEI43" s="343"/>
      <c r="GEJ43" s="343"/>
      <c r="GEK43" s="343"/>
      <c r="GEL43" s="343"/>
      <c r="GEM43" s="343"/>
      <c r="GEN43" s="343"/>
      <c r="GEO43" s="343"/>
      <c r="GEP43" s="343"/>
      <c r="GEQ43" s="343"/>
      <c r="GER43" s="343"/>
      <c r="GES43" s="343"/>
      <c r="GET43" s="343"/>
      <c r="GEU43" s="343"/>
      <c r="GEV43" s="343"/>
      <c r="GEW43" s="343"/>
      <c r="GEX43" s="343"/>
      <c r="GEY43" s="343"/>
      <c r="GEZ43" s="343"/>
      <c r="GFA43" s="343"/>
      <c r="GFB43" s="343"/>
      <c r="GFC43" s="343"/>
      <c r="GFD43" s="343"/>
      <c r="GFE43" s="343"/>
      <c r="GFF43" s="343"/>
      <c r="GFG43" s="343"/>
      <c r="GFH43" s="343"/>
      <c r="GFI43" s="343"/>
      <c r="GFJ43" s="343"/>
      <c r="GFK43" s="343"/>
      <c r="GFL43" s="343"/>
      <c r="GFM43" s="343"/>
      <c r="GFN43" s="343"/>
      <c r="GFO43" s="343"/>
      <c r="GFP43" s="343"/>
      <c r="GFQ43" s="343"/>
      <c r="GFR43" s="343"/>
      <c r="GFS43" s="343"/>
      <c r="GFT43" s="343"/>
      <c r="GFU43" s="343"/>
      <c r="GFV43" s="343"/>
      <c r="GFW43" s="343"/>
      <c r="GFX43" s="343"/>
      <c r="GFY43" s="343"/>
      <c r="GFZ43" s="343"/>
      <c r="GGA43" s="343"/>
      <c r="GGB43" s="343"/>
      <c r="GGC43" s="343"/>
      <c r="GGD43" s="343"/>
      <c r="GGE43" s="343"/>
      <c r="GGF43" s="343"/>
      <c r="GGG43" s="343"/>
      <c r="GGH43" s="343"/>
      <c r="GGI43" s="343"/>
      <c r="GGJ43" s="343"/>
      <c r="GGK43" s="343"/>
      <c r="GGL43" s="343"/>
      <c r="GGM43" s="343"/>
      <c r="GGN43" s="343"/>
      <c r="GGO43" s="343"/>
      <c r="GGP43" s="343"/>
      <c r="GGQ43" s="343"/>
      <c r="GGR43" s="343"/>
      <c r="GGS43" s="343"/>
      <c r="GGT43" s="343"/>
      <c r="GGU43" s="343"/>
      <c r="GGV43" s="343"/>
      <c r="GGW43" s="343"/>
      <c r="GGX43" s="343"/>
      <c r="GGY43" s="343"/>
      <c r="GGZ43" s="343"/>
      <c r="GHA43" s="343"/>
      <c r="GHB43" s="343"/>
      <c r="GHC43" s="343"/>
      <c r="GHD43" s="343"/>
      <c r="GHE43" s="343"/>
      <c r="GHF43" s="343"/>
      <c r="GHG43" s="343"/>
      <c r="GHH43" s="343"/>
      <c r="GHI43" s="343"/>
      <c r="GHJ43" s="343"/>
      <c r="GHK43" s="343"/>
      <c r="GHL43" s="343"/>
      <c r="GHM43" s="343"/>
      <c r="GHN43" s="343"/>
      <c r="GHO43" s="343"/>
      <c r="GHP43" s="343"/>
      <c r="GHQ43" s="343"/>
      <c r="GHR43" s="343"/>
      <c r="GHS43" s="343"/>
      <c r="GHT43" s="343"/>
      <c r="GHU43" s="343"/>
      <c r="GHV43" s="343"/>
      <c r="GHW43" s="343"/>
      <c r="GHX43" s="343"/>
      <c r="GHY43" s="343"/>
      <c r="GHZ43" s="343"/>
      <c r="GIA43" s="343"/>
      <c r="GIB43" s="343"/>
      <c r="GIC43" s="343"/>
      <c r="GID43" s="343"/>
      <c r="GIE43" s="343"/>
      <c r="GIF43" s="343"/>
      <c r="GIG43" s="343"/>
      <c r="GIH43" s="343"/>
      <c r="GII43" s="343"/>
      <c r="GIJ43" s="343"/>
      <c r="GIK43" s="343"/>
      <c r="GIL43" s="343"/>
      <c r="GIM43" s="343"/>
      <c r="GIN43" s="343"/>
      <c r="GIO43" s="343"/>
      <c r="GIP43" s="343"/>
      <c r="GIQ43" s="343"/>
      <c r="GIR43" s="343"/>
      <c r="GIS43" s="343"/>
      <c r="GIT43" s="343"/>
      <c r="GIU43" s="343"/>
      <c r="GIV43" s="343"/>
      <c r="GIW43" s="343"/>
      <c r="GIX43" s="343"/>
      <c r="GIY43" s="343"/>
      <c r="GIZ43" s="343"/>
      <c r="GJA43" s="343"/>
      <c r="GJB43" s="343"/>
      <c r="GJC43" s="343"/>
      <c r="GJD43" s="343"/>
      <c r="GJE43" s="343"/>
      <c r="GJF43" s="343"/>
      <c r="GJG43" s="343"/>
      <c r="GJH43" s="343"/>
      <c r="GJI43" s="343"/>
      <c r="GJJ43" s="343"/>
      <c r="GJK43" s="343"/>
      <c r="GJL43" s="343"/>
      <c r="GJM43" s="343"/>
      <c r="GJN43" s="343"/>
      <c r="GJO43" s="343"/>
      <c r="GJP43" s="343"/>
      <c r="GJQ43" s="343"/>
      <c r="GJR43" s="343"/>
      <c r="GJS43" s="343"/>
      <c r="GJT43" s="343"/>
      <c r="GJU43" s="343"/>
      <c r="GJV43" s="343"/>
      <c r="GJW43" s="343"/>
      <c r="GJX43" s="343"/>
      <c r="GJY43" s="343"/>
      <c r="GJZ43" s="343"/>
      <c r="GKA43" s="343"/>
      <c r="GKB43" s="343"/>
      <c r="GKC43" s="343"/>
      <c r="GKD43" s="343"/>
      <c r="GKE43" s="343"/>
      <c r="GKF43" s="343"/>
      <c r="GKG43" s="343"/>
      <c r="GKH43" s="343"/>
      <c r="GKI43" s="343"/>
      <c r="GKJ43" s="343"/>
      <c r="GKK43" s="343"/>
      <c r="GKL43" s="343"/>
      <c r="GKM43" s="343"/>
      <c r="GKN43" s="343"/>
      <c r="GKO43" s="343"/>
      <c r="GKP43" s="343"/>
      <c r="GKQ43" s="343"/>
      <c r="GKR43" s="343"/>
      <c r="GKS43" s="343"/>
      <c r="GKT43" s="343"/>
      <c r="GKU43" s="343"/>
      <c r="GKV43" s="343"/>
      <c r="GKW43" s="343"/>
      <c r="GKX43" s="343"/>
      <c r="GKY43" s="343"/>
      <c r="GKZ43" s="343"/>
      <c r="GLA43" s="343"/>
      <c r="GLB43" s="343"/>
      <c r="GLC43" s="343"/>
      <c r="GLD43" s="343"/>
      <c r="GLE43" s="343"/>
      <c r="GLF43" s="343"/>
      <c r="GLG43" s="343"/>
      <c r="GLH43" s="343"/>
      <c r="GLI43" s="343"/>
      <c r="GLJ43" s="343"/>
      <c r="GLK43" s="343"/>
      <c r="GLL43" s="343"/>
      <c r="GLM43" s="343"/>
      <c r="GLN43" s="343"/>
      <c r="GLO43" s="343"/>
      <c r="GLP43" s="343"/>
      <c r="GLQ43" s="343"/>
      <c r="GLR43" s="343"/>
      <c r="GLS43" s="343"/>
      <c r="GLT43" s="343"/>
      <c r="GLU43" s="343"/>
      <c r="GLV43" s="343"/>
      <c r="GLW43" s="343"/>
      <c r="GLX43" s="343"/>
      <c r="GLY43" s="343"/>
      <c r="GLZ43" s="343"/>
      <c r="GMA43" s="343"/>
      <c r="GMB43" s="343"/>
      <c r="GMC43" s="343"/>
      <c r="GMD43" s="343"/>
      <c r="GME43" s="343"/>
      <c r="GMF43" s="343"/>
      <c r="GMG43" s="343"/>
      <c r="GMH43" s="343"/>
      <c r="GMI43" s="343"/>
      <c r="GMJ43" s="343"/>
      <c r="GMK43" s="343"/>
      <c r="GML43" s="343"/>
      <c r="GMM43" s="343"/>
      <c r="GMN43" s="343"/>
      <c r="GMO43" s="343"/>
      <c r="GMP43" s="343"/>
      <c r="GMQ43" s="343"/>
      <c r="GMR43" s="343"/>
      <c r="GMS43" s="343"/>
      <c r="GMT43" s="343"/>
      <c r="GMU43" s="343"/>
      <c r="GMV43" s="343"/>
      <c r="GMW43" s="343"/>
      <c r="GMX43" s="343"/>
      <c r="GMY43" s="343"/>
      <c r="GMZ43" s="343"/>
      <c r="GNA43" s="343"/>
      <c r="GNB43" s="343"/>
      <c r="GNC43" s="343"/>
      <c r="GND43" s="343"/>
      <c r="GNE43" s="343"/>
      <c r="GNF43" s="343"/>
      <c r="GNG43" s="343"/>
      <c r="GNH43" s="343"/>
      <c r="GNI43" s="343"/>
      <c r="GNJ43" s="343"/>
      <c r="GNK43" s="343"/>
      <c r="GNL43" s="343"/>
      <c r="GNM43" s="343"/>
      <c r="GNN43" s="343"/>
      <c r="GNO43" s="343"/>
      <c r="GNP43" s="343"/>
      <c r="GNQ43" s="343"/>
      <c r="GNR43" s="343"/>
      <c r="GNS43" s="343"/>
      <c r="GNT43" s="343"/>
      <c r="GNU43" s="343"/>
      <c r="GNV43" s="343"/>
      <c r="GNW43" s="343"/>
      <c r="GNX43" s="343"/>
      <c r="GNY43" s="343"/>
      <c r="GNZ43" s="343"/>
      <c r="GOA43" s="343"/>
      <c r="GOB43" s="343"/>
      <c r="GOC43" s="343"/>
      <c r="GOD43" s="343"/>
      <c r="GOE43" s="343"/>
      <c r="GOF43" s="343"/>
      <c r="GOG43" s="343"/>
      <c r="GOH43" s="343"/>
      <c r="GOI43" s="343"/>
      <c r="GOJ43" s="343"/>
      <c r="GOK43" s="343"/>
      <c r="GOL43" s="343"/>
      <c r="GOM43" s="343"/>
      <c r="GON43" s="343"/>
      <c r="GOO43" s="343"/>
      <c r="GOP43" s="343"/>
      <c r="GOQ43" s="343"/>
      <c r="GOR43" s="343"/>
      <c r="GOS43" s="343"/>
      <c r="GOT43" s="343"/>
      <c r="GOU43" s="343"/>
      <c r="GOV43" s="343"/>
      <c r="GOW43" s="343"/>
      <c r="GOX43" s="343"/>
      <c r="GOY43" s="343"/>
      <c r="GOZ43" s="343"/>
      <c r="GPA43" s="343"/>
      <c r="GPB43" s="343"/>
      <c r="GPC43" s="343"/>
      <c r="GPD43" s="343"/>
      <c r="GPE43" s="343"/>
      <c r="GPF43" s="343"/>
      <c r="GPG43" s="343"/>
      <c r="GPH43" s="343"/>
      <c r="GPI43" s="343"/>
      <c r="GPJ43" s="343"/>
      <c r="GPK43" s="343"/>
      <c r="GPL43" s="343"/>
      <c r="GPM43" s="343"/>
      <c r="GPN43" s="343"/>
      <c r="GPO43" s="343"/>
      <c r="GPP43" s="343"/>
      <c r="GPQ43" s="343"/>
      <c r="GPR43" s="343"/>
      <c r="GPS43" s="343"/>
      <c r="GPT43" s="343"/>
      <c r="GPU43" s="343"/>
      <c r="GPV43" s="343"/>
      <c r="GPW43" s="343"/>
      <c r="GPX43" s="343"/>
      <c r="GPY43" s="343"/>
      <c r="GPZ43" s="343"/>
      <c r="GQA43" s="343"/>
      <c r="GQB43" s="343"/>
      <c r="GQC43" s="343"/>
      <c r="GQD43" s="343"/>
      <c r="GQE43" s="343"/>
      <c r="GQF43" s="343"/>
      <c r="GQG43" s="343"/>
      <c r="GQH43" s="343"/>
      <c r="GQI43" s="343"/>
      <c r="GQJ43" s="343"/>
      <c r="GQK43" s="343"/>
      <c r="GQL43" s="343"/>
      <c r="GQM43" s="343"/>
      <c r="GQN43" s="343"/>
      <c r="GQO43" s="343"/>
      <c r="GQP43" s="343"/>
      <c r="GQQ43" s="343"/>
      <c r="GQR43" s="343"/>
      <c r="GQS43" s="343"/>
      <c r="GQT43" s="343"/>
      <c r="GQU43" s="343"/>
      <c r="GQV43" s="343"/>
      <c r="GQW43" s="343"/>
      <c r="GQX43" s="343"/>
      <c r="GQY43" s="343"/>
      <c r="GQZ43" s="343"/>
      <c r="GRA43" s="343"/>
      <c r="GRB43" s="343"/>
      <c r="GRC43" s="343"/>
      <c r="GRD43" s="343"/>
      <c r="GRE43" s="343"/>
      <c r="GRF43" s="343"/>
      <c r="GRG43" s="343"/>
      <c r="GRH43" s="343"/>
      <c r="GRI43" s="343"/>
      <c r="GRJ43" s="343"/>
      <c r="GRK43" s="343"/>
      <c r="GRL43" s="343"/>
      <c r="GRM43" s="343"/>
      <c r="GRN43" s="343"/>
      <c r="GRO43" s="343"/>
      <c r="GRP43" s="343"/>
      <c r="GRQ43" s="343"/>
      <c r="GRR43" s="343"/>
      <c r="GRS43" s="343"/>
      <c r="GRT43" s="343"/>
      <c r="GRU43" s="343"/>
      <c r="GRV43" s="343"/>
      <c r="GRW43" s="343"/>
      <c r="GRX43" s="343"/>
      <c r="GRY43" s="343"/>
      <c r="GRZ43" s="343"/>
      <c r="GSA43" s="343"/>
      <c r="GSB43" s="343"/>
      <c r="GSC43" s="343"/>
      <c r="GSD43" s="343"/>
      <c r="GSE43" s="343"/>
      <c r="GSF43" s="343"/>
      <c r="GSG43" s="343"/>
      <c r="GSH43" s="343"/>
      <c r="GSI43" s="343"/>
      <c r="GSJ43" s="343"/>
      <c r="GSK43" s="343"/>
      <c r="GSL43" s="343"/>
      <c r="GSM43" s="343"/>
      <c r="GSN43" s="343"/>
      <c r="GSO43" s="343"/>
      <c r="GSP43" s="343"/>
      <c r="GSQ43" s="343"/>
      <c r="GSR43" s="343"/>
      <c r="GSS43" s="343"/>
      <c r="GST43" s="343"/>
      <c r="GSU43" s="343"/>
      <c r="GSV43" s="343"/>
      <c r="GSW43" s="343"/>
      <c r="GSX43" s="343"/>
      <c r="GSY43" s="343"/>
      <c r="GSZ43" s="343"/>
      <c r="GTA43" s="343"/>
      <c r="GTB43" s="343"/>
      <c r="GTC43" s="343"/>
      <c r="GTD43" s="343"/>
      <c r="GTE43" s="343"/>
      <c r="GTF43" s="343"/>
      <c r="GTG43" s="343"/>
      <c r="GTH43" s="343"/>
      <c r="GTI43" s="343"/>
      <c r="GTJ43" s="343"/>
      <c r="GTK43" s="343"/>
      <c r="GTL43" s="343"/>
      <c r="GTM43" s="343"/>
      <c r="GTN43" s="343"/>
      <c r="GTO43" s="343"/>
      <c r="GTP43" s="343"/>
      <c r="GTQ43" s="343"/>
      <c r="GTR43" s="343"/>
      <c r="GTS43" s="343"/>
      <c r="GTT43" s="343"/>
      <c r="GTU43" s="343"/>
      <c r="GTV43" s="343"/>
      <c r="GTW43" s="343"/>
      <c r="GTX43" s="343"/>
      <c r="GTY43" s="343"/>
      <c r="GTZ43" s="343"/>
      <c r="GUA43" s="343"/>
      <c r="GUB43" s="343"/>
      <c r="GUC43" s="343"/>
      <c r="GUD43" s="343"/>
      <c r="GUE43" s="343"/>
      <c r="GUF43" s="343"/>
      <c r="GUG43" s="343"/>
      <c r="GUH43" s="343"/>
      <c r="GUI43" s="343"/>
      <c r="GUJ43" s="343"/>
      <c r="GUK43" s="343"/>
      <c r="GUL43" s="343"/>
      <c r="GUM43" s="343"/>
      <c r="GUN43" s="343"/>
      <c r="GUO43" s="343"/>
      <c r="GUP43" s="343"/>
      <c r="GUQ43" s="343"/>
      <c r="GUR43" s="343"/>
      <c r="GUS43" s="343"/>
      <c r="GUT43" s="343"/>
      <c r="GUU43" s="343"/>
      <c r="GUV43" s="343"/>
      <c r="GUW43" s="343"/>
      <c r="GUX43" s="343"/>
      <c r="GUY43" s="343"/>
      <c r="GUZ43" s="343"/>
      <c r="GVA43" s="343"/>
      <c r="GVB43" s="343"/>
      <c r="GVC43" s="343"/>
      <c r="GVD43" s="343"/>
      <c r="GVE43" s="343"/>
      <c r="GVF43" s="343"/>
      <c r="GVG43" s="343"/>
      <c r="GVH43" s="343"/>
      <c r="GVI43" s="343"/>
      <c r="GVJ43" s="343"/>
      <c r="GVK43" s="343"/>
      <c r="GVL43" s="343"/>
      <c r="GVM43" s="343"/>
      <c r="GVN43" s="343"/>
      <c r="GVO43" s="343"/>
      <c r="GVP43" s="343"/>
      <c r="GVQ43" s="343"/>
      <c r="GVR43" s="343"/>
      <c r="GVS43" s="343"/>
      <c r="GVT43" s="343"/>
      <c r="GVU43" s="343"/>
      <c r="GVV43" s="343"/>
      <c r="GVW43" s="343"/>
      <c r="GVX43" s="343"/>
      <c r="GVY43" s="343"/>
      <c r="GVZ43" s="343"/>
      <c r="GWA43" s="343"/>
      <c r="GWB43" s="343"/>
      <c r="GWC43" s="343"/>
      <c r="GWD43" s="343"/>
      <c r="GWE43" s="343"/>
      <c r="GWF43" s="343"/>
      <c r="GWG43" s="343"/>
      <c r="GWH43" s="343"/>
      <c r="GWI43" s="343"/>
      <c r="GWJ43" s="343"/>
      <c r="GWK43" s="343"/>
      <c r="GWL43" s="343"/>
      <c r="GWM43" s="343"/>
      <c r="GWN43" s="343"/>
      <c r="GWO43" s="343"/>
      <c r="GWP43" s="343"/>
      <c r="GWQ43" s="343"/>
      <c r="GWR43" s="343"/>
      <c r="GWS43" s="343"/>
      <c r="GWT43" s="343"/>
      <c r="GWU43" s="343"/>
      <c r="GWV43" s="343"/>
      <c r="GWW43" s="343"/>
      <c r="GWX43" s="343"/>
      <c r="GWY43" s="343"/>
      <c r="GWZ43" s="343"/>
      <c r="GXA43" s="343"/>
      <c r="GXB43" s="343"/>
      <c r="GXC43" s="343"/>
      <c r="GXD43" s="343"/>
      <c r="GXE43" s="343"/>
      <c r="GXF43" s="343"/>
      <c r="GXG43" s="343"/>
      <c r="GXH43" s="343"/>
      <c r="GXI43" s="343"/>
      <c r="GXJ43" s="343"/>
      <c r="GXK43" s="343"/>
      <c r="GXL43" s="343"/>
      <c r="GXM43" s="343"/>
      <c r="GXN43" s="343"/>
      <c r="GXO43" s="343"/>
      <c r="GXP43" s="343"/>
      <c r="GXQ43" s="343"/>
      <c r="GXR43" s="343"/>
      <c r="GXS43" s="343"/>
      <c r="GXT43" s="343"/>
      <c r="GXU43" s="343"/>
      <c r="GXV43" s="343"/>
      <c r="GXW43" s="343"/>
      <c r="GXX43" s="343"/>
      <c r="GXY43" s="343"/>
      <c r="GXZ43" s="343"/>
      <c r="GYA43" s="343"/>
      <c r="GYB43" s="343"/>
      <c r="GYC43" s="343"/>
      <c r="GYD43" s="343"/>
      <c r="GYE43" s="343"/>
      <c r="GYF43" s="343"/>
      <c r="GYG43" s="343"/>
      <c r="GYH43" s="343"/>
      <c r="GYI43" s="343"/>
      <c r="GYJ43" s="343"/>
      <c r="GYK43" s="343"/>
      <c r="GYL43" s="343"/>
      <c r="GYM43" s="343"/>
      <c r="GYN43" s="343"/>
      <c r="GYO43" s="343"/>
      <c r="GYP43" s="343"/>
      <c r="GYQ43" s="343"/>
      <c r="GYR43" s="343"/>
      <c r="GYS43" s="343"/>
      <c r="GYT43" s="343"/>
      <c r="GYU43" s="343"/>
      <c r="GYV43" s="343"/>
      <c r="GYW43" s="343"/>
      <c r="GYX43" s="343"/>
      <c r="GYY43" s="343"/>
      <c r="GYZ43" s="343"/>
      <c r="GZA43" s="343"/>
      <c r="GZB43" s="343"/>
      <c r="GZC43" s="343"/>
      <c r="GZD43" s="343"/>
      <c r="GZE43" s="343"/>
      <c r="GZF43" s="343"/>
      <c r="GZG43" s="343"/>
      <c r="GZH43" s="343"/>
      <c r="GZI43" s="343"/>
      <c r="GZJ43" s="343"/>
      <c r="GZK43" s="343"/>
      <c r="GZL43" s="343"/>
      <c r="GZM43" s="343"/>
      <c r="GZN43" s="343"/>
      <c r="GZO43" s="343"/>
      <c r="GZP43" s="343"/>
      <c r="GZQ43" s="343"/>
      <c r="GZR43" s="343"/>
      <c r="GZS43" s="343"/>
      <c r="GZT43" s="343"/>
      <c r="GZU43" s="343"/>
      <c r="GZV43" s="343"/>
      <c r="GZW43" s="343"/>
      <c r="GZX43" s="343"/>
      <c r="GZY43" s="343"/>
      <c r="GZZ43" s="343"/>
      <c r="HAA43" s="343"/>
      <c r="HAB43" s="343"/>
      <c r="HAC43" s="343"/>
      <c r="HAD43" s="343"/>
      <c r="HAE43" s="343"/>
      <c r="HAF43" s="343"/>
      <c r="HAG43" s="343"/>
      <c r="HAH43" s="343"/>
      <c r="HAI43" s="343"/>
      <c r="HAJ43" s="343"/>
      <c r="HAK43" s="343"/>
      <c r="HAL43" s="343"/>
      <c r="HAM43" s="343"/>
      <c r="HAN43" s="343"/>
      <c r="HAO43" s="343"/>
      <c r="HAP43" s="343"/>
      <c r="HAQ43" s="343"/>
      <c r="HAR43" s="343"/>
      <c r="HAS43" s="343"/>
      <c r="HAT43" s="343"/>
      <c r="HAU43" s="343"/>
      <c r="HAV43" s="343"/>
      <c r="HAW43" s="343"/>
      <c r="HAX43" s="343"/>
      <c r="HAY43" s="343"/>
      <c r="HAZ43" s="343"/>
      <c r="HBA43" s="343"/>
      <c r="HBB43" s="343"/>
      <c r="HBC43" s="343"/>
      <c r="HBD43" s="343"/>
      <c r="HBE43" s="343"/>
      <c r="HBF43" s="343"/>
      <c r="HBG43" s="343"/>
      <c r="HBH43" s="343"/>
      <c r="HBI43" s="343"/>
      <c r="HBJ43" s="343"/>
      <c r="HBK43" s="343"/>
      <c r="HBL43" s="343"/>
      <c r="HBM43" s="343"/>
      <c r="HBN43" s="343"/>
      <c r="HBO43" s="343"/>
      <c r="HBP43" s="343"/>
      <c r="HBQ43" s="343"/>
      <c r="HBR43" s="343"/>
      <c r="HBS43" s="343"/>
      <c r="HBT43" s="343"/>
      <c r="HBU43" s="343"/>
      <c r="HBV43" s="343"/>
      <c r="HBW43" s="343"/>
      <c r="HBX43" s="343"/>
      <c r="HBY43" s="343"/>
      <c r="HBZ43" s="343"/>
      <c r="HCA43" s="343"/>
      <c r="HCB43" s="343"/>
      <c r="HCC43" s="343"/>
      <c r="HCD43" s="343"/>
      <c r="HCE43" s="343"/>
      <c r="HCF43" s="343"/>
      <c r="HCG43" s="343"/>
      <c r="HCH43" s="343"/>
      <c r="HCI43" s="343"/>
      <c r="HCJ43" s="343"/>
      <c r="HCK43" s="343"/>
      <c r="HCL43" s="343"/>
      <c r="HCM43" s="343"/>
      <c r="HCN43" s="343"/>
      <c r="HCO43" s="343"/>
      <c r="HCP43" s="343"/>
      <c r="HCQ43" s="343"/>
      <c r="HCR43" s="343"/>
      <c r="HCS43" s="343"/>
      <c r="HCT43" s="343"/>
      <c r="HCU43" s="343"/>
      <c r="HCV43" s="343"/>
      <c r="HCW43" s="343"/>
      <c r="HCX43" s="343"/>
      <c r="HCY43" s="343"/>
      <c r="HCZ43" s="343"/>
      <c r="HDA43" s="343"/>
      <c r="HDB43" s="343"/>
      <c r="HDC43" s="343"/>
      <c r="HDD43" s="343"/>
      <c r="HDE43" s="343"/>
      <c r="HDF43" s="343"/>
      <c r="HDG43" s="343"/>
      <c r="HDH43" s="343"/>
      <c r="HDI43" s="343"/>
      <c r="HDJ43" s="343"/>
      <c r="HDK43" s="343"/>
      <c r="HDL43" s="343"/>
      <c r="HDM43" s="343"/>
      <c r="HDN43" s="343"/>
      <c r="HDO43" s="343"/>
      <c r="HDP43" s="343"/>
      <c r="HDQ43" s="343"/>
      <c r="HDR43" s="343"/>
      <c r="HDS43" s="343"/>
      <c r="HDT43" s="343"/>
      <c r="HDU43" s="343"/>
      <c r="HDV43" s="343"/>
      <c r="HDW43" s="343"/>
      <c r="HDX43" s="343"/>
      <c r="HDY43" s="343"/>
      <c r="HDZ43" s="343"/>
      <c r="HEA43" s="343"/>
      <c r="HEB43" s="343"/>
      <c r="HEC43" s="343"/>
      <c r="HED43" s="343"/>
      <c r="HEE43" s="343"/>
      <c r="HEF43" s="343"/>
      <c r="HEG43" s="343"/>
      <c r="HEH43" s="343"/>
      <c r="HEI43" s="343"/>
      <c r="HEJ43" s="343"/>
      <c r="HEK43" s="343"/>
      <c r="HEL43" s="343"/>
      <c r="HEM43" s="343"/>
      <c r="HEN43" s="343"/>
      <c r="HEO43" s="343"/>
      <c r="HEP43" s="343"/>
      <c r="HEQ43" s="343"/>
      <c r="HER43" s="343"/>
      <c r="HES43" s="343"/>
      <c r="HET43" s="343"/>
      <c r="HEU43" s="343"/>
      <c r="HEV43" s="343"/>
      <c r="HEW43" s="343"/>
      <c r="HEX43" s="343"/>
      <c r="HEY43" s="343"/>
      <c r="HEZ43" s="343"/>
      <c r="HFA43" s="343"/>
      <c r="HFB43" s="343"/>
      <c r="HFC43" s="343"/>
      <c r="HFD43" s="343"/>
      <c r="HFE43" s="343"/>
      <c r="HFF43" s="343"/>
      <c r="HFG43" s="343"/>
      <c r="HFH43" s="343"/>
      <c r="HFI43" s="343"/>
      <c r="HFJ43" s="343"/>
      <c r="HFK43" s="343"/>
      <c r="HFL43" s="343"/>
      <c r="HFM43" s="343"/>
      <c r="HFN43" s="343"/>
      <c r="HFO43" s="343"/>
      <c r="HFP43" s="343"/>
      <c r="HFQ43" s="343"/>
      <c r="HFR43" s="343"/>
      <c r="HFS43" s="343"/>
      <c r="HFT43" s="343"/>
      <c r="HFU43" s="343"/>
      <c r="HFV43" s="343"/>
      <c r="HFW43" s="343"/>
      <c r="HFX43" s="343"/>
      <c r="HFY43" s="343"/>
      <c r="HFZ43" s="343"/>
      <c r="HGA43" s="343"/>
      <c r="HGB43" s="343"/>
      <c r="HGC43" s="343"/>
      <c r="HGD43" s="343"/>
      <c r="HGE43" s="343"/>
      <c r="HGF43" s="343"/>
      <c r="HGG43" s="343"/>
      <c r="HGH43" s="343"/>
      <c r="HGI43" s="343"/>
      <c r="HGJ43" s="343"/>
      <c r="HGK43" s="343"/>
      <c r="HGL43" s="343"/>
      <c r="HGM43" s="343"/>
      <c r="HGN43" s="343"/>
      <c r="HGO43" s="343"/>
      <c r="HGP43" s="343"/>
      <c r="HGQ43" s="343"/>
      <c r="HGR43" s="343"/>
      <c r="HGS43" s="343"/>
      <c r="HGT43" s="343"/>
      <c r="HGU43" s="343"/>
      <c r="HGV43" s="343"/>
      <c r="HGW43" s="343"/>
      <c r="HGX43" s="343"/>
      <c r="HGY43" s="343"/>
      <c r="HGZ43" s="343"/>
      <c r="HHA43" s="343"/>
      <c r="HHB43" s="343"/>
      <c r="HHC43" s="343"/>
      <c r="HHD43" s="343"/>
      <c r="HHE43" s="343"/>
      <c r="HHF43" s="343"/>
      <c r="HHG43" s="343"/>
      <c r="HHH43" s="343"/>
      <c r="HHI43" s="343"/>
      <c r="HHJ43" s="343"/>
      <c r="HHK43" s="343"/>
      <c r="HHL43" s="343"/>
      <c r="HHM43" s="343"/>
      <c r="HHN43" s="343"/>
      <c r="HHO43" s="343"/>
      <c r="HHP43" s="343"/>
      <c r="HHQ43" s="343"/>
      <c r="HHR43" s="343"/>
      <c r="HHS43" s="343"/>
      <c r="HHT43" s="343"/>
      <c r="HHU43" s="343"/>
      <c r="HHV43" s="343"/>
      <c r="HHW43" s="343"/>
      <c r="HHX43" s="343"/>
      <c r="HHY43" s="343"/>
      <c r="HHZ43" s="343"/>
      <c r="HIA43" s="343"/>
      <c r="HIB43" s="343"/>
      <c r="HIC43" s="343"/>
      <c r="HID43" s="343"/>
      <c r="HIE43" s="343"/>
      <c r="HIF43" s="343"/>
      <c r="HIG43" s="343"/>
      <c r="HIH43" s="343"/>
      <c r="HII43" s="343"/>
      <c r="HIJ43" s="343"/>
      <c r="HIK43" s="343"/>
      <c r="HIL43" s="343"/>
      <c r="HIM43" s="343"/>
      <c r="HIN43" s="343"/>
      <c r="HIO43" s="343"/>
      <c r="HIP43" s="343"/>
      <c r="HIQ43" s="343"/>
      <c r="HIR43" s="343"/>
      <c r="HIS43" s="343"/>
      <c r="HIT43" s="343"/>
      <c r="HIU43" s="343"/>
      <c r="HIV43" s="343"/>
      <c r="HIW43" s="343"/>
      <c r="HIX43" s="343"/>
      <c r="HIY43" s="343"/>
      <c r="HIZ43" s="343"/>
      <c r="HJA43" s="343"/>
      <c r="HJB43" s="343"/>
      <c r="HJC43" s="343"/>
      <c r="HJD43" s="343"/>
      <c r="HJE43" s="343"/>
      <c r="HJF43" s="343"/>
      <c r="HJG43" s="343"/>
      <c r="HJH43" s="343"/>
      <c r="HJI43" s="343"/>
      <c r="HJJ43" s="343"/>
      <c r="HJK43" s="343"/>
      <c r="HJL43" s="343"/>
      <c r="HJM43" s="343"/>
      <c r="HJN43" s="343"/>
      <c r="HJO43" s="343"/>
      <c r="HJP43" s="343"/>
      <c r="HJQ43" s="343"/>
      <c r="HJR43" s="343"/>
      <c r="HJS43" s="343"/>
      <c r="HJT43" s="343"/>
      <c r="HJU43" s="343"/>
      <c r="HJV43" s="343"/>
      <c r="HJW43" s="343"/>
      <c r="HJX43" s="343"/>
      <c r="HJY43" s="343"/>
      <c r="HJZ43" s="343"/>
      <c r="HKA43" s="343"/>
      <c r="HKB43" s="343"/>
      <c r="HKC43" s="343"/>
      <c r="HKD43" s="343"/>
      <c r="HKE43" s="343"/>
      <c r="HKF43" s="343"/>
      <c r="HKG43" s="343"/>
      <c r="HKH43" s="343"/>
      <c r="HKI43" s="343"/>
      <c r="HKJ43" s="343"/>
      <c r="HKK43" s="343"/>
      <c r="HKL43" s="343"/>
      <c r="HKM43" s="343"/>
      <c r="HKN43" s="343"/>
      <c r="HKO43" s="343"/>
      <c r="HKP43" s="343"/>
      <c r="HKQ43" s="343"/>
      <c r="HKR43" s="343"/>
      <c r="HKS43" s="343"/>
      <c r="HKT43" s="343"/>
      <c r="HKU43" s="343"/>
      <c r="HKV43" s="343"/>
      <c r="HKW43" s="343"/>
      <c r="HKX43" s="343"/>
      <c r="HKY43" s="343"/>
      <c r="HKZ43" s="343"/>
      <c r="HLA43" s="343"/>
      <c r="HLB43" s="343"/>
      <c r="HLC43" s="343"/>
      <c r="HLD43" s="343"/>
      <c r="HLE43" s="343"/>
      <c r="HLF43" s="343"/>
      <c r="HLG43" s="343"/>
      <c r="HLH43" s="343"/>
      <c r="HLI43" s="343"/>
      <c r="HLJ43" s="343"/>
      <c r="HLK43" s="343"/>
      <c r="HLL43" s="343"/>
      <c r="HLM43" s="343"/>
      <c r="HLN43" s="343"/>
      <c r="HLO43" s="343"/>
      <c r="HLP43" s="343"/>
      <c r="HLQ43" s="343"/>
      <c r="HLR43" s="343"/>
      <c r="HLS43" s="343"/>
      <c r="HLT43" s="343"/>
      <c r="HLU43" s="343"/>
      <c r="HLV43" s="343"/>
      <c r="HLW43" s="343"/>
      <c r="HLX43" s="343"/>
      <c r="HLY43" s="343"/>
      <c r="HLZ43" s="343"/>
      <c r="HMA43" s="343"/>
      <c r="HMB43" s="343"/>
      <c r="HMC43" s="343"/>
      <c r="HMD43" s="343"/>
      <c r="HME43" s="343"/>
      <c r="HMF43" s="343"/>
      <c r="HMG43" s="343"/>
      <c r="HMH43" s="343"/>
      <c r="HMI43" s="343"/>
      <c r="HMJ43" s="343"/>
      <c r="HMK43" s="343"/>
      <c r="HML43" s="343"/>
      <c r="HMM43" s="343"/>
      <c r="HMN43" s="343"/>
      <c r="HMO43" s="343"/>
      <c r="HMP43" s="343"/>
      <c r="HMQ43" s="343"/>
      <c r="HMR43" s="343"/>
      <c r="HMS43" s="343"/>
      <c r="HMT43" s="343"/>
      <c r="HMU43" s="343"/>
      <c r="HMV43" s="343"/>
      <c r="HMW43" s="343"/>
      <c r="HMX43" s="343"/>
      <c r="HMY43" s="343"/>
      <c r="HMZ43" s="343"/>
      <c r="HNA43" s="343"/>
      <c r="HNB43" s="343"/>
      <c r="HNC43" s="343"/>
      <c r="HND43" s="343"/>
      <c r="HNE43" s="343"/>
      <c r="HNF43" s="343"/>
      <c r="HNG43" s="343"/>
      <c r="HNH43" s="343"/>
      <c r="HNI43" s="343"/>
      <c r="HNJ43" s="343"/>
      <c r="HNK43" s="343"/>
      <c r="HNL43" s="343"/>
      <c r="HNM43" s="343"/>
      <c r="HNN43" s="343"/>
      <c r="HNO43" s="343"/>
      <c r="HNP43" s="343"/>
      <c r="HNQ43" s="343"/>
      <c r="HNR43" s="343"/>
      <c r="HNS43" s="343"/>
      <c r="HNT43" s="343"/>
      <c r="HNU43" s="343"/>
      <c r="HNV43" s="343"/>
      <c r="HNW43" s="343"/>
      <c r="HNX43" s="343"/>
      <c r="HNY43" s="343"/>
      <c r="HNZ43" s="343"/>
      <c r="HOA43" s="343"/>
      <c r="HOB43" s="343"/>
      <c r="HOC43" s="343"/>
      <c r="HOD43" s="343"/>
      <c r="HOE43" s="343"/>
      <c r="HOF43" s="343"/>
      <c r="HOG43" s="343"/>
      <c r="HOH43" s="343"/>
      <c r="HOI43" s="343"/>
      <c r="HOJ43" s="343"/>
      <c r="HOK43" s="343"/>
      <c r="HOL43" s="343"/>
      <c r="HOM43" s="343"/>
      <c r="HON43" s="343"/>
      <c r="HOO43" s="343"/>
      <c r="HOP43" s="343"/>
      <c r="HOQ43" s="343"/>
      <c r="HOR43" s="343"/>
      <c r="HOS43" s="343"/>
      <c r="HOT43" s="343"/>
      <c r="HOU43" s="343"/>
      <c r="HOV43" s="343"/>
      <c r="HOW43" s="343"/>
      <c r="HOX43" s="343"/>
      <c r="HOY43" s="343"/>
      <c r="HOZ43" s="343"/>
      <c r="HPA43" s="343"/>
      <c r="HPB43" s="343"/>
      <c r="HPC43" s="343"/>
      <c r="HPD43" s="343"/>
      <c r="HPE43" s="343"/>
      <c r="HPF43" s="343"/>
      <c r="HPG43" s="343"/>
      <c r="HPH43" s="343"/>
      <c r="HPI43" s="343"/>
      <c r="HPJ43" s="343"/>
      <c r="HPK43" s="343"/>
      <c r="HPL43" s="343"/>
      <c r="HPM43" s="343"/>
      <c r="HPN43" s="343"/>
      <c r="HPO43" s="343"/>
      <c r="HPP43" s="343"/>
      <c r="HPQ43" s="343"/>
      <c r="HPR43" s="343"/>
      <c r="HPS43" s="343"/>
      <c r="HPT43" s="343"/>
      <c r="HPU43" s="343"/>
      <c r="HPV43" s="343"/>
      <c r="HPW43" s="343"/>
      <c r="HPX43" s="343"/>
      <c r="HPY43" s="343"/>
      <c r="HPZ43" s="343"/>
      <c r="HQA43" s="343"/>
      <c r="HQB43" s="343"/>
      <c r="HQC43" s="343"/>
      <c r="HQD43" s="343"/>
      <c r="HQE43" s="343"/>
      <c r="HQF43" s="343"/>
      <c r="HQG43" s="343"/>
      <c r="HQH43" s="343"/>
      <c r="HQI43" s="343"/>
      <c r="HQJ43" s="343"/>
      <c r="HQK43" s="343"/>
      <c r="HQL43" s="343"/>
      <c r="HQM43" s="343"/>
      <c r="HQN43" s="343"/>
      <c r="HQO43" s="343"/>
      <c r="HQP43" s="343"/>
      <c r="HQQ43" s="343"/>
      <c r="HQR43" s="343"/>
      <c r="HQS43" s="343"/>
      <c r="HQT43" s="343"/>
      <c r="HQU43" s="343"/>
      <c r="HQV43" s="343"/>
      <c r="HQW43" s="343"/>
      <c r="HQX43" s="343"/>
      <c r="HQY43" s="343"/>
      <c r="HQZ43" s="343"/>
      <c r="HRA43" s="343"/>
      <c r="HRB43" s="343"/>
      <c r="HRC43" s="343"/>
      <c r="HRD43" s="343"/>
      <c r="HRE43" s="343"/>
      <c r="HRF43" s="343"/>
      <c r="HRG43" s="343"/>
      <c r="HRH43" s="343"/>
      <c r="HRI43" s="343"/>
      <c r="HRJ43" s="343"/>
      <c r="HRK43" s="343"/>
      <c r="HRL43" s="343"/>
      <c r="HRM43" s="343"/>
      <c r="HRN43" s="343"/>
      <c r="HRO43" s="343"/>
      <c r="HRP43" s="343"/>
      <c r="HRQ43" s="343"/>
      <c r="HRR43" s="343"/>
      <c r="HRS43" s="343"/>
      <c r="HRT43" s="343"/>
      <c r="HRU43" s="343"/>
      <c r="HRV43" s="343"/>
      <c r="HRW43" s="343"/>
      <c r="HRX43" s="343"/>
      <c r="HRY43" s="343"/>
      <c r="HRZ43" s="343"/>
      <c r="HSA43" s="343"/>
      <c r="HSB43" s="343"/>
      <c r="HSC43" s="343"/>
      <c r="HSD43" s="343"/>
      <c r="HSE43" s="343"/>
      <c r="HSF43" s="343"/>
      <c r="HSG43" s="343"/>
      <c r="HSH43" s="343"/>
      <c r="HSI43" s="343"/>
      <c r="HSJ43" s="343"/>
      <c r="HSK43" s="343"/>
      <c r="HSL43" s="343"/>
      <c r="HSM43" s="343"/>
      <c r="HSN43" s="343"/>
      <c r="HSO43" s="343"/>
      <c r="HSP43" s="343"/>
      <c r="HSQ43" s="343"/>
      <c r="HSR43" s="343"/>
      <c r="HSS43" s="343"/>
      <c r="HST43" s="343"/>
      <c r="HSU43" s="343"/>
      <c r="HSV43" s="343"/>
      <c r="HSW43" s="343"/>
      <c r="HSX43" s="343"/>
      <c r="HSY43" s="343"/>
      <c r="HSZ43" s="343"/>
      <c r="HTA43" s="343"/>
      <c r="HTB43" s="343"/>
      <c r="HTC43" s="343"/>
      <c r="HTD43" s="343"/>
      <c r="HTE43" s="343"/>
      <c r="HTF43" s="343"/>
      <c r="HTG43" s="343"/>
      <c r="HTH43" s="343"/>
      <c r="HTI43" s="343"/>
      <c r="HTJ43" s="343"/>
      <c r="HTK43" s="343"/>
      <c r="HTL43" s="343"/>
      <c r="HTM43" s="343"/>
      <c r="HTN43" s="343"/>
      <c r="HTO43" s="343"/>
      <c r="HTP43" s="343"/>
      <c r="HTQ43" s="343"/>
      <c r="HTR43" s="343"/>
      <c r="HTS43" s="343"/>
      <c r="HTT43" s="343"/>
      <c r="HTU43" s="343"/>
      <c r="HTV43" s="343"/>
      <c r="HTW43" s="343"/>
      <c r="HTX43" s="343"/>
      <c r="HTY43" s="343"/>
      <c r="HTZ43" s="343"/>
      <c r="HUA43" s="343"/>
      <c r="HUB43" s="343"/>
      <c r="HUC43" s="343"/>
      <c r="HUD43" s="343"/>
      <c r="HUE43" s="343"/>
      <c r="HUF43" s="343"/>
      <c r="HUG43" s="343"/>
      <c r="HUH43" s="343"/>
      <c r="HUI43" s="343"/>
      <c r="HUJ43" s="343"/>
      <c r="HUK43" s="343"/>
      <c r="HUL43" s="343"/>
      <c r="HUM43" s="343"/>
      <c r="HUN43" s="343"/>
      <c r="HUO43" s="343"/>
      <c r="HUP43" s="343"/>
      <c r="HUQ43" s="343"/>
      <c r="HUR43" s="343"/>
      <c r="HUS43" s="343"/>
      <c r="HUT43" s="343"/>
      <c r="HUU43" s="343"/>
      <c r="HUV43" s="343"/>
      <c r="HUW43" s="343"/>
      <c r="HUX43" s="343"/>
      <c r="HUY43" s="343"/>
      <c r="HUZ43" s="343"/>
      <c r="HVA43" s="343"/>
      <c r="HVB43" s="343"/>
      <c r="HVC43" s="343"/>
      <c r="HVD43" s="343"/>
      <c r="HVE43" s="343"/>
      <c r="HVF43" s="343"/>
      <c r="HVG43" s="343"/>
      <c r="HVH43" s="343"/>
      <c r="HVI43" s="343"/>
      <c r="HVJ43" s="343"/>
      <c r="HVK43" s="343"/>
      <c r="HVL43" s="343"/>
      <c r="HVM43" s="343"/>
      <c r="HVN43" s="343"/>
      <c r="HVO43" s="343"/>
      <c r="HVP43" s="343"/>
      <c r="HVQ43" s="343"/>
      <c r="HVR43" s="343"/>
      <c r="HVS43" s="343"/>
      <c r="HVT43" s="343"/>
      <c r="HVU43" s="343"/>
      <c r="HVV43" s="343"/>
      <c r="HVW43" s="343"/>
      <c r="HVX43" s="343"/>
      <c r="HVY43" s="343"/>
      <c r="HVZ43" s="343"/>
      <c r="HWA43" s="343"/>
      <c r="HWB43" s="343"/>
      <c r="HWC43" s="343"/>
      <c r="HWD43" s="343"/>
      <c r="HWE43" s="343"/>
      <c r="HWF43" s="343"/>
      <c r="HWG43" s="343"/>
      <c r="HWH43" s="343"/>
      <c r="HWI43" s="343"/>
      <c r="HWJ43" s="343"/>
      <c r="HWK43" s="343"/>
      <c r="HWL43" s="343"/>
      <c r="HWM43" s="343"/>
      <c r="HWN43" s="343"/>
      <c r="HWO43" s="343"/>
      <c r="HWP43" s="343"/>
      <c r="HWQ43" s="343"/>
      <c r="HWR43" s="343"/>
      <c r="HWS43" s="343"/>
      <c r="HWT43" s="343"/>
      <c r="HWU43" s="343"/>
      <c r="HWV43" s="343"/>
      <c r="HWW43" s="343"/>
      <c r="HWX43" s="343"/>
      <c r="HWY43" s="343"/>
      <c r="HWZ43" s="343"/>
      <c r="HXA43" s="343"/>
      <c r="HXB43" s="343"/>
      <c r="HXC43" s="343"/>
      <c r="HXD43" s="343"/>
      <c r="HXE43" s="343"/>
      <c r="HXF43" s="343"/>
      <c r="HXG43" s="343"/>
      <c r="HXH43" s="343"/>
      <c r="HXI43" s="343"/>
      <c r="HXJ43" s="343"/>
      <c r="HXK43" s="343"/>
      <c r="HXL43" s="343"/>
      <c r="HXM43" s="343"/>
      <c r="HXN43" s="343"/>
      <c r="HXO43" s="343"/>
      <c r="HXP43" s="343"/>
      <c r="HXQ43" s="343"/>
      <c r="HXR43" s="343"/>
      <c r="HXS43" s="343"/>
      <c r="HXT43" s="343"/>
      <c r="HXU43" s="343"/>
      <c r="HXV43" s="343"/>
      <c r="HXW43" s="343"/>
      <c r="HXX43" s="343"/>
      <c r="HXY43" s="343"/>
      <c r="HXZ43" s="343"/>
      <c r="HYA43" s="343"/>
      <c r="HYB43" s="343"/>
      <c r="HYC43" s="343"/>
      <c r="HYD43" s="343"/>
      <c r="HYE43" s="343"/>
      <c r="HYF43" s="343"/>
      <c r="HYG43" s="343"/>
      <c r="HYH43" s="343"/>
      <c r="HYI43" s="343"/>
      <c r="HYJ43" s="343"/>
      <c r="HYK43" s="343"/>
      <c r="HYL43" s="343"/>
      <c r="HYM43" s="343"/>
      <c r="HYN43" s="343"/>
      <c r="HYO43" s="343"/>
      <c r="HYP43" s="343"/>
      <c r="HYQ43" s="343"/>
      <c r="HYR43" s="343"/>
      <c r="HYS43" s="343"/>
      <c r="HYT43" s="343"/>
      <c r="HYU43" s="343"/>
      <c r="HYV43" s="343"/>
      <c r="HYW43" s="343"/>
      <c r="HYX43" s="343"/>
      <c r="HYY43" s="343"/>
      <c r="HYZ43" s="343"/>
      <c r="HZA43" s="343"/>
      <c r="HZB43" s="343"/>
      <c r="HZC43" s="343"/>
      <c r="HZD43" s="343"/>
      <c r="HZE43" s="343"/>
      <c r="HZF43" s="343"/>
      <c r="HZG43" s="343"/>
      <c r="HZH43" s="343"/>
      <c r="HZI43" s="343"/>
      <c r="HZJ43" s="343"/>
      <c r="HZK43" s="343"/>
      <c r="HZL43" s="343"/>
      <c r="HZM43" s="343"/>
      <c r="HZN43" s="343"/>
      <c r="HZO43" s="343"/>
      <c r="HZP43" s="343"/>
      <c r="HZQ43" s="343"/>
      <c r="HZR43" s="343"/>
      <c r="HZS43" s="343"/>
      <c r="HZT43" s="343"/>
      <c r="HZU43" s="343"/>
      <c r="HZV43" s="343"/>
      <c r="HZW43" s="343"/>
      <c r="HZX43" s="343"/>
      <c r="HZY43" s="343"/>
      <c r="HZZ43" s="343"/>
      <c r="IAA43" s="343"/>
      <c r="IAB43" s="343"/>
      <c r="IAC43" s="343"/>
      <c r="IAD43" s="343"/>
      <c r="IAE43" s="343"/>
      <c r="IAF43" s="343"/>
      <c r="IAG43" s="343"/>
      <c r="IAH43" s="343"/>
      <c r="IAI43" s="343"/>
      <c r="IAJ43" s="343"/>
      <c r="IAK43" s="343"/>
      <c r="IAL43" s="343"/>
      <c r="IAM43" s="343"/>
      <c r="IAN43" s="343"/>
      <c r="IAO43" s="343"/>
      <c r="IAP43" s="343"/>
      <c r="IAQ43" s="343"/>
      <c r="IAR43" s="343"/>
      <c r="IAS43" s="343"/>
      <c r="IAT43" s="343"/>
      <c r="IAU43" s="343"/>
      <c r="IAV43" s="343"/>
      <c r="IAW43" s="343"/>
      <c r="IAX43" s="343"/>
      <c r="IAY43" s="343"/>
      <c r="IAZ43" s="343"/>
      <c r="IBA43" s="343"/>
      <c r="IBB43" s="343"/>
      <c r="IBC43" s="343"/>
      <c r="IBD43" s="343"/>
      <c r="IBE43" s="343"/>
      <c r="IBF43" s="343"/>
      <c r="IBG43" s="343"/>
      <c r="IBH43" s="343"/>
      <c r="IBI43" s="343"/>
      <c r="IBJ43" s="343"/>
      <c r="IBK43" s="343"/>
      <c r="IBL43" s="343"/>
      <c r="IBM43" s="343"/>
      <c r="IBN43" s="343"/>
      <c r="IBO43" s="343"/>
      <c r="IBP43" s="343"/>
      <c r="IBQ43" s="343"/>
      <c r="IBR43" s="343"/>
      <c r="IBS43" s="343"/>
      <c r="IBT43" s="343"/>
      <c r="IBU43" s="343"/>
      <c r="IBV43" s="343"/>
      <c r="IBW43" s="343"/>
      <c r="IBX43" s="343"/>
      <c r="IBY43" s="343"/>
      <c r="IBZ43" s="343"/>
      <c r="ICA43" s="343"/>
      <c r="ICB43" s="343"/>
      <c r="ICC43" s="343"/>
      <c r="ICD43" s="343"/>
      <c r="ICE43" s="343"/>
      <c r="ICF43" s="343"/>
      <c r="ICG43" s="343"/>
      <c r="ICH43" s="343"/>
      <c r="ICI43" s="343"/>
      <c r="ICJ43" s="343"/>
      <c r="ICK43" s="343"/>
      <c r="ICL43" s="343"/>
      <c r="ICM43" s="343"/>
      <c r="ICN43" s="343"/>
      <c r="ICO43" s="343"/>
      <c r="ICP43" s="343"/>
      <c r="ICQ43" s="343"/>
      <c r="ICR43" s="343"/>
      <c r="ICS43" s="343"/>
      <c r="ICT43" s="343"/>
      <c r="ICU43" s="343"/>
      <c r="ICV43" s="343"/>
      <c r="ICW43" s="343"/>
      <c r="ICX43" s="343"/>
      <c r="ICY43" s="343"/>
      <c r="ICZ43" s="343"/>
      <c r="IDA43" s="343"/>
      <c r="IDB43" s="343"/>
      <c r="IDC43" s="343"/>
      <c r="IDD43" s="343"/>
      <c r="IDE43" s="343"/>
      <c r="IDF43" s="343"/>
      <c r="IDG43" s="343"/>
      <c r="IDH43" s="343"/>
      <c r="IDI43" s="343"/>
      <c r="IDJ43" s="343"/>
      <c r="IDK43" s="343"/>
      <c r="IDL43" s="343"/>
      <c r="IDM43" s="343"/>
      <c r="IDN43" s="343"/>
      <c r="IDO43" s="343"/>
      <c r="IDP43" s="343"/>
      <c r="IDQ43" s="343"/>
      <c r="IDR43" s="343"/>
      <c r="IDS43" s="343"/>
      <c r="IDT43" s="343"/>
      <c r="IDU43" s="343"/>
      <c r="IDV43" s="343"/>
      <c r="IDW43" s="343"/>
      <c r="IDX43" s="343"/>
      <c r="IDY43" s="343"/>
      <c r="IDZ43" s="343"/>
      <c r="IEA43" s="343"/>
      <c r="IEB43" s="343"/>
      <c r="IEC43" s="343"/>
      <c r="IED43" s="343"/>
      <c r="IEE43" s="343"/>
      <c r="IEF43" s="343"/>
      <c r="IEG43" s="343"/>
      <c r="IEH43" s="343"/>
      <c r="IEI43" s="343"/>
      <c r="IEJ43" s="343"/>
      <c r="IEK43" s="343"/>
      <c r="IEL43" s="343"/>
      <c r="IEM43" s="343"/>
      <c r="IEN43" s="343"/>
      <c r="IEO43" s="343"/>
      <c r="IEP43" s="343"/>
      <c r="IEQ43" s="343"/>
      <c r="IER43" s="343"/>
      <c r="IES43" s="343"/>
      <c r="IET43" s="343"/>
      <c r="IEU43" s="343"/>
      <c r="IEV43" s="343"/>
      <c r="IEW43" s="343"/>
      <c r="IEX43" s="343"/>
      <c r="IEY43" s="343"/>
      <c r="IEZ43" s="343"/>
      <c r="IFA43" s="343"/>
      <c r="IFB43" s="343"/>
      <c r="IFC43" s="343"/>
      <c r="IFD43" s="343"/>
      <c r="IFE43" s="343"/>
      <c r="IFF43" s="343"/>
      <c r="IFG43" s="343"/>
      <c r="IFH43" s="343"/>
      <c r="IFI43" s="343"/>
      <c r="IFJ43" s="343"/>
      <c r="IFK43" s="343"/>
      <c r="IFL43" s="343"/>
      <c r="IFM43" s="343"/>
      <c r="IFN43" s="343"/>
      <c r="IFO43" s="343"/>
      <c r="IFP43" s="343"/>
      <c r="IFQ43" s="343"/>
      <c r="IFR43" s="343"/>
      <c r="IFS43" s="343"/>
      <c r="IFT43" s="343"/>
      <c r="IFU43" s="343"/>
      <c r="IFV43" s="343"/>
      <c r="IFW43" s="343"/>
      <c r="IFX43" s="343"/>
      <c r="IFY43" s="343"/>
      <c r="IFZ43" s="343"/>
      <c r="IGA43" s="343"/>
      <c r="IGB43" s="343"/>
      <c r="IGC43" s="343"/>
      <c r="IGD43" s="343"/>
      <c r="IGE43" s="343"/>
      <c r="IGF43" s="343"/>
      <c r="IGG43" s="343"/>
      <c r="IGH43" s="343"/>
      <c r="IGI43" s="343"/>
      <c r="IGJ43" s="343"/>
      <c r="IGK43" s="343"/>
      <c r="IGL43" s="343"/>
      <c r="IGM43" s="343"/>
      <c r="IGN43" s="343"/>
      <c r="IGO43" s="343"/>
      <c r="IGP43" s="343"/>
      <c r="IGQ43" s="343"/>
      <c r="IGR43" s="343"/>
      <c r="IGS43" s="343"/>
      <c r="IGT43" s="343"/>
      <c r="IGU43" s="343"/>
      <c r="IGV43" s="343"/>
      <c r="IGW43" s="343"/>
      <c r="IGX43" s="343"/>
      <c r="IGY43" s="343"/>
      <c r="IGZ43" s="343"/>
      <c r="IHA43" s="343"/>
      <c r="IHB43" s="343"/>
      <c r="IHC43" s="343"/>
      <c r="IHD43" s="343"/>
      <c r="IHE43" s="343"/>
      <c r="IHF43" s="343"/>
      <c r="IHG43" s="343"/>
      <c r="IHH43" s="343"/>
      <c r="IHI43" s="343"/>
      <c r="IHJ43" s="343"/>
      <c r="IHK43" s="343"/>
      <c r="IHL43" s="343"/>
      <c r="IHM43" s="343"/>
      <c r="IHN43" s="343"/>
      <c r="IHO43" s="343"/>
      <c r="IHP43" s="343"/>
      <c r="IHQ43" s="343"/>
      <c r="IHR43" s="343"/>
      <c r="IHS43" s="343"/>
      <c r="IHT43" s="343"/>
      <c r="IHU43" s="343"/>
      <c r="IHV43" s="343"/>
      <c r="IHW43" s="343"/>
      <c r="IHX43" s="343"/>
      <c r="IHY43" s="343"/>
      <c r="IHZ43" s="343"/>
      <c r="IIA43" s="343"/>
      <c r="IIB43" s="343"/>
      <c r="IIC43" s="343"/>
      <c r="IID43" s="343"/>
      <c r="IIE43" s="343"/>
      <c r="IIF43" s="343"/>
      <c r="IIG43" s="343"/>
      <c r="IIH43" s="343"/>
      <c r="III43" s="343"/>
      <c r="IIJ43" s="343"/>
      <c r="IIK43" s="343"/>
      <c r="IIL43" s="343"/>
      <c r="IIM43" s="343"/>
      <c r="IIN43" s="343"/>
      <c r="IIO43" s="343"/>
      <c r="IIP43" s="343"/>
      <c r="IIQ43" s="343"/>
      <c r="IIR43" s="343"/>
      <c r="IIS43" s="343"/>
      <c r="IIT43" s="343"/>
      <c r="IIU43" s="343"/>
      <c r="IIV43" s="343"/>
      <c r="IIW43" s="343"/>
      <c r="IIX43" s="343"/>
      <c r="IIY43" s="343"/>
      <c r="IIZ43" s="343"/>
      <c r="IJA43" s="343"/>
      <c r="IJB43" s="343"/>
      <c r="IJC43" s="343"/>
      <c r="IJD43" s="343"/>
      <c r="IJE43" s="343"/>
      <c r="IJF43" s="343"/>
      <c r="IJG43" s="343"/>
      <c r="IJH43" s="343"/>
      <c r="IJI43" s="343"/>
      <c r="IJJ43" s="343"/>
      <c r="IJK43" s="343"/>
      <c r="IJL43" s="343"/>
      <c r="IJM43" s="343"/>
      <c r="IJN43" s="343"/>
      <c r="IJO43" s="343"/>
      <c r="IJP43" s="343"/>
      <c r="IJQ43" s="343"/>
      <c r="IJR43" s="343"/>
      <c r="IJS43" s="343"/>
      <c r="IJT43" s="343"/>
      <c r="IJU43" s="343"/>
      <c r="IJV43" s="343"/>
      <c r="IJW43" s="343"/>
      <c r="IJX43" s="343"/>
      <c r="IJY43" s="343"/>
      <c r="IJZ43" s="343"/>
      <c r="IKA43" s="343"/>
      <c r="IKB43" s="343"/>
      <c r="IKC43" s="343"/>
      <c r="IKD43" s="343"/>
      <c r="IKE43" s="343"/>
      <c r="IKF43" s="343"/>
      <c r="IKG43" s="343"/>
      <c r="IKH43" s="343"/>
      <c r="IKI43" s="343"/>
      <c r="IKJ43" s="343"/>
      <c r="IKK43" s="343"/>
      <c r="IKL43" s="343"/>
      <c r="IKM43" s="343"/>
      <c r="IKN43" s="343"/>
      <c r="IKO43" s="343"/>
      <c r="IKP43" s="343"/>
      <c r="IKQ43" s="343"/>
      <c r="IKR43" s="343"/>
      <c r="IKS43" s="343"/>
      <c r="IKT43" s="343"/>
      <c r="IKU43" s="343"/>
      <c r="IKV43" s="343"/>
      <c r="IKW43" s="343"/>
      <c r="IKX43" s="343"/>
      <c r="IKY43" s="343"/>
      <c r="IKZ43" s="343"/>
      <c r="ILA43" s="343"/>
      <c r="ILB43" s="343"/>
      <c r="ILC43" s="343"/>
      <c r="ILD43" s="343"/>
      <c r="ILE43" s="343"/>
      <c r="ILF43" s="343"/>
      <c r="ILG43" s="343"/>
      <c r="ILH43" s="343"/>
      <c r="ILI43" s="343"/>
      <c r="ILJ43" s="343"/>
      <c r="ILK43" s="343"/>
      <c r="ILL43" s="343"/>
      <c r="ILM43" s="343"/>
      <c r="ILN43" s="343"/>
      <c r="ILO43" s="343"/>
      <c r="ILP43" s="343"/>
      <c r="ILQ43" s="343"/>
      <c r="ILR43" s="343"/>
      <c r="ILS43" s="343"/>
      <c r="ILT43" s="343"/>
      <c r="ILU43" s="343"/>
      <c r="ILV43" s="343"/>
      <c r="ILW43" s="343"/>
      <c r="ILX43" s="343"/>
      <c r="ILY43" s="343"/>
      <c r="ILZ43" s="343"/>
      <c r="IMA43" s="343"/>
      <c r="IMB43" s="343"/>
      <c r="IMC43" s="343"/>
      <c r="IMD43" s="343"/>
      <c r="IME43" s="343"/>
      <c r="IMF43" s="343"/>
      <c r="IMG43" s="343"/>
      <c r="IMH43" s="343"/>
      <c r="IMI43" s="343"/>
      <c r="IMJ43" s="343"/>
      <c r="IMK43" s="343"/>
      <c r="IML43" s="343"/>
      <c r="IMM43" s="343"/>
      <c r="IMN43" s="343"/>
      <c r="IMO43" s="343"/>
      <c r="IMP43" s="343"/>
      <c r="IMQ43" s="343"/>
      <c r="IMR43" s="343"/>
      <c r="IMS43" s="343"/>
      <c r="IMT43" s="343"/>
      <c r="IMU43" s="343"/>
      <c r="IMV43" s="343"/>
      <c r="IMW43" s="343"/>
      <c r="IMX43" s="343"/>
      <c r="IMY43" s="343"/>
      <c r="IMZ43" s="343"/>
      <c r="INA43" s="343"/>
      <c r="INB43" s="343"/>
      <c r="INC43" s="343"/>
      <c r="IND43" s="343"/>
      <c r="INE43" s="343"/>
      <c r="INF43" s="343"/>
      <c r="ING43" s="343"/>
      <c r="INH43" s="343"/>
      <c r="INI43" s="343"/>
      <c r="INJ43" s="343"/>
      <c r="INK43" s="343"/>
      <c r="INL43" s="343"/>
      <c r="INM43" s="343"/>
      <c r="INN43" s="343"/>
      <c r="INO43" s="343"/>
      <c r="INP43" s="343"/>
      <c r="INQ43" s="343"/>
      <c r="INR43" s="343"/>
      <c r="INS43" s="343"/>
      <c r="INT43" s="343"/>
      <c r="INU43" s="343"/>
      <c r="INV43" s="343"/>
      <c r="INW43" s="343"/>
      <c r="INX43" s="343"/>
      <c r="INY43" s="343"/>
      <c r="INZ43" s="343"/>
      <c r="IOA43" s="343"/>
      <c r="IOB43" s="343"/>
      <c r="IOC43" s="343"/>
      <c r="IOD43" s="343"/>
      <c r="IOE43" s="343"/>
      <c r="IOF43" s="343"/>
      <c r="IOG43" s="343"/>
      <c r="IOH43" s="343"/>
      <c r="IOI43" s="343"/>
      <c r="IOJ43" s="343"/>
      <c r="IOK43" s="343"/>
      <c r="IOL43" s="343"/>
      <c r="IOM43" s="343"/>
      <c r="ION43" s="343"/>
      <c r="IOO43" s="343"/>
      <c r="IOP43" s="343"/>
      <c r="IOQ43" s="343"/>
      <c r="IOR43" s="343"/>
      <c r="IOS43" s="343"/>
      <c r="IOT43" s="343"/>
      <c r="IOU43" s="343"/>
      <c r="IOV43" s="343"/>
      <c r="IOW43" s="343"/>
      <c r="IOX43" s="343"/>
      <c r="IOY43" s="343"/>
      <c r="IOZ43" s="343"/>
      <c r="IPA43" s="343"/>
      <c r="IPB43" s="343"/>
      <c r="IPC43" s="343"/>
      <c r="IPD43" s="343"/>
      <c r="IPE43" s="343"/>
      <c r="IPF43" s="343"/>
      <c r="IPG43" s="343"/>
      <c r="IPH43" s="343"/>
      <c r="IPI43" s="343"/>
      <c r="IPJ43" s="343"/>
      <c r="IPK43" s="343"/>
      <c r="IPL43" s="343"/>
      <c r="IPM43" s="343"/>
      <c r="IPN43" s="343"/>
      <c r="IPO43" s="343"/>
      <c r="IPP43" s="343"/>
      <c r="IPQ43" s="343"/>
      <c r="IPR43" s="343"/>
      <c r="IPS43" s="343"/>
      <c r="IPT43" s="343"/>
      <c r="IPU43" s="343"/>
      <c r="IPV43" s="343"/>
      <c r="IPW43" s="343"/>
      <c r="IPX43" s="343"/>
      <c r="IPY43" s="343"/>
      <c r="IPZ43" s="343"/>
      <c r="IQA43" s="343"/>
      <c r="IQB43" s="343"/>
      <c r="IQC43" s="343"/>
      <c r="IQD43" s="343"/>
      <c r="IQE43" s="343"/>
      <c r="IQF43" s="343"/>
      <c r="IQG43" s="343"/>
      <c r="IQH43" s="343"/>
      <c r="IQI43" s="343"/>
      <c r="IQJ43" s="343"/>
      <c r="IQK43" s="343"/>
      <c r="IQL43" s="343"/>
      <c r="IQM43" s="343"/>
      <c r="IQN43" s="343"/>
      <c r="IQO43" s="343"/>
      <c r="IQP43" s="343"/>
      <c r="IQQ43" s="343"/>
      <c r="IQR43" s="343"/>
      <c r="IQS43" s="343"/>
      <c r="IQT43" s="343"/>
      <c r="IQU43" s="343"/>
      <c r="IQV43" s="343"/>
      <c r="IQW43" s="343"/>
      <c r="IQX43" s="343"/>
      <c r="IQY43" s="343"/>
      <c r="IQZ43" s="343"/>
      <c r="IRA43" s="343"/>
      <c r="IRB43" s="343"/>
      <c r="IRC43" s="343"/>
      <c r="IRD43" s="343"/>
      <c r="IRE43" s="343"/>
      <c r="IRF43" s="343"/>
      <c r="IRG43" s="343"/>
      <c r="IRH43" s="343"/>
      <c r="IRI43" s="343"/>
      <c r="IRJ43" s="343"/>
      <c r="IRK43" s="343"/>
      <c r="IRL43" s="343"/>
      <c r="IRM43" s="343"/>
      <c r="IRN43" s="343"/>
      <c r="IRO43" s="343"/>
      <c r="IRP43" s="343"/>
      <c r="IRQ43" s="343"/>
      <c r="IRR43" s="343"/>
      <c r="IRS43" s="343"/>
      <c r="IRT43" s="343"/>
      <c r="IRU43" s="343"/>
      <c r="IRV43" s="343"/>
      <c r="IRW43" s="343"/>
      <c r="IRX43" s="343"/>
      <c r="IRY43" s="343"/>
      <c r="IRZ43" s="343"/>
      <c r="ISA43" s="343"/>
      <c r="ISB43" s="343"/>
      <c r="ISC43" s="343"/>
      <c r="ISD43" s="343"/>
      <c r="ISE43" s="343"/>
      <c r="ISF43" s="343"/>
      <c r="ISG43" s="343"/>
      <c r="ISH43" s="343"/>
      <c r="ISI43" s="343"/>
      <c r="ISJ43" s="343"/>
      <c r="ISK43" s="343"/>
      <c r="ISL43" s="343"/>
      <c r="ISM43" s="343"/>
      <c r="ISN43" s="343"/>
      <c r="ISO43" s="343"/>
      <c r="ISP43" s="343"/>
      <c r="ISQ43" s="343"/>
      <c r="ISR43" s="343"/>
      <c r="ISS43" s="343"/>
      <c r="IST43" s="343"/>
      <c r="ISU43" s="343"/>
      <c r="ISV43" s="343"/>
      <c r="ISW43" s="343"/>
      <c r="ISX43" s="343"/>
      <c r="ISY43" s="343"/>
      <c r="ISZ43" s="343"/>
      <c r="ITA43" s="343"/>
      <c r="ITB43" s="343"/>
      <c r="ITC43" s="343"/>
      <c r="ITD43" s="343"/>
      <c r="ITE43" s="343"/>
      <c r="ITF43" s="343"/>
      <c r="ITG43" s="343"/>
      <c r="ITH43" s="343"/>
      <c r="ITI43" s="343"/>
      <c r="ITJ43" s="343"/>
      <c r="ITK43" s="343"/>
      <c r="ITL43" s="343"/>
      <c r="ITM43" s="343"/>
      <c r="ITN43" s="343"/>
      <c r="ITO43" s="343"/>
      <c r="ITP43" s="343"/>
      <c r="ITQ43" s="343"/>
      <c r="ITR43" s="343"/>
      <c r="ITS43" s="343"/>
      <c r="ITT43" s="343"/>
      <c r="ITU43" s="343"/>
      <c r="ITV43" s="343"/>
      <c r="ITW43" s="343"/>
      <c r="ITX43" s="343"/>
      <c r="ITY43" s="343"/>
      <c r="ITZ43" s="343"/>
      <c r="IUA43" s="343"/>
      <c r="IUB43" s="343"/>
      <c r="IUC43" s="343"/>
      <c r="IUD43" s="343"/>
      <c r="IUE43" s="343"/>
      <c r="IUF43" s="343"/>
      <c r="IUG43" s="343"/>
      <c r="IUH43" s="343"/>
      <c r="IUI43" s="343"/>
      <c r="IUJ43" s="343"/>
      <c r="IUK43" s="343"/>
      <c r="IUL43" s="343"/>
      <c r="IUM43" s="343"/>
      <c r="IUN43" s="343"/>
      <c r="IUO43" s="343"/>
      <c r="IUP43" s="343"/>
      <c r="IUQ43" s="343"/>
      <c r="IUR43" s="343"/>
      <c r="IUS43" s="343"/>
      <c r="IUT43" s="343"/>
      <c r="IUU43" s="343"/>
      <c r="IUV43" s="343"/>
      <c r="IUW43" s="343"/>
      <c r="IUX43" s="343"/>
      <c r="IUY43" s="343"/>
      <c r="IUZ43" s="343"/>
      <c r="IVA43" s="343"/>
      <c r="IVB43" s="343"/>
      <c r="IVC43" s="343"/>
      <c r="IVD43" s="343"/>
      <c r="IVE43" s="343"/>
      <c r="IVF43" s="343"/>
      <c r="IVG43" s="343"/>
      <c r="IVH43" s="343"/>
      <c r="IVI43" s="343"/>
      <c r="IVJ43" s="343"/>
      <c r="IVK43" s="343"/>
      <c r="IVL43" s="343"/>
      <c r="IVM43" s="343"/>
      <c r="IVN43" s="343"/>
      <c r="IVO43" s="343"/>
      <c r="IVP43" s="343"/>
      <c r="IVQ43" s="343"/>
      <c r="IVR43" s="343"/>
      <c r="IVS43" s="343"/>
      <c r="IVT43" s="343"/>
      <c r="IVU43" s="343"/>
      <c r="IVV43" s="343"/>
      <c r="IVW43" s="343"/>
      <c r="IVX43" s="343"/>
      <c r="IVY43" s="343"/>
      <c r="IVZ43" s="343"/>
      <c r="IWA43" s="343"/>
      <c r="IWB43" s="343"/>
      <c r="IWC43" s="343"/>
      <c r="IWD43" s="343"/>
      <c r="IWE43" s="343"/>
      <c r="IWF43" s="343"/>
      <c r="IWG43" s="343"/>
      <c r="IWH43" s="343"/>
      <c r="IWI43" s="343"/>
      <c r="IWJ43" s="343"/>
      <c r="IWK43" s="343"/>
      <c r="IWL43" s="343"/>
      <c r="IWM43" s="343"/>
      <c r="IWN43" s="343"/>
      <c r="IWO43" s="343"/>
      <c r="IWP43" s="343"/>
      <c r="IWQ43" s="343"/>
      <c r="IWR43" s="343"/>
      <c r="IWS43" s="343"/>
      <c r="IWT43" s="343"/>
      <c r="IWU43" s="343"/>
      <c r="IWV43" s="343"/>
      <c r="IWW43" s="343"/>
      <c r="IWX43" s="343"/>
      <c r="IWY43" s="343"/>
      <c r="IWZ43" s="343"/>
      <c r="IXA43" s="343"/>
      <c r="IXB43" s="343"/>
      <c r="IXC43" s="343"/>
      <c r="IXD43" s="343"/>
      <c r="IXE43" s="343"/>
      <c r="IXF43" s="343"/>
      <c r="IXG43" s="343"/>
      <c r="IXH43" s="343"/>
      <c r="IXI43" s="343"/>
      <c r="IXJ43" s="343"/>
      <c r="IXK43" s="343"/>
      <c r="IXL43" s="343"/>
      <c r="IXM43" s="343"/>
      <c r="IXN43" s="343"/>
      <c r="IXO43" s="343"/>
      <c r="IXP43" s="343"/>
      <c r="IXQ43" s="343"/>
      <c r="IXR43" s="343"/>
      <c r="IXS43" s="343"/>
      <c r="IXT43" s="343"/>
      <c r="IXU43" s="343"/>
      <c r="IXV43" s="343"/>
      <c r="IXW43" s="343"/>
      <c r="IXX43" s="343"/>
      <c r="IXY43" s="343"/>
      <c r="IXZ43" s="343"/>
      <c r="IYA43" s="343"/>
      <c r="IYB43" s="343"/>
      <c r="IYC43" s="343"/>
      <c r="IYD43" s="343"/>
      <c r="IYE43" s="343"/>
      <c r="IYF43" s="343"/>
      <c r="IYG43" s="343"/>
      <c r="IYH43" s="343"/>
      <c r="IYI43" s="343"/>
      <c r="IYJ43" s="343"/>
      <c r="IYK43" s="343"/>
      <c r="IYL43" s="343"/>
      <c r="IYM43" s="343"/>
      <c r="IYN43" s="343"/>
      <c r="IYO43" s="343"/>
      <c r="IYP43" s="343"/>
      <c r="IYQ43" s="343"/>
      <c r="IYR43" s="343"/>
      <c r="IYS43" s="343"/>
      <c r="IYT43" s="343"/>
      <c r="IYU43" s="343"/>
      <c r="IYV43" s="343"/>
      <c r="IYW43" s="343"/>
      <c r="IYX43" s="343"/>
      <c r="IYY43" s="343"/>
      <c r="IYZ43" s="343"/>
      <c r="IZA43" s="343"/>
      <c r="IZB43" s="343"/>
      <c r="IZC43" s="343"/>
      <c r="IZD43" s="343"/>
      <c r="IZE43" s="343"/>
      <c r="IZF43" s="343"/>
      <c r="IZG43" s="343"/>
      <c r="IZH43" s="343"/>
      <c r="IZI43" s="343"/>
      <c r="IZJ43" s="343"/>
      <c r="IZK43" s="343"/>
      <c r="IZL43" s="343"/>
      <c r="IZM43" s="343"/>
      <c r="IZN43" s="343"/>
      <c r="IZO43" s="343"/>
      <c r="IZP43" s="343"/>
      <c r="IZQ43" s="343"/>
      <c r="IZR43" s="343"/>
      <c r="IZS43" s="343"/>
      <c r="IZT43" s="343"/>
      <c r="IZU43" s="343"/>
      <c r="IZV43" s="343"/>
      <c r="IZW43" s="343"/>
      <c r="IZX43" s="343"/>
      <c r="IZY43" s="343"/>
      <c r="IZZ43" s="343"/>
      <c r="JAA43" s="343"/>
      <c r="JAB43" s="343"/>
      <c r="JAC43" s="343"/>
      <c r="JAD43" s="343"/>
      <c r="JAE43" s="343"/>
      <c r="JAF43" s="343"/>
      <c r="JAG43" s="343"/>
      <c r="JAH43" s="343"/>
      <c r="JAI43" s="343"/>
      <c r="JAJ43" s="343"/>
      <c r="JAK43" s="343"/>
      <c r="JAL43" s="343"/>
      <c r="JAM43" s="343"/>
      <c r="JAN43" s="343"/>
      <c r="JAO43" s="343"/>
      <c r="JAP43" s="343"/>
      <c r="JAQ43" s="343"/>
      <c r="JAR43" s="343"/>
      <c r="JAS43" s="343"/>
      <c r="JAT43" s="343"/>
      <c r="JAU43" s="343"/>
      <c r="JAV43" s="343"/>
      <c r="JAW43" s="343"/>
      <c r="JAX43" s="343"/>
      <c r="JAY43" s="343"/>
      <c r="JAZ43" s="343"/>
      <c r="JBA43" s="343"/>
      <c r="JBB43" s="343"/>
      <c r="JBC43" s="343"/>
      <c r="JBD43" s="343"/>
      <c r="JBE43" s="343"/>
      <c r="JBF43" s="343"/>
      <c r="JBG43" s="343"/>
      <c r="JBH43" s="343"/>
      <c r="JBI43" s="343"/>
      <c r="JBJ43" s="343"/>
      <c r="JBK43" s="343"/>
      <c r="JBL43" s="343"/>
      <c r="JBM43" s="343"/>
      <c r="JBN43" s="343"/>
      <c r="JBO43" s="343"/>
      <c r="JBP43" s="343"/>
      <c r="JBQ43" s="343"/>
      <c r="JBR43" s="343"/>
      <c r="JBS43" s="343"/>
      <c r="JBT43" s="343"/>
      <c r="JBU43" s="343"/>
      <c r="JBV43" s="343"/>
      <c r="JBW43" s="343"/>
      <c r="JBX43" s="343"/>
      <c r="JBY43" s="343"/>
      <c r="JBZ43" s="343"/>
      <c r="JCA43" s="343"/>
      <c r="JCB43" s="343"/>
      <c r="JCC43" s="343"/>
      <c r="JCD43" s="343"/>
      <c r="JCE43" s="343"/>
      <c r="JCF43" s="343"/>
      <c r="JCG43" s="343"/>
      <c r="JCH43" s="343"/>
      <c r="JCI43" s="343"/>
      <c r="JCJ43" s="343"/>
      <c r="JCK43" s="343"/>
      <c r="JCL43" s="343"/>
      <c r="JCM43" s="343"/>
      <c r="JCN43" s="343"/>
      <c r="JCO43" s="343"/>
      <c r="JCP43" s="343"/>
      <c r="JCQ43" s="343"/>
      <c r="JCR43" s="343"/>
      <c r="JCS43" s="343"/>
      <c r="JCT43" s="343"/>
      <c r="JCU43" s="343"/>
      <c r="JCV43" s="343"/>
      <c r="JCW43" s="343"/>
      <c r="JCX43" s="343"/>
      <c r="JCY43" s="343"/>
      <c r="JCZ43" s="343"/>
      <c r="JDA43" s="343"/>
      <c r="JDB43" s="343"/>
      <c r="JDC43" s="343"/>
      <c r="JDD43" s="343"/>
      <c r="JDE43" s="343"/>
      <c r="JDF43" s="343"/>
      <c r="JDG43" s="343"/>
      <c r="JDH43" s="343"/>
      <c r="JDI43" s="343"/>
      <c r="JDJ43" s="343"/>
      <c r="JDK43" s="343"/>
      <c r="JDL43" s="343"/>
      <c r="JDM43" s="343"/>
      <c r="JDN43" s="343"/>
      <c r="JDO43" s="343"/>
      <c r="JDP43" s="343"/>
      <c r="JDQ43" s="343"/>
      <c r="JDR43" s="343"/>
      <c r="JDS43" s="343"/>
      <c r="JDT43" s="343"/>
      <c r="JDU43" s="343"/>
      <c r="JDV43" s="343"/>
      <c r="JDW43" s="343"/>
      <c r="JDX43" s="343"/>
      <c r="JDY43" s="343"/>
      <c r="JDZ43" s="343"/>
      <c r="JEA43" s="343"/>
      <c r="JEB43" s="343"/>
      <c r="JEC43" s="343"/>
      <c r="JED43" s="343"/>
      <c r="JEE43" s="343"/>
      <c r="JEF43" s="343"/>
      <c r="JEG43" s="343"/>
      <c r="JEH43" s="343"/>
      <c r="JEI43" s="343"/>
      <c r="JEJ43" s="343"/>
      <c r="JEK43" s="343"/>
      <c r="JEL43" s="343"/>
      <c r="JEM43" s="343"/>
      <c r="JEN43" s="343"/>
      <c r="JEO43" s="343"/>
      <c r="JEP43" s="343"/>
      <c r="JEQ43" s="343"/>
      <c r="JER43" s="343"/>
      <c r="JES43" s="343"/>
      <c r="JET43" s="343"/>
      <c r="JEU43" s="343"/>
      <c r="JEV43" s="343"/>
      <c r="JEW43" s="343"/>
      <c r="JEX43" s="343"/>
      <c r="JEY43" s="343"/>
      <c r="JEZ43" s="343"/>
      <c r="JFA43" s="343"/>
      <c r="JFB43" s="343"/>
      <c r="JFC43" s="343"/>
      <c r="JFD43" s="343"/>
      <c r="JFE43" s="343"/>
      <c r="JFF43" s="343"/>
      <c r="JFG43" s="343"/>
      <c r="JFH43" s="343"/>
      <c r="JFI43" s="343"/>
      <c r="JFJ43" s="343"/>
      <c r="JFK43" s="343"/>
      <c r="JFL43" s="343"/>
      <c r="JFM43" s="343"/>
      <c r="JFN43" s="343"/>
      <c r="JFO43" s="343"/>
      <c r="JFP43" s="343"/>
      <c r="JFQ43" s="343"/>
      <c r="JFR43" s="343"/>
      <c r="JFS43" s="343"/>
      <c r="JFT43" s="343"/>
      <c r="JFU43" s="343"/>
      <c r="JFV43" s="343"/>
      <c r="JFW43" s="343"/>
      <c r="JFX43" s="343"/>
      <c r="JFY43" s="343"/>
      <c r="JFZ43" s="343"/>
      <c r="JGA43" s="343"/>
      <c r="JGB43" s="343"/>
      <c r="JGC43" s="343"/>
      <c r="JGD43" s="343"/>
      <c r="JGE43" s="343"/>
      <c r="JGF43" s="343"/>
      <c r="JGG43" s="343"/>
      <c r="JGH43" s="343"/>
      <c r="JGI43" s="343"/>
      <c r="JGJ43" s="343"/>
      <c r="JGK43" s="343"/>
      <c r="JGL43" s="343"/>
      <c r="JGM43" s="343"/>
      <c r="JGN43" s="343"/>
      <c r="JGO43" s="343"/>
      <c r="JGP43" s="343"/>
      <c r="JGQ43" s="343"/>
      <c r="JGR43" s="343"/>
      <c r="JGS43" s="343"/>
      <c r="JGT43" s="343"/>
      <c r="JGU43" s="343"/>
      <c r="JGV43" s="343"/>
      <c r="JGW43" s="343"/>
      <c r="JGX43" s="343"/>
      <c r="JGY43" s="343"/>
      <c r="JGZ43" s="343"/>
      <c r="JHA43" s="343"/>
      <c r="JHB43" s="343"/>
      <c r="JHC43" s="343"/>
      <c r="JHD43" s="343"/>
      <c r="JHE43" s="343"/>
      <c r="JHF43" s="343"/>
      <c r="JHG43" s="343"/>
      <c r="JHH43" s="343"/>
      <c r="JHI43" s="343"/>
      <c r="JHJ43" s="343"/>
      <c r="JHK43" s="343"/>
      <c r="JHL43" s="343"/>
      <c r="JHM43" s="343"/>
      <c r="JHN43" s="343"/>
      <c r="JHO43" s="343"/>
      <c r="JHP43" s="343"/>
      <c r="JHQ43" s="343"/>
      <c r="JHR43" s="343"/>
      <c r="JHS43" s="343"/>
      <c r="JHT43" s="343"/>
      <c r="JHU43" s="343"/>
      <c r="JHV43" s="343"/>
      <c r="JHW43" s="343"/>
      <c r="JHX43" s="343"/>
      <c r="JHY43" s="343"/>
      <c r="JHZ43" s="343"/>
      <c r="JIA43" s="343"/>
      <c r="JIB43" s="343"/>
      <c r="JIC43" s="343"/>
      <c r="JID43" s="343"/>
      <c r="JIE43" s="343"/>
      <c r="JIF43" s="343"/>
      <c r="JIG43" s="343"/>
      <c r="JIH43" s="343"/>
      <c r="JII43" s="343"/>
      <c r="JIJ43" s="343"/>
      <c r="JIK43" s="343"/>
      <c r="JIL43" s="343"/>
      <c r="JIM43" s="343"/>
      <c r="JIN43" s="343"/>
      <c r="JIO43" s="343"/>
      <c r="JIP43" s="343"/>
      <c r="JIQ43" s="343"/>
      <c r="JIR43" s="343"/>
      <c r="JIS43" s="343"/>
      <c r="JIT43" s="343"/>
      <c r="JIU43" s="343"/>
      <c r="JIV43" s="343"/>
      <c r="JIW43" s="343"/>
      <c r="JIX43" s="343"/>
      <c r="JIY43" s="343"/>
      <c r="JIZ43" s="343"/>
      <c r="JJA43" s="343"/>
      <c r="JJB43" s="343"/>
      <c r="JJC43" s="343"/>
      <c r="JJD43" s="343"/>
      <c r="JJE43" s="343"/>
      <c r="JJF43" s="343"/>
      <c r="JJG43" s="343"/>
      <c r="JJH43" s="343"/>
      <c r="JJI43" s="343"/>
      <c r="JJJ43" s="343"/>
      <c r="JJK43" s="343"/>
      <c r="JJL43" s="343"/>
      <c r="JJM43" s="343"/>
      <c r="JJN43" s="343"/>
      <c r="JJO43" s="343"/>
      <c r="JJP43" s="343"/>
      <c r="JJQ43" s="343"/>
      <c r="JJR43" s="343"/>
      <c r="JJS43" s="343"/>
      <c r="JJT43" s="343"/>
      <c r="JJU43" s="343"/>
      <c r="JJV43" s="343"/>
      <c r="JJW43" s="343"/>
      <c r="JJX43" s="343"/>
      <c r="JJY43" s="343"/>
      <c r="JJZ43" s="343"/>
      <c r="JKA43" s="343"/>
      <c r="JKB43" s="343"/>
      <c r="JKC43" s="343"/>
      <c r="JKD43" s="343"/>
      <c r="JKE43" s="343"/>
      <c r="JKF43" s="343"/>
      <c r="JKG43" s="343"/>
      <c r="JKH43" s="343"/>
      <c r="JKI43" s="343"/>
      <c r="JKJ43" s="343"/>
      <c r="JKK43" s="343"/>
      <c r="JKL43" s="343"/>
      <c r="JKM43" s="343"/>
      <c r="JKN43" s="343"/>
      <c r="JKO43" s="343"/>
      <c r="JKP43" s="343"/>
      <c r="JKQ43" s="343"/>
      <c r="JKR43" s="343"/>
      <c r="JKS43" s="343"/>
      <c r="JKT43" s="343"/>
      <c r="JKU43" s="343"/>
      <c r="JKV43" s="343"/>
      <c r="JKW43" s="343"/>
      <c r="JKX43" s="343"/>
      <c r="JKY43" s="343"/>
      <c r="JKZ43" s="343"/>
      <c r="JLA43" s="343"/>
      <c r="JLB43" s="343"/>
      <c r="JLC43" s="343"/>
      <c r="JLD43" s="343"/>
      <c r="JLE43" s="343"/>
      <c r="JLF43" s="343"/>
      <c r="JLG43" s="343"/>
      <c r="JLH43" s="343"/>
      <c r="JLI43" s="343"/>
      <c r="JLJ43" s="343"/>
      <c r="JLK43" s="343"/>
      <c r="JLL43" s="343"/>
      <c r="JLM43" s="343"/>
      <c r="JLN43" s="343"/>
      <c r="JLO43" s="343"/>
      <c r="JLP43" s="343"/>
      <c r="JLQ43" s="343"/>
      <c r="JLR43" s="343"/>
      <c r="JLS43" s="343"/>
      <c r="JLT43" s="343"/>
      <c r="JLU43" s="343"/>
      <c r="JLV43" s="343"/>
      <c r="JLW43" s="343"/>
      <c r="JLX43" s="343"/>
      <c r="JLY43" s="343"/>
      <c r="JLZ43" s="343"/>
      <c r="JMA43" s="343"/>
      <c r="JMB43" s="343"/>
      <c r="JMC43" s="343"/>
      <c r="JMD43" s="343"/>
      <c r="JME43" s="343"/>
      <c r="JMF43" s="343"/>
      <c r="JMG43" s="343"/>
      <c r="JMH43" s="343"/>
      <c r="JMI43" s="343"/>
      <c r="JMJ43" s="343"/>
      <c r="JMK43" s="343"/>
      <c r="JML43" s="343"/>
      <c r="JMM43" s="343"/>
      <c r="JMN43" s="343"/>
      <c r="JMO43" s="343"/>
      <c r="JMP43" s="343"/>
      <c r="JMQ43" s="343"/>
      <c r="JMR43" s="343"/>
      <c r="JMS43" s="343"/>
      <c r="JMT43" s="343"/>
      <c r="JMU43" s="343"/>
      <c r="JMV43" s="343"/>
      <c r="JMW43" s="343"/>
      <c r="JMX43" s="343"/>
      <c r="JMY43" s="343"/>
      <c r="JMZ43" s="343"/>
      <c r="JNA43" s="343"/>
      <c r="JNB43" s="343"/>
      <c r="JNC43" s="343"/>
      <c r="JND43" s="343"/>
      <c r="JNE43" s="343"/>
      <c r="JNF43" s="343"/>
      <c r="JNG43" s="343"/>
      <c r="JNH43" s="343"/>
      <c r="JNI43" s="343"/>
      <c r="JNJ43" s="343"/>
      <c r="JNK43" s="343"/>
      <c r="JNL43" s="343"/>
      <c r="JNM43" s="343"/>
      <c r="JNN43" s="343"/>
      <c r="JNO43" s="343"/>
      <c r="JNP43" s="343"/>
      <c r="JNQ43" s="343"/>
      <c r="JNR43" s="343"/>
      <c r="JNS43" s="343"/>
      <c r="JNT43" s="343"/>
      <c r="JNU43" s="343"/>
      <c r="JNV43" s="343"/>
      <c r="JNW43" s="343"/>
      <c r="JNX43" s="343"/>
      <c r="JNY43" s="343"/>
      <c r="JNZ43" s="343"/>
      <c r="JOA43" s="343"/>
      <c r="JOB43" s="343"/>
      <c r="JOC43" s="343"/>
      <c r="JOD43" s="343"/>
      <c r="JOE43" s="343"/>
      <c r="JOF43" s="343"/>
      <c r="JOG43" s="343"/>
      <c r="JOH43" s="343"/>
      <c r="JOI43" s="343"/>
      <c r="JOJ43" s="343"/>
      <c r="JOK43" s="343"/>
      <c r="JOL43" s="343"/>
      <c r="JOM43" s="343"/>
      <c r="JON43" s="343"/>
      <c r="JOO43" s="343"/>
      <c r="JOP43" s="343"/>
      <c r="JOQ43" s="343"/>
      <c r="JOR43" s="343"/>
      <c r="JOS43" s="343"/>
      <c r="JOT43" s="343"/>
      <c r="JOU43" s="343"/>
      <c r="JOV43" s="343"/>
      <c r="JOW43" s="343"/>
      <c r="JOX43" s="343"/>
      <c r="JOY43" s="343"/>
      <c r="JOZ43" s="343"/>
      <c r="JPA43" s="343"/>
      <c r="JPB43" s="343"/>
      <c r="JPC43" s="343"/>
      <c r="JPD43" s="343"/>
      <c r="JPE43" s="343"/>
      <c r="JPF43" s="343"/>
      <c r="JPG43" s="343"/>
      <c r="JPH43" s="343"/>
      <c r="JPI43" s="343"/>
      <c r="JPJ43" s="343"/>
      <c r="JPK43" s="343"/>
      <c r="JPL43" s="343"/>
      <c r="JPM43" s="343"/>
      <c r="JPN43" s="343"/>
      <c r="JPO43" s="343"/>
      <c r="JPP43" s="343"/>
      <c r="JPQ43" s="343"/>
      <c r="JPR43" s="343"/>
      <c r="JPS43" s="343"/>
      <c r="JPT43" s="343"/>
      <c r="JPU43" s="343"/>
      <c r="JPV43" s="343"/>
      <c r="JPW43" s="343"/>
      <c r="JPX43" s="343"/>
      <c r="JPY43" s="343"/>
      <c r="JPZ43" s="343"/>
      <c r="JQA43" s="343"/>
      <c r="JQB43" s="343"/>
      <c r="JQC43" s="343"/>
      <c r="JQD43" s="343"/>
      <c r="JQE43" s="343"/>
      <c r="JQF43" s="343"/>
      <c r="JQG43" s="343"/>
      <c r="JQH43" s="343"/>
      <c r="JQI43" s="343"/>
      <c r="JQJ43" s="343"/>
      <c r="JQK43" s="343"/>
      <c r="JQL43" s="343"/>
      <c r="JQM43" s="343"/>
      <c r="JQN43" s="343"/>
      <c r="JQO43" s="343"/>
      <c r="JQP43" s="343"/>
      <c r="JQQ43" s="343"/>
      <c r="JQR43" s="343"/>
      <c r="JQS43" s="343"/>
      <c r="JQT43" s="343"/>
      <c r="JQU43" s="343"/>
      <c r="JQV43" s="343"/>
      <c r="JQW43" s="343"/>
      <c r="JQX43" s="343"/>
      <c r="JQY43" s="343"/>
      <c r="JQZ43" s="343"/>
      <c r="JRA43" s="343"/>
      <c r="JRB43" s="343"/>
      <c r="JRC43" s="343"/>
      <c r="JRD43" s="343"/>
      <c r="JRE43" s="343"/>
      <c r="JRF43" s="343"/>
      <c r="JRG43" s="343"/>
      <c r="JRH43" s="343"/>
      <c r="JRI43" s="343"/>
      <c r="JRJ43" s="343"/>
      <c r="JRK43" s="343"/>
      <c r="JRL43" s="343"/>
      <c r="JRM43" s="343"/>
      <c r="JRN43" s="343"/>
      <c r="JRO43" s="343"/>
      <c r="JRP43" s="343"/>
      <c r="JRQ43" s="343"/>
      <c r="JRR43" s="343"/>
      <c r="JRS43" s="343"/>
      <c r="JRT43" s="343"/>
      <c r="JRU43" s="343"/>
      <c r="JRV43" s="343"/>
      <c r="JRW43" s="343"/>
      <c r="JRX43" s="343"/>
      <c r="JRY43" s="343"/>
      <c r="JRZ43" s="343"/>
      <c r="JSA43" s="343"/>
      <c r="JSB43" s="343"/>
      <c r="JSC43" s="343"/>
      <c r="JSD43" s="343"/>
      <c r="JSE43" s="343"/>
      <c r="JSF43" s="343"/>
      <c r="JSG43" s="343"/>
      <c r="JSH43" s="343"/>
      <c r="JSI43" s="343"/>
      <c r="JSJ43" s="343"/>
      <c r="JSK43" s="343"/>
      <c r="JSL43" s="343"/>
      <c r="JSM43" s="343"/>
      <c r="JSN43" s="343"/>
      <c r="JSO43" s="343"/>
      <c r="JSP43" s="343"/>
      <c r="JSQ43" s="343"/>
      <c r="JSR43" s="343"/>
      <c r="JSS43" s="343"/>
      <c r="JST43" s="343"/>
      <c r="JSU43" s="343"/>
      <c r="JSV43" s="343"/>
      <c r="JSW43" s="343"/>
      <c r="JSX43" s="343"/>
      <c r="JSY43" s="343"/>
      <c r="JSZ43" s="343"/>
      <c r="JTA43" s="343"/>
      <c r="JTB43" s="343"/>
      <c r="JTC43" s="343"/>
      <c r="JTD43" s="343"/>
      <c r="JTE43" s="343"/>
      <c r="JTF43" s="343"/>
      <c r="JTG43" s="343"/>
      <c r="JTH43" s="343"/>
      <c r="JTI43" s="343"/>
      <c r="JTJ43" s="343"/>
      <c r="JTK43" s="343"/>
      <c r="JTL43" s="343"/>
      <c r="JTM43" s="343"/>
      <c r="JTN43" s="343"/>
      <c r="JTO43" s="343"/>
      <c r="JTP43" s="343"/>
      <c r="JTQ43" s="343"/>
      <c r="JTR43" s="343"/>
      <c r="JTS43" s="343"/>
      <c r="JTT43" s="343"/>
      <c r="JTU43" s="343"/>
      <c r="JTV43" s="343"/>
      <c r="JTW43" s="343"/>
      <c r="JTX43" s="343"/>
      <c r="JTY43" s="343"/>
      <c r="JTZ43" s="343"/>
      <c r="JUA43" s="343"/>
      <c r="JUB43" s="343"/>
      <c r="JUC43" s="343"/>
      <c r="JUD43" s="343"/>
      <c r="JUE43" s="343"/>
      <c r="JUF43" s="343"/>
      <c r="JUG43" s="343"/>
      <c r="JUH43" s="343"/>
      <c r="JUI43" s="343"/>
      <c r="JUJ43" s="343"/>
      <c r="JUK43" s="343"/>
      <c r="JUL43" s="343"/>
      <c r="JUM43" s="343"/>
      <c r="JUN43" s="343"/>
      <c r="JUO43" s="343"/>
      <c r="JUP43" s="343"/>
      <c r="JUQ43" s="343"/>
      <c r="JUR43" s="343"/>
      <c r="JUS43" s="343"/>
      <c r="JUT43" s="343"/>
      <c r="JUU43" s="343"/>
      <c r="JUV43" s="343"/>
      <c r="JUW43" s="343"/>
      <c r="JUX43" s="343"/>
      <c r="JUY43" s="343"/>
      <c r="JUZ43" s="343"/>
      <c r="JVA43" s="343"/>
      <c r="JVB43" s="343"/>
      <c r="JVC43" s="343"/>
      <c r="JVD43" s="343"/>
      <c r="JVE43" s="343"/>
      <c r="JVF43" s="343"/>
      <c r="JVG43" s="343"/>
      <c r="JVH43" s="343"/>
      <c r="JVI43" s="343"/>
      <c r="JVJ43" s="343"/>
      <c r="JVK43" s="343"/>
      <c r="JVL43" s="343"/>
      <c r="JVM43" s="343"/>
      <c r="JVN43" s="343"/>
      <c r="JVO43" s="343"/>
      <c r="JVP43" s="343"/>
      <c r="JVQ43" s="343"/>
      <c r="JVR43" s="343"/>
      <c r="JVS43" s="343"/>
      <c r="JVT43" s="343"/>
      <c r="JVU43" s="343"/>
      <c r="JVV43" s="343"/>
      <c r="JVW43" s="343"/>
      <c r="JVX43" s="343"/>
      <c r="JVY43" s="343"/>
      <c r="JVZ43" s="343"/>
      <c r="JWA43" s="343"/>
      <c r="JWB43" s="343"/>
      <c r="JWC43" s="343"/>
      <c r="JWD43" s="343"/>
      <c r="JWE43" s="343"/>
      <c r="JWF43" s="343"/>
      <c r="JWG43" s="343"/>
      <c r="JWH43" s="343"/>
      <c r="JWI43" s="343"/>
      <c r="JWJ43" s="343"/>
      <c r="JWK43" s="343"/>
      <c r="JWL43" s="343"/>
      <c r="JWM43" s="343"/>
      <c r="JWN43" s="343"/>
      <c r="JWO43" s="343"/>
      <c r="JWP43" s="343"/>
      <c r="JWQ43" s="343"/>
      <c r="JWR43" s="343"/>
      <c r="JWS43" s="343"/>
      <c r="JWT43" s="343"/>
      <c r="JWU43" s="343"/>
      <c r="JWV43" s="343"/>
      <c r="JWW43" s="343"/>
      <c r="JWX43" s="343"/>
      <c r="JWY43" s="343"/>
      <c r="JWZ43" s="343"/>
      <c r="JXA43" s="343"/>
      <c r="JXB43" s="343"/>
      <c r="JXC43" s="343"/>
      <c r="JXD43" s="343"/>
      <c r="JXE43" s="343"/>
      <c r="JXF43" s="343"/>
      <c r="JXG43" s="343"/>
      <c r="JXH43" s="343"/>
      <c r="JXI43" s="343"/>
      <c r="JXJ43" s="343"/>
      <c r="JXK43" s="343"/>
      <c r="JXL43" s="343"/>
      <c r="JXM43" s="343"/>
      <c r="JXN43" s="343"/>
      <c r="JXO43" s="343"/>
      <c r="JXP43" s="343"/>
      <c r="JXQ43" s="343"/>
      <c r="JXR43" s="343"/>
      <c r="JXS43" s="343"/>
      <c r="JXT43" s="343"/>
      <c r="JXU43" s="343"/>
      <c r="JXV43" s="343"/>
      <c r="JXW43" s="343"/>
      <c r="JXX43" s="343"/>
      <c r="JXY43" s="343"/>
      <c r="JXZ43" s="343"/>
      <c r="JYA43" s="343"/>
      <c r="JYB43" s="343"/>
      <c r="JYC43" s="343"/>
      <c r="JYD43" s="343"/>
      <c r="JYE43" s="343"/>
      <c r="JYF43" s="343"/>
      <c r="JYG43" s="343"/>
      <c r="JYH43" s="343"/>
      <c r="JYI43" s="343"/>
      <c r="JYJ43" s="343"/>
      <c r="JYK43" s="343"/>
      <c r="JYL43" s="343"/>
      <c r="JYM43" s="343"/>
      <c r="JYN43" s="343"/>
      <c r="JYO43" s="343"/>
      <c r="JYP43" s="343"/>
      <c r="JYQ43" s="343"/>
      <c r="JYR43" s="343"/>
      <c r="JYS43" s="343"/>
      <c r="JYT43" s="343"/>
      <c r="JYU43" s="343"/>
      <c r="JYV43" s="343"/>
      <c r="JYW43" s="343"/>
      <c r="JYX43" s="343"/>
      <c r="JYY43" s="343"/>
      <c r="JYZ43" s="343"/>
      <c r="JZA43" s="343"/>
      <c r="JZB43" s="343"/>
      <c r="JZC43" s="343"/>
      <c r="JZD43" s="343"/>
      <c r="JZE43" s="343"/>
      <c r="JZF43" s="343"/>
      <c r="JZG43" s="343"/>
      <c r="JZH43" s="343"/>
      <c r="JZI43" s="343"/>
      <c r="JZJ43" s="343"/>
      <c r="JZK43" s="343"/>
      <c r="JZL43" s="343"/>
      <c r="JZM43" s="343"/>
      <c r="JZN43" s="343"/>
      <c r="JZO43" s="343"/>
      <c r="JZP43" s="343"/>
      <c r="JZQ43" s="343"/>
      <c r="JZR43" s="343"/>
      <c r="JZS43" s="343"/>
      <c r="JZT43" s="343"/>
      <c r="JZU43" s="343"/>
      <c r="JZV43" s="343"/>
      <c r="JZW43" s="343"/>
      <c r="JZX43" s="343"/>
      <c r="JZY43" s="343"/>
      <c r="JZZ43" s="343"/>
      <c r="KAA43" s="343"/>
      <c r="KAB43" s="343"/>
      <c r="KAC43" s="343"/>
      <c r="KAD43" s="343"/>
      <c r="KAE43" s="343"/>
      <c r="KAF43" s="343"/>
      <c r="KAG43" s="343"/>
      <c r="KAH43" s="343"/>
      <c r="KAI43" s="343"/>
      <c r="KAJ43" s="343"/>
      <c r="KAK43" s="343"/>
      <c r="KAL43" s="343"/>
      <c r="KAM43" s="343"/>
      <c r="KAN43" s="343"/>
      <c r="KAO43" s="343"/>
      <c r="KAP43" s="343"/>
      <c r="KAQ43" s="343"/>
      <c r="KAR43" s="343"/>
      <c r="KAS43" s="343"/>
      <c r="KAT43" s="343"/>
      <c r="KAU43" s="343"/>
      <c r="KAV43" s="343"/>
      <c r="KAW43" s="343"/>
      <c r="KAX43" s="343"/>
      <c r="KAY43" s="343"/>
      <c r="KAZ43" s="343"/>
      <c r="KBA43" s="343"/>
      <c r="KBB43" s="343"/>
      <c r="KBC43" s="343"/>
      <c r="KBD43" s="343"/>
      <c r="KBE43" s="343"/>
      <c r="KBF43" s="343"/>
      <c r="KBG43" s="343"/>
      <c r="KBH43" s="343"/>
      <c r="KBI43" s="343"/>
      <c r="KBJ43" s="343"/>
      <c r="KBK43" s="343"/>
      <c r="KBL43" s="343"/>
      <c r="KBM43" s="343"/>
      <c r="KBN43" s="343"/>
      <c r="KBO43" s="343"/>
      <c r="KBP43" s="343"/>
      <c r="KBQ43" s="343"/>
      <c r="KBR43" s="343"/>
      <c r="KBS43" s="343"/>
      <c r="KBT43" s="343"/>
      <c r="KBU43" s="343"/>
      <c r="KBV43" s="343"/>
      <c r="KBW43" s="343"/>
      <c r="KBX43" s="343"/>
      <c r="KBY43" s="343"/>
      <c r="KBZ43" s="343"/>
      <c r="KCA43" s="343"/>
      <c r="KCB43" s="343"/>
      <c r="KCC43" s="343"/>
      <c r="KCD43" s="343"/>
      <c r="KCE43" s="343"/>
      <c r="KCF43" s="343"/>
      <c r="KCG43" s="343"/>
      <c r="KCH43" s="343"/>
      <c r="KCI43" s="343"/>
      <c r="KCJ43" s="343"/>
      <c r="KCK43" s="343"/>
      <c r="KCL43" s="343"/>
      <c r="KCM43" s="343"/>
      <c r="KCN43" s="343"/>
      <c r="KCO43" s="343"/>
      <c r="KCP43" s="343"/>
      <c r="KCQ43" s="343"/>
      <c r="KCR43" s="343"/>
      <c r="KCS43" s="343"/>
      <c r="KCT43" s="343"/>
      <c r="KCU43" s="343"/>
      <c r="KCV43" s="343"/>
      <c r="KCW43" s="343"/>
      <c r="KCX43" s="343"/>
      <c r="KCY43" s="343"/>
      <c r="KCZ43" s="343"/>
      <c r="KDA43" s="343"/>
      <c r="KDB43" s="343"/>
      <c r="KDC43" s="343"/>
      <c r="KDD43" s="343"/>
      <c r="KDE43" s="343"/>
      <c r="KDF43" s="343"/>
      <c r="KDG43" s="343"/>
      <c r="KDH43" s="343"/>
      <c r="KDI43" s="343"/>
      <c r="KDJ43" s="343"/>
      <c r="KDK43" s="343"/>
      <c r="KDL43" s="343"/>
      <c r="KDM43" s="343"/>
      <c r="KDN43" s="343"/>
      <c r="KDO43" s="343"/>
      <c r="KDP43" s="343"/>
      <c r="KDQ43" s="343"/>
      <c r="KDR43" s="343"/>
      <c r="KDS43" s="343"/>
      <c r="KDT43" s="343"/>
      <c r="KDU43" s="343"/>
      <c r="KDV43" s="343"/>
      <c r="KDW43" s="343"/>
      <c r="KDX43" s="343"/>
      <c r="KDY43" s="343"/>
      <c r="KDZ43" s="343"/>
      <c r="KEA43" s="343"/>
      <c r="KEB43" s="343"/>
      <c r="KEC43" s="343"/>
      <c r="KED43" s="343"/>
      <c r="KEE43" s="343"/>
      <c r="KEF43" s="343"/>
      <c r="KEG43" s="343"/>
      <c r="KEH43" s="343"/>
      <c r="KEI43" s="343"/>
      <c r="KEJ43" s="343"/>
      <c r="KEK43" s="343"/>
      <c r="KEL43" s="343"/>
      <c r="KEM43" s="343"/>
      <c r="KEN43" s="343"/>
      <c r="KEO43" s="343"/>
      <c r="KEP43" s="343"/>
      <c r="KEQ43" s="343"/>
      <c r="KER43" s="343"/>
      <c r="KES43" s="343"/>
      <c r="KET43" s="343"/>
      <c r="KEU43" s="343"/>
      <c r="KEV43" s="343"/>
      <c r="KEW43" s="343"/>
      <c r="KEX43" s="343"/>
      <c r="KEY43" s="343"/>
      <c r="KEZ43" s="343"/>
      <c r="KFA43" s="343"/>
      <c r="KFB43" s="343"/>
      <c r="KFC43" s="343"/>
      <c r="KFD43" s="343"/>
      <c r="KFE43" s="343"/>
      <c r="KFF43" s="343"/>
      <c r="KFG43" s="343"/>
      <c r="KFH43" s="343"/>
      <c r="KFI43" s="343"/>
      <c r="KFJ43" s="343"/>
      <c r="KFK43" s="343"/>
      <c r="KFL43" s="343"/>
      <c r="KFM43" s="343"/>
      <c r="KFN43" s="343"/>
      <c r="KFO43" s="343"/>
      <c r="KFP43" s="343"/>
      <c r="KFQ43" s="343"/>
      <c r="KFR43" s="343"/>
      <c r="KFS43" s="343"/>
      <c r="KFT43" s="343"/>
      <c r="KFU43" s="343"/>
      <c r="KFV43" s="343"/>
      <c r="KFW43" s="343"/>
      <c r="KFX43" s="343"/>
      <c r="KFY43" s="343"/>
      <c r="KFZ43" s="343"/>
      <c r="KGA43" s="343"/>
      <c r="KGB43" s="343"/>
      <c r="KGC43" s="343"/>
      <c r="KGD43" s="343"/>
      <c r="KGE43" s="343"/>
      <c r="KGF43" s="343"/>
      <c r="KGG43" s="343"/>
      <c r="KGH43" s="343"/>
      <c r="KGI43" s="343"/>
      <c r="KGJ43" s="343"/>
      <c r="KGK43" s="343"/>
      <c r="KGL43" s="343"/>
      <c r="KGM43" s="343"/>
      <c r="KGN43" s="343"/>
      <c r="KGO43" s="343"/>
      <c r="KGP43" s="343"/>
      <c r="KGQ43" s="343"/>
      <c r="KGR43" s="343"/>
      <c r="KGS43" s="343"/>
      <c r="KGT43" s="343"/>
      <c r="KGU43" s="343"/>
      <c r="KGV43" s="343"/>
      <c r="KGW43" s="343"/>
      <c r="KGX43" s="343"/>
      <c r="KGY43" s="343"/>
      <c r="KGZ43" s="343"/>
      <c r="KHA43" s="343"/>
      <c r="KHB43" s="343"/>
      <c r="KHC43" s="343"/>
      <c r="KHD43" s="343"/>
      <c r="KHE43" s="343"/>
      <c r="KHF43" s="343"/>
      <c r="KHG43" s="343"/>
      <c r="KHH43" s="343"/>
      <c r="KHI43" s="343"/>
      <c r="KHJ43" s="343"/>
      <c r="KHK43" s="343"/>
      <c r="KHL43" s="343"/>
      <c r="KHM43" s="343"/>
      <c r="KHN43" s="343"/>
      <c r="KHO43" s="343"/>
      <c r="KHP43" s="343"/>
      <c r="KHQ43" s="343"/>
      <c r="KHR43" s="343"/>
      <c r="KHS43" s="343"/>
      <c r="KHT43" s="343"/>
      <c r="KHU43" s="343"/>
      <c r="KHV43" s="343"/>
      <c r="KHW43" s="343"/>
      <c r="KHX43" s="343"/>
      <c r="KHY43" s="343"/>
      <c r="KHZ43" s="343"/>
      <c r="KIA43" s="343"/>
      <c r="KIB43" s="343"/>
      <c r="KIC43" s="343"/>
      <c r="KID43" s="343"/>
      <c r="KIE43" s="343"/>
      <c r="KIF43" s="343"/>
      <c r="KIG43" s="343"/>
      <c r="KIH43" s="343"/>
      <c r="KII43" s="343"/>
      <c r="KIJ43" s="343"/>
      <c r="KIK43" s="343"/>
      <c r="KIL43" s="343"/>
      <c r="KIM43" s="343"/>
      <c r="KIN43" s="343"/>
      <c r="KIO43" s="343"/>
      <c r="KIP43" s="343"/>
      <c r="KIQ43" s="343"/>
      <c r="KIR43" s="343"/>
      <c r="KIS43" s="343"/>
      <c r="KIT43" s="343"/>
      <c r="KIU43" s="343"/>
      <c r="KIV43" s="343"/>
      <c r="KIW43" s="343"/>
      <c r="KIX43" s="343"/>
      <c r="KIY43" s="343"/>
      <c r="KIZ43" s="343"/>
      <c r="KJA43" s="343"/>
      <c r="KJB43" s="343"/>
      <c r="KJC43" s="343"/>
      <c r="KJD43" s="343"/>
      <c r="KJE43" s="343"/>
      <c r="KJF43" s="343"/>
      <c r="KJG43" s="343"/>
      <c r="KJH43" s="343"/>
      <c r="KJI43" s="343"/>
      <c r="KJJ43" s="343"/>
      <c r="KJK43" s="343"/>
      <c r="KJL43" s="343"/>
      <c r="KJM43" s="343"/>
      <c r="KJN43" s="343"/>
      <c r="KJO43" s="343"/>
      <c r="KJP43" s="343"/>
      <c r="KJQ43" s="343"/>
      <c r="KJR43" s="343"/>
      <c r="KJS43" s="343"/>
      <c r="KJT43" s="343"/>
      <c r="KJU43" s="343"/>
      <c r="KJV43" s="343"/>
      <c r="KJW43" s="343"/>
      <c r="KJX43" s="343"/>
      <c r="KJY43" s="343"/>
      <c r="KJZ43" s="343"/>
      <c r="KKA43" s="343"/>
      <c r="KKB43" s="343"/>
      <c r="KKC43" s="343"/>
      <c r="KKD43" s="343"/>
      <c r="KKE43" s="343"/>
      <c r="KKF43" s="343"/>
      <c r="KKG43" s="343"/>
      <c r="KKH43" s="343"/>
      <c r="KKI43" s="343"/>
      <c r="KKJ43" s="343"/>
      <c r="KKK43" s="343"/>
      <c r="KKL43" s="343"/>
      <c r="KKM43" s="343"/>
      <c r="KKN43" s="343"/>
      <c r="KKO43" s="343"/>
      <c r="KKP43" s="343"/>
      <c r="KKQ43" s="343"/>
      <c r="KKR43" s="343"/>
      <c r="KKS43" s="343"/>
      <c r="KKT43" s="343"/>
      <c r="KKU43" s="343"/>
      <c r="KKV43" s="343"/>
      <c r="KKW43" s="343"/>
      <c r="KKX43" s="343"/>
      <c r="KKY43" s="343"/>
      <c r="KKZ43" s="343"/>
      <c r="KLA43" s="343"/>
      <c r="KLB43" s="343"/>
      <c r="KLC43" s="343"/>
      <c r="KLD43" s="343"/>
      <c r="KLE43" s="343"/>
      <c r="KLF43" s="343"/>
      <c r="KLG43" s="343"/>
      <c r="KLH43" s="343"/>
      <c r="KLI43" s="343"/>
      <c r="KLJ43" s="343"/>
      <c r="KLK43" s="343"/>
      <c r="KLL43" s="343"/>
      <c r="KLM43" s="343"/>
      <c r="KLN43" s="343"/>
      <c r="KLO43" s="343"/>
      <c r="KLP43" s="343"/>
      <c r="KLQ43" s="343"/>
      <c r="KLR43" s="343"/>
      <c r="KLS43" s="343"/>
      <c r="KLT43" s="343"/>
      <c r="KLU43" s="343"/>
      <c r="KLV43" s="343"/>
      <c r="KLW43" s="343"/>
      <c r="KLX43" s="343"/>
      <c r="KLY43" s="343"/>
      <c r="KLZ43" s="343"/>
      <c r="KMA43" s="343"/>
      <c r="KMB43" s="343"/>
      <c r="KMC43" s="343"/>
      <c r="KMD43" s="343"/>
      <c r="KME43" s="343"/>
      <c r="KMF43" s="343"/>
      <c r="KMG43" s="343"/>
      <c r="KMH43" s="343"/>
      <c r="KMI43" s="343"/>
      <c r="KMJ43" s="343"/>
      <c r="KMK43" s="343"/>
      <c r="KML43" s="343"/>
      <c r="KMM43" s="343"/>
      <c r="KMN43" s="343"/>
      <c r="KMO43" s="343"/>
      <c r="KMP43" s="343"/>
      <c r="KMQ43" s="343"/>
      <c r="KMR43" s="343"/>
      <c r="KMS43" s="343"/>
      <c r="KMT43" s="343"/>
      <c r="KMU43" s="343"/>
      <c r="KMV43" s="343"/>
      <c r="KMW43" s="343"/>
      <c r="KMX43" s="343"/>
      <c r="KMY43" s="343"/>
      <c r="KMZ43" s="343"/>
      <c r="KNA43" s="343"/>
      <c r="KNB43" s="343"/>
      <c r="KNC43" s="343"/>
      <c r="KND43" s="343"/>
      <c r="KNE43" s="343"/>
      <c r="KNF43" s="343"/>
      <c r="KNG43" s="343"/>
      <c r="KNH43" s="343"/>
      <c r="KNI43" s="343"/>
      <c r="KNJ43" s="343"/>
      <c r="KNK43" s="343"/>
      <c r="KNL43" s="343"/>
      <c r="KNM43" s="343"/>
      <c r="KNN43" s="343"/>
      <c r="KNO43" s="343"/>
      <c r="KNP43" s="343"/>
      <c r="KNQ43" s="343"/>
      <c r="KNR43" s="343"/>
      <c r="KNS43" s="343"/>
      <c r="KNT43" s="343"/>
      <c r="KNU43" s="343"/>
      <c r="KNV43" s="343"/>
      <c r="KNW43" s="343"/>
      <c r="KNX43" s="343"/>
      <c r="KNY43" s="343"/>
      <c r="KNZ43" s="343"/>
      <c r="KOA43" s="343"/>
      <c r="KOB43" s="343"/>
      <c r="KOC43" s="343"/>
      <c r="KOD43" s="343"/>
      <c r="KOE43" s="343"/>
      <c r="KOF43" s="343"/>
      <c r="KOG43" s="343"/>
      <c r="KOH43" s="343"/>
      <c r="KOI43" s="343"/>
      <c r="KOJ43" s="343"/>
      <c r="KOK43" s="343"/>
      <c r="KOL43" s="343"/>
      <c r="KOM43" s="343"/>
      <c r="KON43" s="343"/>
      <c r="KOO43" s="343"/>
      <c r="KOP43" s="343"/>
      <c r="KOQ43" s="343"/>
      <c r="KOR43" s="343"/>
      <c r="KOS43" s="343"/>
      <c r="KOT43" s="343"/>
      <c r="KOU43" s="343"/>
      <c r="KOV43" s="343"/>
      <c r="KOW43" s="343"/>
      <c r="KOX43" s="343"/>
      <c r="KOY43" s="343"/>
      <c r="KOZ43" s="343"/>
      <c r="KPA43" s="343"/>
      <c r="KPB43" s="343"/>
      <c r="KPC43" s="343"/>
      <c r="KPD43" s="343"/>
      <c r="KPE43" s="343"/>
      <c r="KPF43" s="343"/>
      <c r="KPG43" s="343"/>
      <c r="KPH43" s="343"/>
      <c r="KPI43" s="343"/>
      <c r="KPJ43" s="343"/>
      <c r="KPK43" s="343"/>
      <c r="KPL43" s="343"/>
      <c r="KPM43" s="343"/>
      <c r="KPN43" s="343"/>
      <c r="KPO43" s="343"/>
      <c r="KPP43" s="343"/>
      <c r="KPQ43" s="343"/>
      <c r="KPR43" s="343"/>
      <c r="KPS43" s="343"/>
      <c r="KPT43" s="343"/>
      <c r="KPU43" s="343"/>
      <c r="KPV43" s="343"/>
      <c r="KPW43" s="343"/>
      <c r="KPX43" s="343"/>
      <c r="KPY43" s="343"/>
      <c r="KPZ43" s="343"/>
      <c r="KQA43" s="343"/>
      <c r="KQB43" s="343"/>
      <c r="KQC43" s="343"/>
      <c r="KQD43" s="343"/>
      <c r="KQE43" s="343"/>
      <c r="KQF43" s="343"/>
      <c r="KQG43" s="343"/>
      <c r="KQH43" s="343"/>
      <c r="KQI43" s="343"/>
      <c r="KQJ43" s="343"/>
      <c r="KQK43" s="343"/>
      <c r="KQL43" s="343"/>
      <c r="KQM43" s="343"/>
      <c r="KQN43" s="343"/>
      <c r="KQO43" s="343"/>
      <c r="KQP43" s="343"/>
      <c r="KQQ43" s="343"/>
      <c r="KQR43" s="343"/>
      <c r="KQS43" s="343"/>
      <c r="KQT43" s="343"/>
      <c r="KQU43" s="343"/>
      <c r="KQV43" s="343"/>
      <c r="KQW43" s="343"/>
      <c r="KQX43" s="343"/>
      <c r="KQY43" s="343"/>
      <c r="KQZ43" s="343"/>
      <c r="KRA43" s="343"/>
      <c r="KRB43" s="343"/>
      <c r="KRC43" s="343"/>
      <c r="KRD43" s="343"/>
      <c r="KRE43" s="343"/>
      <c r="KRF43" s="343"/>
      <c r="KRG43" s="343"/>
      <c r="KRH43" s="343"/>
      <c r="KRI43" s="343"/>
      <c r="KRJ43" s="343"/>
      <c r="KRK43" s="343"/>
      <c r="KRL43" s="343"/>
      <c r="KRM43" s="343"/>
      <c r="KRN43" s="343"/>
      <c r="KRO43" s="343"/>
      <c r="KRP43" s="343"/>
      <c r="KRQ43" s="343"/>
      <c r="KRR43" s="343"/>
      <c r="KRS43" s="343"/>
      <c r="KRT43" s="343"/>
      <c r="KRU43" s="343"/>
      <c r="KRV43" s="343"/>
      <c r="KRW43" s="343"/>
      <c r="KRX43" s="343"/>
      <c r="KRY43" s="343"/>
      <c r="KRZ43" s="343"/>
      <c r="KSA43" s="343"/>
      <c r="KSB43" s="343"/>
      <c r="KSC43" s="343"/>
      <c r="KSD43" s="343"/>
      <c r="KSE43" s="343"/>
      <c r="KSF43" s="343"/>
      <c r="KSG43" s="343"/>
      <c r="KSH43" s="343"/>
      <c r="KSI43" s="343"/>
      <c r="KSJ43" s="343"/>
      <c r="KSK43" s="343"/>
      <c r="KSL43" s="343"/>
      <c r="KSM43" s="343"/>
      <c r="KSN43" s="343"/>
      <c r="KSO43" s="343"/>
      <c r="KSP43" s="343"/>
      <c r="KSQ43" s="343"/>
      <c r="KSR43" s="343"/>
      <c r="KSS43" s="343"/>
      <c r="KST43" s="343"/>
      <c r="KSU43" s="343"/>
      <c r="KSV43" s="343"/>
      <c r="KSW43" s="343"/>
      <c r="KSX43" s="343"/>
      <c r="KSY43" s="343"/>
      <c r="KSZ43" s="343"/>
      <c r="KTA43" s="343"/>
      <c r="KTB43" s="343"/>
      <c r="KTC43" s="343"/>
      <c r="KTD43" s="343"/>
      <c r="KTE43" s="343"/>
      <c r="KTF43" s="343"/>
      <c r="KTG43" s="343"/>
      <c r="KTH43" s="343"/>
      <c r="KTI43" s="343"/>
      <c r="KTJ43" s="343"/>
      <c r="KTK43" s="343"/>
      <c r="KTL43" s="343"/>
      <c r="KTM43" s="343"/>
      <c r="KTN43" s="343"/>
      <c r="KTO43" s="343"/>
      <c r="KTP43" s="343"/>
      <c r="KTQ43" s="343"/>
      <c r="KTR43" s="343"/>
      <c r="KTS43" s="343"/>
      <c r="KTT43" s="343"/>
      <c r="KTU43" s="343"/>
      <c r="KTV43" s="343"/>
      <c r="KTW43" s="343"/>
      <c r="KTX43" s="343"/>
      <c r="KTY43" s="343"/>
      <c r="KTZ43" s="343"/>
      <c r="KUA43" s="343"/>
      <c r="KUB43" s="343"/>
      <c r="KUC43" s="343"/>
      <c r="KUD43" s="343"/>
      <c r="KUE43" s="343"/>
      <c r="KUF43" s="343"/>
      <c r="KUG43" s="343"/>
      <c r="KUH43" s="343"/>
      <c r="KUI43" s="343"/>
      <c r="KUJ43" s="343"/>
      <c r="KUK43" s="343"/>
      <c r="KUL43" s="343"/>
      <c r="KUM43" s="343"/>
      <c r="KUN43" s="343"/>
      <c r="KUO43" s="343"/>
      <c r="KUP43" s="343"/>
      <c r="KUQ43" s="343"/>
      <c r="KUR43" s="343"/>
      <c r="KUS43" s="343"/>
      <c r="KUT43" s="343"/>
      <c r="KUU43" s="343"/>
      <c r="KUV43" s="343"/>
      <c r="KUW43" s="343"/>
      <c r="KUX43" s="343"/>
      <c r="KUY43" s="343"/>
      <c r="KUZ43" s="343"/>
      <c r="KVA43" s="343"/>
      <c r="KVB43" s="343"/>
      <c r="KVC43" s="343"/>
      <c r="KVD43" s="343"/>
      <c r="KVE43" s="343"/>
      <c r="KVF43" s="343"/>
      <c r="KVG43" s="343"/>
      <c r="KVH43" s="343"/>
      <c r="KVI43" s="343"/>
      <c r="KVJ43" s="343"/>
      <c r="KVK43" s="343"/>
      <c r="KVL43" s="343"/>
      <c r="KVM43" s="343"/>
      <c r="KVN43" s="343"/>
      <c r="KVO43" s="343"/>
      <c r="KVP43" s="343"/>
      <c r="KVQ43" s="343"/>
      <c r="KVR43" s="343"/>
      <c r="KVS43" s="343"/>
      <c r="KVT43" s="343"/>
      <c r="KVU43" s="343"/>
      <c r="KVV43" s="343"/>
      <c r="KVW43" s="343"/>
      <c r="KVX43" s="343"/>
      <c r="KVY43" s="343"/>
      <c r="KVZ43" s="343"/>
      <c r="KWA43" s="343"/>
      <c r="KWB43" s="343"/>
      <c r="KWC43" s="343"/>
      <c r="KWD43" s="343"/>
      <c r="KWE43" s="343"/>
      <c r="KWF43" s="343"/>
      <c r="KWG43" s="343"/>
      <c r="KWH43" s="343"/>
      <c r="KWI43" s="343"/>
      <c r="KWJ43" s="343"/>
      <c r="KWK43" s="343"/>
      <c r="KWL43" s="343"/>
      <c r="KWM43" s="343"/>
      <c r="KWN43" s="343"/>
      <c r="KWO43" s="343"/>
      <c r="KWP43" s="343"/>
      <c r="KWQ43" s="343"/>
      <c r="KWR43" s="343"/>
      <c r="KWS43" s="343"/>
      <c r="KWT43" s="343"/>
      <c r="KWU43" s="343"/>
      <c r="KWV43" s="343"/>
      <c r="KWW43" s="343"/>
      <c r="KWX43" s="343"/>
      <c r="KWY43" s="343"/>
      <c r="KWZ43" s="343"/>
      <c r="KXA43" s="343"/>
      <c r="KXB43" s="343"/>
      <c r="KXC43" s="343"/>
      <c r="KXD43" s="343"/>
      <c r="KXE43" s="343"/>
      <c r="KXF43" s="343"/>
      <c r="KXG43" s="343"/>
      <c r="KXH43" s="343"/>
      <c r="KXI43" s="343"/>
      <c r="KXJ43" s="343"/>
      <c r="KXK43" s="343"/>
      <c r="KXL43" s="343"/>
      <c r="KXM43" s="343"/>
      <c r="KXN43" s="343"/>
      <c r="KXO43" s="343"/>
      <c r="KXP43" s="343"/>
      <c r="KXQ43" s="343"/>
      <c r="KXR43" s="343"/>
      <c r="KXS43" s="343"/>
      <c r="KXT43" s="343"/>
      <c r="KXU43" s="343"/>
      <c r="KXV43" s="343"/>
      <c r="KXW43" s="343"/>
      <c r="KXX43" s="343"/>
      <c r="KXY43" s="343"/>
      <c r="KXZ43" s="343"/>
      <c r="KYA43" s="343"/>
      <c r="KYB43" s="343"/>
      <c r="KYC43" s="343"/>
      <c r="KYD43" s="343"/>
      <c r="KYE43" s="343"/>
      <c r="KYF43" s="343"/>
      <c r="KYG43" s="343"/>
      <c r="KYH43" s="343"/>
      <c r="KYI43" s="343"/>
      <c r="KYJ43" s="343"/>
      <c r="KYK43" s="343"/>
      <c r="KYL43" s="343"/>
      <c r="KYM43" s="343"/>
      <c r="KYN43" s="343"/>
      <c r="KYO43" s="343"/>
      <c r="KYP43" s="343"/>
      <c r="KYQ43" s="343"/>
      <c r="KYR43" s="343"/>
      <c r="KYS43" s="343"/>
      <c r="KYT43" s="343"/>
      <c r="KYU43" s="343"/>
      <c r="KYV43" s="343"/>
      <c r="KYW43" s="343"/>
      <c r="KYX43" s="343"/>
      <c r="KYY43" s="343"/>
      <c r="KYZ43" s="343"/>
      <c r="KZA43" s="343"/>
      <c r="KZB43" s="343"/>
      <c r="KZC43" s="343"/>
      <c r="KZD43" s="343"/>
      <c r="KZE43" s="343"/>
      <c r="KZF43" s="343"/>
      <c r="KZG43" s="343"/>
      <c r="KZH43" s="343"/>
      <c r="KZI43" s="343"/>
      <c r="KZJ43" s="343"/>
      <c r="KZK43" s="343"/>
      <c r="KZL43" s="343"/>
      <c r="KZM43" s="343"/>
      <c r="KZN43" s="343"/>
      <c r="KZO43" s="343"/>
      <c r="KZP43" s="343"/>
      <c r="KZQ43" s="343"/>
      <c r="KZR43" s="343"/>
      <c r="KZS43" s="343"/>
      <c r="KZT43" s="343"/>
      <c r="KZU43" s="343"/>
      <c r="KZV43" s="343"/>
      <c r="KZW43" s="343"/>
      <c r="KZX43" s="343"/>
      <c r="KZY43" s="343"/>
      <c r="KZZ43" s="343"/>
      <c r="LAA43" s="343"/>
      <c r="LAB43" s="343"/>
      <c r="LAC43" s="343"/>
      <c r="LAD43" s="343"/>
      <c r="LAE43" s="343"/>
      <c r="LAF43" s="343"/>
      <c r="LAG43" s="343"/>
      <c r="LAH43" s="343"/>
      <c r="LAI43" s="343"/>
      <c r="LAJ43" s="343"/>
      <c r="LAK43" s="343"/>
      <c r="LAL43" s="343"/>
      <c r="LAM43" s="343"/>
      <c r="LAN43" s="343"/>
      <c r="LAO43" s="343"/>
      <c r="LAP43" s="343"/>
      <c r="LAQ43" s="343"/>
      <c r="LAR43" s="343"/>
      <c r="LAS43" s="343"/>
      <c r="LAT43" s="343"/>
      <c r="LAU43" s="343"/>
      <c r="LAV43" s="343"/>
      <c r="LAW43" s="343"/>
      <c r="LAX43" s="343"/>
      <c r="LAY43" s="343"/>
      <c r="LAZ43" s="343"/>
      <c r="LBA43" s="343"/>
      <c r="LBB43" s="343"/>
      <c r="LBC43" s="343"/>
      <c r="LBD43" s="343"/>
      <c r="LBE43" s="343"/>
      <c r="LBF43" s="343"/>
      <c r="LBG43" s="343"/>
      <c r="LBH43" s="343"/>
      <c r="LBI43" s="343"/>
      <c r="LBJ43" s="343"/>
      <c r="LBK43" s="343"/>
      <c r="LBL43" s="343"/>
      <c r="LBM43" s="343"/>
      <c r="LBN43" s="343"/>
      <c r="LBO43" s="343"/>
      <c r="LBP43" s="343"/>
      <c r="LBQ43" s="343"/>
      <c r="LBR43" s="343"/>
      <c r="LBS43" s="343"/>
      <c r="LBT43" s="343"/>
      <c r="LBU43" s="343"/>
      <c r="LBV43" s="343"/>
      <c r="LBW43" s="343"/>
      <c r="LBX43" s="343"/>
      <c r="LBY43" s="343"/>
      <c r="LBZ43" s="343"/>
      <c r="LCA43" s="343"/>
      <c r="LCB43" s="343"/>
      <c r="LCC43" s="343"/>
      <c r="LCD43" s="343"/>
      <c r="LCE43" s="343"/>
      <c r="LCF43" s="343"/>
      <c r="LCG43" s="343"/>
      <c r="LCH43" s="343"/>
      <c r="LCI43" s="343"/>
      <c r="LCJ43" s="343"/>
      <c r="LCK43" s="343"/>
      <c r="LCL43" s="343"/>
      <c r="LCM43" s="343"/>
      <c r="LCN43" s="343"/>
      <c r="LCO43" s="343"/>
      <c r="LCP43" s="343"/>
      <c r="LCQ43" s="343"/>
      <c r="LCR43" s="343"/>
      <c r="LCS43" s="343"/>
      <c r="LCT43" s="343"/>
      <c r="LCU43" s="343"/>
      <c r="LCV43" s="343"/>
      <c r="LCW43" s="343"/>
      <c r="LCX43" s="343"/>
      <c r="LCY43" s="343"/>
      <c r="LCZ43" s="343"/>
      <c r="LDA43" s="343"/>
      <c r="LDB43" s="343"/>
      <c r="LDC43" s="343"/>
      <c r="LDD43" s="343"/>
      <c r="LDE43" s="343"/>
      <c r="LDF43" s="343"/>
      <c r="LDG43" s="343"/>
      <c r="LDH43" s="343"/>
      <c r="LDI43" s="343"/>
      <c r="LDJ43" s="343"/>
      <c r="LDK43" s="343"/>
      <c r="LDL43" s="343"/>
      <c r="LDM43" s="343"/>
      <c r="LDN43" s="343"/>
      <c r="LDO43" s="343"/>
      <c r="LDP43" s="343"/>
      <c r="LDQ43" s="343"/>
      <c r="LDR43" s="343"/>
      <c r="LDS43" s="343"/>
      <c r="LDT43" s="343"/>
      <c r="LDU43" s="343"/>
      <c r="LDV43" s="343"/>
      <c r="LDW43" s="343"/>
      <c r="LDX43" s="343"/>
      <c r="LDY43" s="343"/>
      <c r="LDZ43" s="343"/>
      <c r="LEA43" s="343"/>
      <c r="LEB43" s="343"/>
      <c r="LEC43" s="343"/>
      <c r="LED43" s="343"/>
      <c r="LEE43" s="343"/>
      <c r="LEF43" s="343"/>
      <c r="LEG43" s="343"/>
      <c r="LEH43" s="343"/>
      <c r="LEI43" s="343"/>
      <c r="LEJ43" s="343"/>
      <c r="LEK43" s="343"/>
      <c r="LEL43" s="343"/>
      <c r="LEM43" s="343"/>
      <c r="LEN43" s="343"/>
      <c r="LEO43" s="343"/>
      <c r="LEP43" s="343"/>
      <c r="LEQ43" s="343"/>
      <c r="LER43" s="343"/>
      <c r="LES43" s="343"/>
      <c r="LET43" s="343"/>
      <c r="LEU43" s="343"/>
      <c r="LEV43" s="343"/>
      <c r="LEW43" s="343"/>
      <c r="LEX43" s="343"/>
      <c r="LEY43" s="343"/>
      <c r="LEZ43" s="343"/>
      <c r="LFA43" s="343"/>
      <c r="LFB43" s="343"/>
      <c r="LFC43" s="343"/>
      <c r="LFD43" s="343"/>
      <c r="LFE43" s="343"/>
      <c r="LFF43" s="343"/>
      <c r="LFG43" s="343"/>
      <c r="LFH43" s="343"/>
      <c r="LFI43" s="343"/>
      <c r="LFJ43" s="343"/>
      <c r="LFK43" s="343"/>
      <c r="LFL43" s="343"/>
      <c r="LFM43" s="343"/>
      <c r="LFN43" s="343"/>
      <c r="LFO43" s="343"/>
      <c r="LFP43" s="343"/>
      <c r="LFQ43" s="343"/>
      <c r="LFR43" s="343"/>
      <c r="LFS43" s="343"/>
      <c r="LFT43" s="343"/>
      <c r="LFU43" s="343"/>
      <c r="LFV43" s="343"/>
      <c r="LFW43" s="343"/>
      <c r="LFX43" s="343"/>
      <c r="LFY43" s="343"/>
      <c r="LFZ43" s="343"/>
      <c r="LGA43" s="343"/>
      <c r="LGB43" s="343"/>
      <c r="LGC43" s="343"/>
      <c r="LGD43" s="343"/>
      <c r="LGE43" s="343"/>
      <c r="LGF43" s="343"/>
      <c r="LGG43" s="343"/>
      <c r="LGH43" s="343"/>
      <c r="LGI43" s="343"/>
      <c r="LGJ43" s="343"/>
      <c r="LGK43" s="343"/>
      <c r="LGL43" s="343"/>
      <c r="LGM43" s="343"/>
      <c r="LGN43" s="343"/>
      <c r="LGO43" s="343"/>
      <c r="LGP43" s="343"/>
      <c r="LGQ43" s="343"/>
      <c r="LGR43" s="343"/>
      <c r="LGS43" s="343"/>
      <c r="LGT43" s="343"/>
      <c r="LGU43" s="343"/>
      <c r="LGV43" s="343"/>
      <c r="LGW43" s="343"/>
      <c r="LGX43" s="343"/>
      <c r="LGY43" s="343"/>
      <c r="LGZ43" s="343"/>
      <c r="LHA43" s="343"/>
      <c r="LHB43" s="343"/>
      <c r="LHC43" s="343"/>
      <c r="LHD43" s="343"/>
      <c r="LHE43" s="343"/>
      <c r="LHF43" s="343"/>
      <c r="LHG43" s="343"/>
      <c r="LHH43" s="343"/>
      <c r="LHI43" s="343"/>
      <c r="LHJ43" s="343"/>
      <c r="LHK43" s="343"/>
      <c r="LHL43" s="343"/>
      <c r="LHM43" s="343"/>
      <c r="LHN43" s="343"/>
      <c r="LHO43" s="343"/>
      <c r="LHP43" s="343"/>
      <c r="LHQ43" s="343"/>
      <c r="LHR43" s="343"/>
      <c r="LHS43" s="343"/>
      <c r="LHT43" s="343"/>
      <c r="LHU43" s="343"/>
      <c r="LHV43" s="343"/>
      <c r="LHW43" s="343"/>
      <c r="LHX43" s="343"/>
      <c r="LHY43" s="343"/>
      <c r="LHZ43" s="343"/>
      <c r="LIA43" s="343"/>
      <c r="LIB43" s="343"/>
      <c r="LIC43" s="343"/>
      <c r="LID43" s="343"/>
      <c r="LIE43" s="343"/>
      <c r="LIF43" s="343"/>
      <c r="LIG43" s="343"/>
      <c r="LIH43" s="343"/>
      <c r="LII43" s="343"/>
      <c r="LIJ43" s="343"/>
      <c r="LIK43" s="343"/>
      <c r="LIL43" s="343"/>
      <c r="LIM43" s="343"/>
      <c r="LIN43" s="343"/>
      <c r="LIO43" s="343"/>
      <c r="LIP43" s="343"/>
      <c r="LIQ43" s="343"/>
      <c r="LIR43" s="343"/>
      <c r="LIS43" s="343"/>
      <c r="LIT43" s="343"/>
      <c r="LIU43" s="343"/>
      <c r="LIV43" s="343"/>
      <c r="LIW43" s="343"/>
      <c r="LIX43" s="343"/>
      <c r="LIY43" s="343"/>
      <c r="LIZ43" s="343"/>
      <c r="LJA43" s="343"/>
      <c r="LJB43" s="343"/>
      <c r="LJC43" s="343"/>
      <c r="LJD43" s="343"/>
      <c r="LJE43" s="343"/>
      <c r="LJF43" s="343"/>
      <c r="LJG43" s="343"/>
      <c r="LJH43" s="343"/>
      <c r="LJI43" s="343"/>
      <c r="LJJ43" s="343"/>
      <c r="LJK43" s="343"/>
      <c r="LJL43" s="343"/>
      <c r="LJM43" s="343"/>
      <c r="LJN43" s="343"/>
      <c r="LJO43" s="343"/>
      <c r="LJP43" s="343"/>
      <c r="LJQ43" s="343"/>
      <c r="LJR43" s="343"/>
      <c r="LJS43" s="343"/>
      <c r="LJT43" s="343"/>
      <c r="LJU43" s="343"/>
      <c r="LJV43" s="343"/>
      <c r="LJW43" s="343"/>
      <c r="LJX43" s="343"/>
      <c r="LJY43" s="343"/>
      <c r="LJZ43" s="343"/>
      <c r="LKA43" s="343"/>
      <c r="LKB43" s="343"/>
      <c r="LKC43" s="343"/>
      <c r="LKD43" s="343"/>
      <c r="LKE43" s="343"/>
      <c r="LKF43" s="343"/>
      <c r="LKG43" s="343"/>
      <c r="LKH43" s="343"/>
      <c r="LKI43" s="343"/>
      <c r="LKJ43" s="343"/>
      <c r="LKK43" s="343"/>
      <c r="LKL43" s="343"/>
      <c r="LKM43" s="343"/>
      <c r="LKN43" s="343"/>
      <c r="LKO43" s="343"/>
      <c r="LKP43" s="343"/>
      <c r="LKQ43" s="343"/>
      <c r="LKR43" s="343"/>
      <c r="LKS43" s="343"/>
      <c r="LKT43" s="343"/>
      <c r="LKU43" s="343"/>
      <c r="LKV43" s="343"/>
      <c r="LKW43" s="343"/>
      <c r="LKX43" s="343"/>
      <c r="LKY43" s="343"/>
      <c r="LKZ43" s="343"/>
      <c r="LLA43" s="343"/>
      <c r="LLB43" s="343"/>
      <c r="LLC43" s="343"/>
      <c r="LLD43" s="343"/>
      <c r="LLE43" s="343"/>
      <c r="LLF43" s="343"/>
      <c r="LLG43" s="343"/>
      <c r="LLH43" s="343"/>
      <c r="LLI43" s="343"/>
      <c r="LLJ43" s="343"/>
      <c r="LLK43" s="343"/>
      <c r="LLL43" s="343"/>
      <c r="LLM43" s="343"/>
      <c r="LLN43" s="343"/>
      <c r="LLO43" s="343"/>
      <c r="LLP43" s="343"/>
      <c r="LLQ43" s="343"/>
      <c r="LLR43" s="343"/>
      <c r="LLS43" s="343"/>
      <c r="LLT43" s="343"/>
      <c r="LLU43" s="343"/>
      <c r="LLV43" s="343"/>
      <c r="LLW43" s="343"/>
      <c r="LLX43" s="343"/>
      <c r="LLY43" s="343"/>
      <c r="LLZ43" s="343"/>
      <c r="LMA43" s="343"/>
      <c r="LMB43" s="343"/>
      <c r="LMC43" s="343"/>
      <c r="LMD43" s="343"/>
      <c r="LME43" s="343"/>
      <c r="LMF43" s="343"/>
      <c r="LMG43" s="343"/>
      <c r="LMH43" s="343"/>
      <c r="LMI43" s="343"/>
      <c r="LMJ43" s="343"/>
      <c r="LMK43" s="343"/>
      <c r="LML43" s="343"/>
      <c r="LMM43" s="343"/>
      <c r="LMN43" s="343"/>
      <c r="LMO43" s="343"/>
      <c r="LMP43" s="343"/>
      <c r="LMQ43" s="343"/>
      <c r="LMR43" s="343"/>
      <c r="LMS43" s="343"/>
      <c r="LMT43" s="343"/>
      <c r="LMU43" s="343"/>
      <c r="LMV43" s="343"/>
      <c r="LMW43" s="343"/>
      <c r="LMX43" s="343"/>
      <c r="LMY43" s="343"/>
      <c r="LMZ43" s="343"/>
      <c r="LNA43" s="343"/>
      <c r="LNB43" s="343"/>
      <c r="LNC43" s="343"/>
      <c r="LND43" s="343"/>
      <c r="LNE43" s="343"/>
      <c r="LNF43" s="343"/>
      <c r="LNG43" s="343"/>
      <c r="LNH43" s="343"/>
      <c r="LNI43" s="343"/>
      <c r="LNJ43" s="343"/>
      <c r="LNK43" s="343"/>
      <c r="LNL43" s="343"/>
      <c r="LNM43" s="343"/>
      <c r="LNN43" s="343"/>
      <c r="LNO43" s="343"/>
      <c r="LNP43" s="343"/>
      <c r="LNQ43" s="343"/>
      <c r="LNR43" s="343"/>
      <c r="LNS43" s="343"/>
      <c r="LNT43" s="343"/>
      <c r="LNU43" s="343"/>
      <c r="LNV43" s="343"/>
      <c r="LNW43" s="343"/>
      <c r="LNX43" s="343"/>
      <c r="LNY43" s="343"/>
      <c r="LNZ43" s="343"/>
      <c r="LOA43" s="343"/>
      <c r="LOB43" s="343"/>
      <c r="LOC43" s="343"/>
      <c r="LOD43" s="343"/>
      <c r="LOE43" s="343"/>
      <c r="LOF43" s="343"/>
      <c r="LOG43" s="343"/>
      <c r="LOH43" s="343"/>
      <c r="LOI43" s="343"/>
      <c r="LOJ43" s="343"/>
      <c r="LOK43" s="343"/>
      <c r="LOL43" s="343"/>
      <c r="LOM43" s="343"/>
      <c r="LON43" s="343"/>
      <c r="LOO43" s="343"/>
      <c r="LOP43" s="343"/>
      <c r="LOQ43" s="343"/>
      <c r="LOR43" s="343"/>
      <c r="LOS43" s="343"/>
      <c r="LOT43" s="343"/>
      <c r="LOU43" s="343"/>
      <c r="LOV43" s="343"/>
      <c r="LOW43" s="343"/>
      <c r="LOX43" s="343"/>
      <c r="LOY43" s="343"/>
      <c r="LOZ43" s="343"/>
      <c r="LPA43" s="343"/>
      <c r="LPB43" s="343"/>
      <c r="LPC43" s="343"/>
      <c r="LPD43" s="343"/>
      <c r="LPE43" s="343"/>
      <c r="LPF43" s="343"/>
      <c r="LPG43" s="343"/>
      <c r="LPH43" s="343"/>
      <c r="LPI43" s="343"/>
      <c r="LPJ43" s="343"/>
      <c r="LPK43" s="343"/>
      <c r="LPL43" s="343"/>
      <c r="LPM43" s="343"/>
      <c r="LPN43" s="343"/>
      <c r="LPO43" s="343"/>
      <c r="LPP43" s="343"/>
      <c r="LPQ43" s="343"/>
      <c r="LPR43" s="343"/>
      <c r="LPS43" s="343"/>
      <c r="LPT43" s="343"/>
      <c r="LPU43" s="343"/>
      <c r="LPV43" s="343"/>
      <c r="LPW43" s="343"/>
      <c r="LPX43" s="343"/>
      <c r="LPY43" s="343"/>
      <c r="LPZ43" s="343"/>
      <c r="LQA43" s="343"/>
      <c r="LQB43" s="343"/>
      <c r="LQC43" s="343"/>
      <c r="LQD43" s="343"/>
      <c r="LQE43" s="343"/>
      <c r="LQF43" s="343"/>
      <c r="LQG43" s="343"/>
      <c r="LQH43" s="343"/>
      <c r="LQI43" s="343"/>
      <c r="LQJ43" s="343"/>
      <c r="LQK43" s="343"/>
      <c r="LQL43" s="343"/>
      <c r="LQM43" s="343"/>
      <c r="LQN43" s="343"/>
      <c r="LQO43" s="343"/>
      <c r="LQP43" s="343"/>
      <c r="LQQ43" s="343"/>
      <c r="LQR43" s="343"/>
      <c r="LQS43" s="343"/>
      <c r="LQT43" s="343"/>
      <c r="LQU43" s="343"/>
      <c r="LQV43" s="343"/>
      <c r="LQW43" s="343"/>
      <c r="LQX43" s="343"/>
      <c r="LQY43" s="343"/>
      <c r="LQZ43" s="343"/>
      <c r="LRA43" s="343"/>
      <c r="LRB43" s="343"/>
      <c r="LRC43" s="343"/>
      <c r="LRD43" s="343"/>
      <c r="LRE43" s="343"/>
      <c r="LRF43" s="343"/>
      <c r="LRG43" s="343"/>
      <c r="LRH43" s="343"/>
      <c r="LRI43" s="343"/>
      <c r="LRJ43" s="343"/>
      <c r="LRK43" s="343"/>
      <c r="LRL43" s="343"/>
      <c r="LRM43" s="343"/>
      <c r="LRN43" s="343"/>
      <c r="LRO43" s="343"/>
      <c r="LRP43" s="343"/>
      <c r="LRQ43" s="343"/>
      <c r="LRR43" s="343"/>
      <c r="LRS43" s="343"/>
      <c r="LRT43" s="343"/>
      <c r="LRU43" s="343"/>
      <c r="LRV43" s="343"/>
      <c r="LRW43" s="343"/>
      <c r="LRX43" s="343"/>
      <c r="LRY43" s="343"/>
      <c r="LRZ43" s="343"/>
      <c r="LSA43" s="343"/>
      <c r="LSB43" s="343"/>
      <c r="LSC43" s="343"/>
      <c r="LSD43" s="343"/>
      <c r="LSE43" s="343"/>
      <c r="LSF43" s="343"/>
      <c r="LSG43" s="343"/>
      <c r="LSH43" s="343"/>
      <c r="LSI43" s="343"/>
      <c r="LSJ43" s="343"/>
      <c r="LSK43" s="343"/>
      <c r="LSL43" s="343"/>
      <c r="LSM43" s="343"/>
      <c r="LSN43" s="343"/>
      <c r="LSO43" s="343"/>
      <c r="LSP43" s="343"/>
      <c r="LSQ43" s="343"/>
      <c r="LSR43" s="343"/>
      <c r="LSS43" s="343"/>
      <c r="LST43" s="343"/>
      <c r="LSU43" s="343"/>
      <c r="LSV43" s="343"/>
      <c r="LSW43" s="343"/>
      <c r="LSX43" s="343"/>
      <c r="LSY43" s="343"/>
      <c r="LSZ43" s="343"/>
      <c r="LTA43" s="343"/>
      <c r="LTB43" s="343"/>
      <c r="LTC43" s="343"/>
      <c r="LTD43" s="343"/>
      <c r="LTE43" s="343"/>
      <c r="LTF43" s="343"/>
      <c r="LTG43" s="343"/>
      <c r="LTH43" s="343"/>
      <c r="LTI43" s="343"/>
      <c r="LTJ43" s="343"/>
      <c r="LTK43" s="343"/>
      <c r="LTL43" s="343"/>
      <c r="LTM43" s="343"/>
      <c r="LTN43" s="343"/>
      <c r="LTO43" s="343"/>
      <c r="LTP43" s="343"/>
      <c r="LTQ43" s="343"/>
      <c r="LTR43" s="343"/>
      <c r="LTS43" s="343"/>
      <c r="LTT43" s="343"/>
      <c r="LTU43" s="343"/>
      <c r="LTV43" s="343"/>
      <c r="LTW43" s="343"/>
      <c r="LTX43" s="343"/>
      <c r="LTY43" s="343"/>
      <c r="LTZ43" s="343"/>
      <c r="LUA43" s="343"/>
      <c r="LUB43" s="343"/>
      <c r="LUC43" s="343"/>
      <c r="LUD43" s="343"/>
      <c r="LUE43" s="343"/>
      <c r="LUF43" s="343"/>
      <c r="LUG43" s="343"/>
      <c r="LUH43" s="343"/>
      <c r="LUI43" s="343"/>
      <c r="LUJ43" s="343"/>
      <c r="LUK43" s="343"/>
      <c r="LUL43" s="343"/>
      <c r="LUM43" s="343"/>
      <c r="LUN43" s="343"/>
      <c r="LUO43" s="343"/>
      <c r="LUP43" s="343"/>
      <c r="LUQ43" s="343"/>
      <c r="LUR43" s="343"/>
      <c r="LUS43" s="343"/>
      <c r="LUT43" s="343"/>
      <c r="LUU43" s="343"/>
      <c r="LUV43" s="343"/>
      <c r="LUW43" s="343"/>
      <c r="LUX43" s="343"/>
      <c r="LUY43" s="343"/>
      <c r="LUZ43" s="343"/>
      <c r="LVA43" s="343"/>
      <c r="LVB43" s="343"/>
      <c r="LVC43" s="343"/>
      <c r="LVD43" s="343"/>
      <c r="LVE43" s="343"/>
      <c r="LVF43" s="343"/>
      <c r="LVG43" s="343"/>
      <c r="LVH43" s="343"/>
      <c r="LVI43" s="343"/>
      <c r="LVJ43" s="343"/>
      <c r="LVK43" s="343"/>
      <c r="LVL43" s="343"/>
      <c r="LVM43" s="343"/>
      <c r="LVN43" s="343"/>
      <c r="LVO43" s="343"/>
      <c r="LVP43" s="343"/>
      <c r="LVQ43" s="343"/>
      <c r="LVR43" s="343"/>
      <c r="LVS43" s="343"/>
      <c r="LVT43" s="343"/>
      <c r="LVU43" s="343"/>
      <c r="LVV43" s="343"/>
      <c r="LVW43" s="343"/>
      <c r="LVX43" s="343"/>
      <c r="LVY43" s="343"/>
      <c r="LVZ43" s="343"/>
      <c r="LWA43" s="343"/>
      <c r="LWB43" s="343"/>
      <c r="LWC43" s="343"/>
      <c r="LWD43" s="343"/>
      <c r="LWE43" s="343"/>
      <c r="LWF43" s="343"/>
      <c r="LWG43" s="343"/>
      <c r="LWH43" s="343"/>
      <c r="LWI43" s="343"/>
      <c r="LWJ43" s="343"/>
      <c r="LWK43" s="343"/>
      <c r="LWL43" s="343"/>
      <c r="LWM43" s="343"/>
      <c r="LWN43" s="343"/>
      <c r="LWO43" s="343"/>
      <c r="LWP43" s="343"/>
      <c r="LWQ43" s="343"/>
      <c r="LWR43" s="343"/>
      <c r="LWS43" s="343"/>
      <c r="LWT43" s="343"/>
      <c r="LWU43" s="343"/>
      <c r="LWV43" s="343"/>
      <c r="LWW43" s="343"/>
      <c r="LWX43" s="343"/>
      <c r="LWY43" s="343"/>
      <c r="LWZ43" s="343"/>
      <c r="LXA43" s="343"/>
      <c r="LXB43" s="343"/>
      <c r="LXC43" s="343"/>
      <c r="LXD43" s="343"/>
      <c r="LXE43" s="343"/>
      <c r="LXF43" s="343"/>
      <c r="LXG43" s="343"/>
      <c r="LXH43" s="343"/>
      <c r="LXI43" s="343"/>
      <c r="LXJ43" s="343"/>
      <c r="LXK43" s="343"/>
      <c r="LXL43" s="343"/>
      <c r="LXM43" s="343"/>
      <c r="LXN43" s="343"/>
      <c r="LXO43" s="343"/>
      <c r="LXP43" s="343"/>
      <c r="LXQ43" s="343"/>
      <c r="LXR43" s="343"/>
      <c r="LXS43" s="343"/>
      <c r="LXT43" s="343"/>
      <c r="LXU43" s="343"/>
      <c r="LXV43" s="343"/>
      <c r="LXW43" s="343"/>
      <c r="LXX43" s="343"/>
      <c r="LXY43" s="343"/>
      <c r="LXZ43" s="343"/>
      <c r="LYA43" s="343"/>
      <c r="LYB43" s="343"/>
      <c r="LYC43" s="343"/>
      <c r="LYD43" s="343"/>
      <c r="LYE43" s="343"/>
      <c r="LYF43" s="343"/>
      <c r="LYG43" s="343"/>
      <c r="LYH43" s="343"/>
      <c r="LYI43" s="343"/>
      <c r="LYJ43" s="343"/>
      <c r="LYK43" s="343"/>
      <c r="LYL43" s="343"/>
      <c r="LYM43" s="343"/>
      <c r="LYN43" s="343"/>
      <c r="LYO43" s="343"/>
      <c r="LYP43" s="343"/>
      <c r="LYQ43" s="343"/>
      <c r="LYR43" s="343"/>
      <c r="LYS43" s="343"/>
      <c r="LYT43" s="343"/>
      <c r="LYU43" s="343"/>
      <c r="LYV43" s="343"/>
      <c r="LYW43" s="343"/>
      <c r="LYX43" s="343"/>
      <c r="LYY43" s="343"/>
      <c r="LYZ43" s="343"/>
      <c r="LZA43" s="343"/>
      <c r="LZB43" s="343"/>
      <c r="LZC43" s="343"/>
      <c r="LZD43" s="343"/>
      <c r="LZE43" s="343"/>
      <c r="LZF43" s="343"/>
      <c r="LZG43" s="343"/>
      <c r="LZH43" s="343"/>
      <c r="LZI43" s="343"/>
      <c r="LZJ43" s="343"/>
      <c r="LZK43" s="343"/>
      <c r="LZL43" s="343"/>
      <c r="LZM43" s="343"/>
      <c r="LZN43" s="343"/>
      <c r="LZO43" s="343"/>
      <c r="LZP43" s="343"/>
      <c r="LZQ43" s="343"/>
      <c r="LZR43" s="343"/>
      <c r="LZS43" s="343"/>
      <c r="LZT43" s="343"/>
      <c r="LZU43" s="343"/>
      <c r="LZV43" s="343"/>
      <c r="LZW43" s="343"/>
      <c r="LZX43" s="343"/>
      <c r="LZY43" s="343"/>
      <c r="LZZ43" s="343"/>
      <c r="MAA43" s="343"/>
      <c r="MAB43" s="343"/>
      <c r="MAC43" s="343"/>
      <c r="MAD43" s="343"/>
      <c r="MAE43" s="343"/>
      <c r="MAF43" s="343"/>
      <c r="MAG43" s="343"/>
      <c r="MAH43" s="343"/>
      <c r="MAI43" s="343"/>
      <c r="MAJ43" s="343"/>
      <c r="MAK43" s="343"/>
      <c r="MAL43" s="343"/>
      <c r="MAM43" s="343"/>
      <c r="MAN43" s="343"/>
      <c r="MAO43" s="343"/>
      <c r="MAP43" s="343"/>
      <c r="MAQ43" s="343"/>
      <c r="MAR43" s="343"/>
      <c r="MAS43" s="343"/>
      <c r="MAT43" s="343"/>
      <c r="MAU43" s="343"/>
      <c r="MAV43" s="343"/>
      <c r="MAW43" s="343"/>
      <c r="MAX43" s="343"/>
      <c r="MAY43" s="343"/>
      <c r="MAZ43" s="343"/>
      <c r="MBA43" s="343"/>
      <c r="MBB43" s="343"/>
      <c r="MBC43" s="343"/>
      <c r="MBD43" s="343"/>
      <c r="MBE43" s="343"/>
      <c r="MBF43" s="343"/>
      <c r="MBG43" s="343"/>
      <c r="MBH43" s="343"/>
      <c r="MBI43" s="343"/>
      <c r="MBJ43" s="343"/>
      <c r="MBK43" s="343"/>
      <c r="MBL43" s="343"/>
      <c r="MBM43" s="343"/>
      <c r="MBN43" s="343"/>
      <c r="MBO43" s="343"/>
      <c r="MBP43" s="343"/>
      <c r="MBQ43" s="343"/>
      <c r="MBR43" s="343"/>
      <c r="MBS43" s="343"/>
      <c r="MBT43" s="343"/>
      <c r="MBU43" s="343"/>
      <c r="MBV43" s="343"/>
      <c r="MBW43" s="343"/>
      <c r="MBX43" s="343"/>
      <c r="MBY43" s="343"/>
      <c r="MBZ43" s="343"/>
      <c r="MCA43" s="343"/>
      <c r="MCB43" s="343"/>
      <c r="MCC43" s="343"/>
      <c r="MCD43" s="343"/>
      <c r="MCE43" s="343"/>
      <c r="MCF43" s="343"/>
      <c r="MCG43" s="343"/>
      <c r="MCH43" s="343"/>
      <c r="MCI43" s="343"/>
      <c r="MCJ43" s="343"/>
      <c r="MCK43" s="343"/>
      <c r="MCL43" s="343"/>
      <c r="MCM43" s="343"/>
      <c r="MCN43" s="343"/>
      <c r="MCO43" s="343"/>
      <c r="MCP43" s="343"/>
      <c r="MCQ43" s="343"/>
      <c r="MCR43" s="343"/>
      <c r="MCS43" s="343"/>
      <c r="MCT43" s="343"/>
      <c r="MCU43" s="343"/>
      <c r="MCV43" s="343"/>
      <c r="MCW43" s="343"/>
      <c r="MCX43" s="343"/>
      <c r="MCY43" s="343"/>
      <c r="MCZ43" s="343"/>
      <c r="MDA43" s="343"/>
      <c r="MDB43" s="343"/>
      <c r="MDC43" s="343"/>
      <c r="MDD43" s="343"/>
      <c r="MDE43" s="343"/>
      <c r="MDF43" s="343"/>
      <c r="MDG43" s="343"/>
      <c r="MDH43" s="343"/>
      <c r="MDI43" s="343"/>
      <c r="MDJ43" s="343"/>
      <c r="MDK43" s="343"/>
      <c r="MDL43" s="343"/>
      <c r="MDM43" s="343"/>
      <c r="MDN43" s="343"/>
      <c r="MDO43" s="343"/>
      <c r="MDP43" s="343"/>
      <c r="MDQ43" s="343"/>
      <c r="MDR43" s="343"/>
      <c r="MDS43" s="343"/>
      <c r="MDT43" s="343"/>
      <c r="MDU43" s="343"/>
      <c r="MDV43" s="343"/>
      <c r="MDW43" s="343"/>
      <c r="MDX43" s="343"/>
      <c r="MDY43" s="343"/>
      <c r="MDZ43" s="343"/>
      <c r="MEA43" s="343"/>
      <c r="MEB43" s="343"/>
      <c r="MEC43" s="343"/>
      <c r="MED43" s="343"/>
      <c r="MEE43" s="343"/>
      <c r="MEF43" s="343"/>
      <c r="MEG43" s="343"/>
      <c r="MEH43" s="343"/>
      <c r="MEI43" s="343"/>
      <c r="MEJ43" s="343"/>
      <c r="MEK43" s="343"/>
      <c r="MEL43" s="343"/>
      <c r="MEM43" s="343"/>
      <c r="MEN43" s="343"/>
      <c r="MEO43" s="343"/>
      <c r="MEP43" s="343"/>
      <c r="MEQ43" s="343"/>
      <c r="MER43" s="343"/>
      <c r="MES43" s="343"/>
      <c r="MET43" s="343"/>
      <c r="MEU43" s="343"/>
      <c r="MEV43" s="343"/>
      <c r="MEW43" s="343"/>
      <c r="MEX43" s="343"/>
      <c r="MEY43" s="343"/>
      <c r="MEZ43" s="343"/>
      <c r="MFA43" s="343"/>
      <c r="MFB43" s="343"/>
      <c r="MFC43" s="343"/>
      <c r="MFD43" s="343"/>
      <c r="MFE43" s="343"/>
      <c r="MFF43" s="343"/>
      <c r="MFG43" s="343"/>
      <c r="MFH43" s="343"/>
      <c r="MFI43" s="343"/>
      <c r="MFJ43" s="343"/>
      <c r="MFK43" s="343"/>
      <c r="MFL43" s="343"/>
      <c r="MFM43" s="343"/>
      <c r="MFN43" s="343"/>
      <c r="MFO43" s="343"/>
      <c r="MFP43" s="343"/>
      <c r="MFQ43" s="343"/>
      <c r="MFR43" s="343"/>
      <c r="MFS43" s="343"/>
      <c r="MFT43" s="343"/>
      <c r="MFU43" s="343"/>
      <c r="MFV43" s="343"/>
      <c r="MFW43" s="343"/>
      <c r="MFX43" s="343"/>
      <c r="MFY43" s="343"/>
      <c r="MFZ43" s="343"/>
      <c r="MGA43" s="343"/>
      <c r="MGB43" s="343"/>
      <c r="MGC43" s="343"/>
      <c r="MGD43" s="343"/>
      <c r="MGE43" s="343"/>
      <c r="MGF43" s="343"/>
      <c r="MGG43" s="343"/>
      <c r="MGH43" s="343"/>
      <c r="MGI43" s="343"/>
      <c r="MGJ43" s="343"/>
      <c r="MGK43" s="343"/>
      <c r="MGL43" s="343"/>
      <c r="MGM43" s="343"/>
      <c r="MGN43" s="343"/>
      <c r="MGO43" s="343"/>
      <c r="MGP43" s="343"/>
      <c r="MGQ43" s="343"/>
      <c r="MGR43" s="343"/>
      <c r="MGS43" s="343"/>
      <c r="MGT43" s="343"/>
      <c r="MGU43" s="343"/>
      <c r="MGV43" s="343"/>
      <c r="MGW43" s="343"/>
      <c r="MGX43" s="343"/>
      <c r="MGY43" s="343"/>
      <c r="MGZ43" s="343"/>
      <c r="MHA43" s="343"/>
      <c r="MHB43" s="343"/>
      <c r="MHC43" s="343"/>
      <c r="MHD43" s="343"/>
      <c r="MHE43" s="343"/>
      <c r="MHF43" s="343"/>
      <c r="MHG43" s="343"/>
      <c r="MHH43" s="343"/>
      <c r="MHI43" s="343"/>
      <c r="MHJ43" s="343"/>
      <c r="MHK43" s="343"/>
      <c r="MHL43" s="343"/>
      <c r="MHM43" s="343"/>
      <c r="MHN43" s="343"/>
      <c r="MHO43" s="343"/>
      <c r="MHP43" s="343"/>
      <c r="MHQ43" s="343"/>
      <c r="MHR43" s="343"/>
      <c r="MHS43" s="343"/>
      <c r="MHT43" s="343"/>
      <c r="MHU43" s="343"/>
      <c r="MHV43" s="343"/>
      <c r="MHW43" s="343"/>
      <c r="MHX43" s="343"/>
      <c r="MHY43" s="343"/>
      <c r="MHZ43" s="343"/>
      <c r="MIA43" s="343"/>
      <c r="MIB43" s="343"/>
      <c r="MIC43" s="343"/>
      <c r="MID43" s="343"/>
      <c r="MIE43" s="343"/>
      <c r="MIF43" s="343"/>
      <c r="MIG43" s="343"/>
      <c r="MIH43" s="343"/>
      <c r="MII43" s="343"/>
      <c r="MIJ43" s="343"/>
      <c r="MIK43" s="343"/>
      <c r="MIL43" s="343"/>
      <c r="MIM43" s="343"/>
      <c r="MIN43" s="343"/>
      <c r="MIO43" s="343"/>
      <c r="MIP43" s="343"/>
      <c r="MIQ43" s="343"/>
      <c r="MIR43" s="343"/>
      <c r="MIS43" s="343"/>
      <c r="MIT43" s="343"/>
      <c r="MIU43" s="343"/>
      <c r="MIV43" s="343"/>
      <c r="MIW43" s="343"/>
      <c r="MIX43" s="343"/>
      <c r="MIY43" s="343"/>
      <c r="MIZ43" s="343"/>
      <c r="MJA43" s="343"/>
      <c r="MJB43" s="343"/>
      <c r="MJC43" s="343"/>
      <c r="MJD43" s="343"/>
      <c r="MJE43" s="343"/>
      <c r="MJF43" s="343"/>
      <c r="MJG43" s="343"/>
      <c r="MJH43" s="343"/>
      <c r="MJI43" s="343"/>
      <c r="MJJ43" s="343"/>
      <c r="MJK43" s="343"/>
      <c r="MJL43" s="343"/>
      <c r="MJM43" s="343"/>
      <c r="MJN43" s="343"/>
      <c r="MJO43" s="343"/>
      <c r="MJP43" s="343"/>
      <c r="MJQ43" s="343"/>
      <c r="MJR43" s="343"/>
      <c r="MJS43" s="343"/>
      <c r="MJT43" s="343"/>
      <c r="MJU43" s="343"/>
      <c r="MJV43" s="343"/>
      <c r="MJW43" s="343"/>
      <c r="MJX43" s="343"/>
      <c r="MJY43" s="343"/>
      <c r="MJZ43" s="343"/>
      <c r="MKA43" s="343"/>
      <c r="MKB43" s="343"/>
      <c r="MKC43" s="343"/>
      <c r="MKD43" s="343"/>
      <c r="MKE43" s="343"/>
      <c r="MKF43" s="343"/>
      <c r="MKG43" s="343"/>
      <c r="MKH43" s="343"/>
      <c r="MKI43" s="343"/>
      <c r="MKJ43" s="343"/>
      <c r="MKK43" s="343"/>
      <c r="MKL43" s="343"/>
      <c r="MKM43" s="343"/>
      <c r="MKN43" s="343"/>
      <c r="MKO43" s="343"/>
      <c r="MKP43" s="343"/>
      <c r="MKQ43" s="343"/>
      <c r="MKR43" s="343"/>
      <c r="MKS43" s="343"/>
      <c r="MKT43" s="343"/>
      <c r="MKU43" s="343"/>
      <c r="MKV43" s="343"/>
      <c r="MKW43" s="343"/>
      <c r="MKX43" s="343"/>
      <c r="MKY43" s="343"/>
      <c r="MKZ43" s="343"/>
      <c r="MLA43" s="343"/>
      <c r="MLB43" s="343"/>
      <c r="MLC43" s="343"/>
      <c r="MLD43" s="343"/>
      <c r="MLE43" s="343"/>
      <c r="MLF43" s="343"/>
      <c r="MLG43" s="343"/>
      <c r="MLH43" s="343"/>
      <c r="MLI43" s="343"/>
      <c r="MLJ43" s="343"/>
      <c r="MLK43" s="343"/>
      <c r="MLL43" s="343"/>
      <c r="MLM43" s="343"/>
      <c r="MLN43" s="343"/>
      <c r="MLO43" s="343"/>
      <c r="MLP43" s="343"/>
      <c r="MLQ43" s="343"/>
      <c r="MLR43" s="343"/>
      <c r="MLS43" s="343"/>
      <c r="MLT43" s="343"/>
      <c r="MLU43" s="343"/>
      <c r="MLV43" s="343"/>
      <c r="MLW43" s="343"/>
      <c r="MLX43" s="343"/>
      <c r="MLY43" s="343"/>
      <c r="MLZ43" s="343"/>
      <c r="MMA43" s="343"/>
      <c r="MMB43" s="343"/>
      <c r="MMC43" s="343"/>
      <c r="MMD43" s="343"/>
      <c r="MME43" s="343"/>
      <c r="MMF43" s="343"/>
      <c r="MMG43" s="343"/>
      <c r="MMH43" s="343"/>
      <c r="MMI43" s="343"/>
      <c r="MMJ43" s="343"/>
      <c r="MMK43" s="343"/>
      <c r="MML43" s="343"/>
      <c r="MMM43" s="343"/>
      <c r="MMN43" s="343"/>
      <c r="MMO43" s="343"/>
      <c r="MMP43" s="343"/>
      <c r="MMQ43" s="343"/>
      <c r="MMR43" s="343"/>
      <c r="MMS43" s="343"/>
      <c r="MMT43" s="343"/>
      <c r="MMU43" s="343"/>
      <c r="MMV43" s="343"/>
      <c r="MMW43" s="343"/>
      <c r="MMX43" s="343"/>
      <c r="MMY43" s="343"/>
      <c r="MMZ43" s="343"/>
      <c r="MNA43" s="343"/>
      <c r="MNB43" s="343"/>
      <c r="MNC43" s="343"/>
      <c r="MND43" s="343"/>
      <c r="MNE43" s="343"/>
      <c r="MNF43" s="343"/>
      <c r="MNG43" s="343"/>
      <c r="MNH43" s="343"/>
      <c r="MNI43" s="343"/>
      <c r="MNJ43" s="343"/>
      <c r="MNK43" s="343"/>
      <c r="MNL43" s="343"/>
      <c r="MNM43" s="343"/>
      <c r="MNN43" s="343"/>
      <c r="MNO43" s="343"/>
      <c r="MNP43" s="343"/>
      <c r="MNQ43" s="343"/>
      <c r="MNR43" s="343"/>
      <c r="MNS43" s="343"/>
      <c r="MNT43" s="343"/>
      <c r="MNU43" s="343"/>
      <c r="MNV43" s="343"/>
      <c r="MNW43" s="343"/>
      <c r="MNX43" s="343"/>
      <c r="MNY43" s="343"/>
      <c r="MNZ43" s="343"/>
      <c r="MOA43" s="343"/>
      <c r="MOB43" s="343"/>
      <c r="MOC43" s="343"/>
      <c r="MOD43" s="343"/>
      <c r="MOE43" s="343"/>
      <c r="MOF43" s="343"/>
      <c r="MOG43" s="343"/>
      <c r="MOH43" s="343"/>
      <c r="MOI43" s="343"/>
      <c r="MOJ43" s="343"/>
      <c r="MOK43" s="343"/>
      <c r="MOL43" s="343"/>
      <c r="MOM43" s="343"/>
      <c r="MON43" s="343"/>
      <c r="MOO43" s="343"/>
      <c r="MOP43" s="343"/>
      <c r="MOQ43" s="343"/>
      <c r="MOR43" s="343"/>
      <c r="MOS43" s="343"/>
      <c r="MOT43" s="343"/>
      <c r="MOU43" s="343"/>
      <c r="MOV43" s="343"/>
      <c r="MOW43" s="343"/>
      <c r="MOX43" s="343"/>
      <c r="MOY43" s="343"/>
      <c r="MOZ43" s="343"/>
      <c r="MPA43" s="343"/>
      <c r="MPB43" s="343"/>
      <c r="MPC43" s="343"/>
      <c r="MPD43" s="343"/>
      <c r="MPE43" s="343"/>
      <c r="MPF43" s="343"/>
      <c r="MPG43" s="343"/>
      <c r="MPH43" s="343"/>
      <c r="MPI43" s="343"/>
      <c r="MPJ43" s="343"/>
      <c r="MPK43" s="343"/>
      <c r="MPL43" s="343"/>
      <c r="MPM43" s="343"/>
      <c r="MPN43" s="343"/>
      <c r="MPO43" s="343"/>
      <c r="MPP43" s="343"/>
      <c r="MPQ43" s="343"/>
      <c r="MPR43" s="343"/>
      <c r="MPS43" s="343"/>
      <c r="MPT43" s="343"/>
      <c r="MPU43" s="343"/>
      <c r="MPV43" s="343"/>
      <c r="MPW43" s="343"/>
      <c r="MPX43" s="343"/>
      <c r="MPY43" s="343"/>
      <c r="MPZ43" s="343"/>
      <c r="MQA43" s="343"/>
      <c r="MQB43" s="343"/>
      <c r="MQC43" s="343"/>
      <c r="MQD43" s="343"/>
      <c r="MQE43" s="343"/>
      <c r="MQF43" s="343"/>
      <c r="MQG43" s="343"/>
      <c r="MQH43" s="343"/>
      <c r="MQI43" s="343"/>
      <c r="MQJ43" s="343"/>
      <c r="MQK43" s="343"/>
      <c r="MQL43" s="343"/>
      <c r="MQM43" s="343"/>
      <c r="MQN43" s="343"/>
      <c r="MQO43" s="343"/>
      <c r="MQP43" s="343"/>
      <c r="MQQ43" s="343"/>
      <c r="MQR43" s="343"/>
      <c r="MQS43" s="343"/>
      <c r="MQT43" s="343"/>
      <c r="MQU43" s="343"/>
      <c r="MQV43" s="343"/>
      <c r="MQW43" s="343"/>
      <c r="MQX43" s="343"/>
      <c r="MQY43" s="343"/>
      <c r="MQZ43" s="343"/>
      <c r="MRA43" s="343"/>
      <c r="MRB43" s="343"/>
      <c r="MRC43" s="343"/>
      <c r="MRD43" s="343"/>
      <c r="MRE43" s="343"/>
      <c r="MRF43" s="343"/>
      <c r="MRG43" s="343"/>
      <c r="MRH43" s="343"/>
      <c r="MRI43" s="343"/>
      <c r="MRJ43" s="343"/>
      <c r="MRK43" s="343"/>
      <c r="MRL43" s="343"/>
      <c r="MRM43" s="343"/>
      <c r="MRN43" s="343"/>
      <c r="MRO43" s="343"/>
      <c r="MRP43" s="343"/>
      <c r="MRQ43" s="343"/>
      <c r="MRR43" s="343"/>
      <c r="MRS43" s="343"/>
      <c r="MRT43" s="343"/>
      <c r="MRU43" s="343"/>
      <c r="MRV43" s="343"/>
      <c r="MRW43" s="343"/>
      <c r="MRX43" s="343"/>
      <c r="MRY43" s="343"/>
      <c r="MRZ43" s="343"/>
      <c r="MSA43" s="343"/>
      <c r="MSB43" s="343"/>
      <c r="MSC43" s="343"/>
      <c r="MSD43" s="343"/>
      <c r="MSE43" s="343"/>
      <c r="MSF43" s="343"/>
      <c r="MSG43" s="343"/>
      <c r="MSH43" s="343"/>
      <c r="MSI43" s="343"/>
      <c r="MSJ43" s="343"/>
      <c r="MSK43" s="343"/>
      <c r="MSL43" s="343"/>
      <c r="MSM43" s="343"/>
      <c r="MSN43" s="343"/>
      <c r="MSO43" s="343"/>
      <c r="MSP43" s="343"/>
      <c r="MSQ43" s="343"/>
      <c r="MSR43" s="343"/>
      <c r="MSS43" s="343"/>
      <c r="MST43" s="343"/>
      <c r="MSU43" s="343"/>
      <c r="MSV43" s="343"/>
      <c r="MSW43" s="343"/>
      <c r="MSX43" s="343"/>
      <c r="MSY43" s="343"/>
      <c r="MSZ43" s="343"/>
      <c r="MTA43" s="343"/>
      <c r="MTB43" s="343"/>
      <c r="MTC43" s="343"/>
      <c r="MTD43" s="343"/>
      <c r="MTE43" s="343"/>
      <c r="MTF43" s="343"/>
      <c r="MTG43" s="343"/>
      <c r="MTH43" s="343"/>
      <c r="MTI43" s="343"/>
      <c r="MTJ43" s="343"/>
      <c r="MTK43" s="343"/>
      <c r="MTL43" s="343"/>
      <c r="MTM43" s="343"/>
      <c r="MTN43" s="343"/>
      <c r="MTO43" s="343"/>
      <c r="MTP43" s="343"/>
      <c r="MTQ43" s="343"/>
      <c r="MTR43" s="343"/>
      <c r="MTS43" s="343"/>
      <c r="MTT43" s="343"/>
      <c r="MTU43" s="343"/>
      <c r="MTV43" s="343"/>
      <c r="MTW43" s="343"/>
      <c r="MTX43" s="343"/>
      <c r="MTY43" s="343"/>
      <c r="MTZ43" s="343"/>
      <c r="MUA43" s="343"/>
      <c r="MUB43" s="343"/>
      <c r="MUC43" s="343"/>
      <c r="MUD43" s="343"/>
      <c r="MUE43" s="343"/>
      <c r="MUF43" s="343"/>
      <c r="MUG43" s="343"/>
      <c r="MUH43" s="343"/>
      <c r="MUI43" s="343"/>
      <c r="MUJ43" s="343"/>
      <c r="MUK43" s="343"/>
      <c r="MUL43" s="343"/>
      <c r="MUM43" s="343"/>
      <c r="MUN43" s="343"/>
      <c r="MUO43" s="343"/>
      <c r="MUP43" s="343"/>
      <c r="MUQ43" s="343"/>
      <c r="MUR43" s="343"/>
      <c r="MUS43" s="343"/>
      <c r="MUT43" s="343"/>
      <c r="MUU43" s="343"/>
      <c r="MUV43" s="343"/>
      <c r="MUW43" s="343"/>
      <c r="MUX43" s="343"/>
      <c r="MUY43" s="343"/>
      <c r="MUZ43" s="343"/>
      <c r="MVA43" s="343"/>
      <c r="MVB43" s="343"/>
      <c r="MVC43" s="343"/>
      <c r="MVD43" s="343"/>
      <c r="MVE43" s="343"/>
      <c r="MVF43" s="343"/>
      <c r="MVG43" s="343"/>
      <c r="MVH43" s="343"/>
      <c r="MVI43" s="343"/>
      <c r="MVJ43" s="343"/>
      <c r="MVK43" s="343"/>
      <c r="MVL43" s="343"/>
      <c r="MVM43" s="343"/>
      <c r="MVN43" s="343"/>
      <c r="MVO43" s="343"/>
      <c r="MVP43" s="343"/>
      <c r="MVQ43" s="343"/>
      <c r="MVR43" s="343"/>
      <c r="MVS43" s="343"/>
      <c r="MVT43" s="343"/>
      <c r="MVU43" s="343"/>
      <c r="MVV43" s="343"/>
      <c r="MVW43" s="343"/>
      <c r="MVX43" s="343"/>
      <c r="MVY43" s="343"/>
      <c r="MVZ43" s="343"/>
      <c r="MWA43" s="343"/>
      <c r="MWB43" s="343"/>
      <c r="MWC43" s="343"/>
      <c r="MWD43" s="343"/>
      <c r="MWE43" s="343"/>
      <c r="MWF43" s="343"/>
      <c r="MWG43" s="343"/>
      <c r="MWH43" s="343"/>
      <c r="MWI43" s="343"/>
      <c r="MWJ43" s="343"/>
      <c r="MWK43" s="343"/>
      <c r="MWL43" s="343"/>
      <c r="MWM43" s="343"/>
      <c r="MWN43" s="343"/>
      <c r="MWO43" s="343"/>
      <c r="MWP43" s="343"/>
      <c r="MWQ43" s="343"/>
      <c r="MWR43" s="343"/>
      <c r="MWS43" s="343"/>
      <c r="MWT43" s="343"/>
      <c r="MWU43" s="343"/>
      <c r="MWV43" s="343"/>
      <c r="MWW43" s="343"/>
      <c r="MWX43" s="343"/>
      <c r="MWY43" s="343"/>
      <c r="MWZ43" s="343"/>
      <c r="MXA43" s="343"/>
      <c r="MXB43" s="343"/>
      <c r="MXC43" s="343"/>
      <c r="MXD43" s="343"/>
      <c r="MXE43" s="343"/>
      <c r="MXF43" s="343"/>
      <c r="MXG43" s="343"/>
      <c r="MXH43" s="343"/>
      <c r="MXI43" s="343"/>
      <c r="MXJ43" s="343"/>
      <c r="MXK43" s="343"/>
      <c r="MXL43" s="343"/>
      <c r="MXM43" s="343"/>
      <c r="MXN43" s="343"/>
      <c r="MXO43" s="343"/>
      <c r="MXP43" s="343"/>
      <c r="MXQ43" s="343"/>
      <c r="MXR43" s="343"/>
      <c r="MXS43" s="343"/>
      <c r="MXT43" s="343"/>
      <c r="MXU43" s="343"/>
      <c r="MXV43" s="343"/>
      <c r="MXW43" s="343"/>
      <c r="MXX43" s="343"/>
      <c r="MXY43" s="343"/>
      <c r="MXZ43" s="343"/>
      <c r="MYA43" s="343"/>
      <c r="MYB43" s="343"/>
      <c r="MYC43" s="343"/>
      <c r="MYD43" s="343"/>
      <c r="MYE43" s="343"/>
      <c r="MYF43" s="343"/>
      <c r="MYG43" s="343"/>
      <c r="MYH43" s="343"/>
      <c r="MYI43" s="343"/>
      <c r="MYJ43" s="343"/>
      <c r="MYK43" s="343"/>
      <c r="MYL43" s="343"/>
      <c r="MYM43" s="343"/>
      <c r="MYN43" s="343"/>
      <c r="MYO43" s="343"/>
      <c r="MYP43" s="343"/>
      <c r="MYQ43" s="343"/>
      <c r="MYR43" s="343"/>
      <c r="MYS43" s="343"/>
      <c r="MYT43" s="343"/>
      <c r="MYU43" s="343"/>
      <c r="MYV43" s="343"/>
      <c r="MYW43" s="343"/>
      <c r="MYX43" s="343"/>
      <c r="MYY43" s="343"/>
      <c r="MYZ43" s="343"/>
      <c r="MZA43" s="343"/>
      <c r="MZB43" s="343"/>
      <c r="MZC43" s="343"/>
      <c r="MZD43" s="343"/>
      <c r="MZE43" s="343"/>
      <c r="MZF43" s="343"/>
      <c r="MZG43" s="343"/>
      <c r="MZH43" s="343"/>
      <c r="MZI43" s="343"/>
      <c r="MZJ43" s="343"/>
      <c r="MZK43" s="343"/>
      <c r="MZL43" s="343"/>
      <c r="MZM43" s="343"/>
      <c r="MZN43" s="343"/>
      <c r="MZO43" s="343"/>
      <c r="MZP43" s="343"/>
      <c r="MZQ43" s="343"/>
      <c r="MZR43" s="343"/>
      <c r="MZS43" s="343"/>
      <c r="MZT43" s="343"/>
      <c r="MZU43" s="343"/>
      <c r="MZV43" s="343"/>
      <c r="MZW43" s="343"/>
      <c r="MZX43" s="343"/>
      <c r="MZY43" s="343"/>
      <c r="MZZ43" s="343"/>
      <c r="NAA43" s="343"/>
      <c r="NAB43" s="343"/>
      <c r="NAC43" s="343"/>
      <c r="NAD43" s="343"/>
      <c r="NAE43" s="343"/>
      <c r="NAF43" s="343"/>
      <c r="NAG43" s="343"/>
      <c r="NAH43" s="343"/>
      <c r="NAI43" s="343"/>
      <c r="NAJ43" s="343"/>
      <c r="NAK43" s="343"/>
      <c r="NAL43" s="343"/>
      <c r="NAM43" s="343"/>
      <c r="NAN43" s="343"/>
      <c r="NAO43" s="343"/>
      <c r="NAP43" s="343"/>
      <c r="NAQ43" s="343"/>
      <c r="NAR43" s="343"/>
      <c r="NAS43" s="343"/>
      <c r="NAT43" s="343"/>
      <c r="NAU43" s="343"/>
      <c r="NAV43" s="343"/>
      <c r="NAW43" s="343"/>
      <c r="NAX43" s="343"/>
      <c r="NAY43" s="343"/>
      <c r="NAZ43" s="343"/>
      <c r="NBA43" s="343"/>
      <c r="NBB43" s="343"/>
      <c r="NBC43" s="343"/>
      <c r="NBD43" s="343"/>
      <c r="NBE43" s="343"/>
      <c r="NBF43" s="343"/>
      <c r="NBG43" s="343"/>
      <c r="NBH43" s="343"/>
      <c r="NBI43" s="343"/>
      <c r="NBJ43" s="343"/>
      <c r="NBK43" s="343"/>
      <c r="NBL43" s="343"/>
      <c r="NBM43" s="343"/>
      <c r="NBN43" s="343"/>
      <c r="NBO43" s="343"/>
      <c r="NBP43" s="343"/>
      <c r="NBQ43" s="343"/>
      <c r="NBR43" s="343"/>
      <c r="NBS43" s="343"/>
      <c r="NBT43" s="343"/>
      <c r="NBU43" s="343"/>
      <c r="NBV43" s="343"/>
      <c r="NBW43" s="343"/>
      <c r="NBX43" s="343"/>
      <c r="NBY43" s="343"/>
      <c r="NBZ43" s="343"/>
      <c r="NCA43" s="343"/>
      <c r="NCB43" s="343"/>
      <c r="NCC43" s="343"/>
      <c r="NCD43" s="343"/>
      <c r="NCE43" s="343"/>
      <c r="NCF43" s="343"/>
      <c r="NCG43" s="343"/>
      <c r="NCH43" s="343"/>
      <c r="NCI43" s="343"/>
      <c r="NCJ43" s="343"/>
      <c r="NCK43" s="343"/>
      <c r="NCL43" s="343"/>
      <c r="NCM43" s="343"/>
      <c r="NCN43" s="343"/>
      <c r="NCO43" s="343"/>
      <c r="NCP43" s="343"/>
      <c r="NCQ43" s="343"/>
      <c r="NCR43" s="343"/>
      <c r="NCS43" s="343"/>
      <c r="NCT43" s="343"/>
      <c r="NCU43" s="343"/>
      <c r="NCV43" s="343"/>
      <c r="NCW43" s="343"/>
      <c r="NCX43" s="343"/>
      <c r="NCY43" s="343"/>
      <c r="NCZ43" s="343"/>
      <c r="NDA43" s="343"/>
      <c r="NDB43" s="343"/>
      <c r="NDC43" s="343"/>
      <c r="NDD43" s="343"/>
      <c r="NDE43" s="343"/>
      <c r="NDF43" s="343"/>
      <c r="NDG43" s="343"/>
      <c r="NDH43" s="343"/>
      <c r="NDI43" s="343"/>
      <c r="NDJ43" s="343"/>
      <c r="NDK43" s="343"/>
      <c r="NDL43" s="343"/>
      <c r="NDM43" s="343"/>
      <c r="NDN43" s="343"/>
      <c r="NDO43" s="343"/>
      <c r="NDP43" s="343"/>
      <c r="NDQ43" s="343"/>
      <c r="NDR43" s="343"/>
      <c r="NDS43" s="343"/>
      <c r="NDT43" s="343"/>
      <c r="NDU43" s="343"/>
      <c r="NDV43" s="343"/>
      <c r="NDW43" s="343"/>
      <c r="NDX43" s="343"/>
      <c r="NDY43" s="343"/>
      <c r="NDZ43" s="343"/>
      <c r="NEA43" s="343"/>
      <c r="NEB43" s="343"/>
      <c r="NEC43" s="343"/>
      <c r="NED43" s="343"/>
      <c r="NEE43" s="343"/>
      <c r="NEF43" s="343"/>
      <c r="NEG43" s="343"/>
      <c r="NEH43" s="343"/>
      <c r="NEI43" s="343"/>
      <c r="NEJ43" s="343"/>
      <c r="NEK43" s="343"/>
      <c r="NEL43" s="343"/>
      <c r="NEM43" s="343"/>
      <c r="NEN43" s="343"/>
      <c r="NEO43" s="343"/>
      <c r="NEP43" s="343"/>
      <c r="NEQ43" s="343"/>
      <c r="NER43" s="343"/>
      <c r="NES43" s="343"/>
      <c r="NET43" s="343"/>
      <c r="NEU43" s="343"/>
      <c r="NEV43" s="343"/>
      <c r="NEW43" s="343"/>
      <c r="NEX43" s="343"/>
      <c r="NEY43" s="343"/>
      <c r="NEZ43" s="343"/>
      <c r="NFA43" s="343"/>
      <c r="NFB43" s="343"/>
      <c r="NFC43" s="343"/>
      <c r="NFD43" s="343"/>
      <c r="NFE43" s="343"/>
      <c r="NFF43" s="343"/>
      <c r="NFG43" s="343"/>
      <c r="NFH43" s="343"/>
      <c r="NFI43" s="343"/>
      <c r="NFJ43" s="343"/>
      <c r="NFK43" s="343"/>
      <c r="NFL43" s="343"/>
      <c r="NFM43" s="343"/>
      <c r="NFN43" s="343"/>
      <c r="NFO43" s="343"/>
      <c r="NFP43" s="343"/>
      <c r="NFQ43" s="343"/>
      <c r="NFR43" s="343"/>
      <c r="NFS43" s="343"/>
      <c r="NFT43" s="343"/>
      <c r="NFU43" s="343"/>
      <c r="NFV43" s="343"/>
      <c r="NFW43" s="343"/>
      <c r="NFX43" s="343"/>
      <c r="NFY43" s="343"/>
      <c r="NFZ43" s="343"/>
      <c r="NGA43" s="343"/>
      <c r="NGB43" s="343"/>
      <c r="NGC43" s="343"/>
      <c r="NGD43" s="343"/>
      <c r="NGE43" s="343"/>
      <c r="NGF43" s="343"/>
      <c r="NGG43" s="343"/>
      <c r="NGH43" s="343"/>
      <c r="NGI43" s="343"/>
      <c r="NGJ43" s="343"/>
      <c r="NGK43" s="343"/>
      <c r="NGL43" s="343"/>
      <c r="NGM43" s="343"/>
      <c r="NGN43" s="343"/>
      <c r="NGO43" s="343"/>
      <c r="NGP43" s="343"/>
      <c r="NGQ43" s="343"/>
      <c r="NGR43" s="343"/>
      <c r="NGS43" s="343"/>
      <c r="NGT43" s="343"/>
      <c r="NGU43" s="343"/>
      <c r="NGV43" s="343"/>
      <c r="NGW43" s="343"/>
      <c r="NGX43" s="343"/>
      <c r="NGY43" s="343"/>
      <c r="NGZ43" s="343"/>
      <c r="NHA43" s="343"/>
      <c r="NHB43" s="343"/>
      <c r="NHC43" s="343"/>
      <c r="NHD43" s="343"/>
      <c r="NHE43" s="343"/>
      <c r="NHF43" s="343"/>
      <c r="NHG43" s="343"/>
      <c r="NHH43" s="343"/>
      <c r="NHI43" s="343"/>
      <c r="NHJ43" s="343"/>
      <c r="NHK43" s="343"/>
      <c r="NHL43" s="343"/>
      <c r="NHM43" s="343"/>
      <c r="NHN43" s="343"/>
      <c r="NHO43" s="343"/>
      <c r="NHP43" s="343"/>
      <c r="NHQ43" s="343"/>
      <c r="NHR43" s="343"/>
      <c r="NHS43" s="343"/>
      <c r="NHT43" s="343"/>
      <c r="NHU43" s="343"/>
      <c r="NHV43" s="343"/>
      <c r="NHW43" s="343"/>
      <c r="NHX43" s="343"/>
      <c r="NHY43" s="343"/>
      <c r="NHZ43" s="343"/>
      <c r="NIA43" s="343"/>
      <c r="NIB43" s="343"/>
      <c r="NIC43" s="343"/>
      <c r="NID43" s="343"/>
      <c r="NIE43" s="343"/>
      <c r="NIF43" s="343"/>
      <c r="NIG43" s="343"/>
      <c r="NIH43" s="343"/>
      <c r="NII43" s="343"/>
      <c r="NIJ43" s="343"/>
      <c r="NIK43" s="343"/>
      <c r="NIL43" s="343"/>
      <c r="NIM43" s="343"/>
      <c r="NIN43" s="343"/>
      <c r="NIO43" s="343"/>
      <c r="NIP43" s="343"/>
      <c r="NIQ43" s="343"/>
      <c r="NIR43" s="343"/>
      <c r="NIS43" s="343"/>
      <c r="NIT43" s="343"/>
      <c r="NIU43" s="343"/>
      <c r="NIV43" s="343"/>
      <c r="NIW43" s="343"/>
      <c r="NIX43" s="343"/>
      <c r="NIY43" s="343"/>
      <c r="NIZ43" s="343"/>
      <c r="NJA43" s="343"/>
      <c r="NJB43" s="343"/>
      <c r="NJC43" s="343"/>
      <c r="NJD43" s="343"/>
      <c r="NJE43" s="343"/>
      <c r="NJF43" s="343"/>
      <c r="NJG43" s="343"/>
      <c r="NJH43" s="343"/>
      <c r="NJI43" s="343"/>
      <c r="NJJ43" s="343"/>
      <c r="NJK43" s="343"/>
      <c r="NJL43" s="343"/>
      <c r="NJM43" s="343"/>
      <c r="NJN43" s="343"/>
      <c r="NJO43" s="343"/>
      <c r="NJP43" s="343"/>
      <c r="NJQ43" s="343"/>
      <c r="NJR43" s="343"/>
      <c r="NJS43" s="343"/>
      <c r="NJT43" s="343"/>
      <c r="NJU43" s="343"/>
      <c r="NJV43" s="343"/>
      <c r="NJW43" s="343"/>
      <c r="NJX43" s="343"/>
      <c r="NJY43" s="343"/>
      <c r="NJZ43" s="343"/>
      <c r="NKA43" s="343"/>
      <c r="NKB43" s="343"/>
      <c r="NKC43" s="343"/>
      <c r="NKD43" s="343"/>
      <c r="NKE43" s="343"/>
      <c r="NKF43" s="343"/>
      <c r="NKG43" s="343"/>
      <c r="NKH43" s="343"/>
      <c r="NKI43" s="343"/>
      <c r="NKJ43" s="343"/>
      <c r="NKK43" s="343"/>
      <c r="NKL43" s="343"/>
      <c r="NKM43" s="343"/>
      <c r="NKN43" s="343"/>
      <c r="NKO43" s="343"/>
      <c r="NKP43" s="343"/>
      <c r="NKQ43" s="343"/>
      <c r="NKR43" s="343"/>
      <c r="NKS43" s="343"/>
      <c r="NKT43" s="343"/>
      <c r="NKU43" s="343"/>
      <c r="NKV43" s="343"/>
      <c r="NKW43" s="343"/>
      <c r="NKX43" s="343"/>
      <c r="NKY43" s="343"/>
      <c r="NKZ43" s="343"/>
      <c r="NLA43" s="343"/>
      <c r="NLB43" s="343"/>
      <c r="NLC43" s="343"/>
      <c r="NLD43" s="343"/>
      <c r="NLE43" s="343"/>
      <c r="NLF43" s="343"/>
      <c r="NLG43" s="343"/>
      <c r="NLH43" s="343"/>
      <c r="NLI43" s="343"/>
      <c r="NLJ43" s="343"/>
      <c r="NLK43" s="343"/>
      <c r="NLL43" s="343"/>
      <c r="NLM43" s="343"/>
      <c r="NLN43" s="343"/>
      <c r="NLO43" s="343"/>
      <c r="NLP43" s="343"/>
      <c r="NLQ43" s="343"/>
      <c r="NLR43" s="343"/>
      <c r="NLS43" s="343"/>
      <c r="NLT43" s="343"/>
      <c r="NLU43" s="343"/>
      <c r="NLV43" s="343"/>
      <c r="NLW43" s="343"/>
      <c r="NLX43" s="343"/>
      <c r="NLY43" s="343"/>
      <c r="NLZ43" s="343"/>
      <c r="NMA43" s="343"/>
      <c r="NMB43" s="343"/>
      <c r="NMC43" s="343"/>
      <c r="NMD43" s="343"/>
      <c r="NME43" s="343"/>
      <c r="NMF43" s="343"/>
      <c r="NMG43" s="343"/>
      <c r="NMH43" s="343"/>
      <c r="NMI43" s="343"/>
      <c r="NMJ43" s="343"/>
      <c r="NMK43" s="343"/>
      <c r="NML43" s="343"/>
      <c r="NMM43" s="343"/>
      <c r="NMN43" s="343"/>
      <c r="NMO43" s="343"/>
      <c r="NMP43" s="343"/>
      <c r="NMQ43" s="343"/>
      <c r="NMR43" s="343"/>
      <c r="NMS43" s="343"/>
      <c r="NMT43" s="343"/>
      <c r="NMU43" s="343"/>
      <c r="NMV43" s="343"/>
      <c r="NMW43" s="343"/>
      <c r="NMX43" s="343"/>
      <c r="NMY43" s="343"/>
      <c r="NMZ43" s="343"/>
      <c r="NNA43" s="343"/>
      <c r="NNB43" s="343"/>
      <c r="NNC43" s="343"/>
      <c r="NND43" s="343"/>
      <c r="NNE43" s="343"/>
      <c r="NNF43" s="343"/>
      <c r="NNG43" s="343"/>
      <c r="NNH43" s="343"/>
      <c r="NNI43" s="343"/>
      <c r="NNJ43" s="343"/>
      <c r="NNK43" s="343"/>
      <c r="NNL43" s="343"/>
      <c r="NNM43" s="343"/>
      <c r="NNN43" s="343"/>
      <c r="NNO43" s="343"/>
      <c r="NNP43" s="343"/>
      <c r="NNQ43" s="343"/>
      <c r="NNR43" s="343"/>
      <c r="NNS43" s="343"/>
      <c r="NNT43" s="343"/>
      <c r="NNU43" s="343"/>
      <c r="NNV43" s="343"/>
      <c r="NNW43" s="343"/>
      <c r="NNX43" s="343"/>
      <c r="NNY43" s="343"/>
      <c r="NNZ43" s="343"/>
      <c r="NOA43" s="343"/>
      <c r="NOB43" s="343"/>
      <c r="NOC43" s="343"/>
      <c r="NOD43" s="343"/>
      <c r="NOE43" s="343"/>
      <c r="NOF43" s="343"/>
      <c r="NOG43" s="343"/>
      <c r="NOH43" s="343"/>
      <c r="NOI43" s="343"/>
      <c r="NOJ43" s="343"/>
      <c r="NOK43" s="343"/>
      <c r="NOL43" s="343"/>
      <c r="NOM43" s="343"/>
      <c r="NON43" s="343"/>
      <c r="NOO43" s="343"/>
      <c r="NOP43" s="343"/>
      <c r="NOQ43" s="343"/>
      <c r="NOR43" s="343"/>
      <c r="NOS43" s="343"/>
      <c r="NOT43" s="343"/>
      <c r="NOU43" s="343"/>
      <c r="NOV43" s="343"/>
      <c r="NOW43" s="343"/>
      <c r="NOX43" s="343"/>
      <c r="NOY43" s="343"/>
      <c r="NOZ43" s="343"/>
      <c r="NPA43" s="343"/>
      <c r="NPB43" s="343"/>
      <c r="NPC43" s="343"/>
      <c r="NPD43" s="343"/>
      <c r="NPE43" s="343"/>
      <c r="NPF43" s="343"/>
      <c r="NPG43" s="343"/>
      <c r="NPH43" s="343"/>
      <c r="NPI43" s="343"/>
      <c r="NPJ43" s="343"/>
      <c r="NPK43" s="343"/>
      <c r="NPL43" s="343"/>
      <c r="NPM43" s="343"/>
      <c r="NPN43" s="343"/>
      <c r="NPO43" s="343"/>
      <c r="NPP43" s="343"/>
      <c r="NPQ43" s="343"/>
      <c r="NPR43" s="343"/>
      <c r="NPS43" s="343"/>
      <c r="NPT43" s="343"/>
      <c r="NPU43" s="343"/>
      <c r="NPV43" s="343"/>
      <c r="NPW43" s="343"/>
      <c r="NPX43" s="343"/>
      <c r="NPY43" s="343"/>
      <c r="NPZ43" s="343"/>
      <c r="NQA43" s="343"/>
      <c r="NQB43" s="343"/>
      <c r="NQC43" s="343"/>
      <c r="NQD43" s="343"/>
      <c r="NQE43" s="343"/>
      <c r="NQF43" s="343"/>
      <c r="NQG43" s="343"/>
      <c r="NQH43" s="343"/>
      <c r="NQI43" s="343"/>
      <c r="NQJ43" s="343"/>
      <c r="NQK43" s="343"/>
      <c r="NQL43" s="343"/>
      <c r="NQM43" s="343"/>
      <c r="NQN43" s="343"/>
      <c r="NQO43" s="343"/>
      <c r="NQP43" s="343"/>
      <c r="NQQ43" s="343"/>
      <c r="NQR43" s="343"/>
      <c r="NQS43" s="343"/>
      <c r="NQT43" s="343"/>
      <c r="NQU43" s="343"/>
      <c r="NQV43" s="343"/>
      <c r="NQW43" s="343"/>
      <c r="NQX43" s="343"/>
      <c r="NQY43" s="343"/>
      <c r="NQZ43" s="343"/>
      <c r="NRA43" s="343"/>
      <c r="NRB43" s="343"/>
      <c r="NRC43" s="343"/>
      <c r="NRD43" s="343"/>
      <c r="NRE43" s="343"/>
      <c r="NRF43" s="343"/>
      <c r="NRG43" s="343"/>
      <c r="NRH43" s="343"/>
      <c r="NRI43" s="343"/>
      <c r="NRJ43" s="343"/>
      <c r="NRK43" s="343"/>
      <c r="NRL43" s="343"/>
      <c r="NRM43" s="343"/>
      <c r="NRN43" s="343"/>
      <c r="NRO43" s="343"/>
      <c r="NRP43" s="343"/>
      <c r="NRQ43" s="343"/>
      <c r="NRR43" s="343"/>
      <c r="NRS43" s="343"/>
      <c r="NRT43" s="343"/>
      <c r="NRU43" s="343"/>
      <c r="NRV43" s="343"/>
      <c r="NRW43" s="343"/>
      <c r="NRX43" s="343"/>
      <c r="NRY43" s="343"/>
      <c r="NRZ43" s="343"/>
      <c r="NSA43" s="343"/>
      <c r="NSB43" s="343"/>
      <c r="NSC43" s="343"/>
      <c r="NSD43" s="343"/>
      <c r="NSE43" s="343"/>
      <c r="NSF43" s="343"/>
      <c r="NSG43" s="343"/>
      <c r="NSH43" s="343"/>
      <c r="NSI43" s="343"/>
      <c r="NSJ43" s="343"/>
      <c r="NSK43" s="343"/>
      <c r="NSL43" s="343"/>
      <c r="NSM43" s="343"/>
      <c r="NSN43" s="343"/>
      <c r="NSO43" s="343"/>
      <c r="NSP43" s="343"/>
      <c r="NSQ43" s="343"/>
      <c r="NSR43" s="343"/>
      <c r="NSS43" s="343"/>
      <c r="NST43" s="343"/>
      <c r="NSU43" s="343"/>
      <c r="NSV43" s="343"/>
      <c r="NSW43" s="343"/>
      <c r="NSX43" s="343"/>
      <c r="NSY43" s="343"/>
      <c r="NSZ43" s="343"/>
      <c r="NTA43" s="343"/>
      <c r="NTB43" s="343"/>
      <c r="NTC43" s="343"/>
      <c r="NTD43" s="343"/>
      <c r="NTE43" s="343"/>
      <c r="NTF43" s="343"/>
      <c r="NTG43" s="343"/>
      <c r="NTH43" s="343"/>
      <c r="NTI43" s="343"/>
      <c r="NTJ43" s="343"/>
      <c r="NTK43" s="343"/>
      <c r="NTL43" s="343"/>
      <c r="NTM43" s="343"/>
      <c r="NTN43" s="343"/>
      <c r="NTO43" s="343"/>
      <c r="NTP43" s="343"/>
      <c r="NTQ43" s="343"/>
      <c r="NTR43" s="343"/>
      <c r="NTS43" s="343"/>
      <c r="NTT43" s="343"/>
      <c r="NTU43" s="343"/>
      <c r="NTV43" s="343"/>
      <c r="NTW43" s="343"/>
      <c r="NTX43" s="343"/>
      <c r="NTY43" s="343"/>
      <c r="NTZ43" s="343"/>
      <c r="NUA43" s="343"/>
      <c r="NUB43" s="343"/>
      <c r="NUC43" s="343"/>
      <c r="NUD43" s="343"/>
      <c r="NUE43" s="343"/>
      <c r="NUF43" s="343"/>
      <c r="NUG43" s="343"/>
      <c r="NUH43" s="343"/>
      <c r="NUI43" s="343"/>
      <c r="NUJ43" s="343"/>
      <c r="NUK43" s="343"/>
      <c r="NUL43" s="343"/>
      <c r="NUM43" s="343"/>
      <c r="NUN43" s="343"/>
      <c r="NUO43" s="343"/>
      <c r="NUP43" s="343"/>
      <c r="NUQ43" s="343"/>
      <c r="NUR43" s="343"/>
      <c r="NUS43" s="343"/>
      <c r="NUT43" s="343"/>
      <c r="NUU43" s="343"/>
      <c r="NUV43" s="343"/>
      <c r="NUW43" s="343"/>
      <c r="NUX43" s="343"/>
      <c r="NUY43" s="343"/>
      <c r="NUZ43" s="343"/>
      <c r="NVA43" s="343"/>
      <c r="NVB43" s="343"/>
      <c r="NVC43" s="343"/>
      <c r="NVD43" s="343"/>
      <c r="NVE43" s="343"/>
      <c r="NVF43" s="343"/>
      <c r="NVG43" s="343"/>
      <c r="NVH43" s="343"/>
      <c r="NVI43" s="343"/>
      <c r="NVJ43" s="343"/>
      <c r="NVK43" s="343"/>
      <c r="NVL43" s="343"/>
      <c r="NVM43" s="343"/>
      <c r="NVN43" s="343"/>
      <c r="NVO43" s="343"/>
      <c r="NVP43" s="343"/>
      <c r="NVQ43" s="343"/>
      <c r="NVR43" s="343"/>
      <c r="NVS43" s="343"/>
      <c r="NVT43" s="343"/>
      <c r="NVU43" s="343"/>
      <c r="NVV43" s="343"/>
      <c r="NVW43" s="343"/>
      <c r="NVX43" s="343"/>
      <c r="NVY43" s="343"/>
      <c r="NVZ43" s="343"/>
      <c r="NWA43" s="343"/>
      <c r="NWB43" s="343"/>
      <c r="NWC43" s="343"/>
      <c r="NWD43" s="343"/>
      <c r="NWE43" s="343"/>
      <c r="NWF43" s="343"/>
      <c r="NWG43" s="343"/>
      <c r="NWH43" s="343"/>
      <c r="NWI43" s="343"/>
      <c r="NWJ43" s="343"/>
      <c r="NWK43" s="343"/>
      <c r="NWL43" s="343"/>
      <c r="NWM43" s="343"/>
      <c r="NWN43" s="343"/>
      <c r="NWO43" s="343"/>
      <c r="NWP43" s="343"/>
      <c r="NWQ43" s="343"/>
      <c r="NWR43" s="343"/>
      <c r="NWS43" s="343"/>
      <c r="NWT43" s="343"/>
      <c r="NWU43" s="343"/>
      <c r="NWV43" s="343"/>
      <c r="NWW43" s="343"/>
      <c r="NWX43" s="343"/>
      <c r="NWY43" s="343"/>
      <c r="NWZ43" s="343"/>
      <c r="NXA43" s="343"/>
      <c r="NXB43" s="343"/>
      <c r="NXC43" s="343"/>
      <c r="NXD43" s="343"/>
      <c r="NXE43" s="343"/>
      <c r="NXF43" s="343"/>
      <c r="NXG43" s="343"/>
      <c r="NXH43" s="343"/>
      <c r="NXI43" s="343"/>
      <c r="NXJ43" s="343"/>
      <c r="NXK43" s="343"/>
      <c r="NXL43" s="343"/>
      <c r="NXM43" s="343"/>
      <c r="NXN43" s="343"/>
      <c r="NXO43" s="343"/>
      <c r="NXP43" s="343"/>
      <c r="NXQ43" s="343"/>
      <c r="NXR43" s="343"/>
      <c r="NXS43" s="343"/>
      <c r="NXT43" s="343"/>
      <c r="NXU43" s="343"/>
      <c r="NXV43" s="343"/>
      <c r="NXW43" s="343"/>
      <c r="NXX43" s="343"/>
      <c r="NXY43" s="343"/>
      <c r="NXZ43" s="343"/>
      <c r="NYA43" s="343"/>
      <c r="NYB43" s="343"/>
      <c r="NYC43" s="343"/>
      <c r="NYD43" s="343"/>
      <c r="NYE43" s="343"/>
      <c r="NYF43" s="343"/>
      <c r="NYG43" s="343"/>
      <c r="NYH43" s="343"/>
      <c r="NYI43" s="343"/>
      <c r="NYJ43" s="343"/>
      <c r="NYK43" s="343"/>
      <c r="NYL43" s="343"/>
      <c r="NYM43" s="343"/>
      <c r="NYN43" s="343"/>
      <c r="NYO43" s="343"/>
      <c r="NYP43" s="343"/>
      <c r="NYQ43" s="343"/>
      <c r="NYR43" s="343"/>
      <c r="NYS43" s="343"/>
      <c r="NYT43" s="343"/>
      <c r="NYU43" s="343"/>
      <c r="NYV43" s="343"/>
      <c r="NYW43" s="343"/>
      <c r="NYX43" s="343"/>
      <c r="NYY43" s="343"/>
      <c r="NYZ43" s="343"/>
      <c r="NZA43" s="343"/>
      <c r="NZB43" s="343"/>
      <c r="NZC43" s="343"/>
      <c r="NZD43" s="343"/>
      <c r="NZE43" s="343"/>
      <c r="NZF43" s="343"/>
      <c r="NZG43" s="343"/>
      <c r="NZH43" s="343"/>
      <c r="NZI43" s="343"/>
      <c r="NZJ43" s="343"/>
      <c r="NZK43" s="343"/>
      <c r="NZL43" s="343"/>
      <c r="NZM43" s="343"/>
      <c r="NZN43" s="343"/>
      <c r="NZO43" s="343"/>
      <c r="NZP43" s="343"/>
      <c r="NZQ43" s="343"/>
      <c r="NZR43" s="343"/>
      <c r="NZS43" s="343"/>
      <c r="NZT43" s="343"/>
      <c r="NZU43" s="343"/>
      <c r="NZV43" s="343"/>
      <c r="NZW43" s="343"/>
      <c r="NZX43" s="343"/>
      <c r="NZY43" s="343"/>
      <c r="NZZ43" s="343"/>
      <c r="OAA43" s="343"/>
      <c r="OAB43" s="343"/>
      <c r="OAC43" s="343"/>
      <c r="OAD43" s="343"/>
      <c r="OAE43" s="343"/>
      <c r="OAF43" s="343"/>
      <c r="OAG43" s="343"/>
      <c r="OAH43" s="343"/>
      <c r="OAI43" s="343"/>
      <c r="OAJ43" s="343"/>
      <c r="OAK43" s="343"/>
      <c r="OAL43" s="343"/>
      <c r="OAM43" s="343"/>
      <c r="OAN43" s="343"/>
      <c r="OAO43" s="343"/>
      <c r="OAP43" s="343"/>
      <c r="OAQ43" s="343"/>
      <c r="OAR43" s="343"/>
      <c r="OAS43" s="343"/>
      <c r="OAT43" s="343"/>
      <c r="OAU43" s="343"/>
      <c r="OAV43" s="343"/>
      <c r="OAW43" s="343"/>
      <c r="OAX43" s="343"/>
      <c r="OAY43" s="343"/>
      <c r="OAZ43" s="343"/>
      <c r="OBA43" s="343"/>
      <c r="OBB43" s="343"/>
      <c r="OBC43" s="343"/>
      <c r="OBD43" s="343"/>
      <c r="OBE43" s="343"/>
      <c r="OBF43" s="343"/>
      <c r="OBG43" s="343"/>
      <c r="OBH43" s="343"/>
      <c r="OBI43" s="343"/>
      <c r="OBJ43" s="343"/>
      <c r="OBK43" s="343"/>
      <c r="OBL43" s="343"/>
      <c r="OBM43" s="343"/>
      <c r="OBN43" s="343"/>
      <c r="OBO43" s="343"/>
      <c r="OBP43" s="343"/>
      <c r="OBQ43" s="343"/>
      <c r="OBR43" s="343"/>
      <c r="OBS43" s="343"/>
      <c r="OBT43" s="343"/>
      <c r="OBU43" s="343"/>
      <c r="OBV43" s="343"/>
      <c r="OBW43" s="343"/>
      <c r="OBX43" s="343"/>
      <c r="OBY43" s="343"/>
      <c r="OBZ43" s="343"/>
      <c r="OCA43" s="343"/>
      <c r="OCB43" s="343"/>
      <c r="OCC43" s="343"/>
      <c r="OCD43" s="343"/>
      <c r="OCE43" s="343"/>
      <c r="OCF43" s="343"/>
      <c r="OCG43" s="343"/>
      <c r="OCH43" s="343"/>
      <c r="OCI43" s="343"/>
      <c r="OCJ43" s="343"/>
      <c r="OCK43" s="343"/>
      <c r="OCL43" s="343"/>
      <c r="OCM43" s="343"/>
      <c r="OCN43" s="343"/>
      <c r="OCO43" s="343"/>
      <c r="OCP43" s="343"/>
      <c r="OCQ43" s="343"/>
      <c r="OCR43" s="343"/>
      <c r="OCS43" s="343"/>
      <c r="OCT43" s="343"/>
      <c r="OCU43" s="343"/>
      <c r="OCV43" s="343"/>
      <c r="OCW43" s="343"/>
      <c r="OCX43" s="343"/>
      <c r="OCY43" s="343"/>
      <c r="OCZ43" s="343"/>
      <c r="ODA43" s="343"/>
      <c r="ODB43" s="343"/>
      <c r="ODC43" s="343"/>
      <c r="ODD43" s="343"/>
      <c r="ODE43" s="343"/>
      <c r="ODF43" s="343"/>
      <c r="ODG43" s="343"/>
      <c r="ODH43" s="343"/>
      <c r="ODI43" s="343"/>
      <c r="ODJ43" s="343"/>
      <c r="ODK43" s="343"/>
      <c r="ODL43" s="343"/>
      <c r="ODM43" s="343"/>
      <c r="ODN43" s="343"/>
      <c r="ODO43" s="343"/>
      <c r="ODP43" s="343"/>
      <c r="ODQ43" s="343"/>
      <c r="ODR43" s="343"/>
      <c r="ODS43" s="343"/>
      <c r="ODT43" s="343"/>
      <c r="ODU43" s="343"/>
      <c r="ODV43" s="343"/>
      <c r="ODW43" s="343"/>
      <c r="ODX43" s="343"/>
      <c r="ODY43" s="343"/>
      <c r="ODZ43" s="343"/>
      <c r="OEA43" s="343"/>
      <c r="OEB43" s="343"/>
      <c r="OEC43" s="343"/>
      <c r="OED43" s="343"/>
      <c r="OEE43" s="343"/>
      <c r="OEF43" s="343"/>
      <c r="OEG43" s="343"/>
      <c r="OEH43" s="343"/>
      <c r="OEI43" s="343"/>
      <c r="OEJ43" s="343"/>
      <c r="OEK43" s="343"/>
      <c r="OEL43" s="343"/>
      <c r="OEM43" s="343"/>
      <c r="OEN43" s="343"/>
      <c r="OEO43" s="343"/>
      <c r="OEP43" s="343"/>
      <c r="OEQ43" s="343"/>
      <c r="OER43" s="343"/>
      <c r="OES43" s="343"/>
      <c r="OET43" s="343"/>
      <c r="OEU43" s="343"/>
      <c r="OEV43" s="343"/>
      <c r="OEW43" s="343"/>
      <c r="OEX43" s="343"/>
      <c r="OEY43" s="343"/>
      <c r="OEZ43" s="343"/>
      <c r="OFA43" s="343"/>
      <c r="OFB43" s="343"/>
      <c r="OFC43" s="343"/>
      <c r="OFD43" s="343"/>
      <c r="OFE43" s="343"/>
      <c r="OFF43" s="343"/>
      <c r="OFG43" s="343"/>
      <c r="OFH43" s="343"/>
      <c r="OFI43" s="343"/>
      <c r="OFJ43" s="343"/>
      <c r="OFK43" s="343"/>
      <c r="OFL43" s="343"/>
      <c r="OFM43" s="343"/>
      <c r="OFN43" s="343"/>
      <c r="OFO43" s="343"/>
      <c r="OFP43" s="343"/>
      <c r="OFQ43" s="343"/>
      <c r="OFR43" s="343"/>
      <c r="OFS43" s="343"/>
      <c r="OFT43" s="343"/>
      <c r="OFU43" s="343"/>
      <c r="OFV43" s="343"/>
      <c r="OFW43" s="343"/>
      <c r="OFX43" s="343"/>
      <c r="OFY43" s="343"/>
      <c r="OFZ43" s="343"/>
      <c r="OGA43" s="343"/>
      <c r="OGB43" s="343"/>
      <c r="OGC43" s="343"/>
      <c r="OGD43" s="343"/>
      <c r="OGE43" s="343"/>
      <c r="OGF43" s="343"/>
      <c r="OGG43" s="343"/>
      <c r="OGH43" s="343"/>
      <c r="OGI43" s="343"/>
      <c r="OGJ43" s="343"/>
      <c r="OGK43" s="343"/>
      <c r="OGL43" s="343"/>
      <c r="OGM43" s="343"/>
      <c r="OGN43" s="343"/>
      <c r="OGO43" s="343"/>
      <c r="OGP43" s="343"/>
      <c r="OGQ43" s="343"/>
      <c r="OGR43" s="343"/>
      <c r="OGS43" s="343"/>
      <c r="OGT43" s="343"/>
      <c r="OGU43" s="343"/>
      <c r="OGV43" s="343"/>
      <c r="OGW43" s="343"/>
      <c r="OGX43" s="343"/>
      <c r="OGY43" s="343"/>
      <c r="OGZ43" s="343"/>
      <c r="OHA43" s="343"/>
      <c r="OHB43" s="343"/>
      <c r="OHC43" s="343"/>
      <c r="OHD43" s="343"/>
      <c r="OHE43" s="343"/>
      <c r="OHF43" s="343"/>
      <c r="OHG43" s="343"/>
      <c r="OHH43" s="343"/>
      <c r="OHI43" s="343"/>
      <c r="OHJ43" s="343"/>
      <c r="OHK43" s="343"/>
      <c r="OHL43" s="343"/>
      <c r="OHM43" s="343"/>
      <c r="OHN43" s="343"/>
      <c r="OHO43" s="343"/>
      <c r="OHP43" s="343"/>
      <c r="OHQ43" s="343"/>
      <c r="OHR43" s="343"/>
      <c r="OHS43" s="343"/>
      <c r="OHT43" s="343"/>
      <c r="OHU43" s="343"/>
      <c r="OHV43" s="343"/>
      <c r="OHW43" s="343"/>
      <c r="OHX43" s="343"/>
      <c r="OHY43" s="343"/>
      <c r="OHZ43" s="343"/>
      <c r="OIA43" s="343"/>
      <c r="OIB43" s="343"/>
      <c r="OIC43" s="343"/>
      <c r="OID43" s="343"/>
      <c r="OIE43" s="343"/>
      <c r="OIF43" s="343"/>
      <c r="OIG43" s="343"/>
      <c r="OIH43" s="343"/>
      <c r="OII43" s="343"/>
      <c r="OIJ43" s="343"/>
      <c r="OIK43" s="343"/>
      <c r="OIL43" s="343"/>
      <c r="OIM43" s="343"/>
      <c r="OIN43" s="343"/>
      <c r="OIO43" s="343"/>
      <c r="OIP43" s="343"/>
      <c r="OIQ43" s="343"/>
      <c r="OIR43" s="343"/>
      <c r="OIS43" s="343"/>
      <c r="OIT43" s="343"/>
      <c r="OIU43" s="343"/>
      <c r="OIV43" s="343"/>
      <c r="OIW43" s="343"/>
      <c r="OIX43" s="343"/>
      <c r="OIY43" s="343"/>
      <c r="OIZ43" s="343"/>
      <c r="OJA43" s="343"/>
      <c r="OJB43" s="343"/>
      <c r="OJC43" s="343"/>
      <c r="OJD43" s="343"/>
      <c r="OJE43" s="343"/>
      <c r="OJF43" s="343"/>
      <c r="OJG43" s="343"/>
      <c r="OJH43" s="343"/>
      <c r="OJI43" s="343"/>
      <c r="OJJ43" s="343"/>
      <c r="OJK43" s="343"/>
      <c r="OJL43" s="343"/>
      <c r="OJM43" s="343"/>
      <c r="OJN43" s="343"/>
      <c r="OJO43" s="343"/>
      <c r="OJP43" s="343"/>
      <c r="OJQ43" s="343"/>
      <c r="OJR43" s="343"/>
      <c r="OJS43" s="343"/>
      <c r="OJT43" s="343"/>
      <c r="OJU43" s="343"/>
      <c r="OJV43" s="343"/>
      <c r="OJW43" s="343"/>
      <c r="OJX43" s="343"/>
      <c r="OJY43" s="343"/>
      <c r="OJZ43" s="343"/>
      <c r="OKA43" s="343"/>
      <c r="OKB43" s="343"/>
      <c r="OKC43" s="343"/>
      <c r="OKD43" s="343"/>
      <c r="OKE43" s="343"/>
      <c r="OKF43" s="343"/>
      <c r="OKG43" s="343"/>
      <c r="OKH43" s="343"/>
      <c r="OKI43" s="343"/>
      <c r="OKJ43" s="343"/>
      <c r="OKK43" s="343"/>
      <c r="OKL43" s="343"/>
      <c r="OKM43" s="343"/>
      <c r="OKN43" s="343"/>
      <c r="OKO43" s="343"/>
      <c r="OKP43" s="343"/>
      <c r="OKQ43" s="343"/>
      <c r="OKR43" s="343"/>
      <c r="OKS43" s="343"/>
      <c r="OKT43" s="343"/>
      <c r="OKU43" s="343"/>
      <c r="OKV43" s="343"/>
      <c r="OKW43" s="343"/>
      <c r="OKX43" s="343"/>
      <c r="OKY43" s="343"/>
      <c r="OKZ43" s="343"/>
      <c r="OLA43" s="343"/>
      <c r="OLB43" s="343"/>
      <c r="OLC43" s="343"/>
      <c r="OLD43" s="343"/>
      <c r="OLE43" s="343"/>
      <c r="OLF43" s="343"/>
      <c r="OLG43" s="343"/>
      <c r="OLH43" s="343"/>
      <c r="OLI43" s="343"/>
      <c r="OLJ43" s="343"/>
      <c r="OLK43" s="343"/>
      <c r="OLL43" s="343"/>
      <c r="OLM43" s="343"/>
      <c r="OLN43" s="343"/>
      <c r="OLO43" s="343"/>
      <c r="OLP43" s="343"/>
      <c r="OLQ43" s="343"/>
      <c r="OLR43" s="343"/>
      <c r="OLS43" s="343"/>
      <c r="OLT43" s="343"/>
      <c r="OLU43" s="343"/>
      <c r="OLV43" s="343"/>
      <c r="OLW43" s="343"/>
      <c r="OLX43" s="343"/>
      <c r="OLY43" s="343"/>
      <c r="OLZ43" s="343"/>
      <c r="OMA43" s="343"/>
      <c r="OMB43" s="343"/>
      <c r="OMC43" s="343"/>
      <c r="OMD43" s="343"/>
      <c r="OME43" s="343"/>
      <c r="OMF43" s="343"/>
      <c r="OMG43" s="343"/>
      <c r="OMH43" s="343"/>
      <c r="OMI43" s="343"/>
      <c r="OMJ43" s="343"/>
      <c r="OMK43" s="343"/>
      <c r="OML43" s="343"/>
      <c r="OMM43" s="343"/>
      <c r="OMN43" s="343"/>
      <c r="OMO43" s="343"/>
      <c r="OMP43" s="343"/>
      <c r="OMQ43" s="343"/>
      <c r="OMR43" s="343"/>
      <c r="OMS43" s="343"/>
      <c r="OMT43" s="343"/>
      <c r="OMU43" s="343"/>
      <c r="OMV43" s="343"/>
      <c r="OMW43" s="343"/>
      <c r="OMX43" s="343"/>
      <c r="OMY43" s="343"/>
      <c r="OMZ43" s="343"/>
      <c r="ONA43" s="343"/>
      <c r="ONB43" s="343"/>
      <c r="ONC43" s="343"/>
      <c r="OND43" s="343"/>
      <c r="ONE43" s="343"/>
      <c r="ONF43" s="343"/>
      <c r="ONG43" s="343"/>
      <c r="ONH43" s="343"/>
      <c r="ONI43" s="343"/>
      <c r="ONJ43" s="343"/>
      <c r="ONK43" s="343"/>
      <c r="ONL43" s="343"/>
      <c r="ONM43" s="343"/>
      <c r="ONN43" s="343"/>
      <c r="ONO43" s="343"/>
      <c r="ONP43" s="343"/>
      <c r="ONQ43" s="343"/>
      <c r="ONR43" s="343"/>
      <c r="ONS43" s="343"/>
      <c r="ONT43" s="343"/>
      <c r="ONU43" s="343"/>
      <c r="ONV43" s="343"/>
      <c r="ONW43" s="343"/>
      <c r="ONX43" s="343"/>
      <c r="ONY43" s="343"/>
      <c r="ONZ43" s="343"/>
      <c r="OOA43" s="343"/>
      <c r="OOB43" s="343"/>
      <c r="OOC43" s="343"/>
      <c r="OOD43" s="343"/>
      <c r="OOE43" s="343"/>
      <c r="OOF43" s="343"/>
      <c r="OOG43" s="343"/>
      <c r="OOH43" s="343"/>
      <c r="OOI43" s="343"/>
      <c r="OOJ43" s="343"/>
      <c r="OOK43" s="343"/>
      <c r="OOL43" s="343"/>
      <c r="OOM43" s="343"/>
      <c r="OON43" s="343"/>
      <c r="OOO43" s="343"/>
      <c r="OOP43" s="343"/>
      <c r="OOQ43" s="343"/>
      <c r="OOR43" s="343"/>
      <c r="OOS43" s="343"/>
      <c r="OOT43" s="343"/>
      <c r="OOU43" s="343"/>
      <c r="OOV43" s="343"/>
      <c r="OOW43" s="343"/>
      <c r="OOX43" s="343"/>
      <c r="OOY43" s="343"/>
      <c r="OOZ43" s="343"/>
      <c r="OPA43" s="343"/>
      <c r="OPB43" s="343"/>
      <c r="OPC43" s="343"/>
      <c r="OPD43" s="343"/>
      <c r="OPE43" s="343"/>
      <c r="OPF43" s="343"/>
      <c r="OPG43" s="343"/>
      <c r="OPH43" s="343"/>
      <c r="OPI43" s="343"/>
      <c r="OPJ43" s="343"/>
      <c r="OPK43" s="343"/>
      <c r="OPL43" s="343"/>
      <c r="OPM43" s="343"/>
      <c r="OPN43" s="343"/>
      <c r="OPO43" s="343"/>
      <c r="OPP43" s="343"/>
      <c r="OPQ43" s="343"/>
      <c r="OPR43" s="343"/>
      <c r="OPS43" s="343"/>
      <c r="OPT43" s="343"/>
      <c r="OPU43" s="343"/>
      <c r="OPV43" s="343"/>
      <c r="OPW43" s="343"/>
      <c r="OPX43" s="343"/>
      <c r="OPY43" s="343"/>
      <c r="OPZ43" s="343"/>
      <c r="OQA43" s="343"/>
      <c r="OQB43" s="343"/>
      <c r="OQC43" s="343"/>
      <c r="OQD43" s="343"/>
      <c r="OQE43" s="343"/>
      <c r="OQF43" s="343"/>
      <c r="OQG43" s="343"/>
      <c r="OQH43" s="343"/>
      <c r="OQI43" s="343"/>
      <c r="OQJ43" s="343"/>
      <c r="OQK43" s="343"/>
      <c r="OQL43" s="343"/>
      <c r="OQM43" s="343"/>
      <c r="OQN43" s="343"/>
      <c r="OQO43" s="343"/>
      <c r="OQP43" s="343"/>
      <c r="OQQ43" s="343"/>
      <c r="OQR43" s="343"/>
      <c r="OQS43" s="343"/>
      <c r="OQT43" s="343"/>
      <c r="OQU43" s="343"/>
      <c r="OQV43" s="343"/>
      <c r="OQW43" s="343"/>
      <c r="OQX43" s="343"/>
      <c r="OQY43" s="343"/>
      <c r="OQZ43" s="343"/>
      <c r="ORA43" s="343"/>
      <c r="ORB43" s="343"/>
      <c r="ORC43" s="343"/>
      <c r="ORD43" s="343"/>
      <c r="ORE43" s="343"/>
      <c r="ORF43" s="343"/>
      <c r="ORG43" s="343"/>
      <c r="ORH43" s="343"/>
      <c r="ORI43" s="343"/>
      <c r="ORJ43" s="343"/>
      <c r="ORK43" s="343"/>
      <c r="ORL43" s="343"/>
      <c r="ORM43" s="343"/>
      <c r="ORN43" s="343"/>
      <c r="ORO43" s="343"/>
      <c r="ORP43" s="343"/>
      <c r="ORQ43" s="343"/>
      <c r="ORR43" s="343"/>
      <c r="ORS43" s="343"/>
      <c r="ORT43" s="343"/>
      <c r="ORU43" s="343"/>
      <c r="ORV43" s="343"/>
      <c r="ORW43" s="343"/>
      <c r="ORX43" s="343"/>
      <c r="ORY43" s="343"/>
      <c r="ORZ43" s="343"/>
      <c r="OSA43" s="343"/>
      <c r="OSB43" s="343"/>
      <c r="OSC43" s="343"/>
      <c r="OSD43" s="343"/>
      <c r="OSE43" s="343"/>
      <c r="OSF43" s="343"/>
      <c r="OSG43" s="343"/>
      <c r="OSH43" s="343"/>
      <c r="OSI43" s="343"/>
      <c r="OSJ43" s="343"/>
      <c r="OSK43" s="343"/>
      <c r="OSL43" s="343"/>
      <c r="OSM43" s="343"/>
      <c r="OSN43" s="343"/>
      <c r="OSO43" s="343"/>
      <c r="OSP43" s="343"/>
      <c r="OSQ43" s="343"/>
      <c r="OSR43" s="343"/>
      <c r="OSS43" s="343"/>
      <c r="OST43" s="343"/>
      <c r="OSU43" s="343"/>
      <c r="OSV43" s="343"/>
      <c r="OSW43" s="343"/>
      <c r="OSX43" s="343"/>
      <c r="OSY43" s="343"/>
      <c r="OSZ43" s="343"/>
      <c r="OTA43" s="343"/>
      <c r="OTB43" s="343"/>
      <c r="OTC43" s="343"/>
      <c r="OTD43" s="343"/>
      <c r="OTE43" s="343"/>
      <c r="OTF43" s="343"/>
      <c r="OTG43" s="343"/>
      <c r="OTH43" s="343"/>
      <c r="OTI43" s="343"/>
      <c r="OTJ43" s="343"/>
      <c r="OTK43" s="343"/>
      <c r="OTL43" s="343"/>
      <c r="OTM43" s="343"/>
      <c r="OTN43" s="343"/>
      <c r="OTO43" s="343"/>
      <c r="OTP43" s="343"/>
      <c r="OTQ43" s="343"/>
      <c r="OTR43" s="343"/>
      <c r="OTS43" s="343"/>
      <c r="OTT43" s="343"/>
      <c r="OTU43" s="343"/>
      <c r="OTV43" s="343"/>
      <c r="OTW43" s="343"/>
      <c r="OTX43" s="343"/>
      <c r="OTY43" s="343"/>
      <c r="OTZ43" s="343"/>
      <c r="OUA43" s="343"/>
      <c r="OUB43" s="343"/>
      <c r="OUC43" s="343"/>
      <c r="OUD43" s="343"/>
      <c r="OUE43" s="343"/>
      <c r="OUF43" s="343"/>
      <c r="OUG43" s="343"/>
      <c r="OUH43" s="343"/>
      <c r="OUI43" s="343"/>
      <c r="OUJ43" s="343"/>
      <c r="OUK43" s="343"/>
      <c r="OUL43" s="343"/>
      <c r="OUM43" s="343"/>
      <c r="OUN43" s="343"/>
      <c r="OUO43" s="343"/>
      <c r="OUP43" s="343"/>
      <c r="OUQ43" s="343"/>
      <c r="OUR43" s="343"/>
      <c r="OUS43" s="343"/>
      <c r="OUT43" s="343"/>
      <c r="OUU43" s="343"/>
      <c r="OUV43" s="343"/>
      <c r="OUW43" s="343"/>
      <c r="OUX43" s="343"/>
      <c r="OUY43" s="343"/>
      <c r="OUZ43" s="343"/>
      <c r="OVA43" s="343"/>
      <c r="OVB43" s="343"/>
      <c r="OVC43" s="343"/>
      <c r="OVD43" s="343"/>
      <c r="OVE43" s="343"/>
      <c r="OVF43" s="343"/>
      <c r="OVG43" s="343"/>
      <c r="OVH43" s="343"/>
      <c r="OVI43" s="343"/>
      <c r="OVJ43" s="343"/>
      <c r="OVK43" s="343"/>
      <c r="OVL43" s="343"/>
      <c r="OVM43" s="343"/>
      <c r="OVN43" s="343"/>
      <c r="OVO43" s="343"/>
      <c r="OVP43" s="343"/>
      <c r="OVQ43" s="343"/>
      <c r="OVR43" s="343"/>
      <c r="OVS43" s="343"/>
      <c r="OVT43" s="343"/>
      <c r="OVU43" s="343"/>
      <c r="OVV43" s="343"/>
      <c r="OVW43" s="343"/>
      <c r="OVX43" s="343"/>
      <c r="OVY43" s="343"/>
      <c r="OVZ43" s="343"/>
      <c r="OWA43" s="343"/>
      <c r="OWB43" s="343"/>
      <c r="OWC43" s="343"/>
      <c r="OWD43" s="343"/>
      <c r="OWE43" s="343"/>
      <c r="OWF43" s="343"/>
      <c r="OWG43" s="343"/>
      <c r="OWH43" s="343"/>
      <c r="OWI43" s="343"/>
      <c r="OWJ43" s="343"/>
      <c r="OWK43" s="343"/>
      <c r="OWL43" s="343"/>
      <c r="OWM43" s="343"/>
      <c r="OWN43" s="343"/>
      <c r="OWO43" s="343"/>
      <c r="OWP43" s="343"/>
      <c r="OWQ43" s="343"/>
      <c r="OWR43" s="343"/>
      <c r="OWS43" s="343"/>
      <c r="OWT43" s="343"/>
      <c r="OWU43" s="343"/>
      <c r="OWV43" s="343"/>
      <c r="OWW43" s="343"/>
      <c r="OWX43" s="343"/>
      <c r="OWY43" s="343"/>
      <c r="OWZ43" s="343"/>
      <c r="OXA43" s="343"/>
      <c r="OXB43" s="343"/>
      <c r="OXC43" s="343"/>
      <c r="OXD43" s="343"/>
      <c r="OXE43" s="343"/>
      <c r="OXF43" s="343"/>
      <c r="OXG43" s="343"/>
      <c r="OXH43" s="343"/>
      <c r="OXI43" s="343"/>
      <c r="OXJ43" s="343"/>
      <c r="OXK43" s="343"/>
      <c r="OXL43" s="343"/>
      <c r="OXM43" s="343"/>
      <c r="OXN43" s="343"/>
      <c r="OXO43" s="343"/>
      <c r="OXP43" s="343"/>
      <c r="OXQ43" s="343"/>
      <c r="OXR43" s="343"/>
      <c r="OXS43" s="343"/>
      <c r="OXT43" s="343"/>
      <c r="OXU43" s="343"/>
      <c r="OXV43" s="343"/>
      <c r="OXW43" s="343"/>
      <c r="OXX43" s="343"/>
      <c r="OXY43" s="343"/>
      <c r="OXZ43" s="343"/>
      <c r="OYA43" s="343"/>
      <c r="OYB43" s="343"/>
      <c r="OYC43" s="343"/>
      <c r="OYD43" s="343"/>
      <c r="OYE43" s="343"/>
      <c r="OYF43" s="343"/>
      <c r="OYG43" s="343"/>
      <c r="OYH43" s="343"/>
      <c r="OYI43" s="343"/>
      <c r="OYJ43" s="343"/>
      <c r="OYK43" s="343"/>
      <c r="OYL43" s="343"/>
      <c r="OYM43" s="343"/>
      <c r="OYN43" s="343"/>
      <c r="OYO43" s="343"/>
      <c r="OYP43" s="343"/>
      <c r="OYQ43" s="343"/>
      <c r="OYR43" s="343"/>
      <c r="OYS43" s="343"/>
      <c r="OYT43" s="343"/>
      <c r="OYU43" s="343"/>
      <c r="OYV43" s="343"/>
      <c r="OYW43" s="343"/>
      <c r="OYX43" s="343"/>
      <c r="OYY43" s="343"/>
      <c r="OYZ43" s="343"/>
      <c r="OZA43" s="343"/>
      <c r="OZB43" s="343"/>
      <c r="OZC43" s="343"/>
      <c r="OZD43" s="343"/>
      <c r="OZE43" s="343"/>
      <c r="OZF43" s="343"/>
      <c r="OZG43" s="343"/>
      <c r="OZH43" s="343"/>
      <c r="OZI43" s="343"/>
      <c r="OZJ43" s="343"/>
      <c r="OZK43" s="343"/>
      <c r="OZL43" s="343"/>
      <c r="OZM43" s="343"/>
      <c r="OZN43" s="343"/>
      <c r="OZO43" s="343"/>
      <c r="OZP43" s="343"/>
      <c r="OZQ43" s="343"/>
      <c r="OZR43" s="343"/>
      <c r="OZS43" s="343"/>
      <c r="OZT43" s="343"/>
      <c r="OZU43" s="343"/>
      <c r="OZV43" s="343"/>
      <c r="OZW43" s="343"/>
      <c r="OZX43" s="343"/>
      <c r="OZY43" s="343"/>
      <c r="OZZ43" s="343"/>
      <c r="PAA43" s="343"/>
      <c r="PAB43" s="343"/>
      <c r="PAC43" s="343"/>
      <c r="PAD43" s="343"/>
      <c r="PAE43" s="343"/>
      <c r="PAF43" s="343"/>
      <c r="PAG43" s="343"/>
      <c r="PAH43" s="343"/>
      <c r="PAI43" s="343"/>
      <c r="PAJ43" s="343"/>
      <c r="PAK43" s="343"/>
      <c r="PAL43" s="343"/>
      <c r="PAM43" s="343"/>
      <c r="PAN43" s="343"/>
      <c r="PAO43" s="343"/>
      <c r="PAP43" s="343"/>
      <c r="PAQ43" s="343"/>
      <c r="PAR43" s="343"/>
      <c r="PAS43" s="343"/>
      <c r="PAT43" s="343"/>
      <c r="PAU43" s="343"/>
      <c r="PAV43" s="343"/>
      <c r="PAW43" s="343"/>
      <c r="PAX43" s="343"/>
      <c r="PAY43" s="343"/>
      <c r="PAZ43" s="343"/>
      <c r="PBA43" s="343"/>
      <c r="PBB43" s="343"/>
      <c r="PBC43" s="343"/>
      <c r="PBD43" s="343"/>
      <c r="PBE43" s="343"/>
      <c r="PBF43" s="343"/>
      <c r="PBG43" s="343"/>
      <c r="PBH43" s="343"/>
      <c r="PBI43" s="343"/>
      <c r="PBJ43" s="343"/>
      <c r="PBK43" s="343"/>
      <c r="PBL43" s="343"/>
      <c r="PBM43" s="343"/>
      <c r="PBN43" s="343"/>
      <c r="PBO43" s="343"/>
      <c r="PBP43" s="343"/>
      <c r="PBQ43" s="343"/>
      <c r="PBR43" s="343"/>
      <c r="PBS43" s="343"/>
      <c r="PBT43" s="343"/>
      <c r="PBU43" s="343"/>
      <c r="PBV43" s="343"/>
      <c r="PBW43" s="343"/>
      <c r="PBX43" s="343"/>
      <c r="PBY43" s="343"/>
      <c r="PBZ43" s="343"/>
      <c r="PCA43" s="343"/>
      <c r="PCB43" s="343"/>
      <c r="PCC43" s="343"/>
      <c r="PCD43" s="343"/>
      <c r="PCE43" s="343"/>
      <c r="PCF43" s="343"/>
      <c r="PCG43" s="343"/>
      <c r="PCH43" s="343"/>
      <c r="PCI43" s="343"/>
      <c r="PCJ43" s="343"/>
      <c r="PCK43" s="343"/>
      <c r="PCL43" s="343"/>
      <c r="PCM43" s="343"/>
      <c r="PCN43" s="343"/>
      <c r="PCO43" s="343"/>
      <c r="PCP43" s="343"/>
      <c r="PCQ43" s="343"/>
      <c r="PCR43" s="343"/>
      <c r="PCS43" s="343"/>
      <c r="PCT43" s="343"/>
      <c r="PCU43" s="343"/>
      <c r="PCV43" s="343"/>
      <c r="PCW43" s="343"/>
      <c r="PCX43" s="343"/>
      <c r="PCY43" s="343"/>
      <c r="PCZ43" s="343"/>
      <c r="PDA43" s="343"/>
      <c r="PDB43" s="343"/>
      <c r="PDC43" s="343"/>
      <c r="PDD43" s="343"/>
      <c r="PDE43" s="343"/>
      <c r="PDF43" s="343"/>
      <c r="PDG43" s="343"/>
      <c r="PDH43" s="343"/>
      <c r="PDI43" s="343"/>
      <c r="PDJ43" s="343"/>
      <c r="PDK43" s="343"/>
      <c r="PDL43" s="343"/>
      <c r="PDM43" s="343"/>
      <c r="PDN43" s="343"/>
      <c r="PDO43" s="343"/>
      <c r="PDP43" s="343"/>
      <c r="PDQ43" s="343"/>
      <c r="PDR43" s="343"/>
      <c r="PDS43" s="343"/>
      <c r="PDT43" s="343"/>
      <c r="PDU43" s="343"/>
      <c r="PDV43" s="343"/>
      <c r="PDW43" s="343"/>
      <c r="PDX43" s="343"/>
      <c r="PDY43" s="343"/>
      <c r="PDZ43" s="343"/>
      <c r="PEA43" s="343"/>
      <c r="PEB43" s="343"/>
      <c r="PEC43" s="343"/>
      <c r="PED43" s="343"/>
      <c r="PEE43" s="343"/>
      <c r="PEF43" s="343"/>
      <c r="PEG43" s="343"/>
      <c r="PEH43" s="343"/>
      <c r="PEI43" s="343"/>
      <c r="PEJ43" s="343"/>
      <c r="PEK43" s="343"/>
      <c r="PEL43" s="343"/>
      <c r="PEM43" s="343"/>
      <c r="PEN43" s="343"/>
      <c r="PEO43" s="343"/>
      <c r="PEP43" s="343"/>
      <c r="PEQ43" s="343"/>
      <c r="PER43" s="343"/>
      <c r="PES43" s="343"/>
      <c r="PET43" s="343"/>
      <c r="PEU43" s="343"/>
      <c r="PEV43" s="343"/>
      <c r="PEW43" s="343"/>
      <c r="PEX43" s="343"/>
      <c r="PEY43" s="343"/>
      <c r="PEZ43" s="343"/>
      <c r="PFA43" s="343"/>
      <c r="PFB43" s="343"/>
      <c r="PFC43" s="343"/>
      <c r="PFD43" s="343"/>
      <c r="PFE43" s="343"/>
      <c r="PFF43" s="343"/>
      <c r="PFG43" s="343"/>
      <c r="PFH43" s="343"/>
      <c r="PFI43" s="343"/>
      <c r="PFJ43" s="343"/>
      <c r="PFK43" s="343"/>
      <c r="PFL43" s="343"/>
      <c r="PFM43" s="343"/>
      <c r="PFN43" s="343"/>
      <c r="PFO43" s="343"/>
      <c r="PFP43" s="343"/>
      <c r="PFQ43" s="343"/>
      <c r="PFR43" s="343"/>
      <c r="PFS43" s="343"/>
      <c r="PFT43" s="343"/>
      <c r="PFU43" s="343"/>
      <c r="PFV43" s="343"/>
      <c r="PFW43" s="343"/>
      <c r="PFX43" s="343"/>
      <c r="PFY43" s="343"/>
      <c r="PFZ43" s="343"/>
      <c r="PGA43" s="343"/>
      <c r="PGB43" s="343"/>
      <c r="PGC43" s="343"/>
      <c r="PGD43" s="343"/>
      <c r="PGE43" s="343"/>
      <c r="PGF43" s="343"/>
      <c r="PGG43" s="343"/>
      <c r="PGH43" s="343"/>
      <c r="PGI43" s="343"/>
      <c r="PGJ43" s="343"/>
      <c r="PGK43" s="343"/>
      <c r="PGL43" s="343"/>
      <c r="PGM43" s="343"/>
      <c r="PGN43" s="343"/>
      <c r="PGO43" s="343"/>
      <c r="PGP43" s="343"/>
      <c r="PGQ43" s="343"/>
      <c r="PGR43" s="343"/>
      <c r="PGS43" s="343"/>
      <c r="PGT43" s="343"/>
      <c r="PGU43" s="343"/>
      <c r="PGV43" s="343"/>
      <c r="PGW43" s="343"/>
      <c r="PGX43" s="343"/>
      <c r="PGY43" s="343"/>
      <c r="PGZ43" s="343"/>
      <c r="PHA43" s="343"/>
      <c r="PHB43" s="343"/>
      <c r="PHC43" s="343"/>
      <c r="PHD43" s="343"/>
      <c r="PHE43" s="343"/>
      <c r="PHF43" s="343"/>
      <c r="PHG43" s="343"/>
      <c r="PHH43" s="343"/>
      <c r="PHI43" s="343"/>
      <c r="PHJ43" s="343"/>
      <c r="PHK43" s="343"/>
      <c r="PHL43" s="343"/>
      <c r="PHM43" s="343"/>
      <c r="PHN43" s="343"/>
      <c r="PHO43" s="343"/>
      <c r="PHP43" s="343"/>
      <c r="PHQ43" s="343"/>
      <c r="PHR43" s="343"/>
      <c r="PHS43" s="343"/>
      <c r="PHT43" s="343"/>
      <c r="PHU43" s="343"/>
      <c r="PHV43" s="343"/>
      <c r="PHW43" s="343"/>
      <c r="PHX43" s="343"/>
      <c r="PHY43" s="343"/>
      <c r="PHZ43" s="343"/>
      <c r="PIA43" s="343"/>
      <c r="PIB43" s="343"/>
      <c r="PIC43" s="343"/>
      <c r="PID43" s="343"/>
      <c r="PIE43" s="343"/>
      <c r="PIF43" s="343"/>
      <c r="PIG43" s="343"/>
      <c r="PIH43" s="343"/>
      <c r="PII43" s="343"/>
      <c r="PIJ43" s="343"/>
      <c r="PIK43" s="343"/>
      <c r="PIL43" s="343"/>
      <c r="PIM43" s="343"/>
      <c r="PIN43" s="343"/>
      <c r="PIO43" s="343"/>
      <c r="PIP43" s="343"/>
      <c r="PIQ43" s="343"/>
      <c r="PIR43" s="343"/>
      <c r="PIS43" s="343"/>
      <c r="PIT43" s="343"/>
      <c r="PIU43" s="343"/>
      <c r="PIV43" s="343"/>
      <c r="PIW43" s="343"/>
      <c r="PIX43" s="343"/>
      <c r="PIY43" s="343"/>
      <c r="PIZ43" s="343"/>
      <c r="PJA43" s="343"/>
      <c r="PJB43" s="343"/>
      <c r="PJC43" s="343"/>
      <c r="PJD43" s="343"/>
      <c r="PJE43" s="343"/>
      <c r="PJF43" s="343"/>
      <c r="PJG43" s="343"/>
      <c r="PJH43" s="343"/>
      <c r="PJI43" s="343"/>
      <c r="PJJ43" s="343"/>
      <c r="PJK43" s="343"/>
      <c r="PJL43" s="343"/>
      <c r="PJM43" s="343"/>
      <c r="PJN43" s="343"/>
      <c r="PJO43" s="343"/>
      <c r="PJP43" s="343"/>
      <c r="PJQ43" s="343"/>
      <c r="PJR43" s="343"/>
      <c r="PJS43" s="343"/>
      <c r="PJT43" s="343"/>
      <c r="PJU43" s="343"/>
      <c r="PJV43" s="343"/>
      <c r="PJW43" s="343"/>
      <c r="PJX43" s="343"/>
      <c r="PJY43" s="343"/>
      <c r="PJZ43" s="343"/>
      <c r="PKA43" s="343"/>
      <c r="PKB43" s="343"/>
      <c r="PKC43" s="343"/>
      <c r="PKD43" s="343"/>
      <c r="PKE43" s="343"/>
      <c r="PKF43" s="343"/>
      <c r="PKG43" s="343"/>
      <c r="PKH43" s="343"/>
      <c r="PKI43" s="343"/>
      <c r="PKJ43" s="343"/>
      <c r="PKK43" s="343"/>
      <c r="PKL43" s="343"/>
      <c r="PKM43" s="343"/>
      <c r="PKN43" s="343"/>
      <c r="PKO43" s="343"/>
      <c r="PKP43" s="343"/>
      <c r="PKQ43" s="343"/>
      <c r="PKR43" s="343"/>
      <c r="PKS43" s="343"/>
      <c r="PKT43" s="343"/>
      <c r="PKU43" s="343"/>
      <c r="PKV43" s="343"/>
      <c r="PKW43" s="343"/>
      <c r="PKX43" s="343"/>
      <c r="PKY43" s="343"/>
      <c r="PKZ43" s="343"/>
      <c r="PLA43" s="343"/>
      <c r="PLB43" s="343"/>
      <c r="PLC43" s="343"/>
      <c r="PLD43" s="343"/>
      <c r="PLE43" s="343"/>
      <c r="PLF43" s="343"/>
      <c r="PLG43" s="343"/>
      <c r="PLH43" s="343"/>
      <c r="PLI43" s="343"/>
      <c r="PLJ43" s="343"/>
      <c r="PLK43" s="343"/>
      <c r="PLL43" s="343"/>
      <c r="PLM43" s="343"/>
      <c r="PLN43" s="343"/>
      <c r="PLO43" s="343"/>
      <c r="PLP43" s="343"/>
      <c r="PLQ43" s="343"/>
      <c r="PLR43" s="343"/>
      <c r="PLS43" s="343"/>
      <c r="PLT43" s="343"/>
      <c r="PLU43" s="343"/>
      <c r="PLV43" s="343"/>
      <c r="PLW43" s="343"/>
      <c r="PLX43" s="343"/>
      <c r="PLY43" s="343"/>
      <c r="PLZ43" s="343"/>
      <c r="PMA43" s="343"/>
      <c r="PMB43" s="343"/>
      <c r="PMC43" s="343"/>
      <c r="PMD43" s="343"/>
      <c r="PME43" s="343"/>
      <c r="PMF43" s="343"/>
      <c r="PMG43" s="343"/>
      <c r="PMH43" s="343"/>
      <c r="PMI43" s="343"/>
      <c r="PMJ43" s="343"/>
      <c r="PMK43" s="343"/>
      <c r="PML43" s="343"/>
      <c r="PMM43" s="343"/>
      <c r="PMN43" s="343"/>
      <c r="PMO43" s="343"/>
      <c r="PMP43" s="343"/>
      <c r="PMQ43" s="343"/>
      <c r="PMR43" s="343"/>
      <c r="PMS43" s="343"/>
      <c r="PMT43" s="343"/>
      <c r="PMU43" s="343"/>
      <c r="PMV43" s="343"/>
      <c r="PMW43" s="343"/>
      <c r="PMX43" s="343"/>
      <c r="PMY43" s="343"/>
      <c r="PMZ43" s="343"/>
      <c r="PNA43" s="343"/>
      <c r="PNB43" s="343"/>
      <c r="PNC43" s="343"/>
      <c r="PND43" s="343"/>
      <c r="PNE43" s="343"/>
      <c r="PNF43" s="343"/>
      <c r="PNG43" s="343"/>
      <c r="PNH43" s="343"/>
      <c r="PNI43" s="343"/>
      <c r="PNJ43" s="343"/>
      <c r="PNK43" s="343"/>
      <c r="PNL43" s="343"/>
      <c r="PNM43" s="343"/>
      <c r="PNN43" s="343"/>
      <c r="PNO43" s="343"/>
      <c r="PNP43" s="343"/>
      <c r="PNQ43" s="343"/>
      <c r="PNR43" s="343"/>
      <c r="PNS43" s="343"/>
      <c r="PNT43" s="343"/>
      <c r="PNU43" s="343"/>
      <c r="PNV43" s="343"/>
      <c r="PNW43" s="343"/>
      <c r="PNX43" s="343"/>
      <c r="PNY43" s="343"/>
      <c r="PNZ43" s="343"/>
      <c r="POA43" s="343"/>
      <c r="POB43" s="343"/>
      <c r="POC43" s="343"/>
      <c r="POD43" s="343"/>
      <c r="POE43" s="343"/>
      <c r="POF43" s="343"/>
      <c r="POG43" s="343"/>
      <c r="POH43" s="343"/>
      <c r="POI43" s="343"/>
      <c r="POJ43" s="343"/>
      <c r="POK43" s="343"/>
      <c r="POL43" s="343"/>
      <c r="POM43" s="343"/>
      <c r="PON43" s="343"/>
      <c r="POO43" s="343"/>
      <c r="POP43" s="343"/>
      <c r="POQ43" s="343"/>
      <c r="POR43" s="343"/>
      <c r="POS43" s="343"/>
      <c r="POT43" s="343"/>
      <c r="POU43" s="343"/>
      <c r="POV43" s="343"/>
      <c r="POW43" s="343"/>
      <c r="POX43" s="343"/>
      <c r="POY43" s="343"/>
      <c r="POZ43" s="343"/>
      <c r="PPA43" s="343"/>
      <c r="PPB43" s="343"/>
      <c r="PPC43" s="343"/>
      <c r="PPD43" s="343"/>
      <c r="PPE43" s="343"/>
      <c r="PPF43" s="343"/>
      <c r="PPG43" s="343"/>
      <c r="PPH43" s="343"/>
      <c r="PPI43" s="343"/>
      <c r="PPJ43" s="343"/>
      <c r="PPK43" s="343"/>
      <c r="PPL43" s="343"/>
      <c r="PPM43" s="343"/>
      <c r="PPN43" s="343"/>
      <c r="PPO43" s="343"/>
      <c r="PPP43" s="343"/>
      <c r="PPQ43" s="343"/>
      <c r="PPR43" s="343"/>
      <c r="PPS43" s="343"/>
      <c r="PPT43" s="343"/>
      <c r="PPU43" s="343"/>
      <c r="PPV43" s="343"/>
      <c r="PPW43" s="343"/>
      <c r="PPX43" s="343"/>
      <c r="PPY43" s="343"/>
      <c r="PPZ43" s="343"/>
      <c r="PQA43" s="343"/>
      <c r="PQB43" s="343"/>
      <c r="PQC43" s="343"/>
      <c r="PQD43" s="343"/>
      <c r="PQE43" s="343"/>
      <c r="PQF43" s="343"/>
      <c r="PQG43" s="343"/>
      <c r="PQH43" s="343"/>
      <c r="PQI43" s="343"/>
      <c r="PQJ43" s="343"/>
      <c r="PQK43" s="343"/>
      <c r="PQL43" s="343"/>
      <c r="PQM43" s="343"/>
      <c r="PQN43" s="343"/>
      <c r="PQO43" s="343"/>
      <c r="PQP43" s="343"/>
      <c r="PQQ43" s="343"/>
      <c r="PQR43" s="343"/>
      <c r="PQS43" s="343"/>
      <c r="PQT43" s="343"/>
      <c r="PQU43" s="343"/>
      <c r="PQV43" s="343"/>
      <c r="PQW43" s="343"/>
      <c r="PQX43" s="343"/>
      <c r="PQY43" s="343"/>
      <c r="PQZ43" s="343"/>
      <c r="PRA43" s="343"/>
      <c r="PRB43" s="343"/>
      <c r="PRC43" s="343"/>
      <c r="PRD43" s="343"/>
      <c r="PRE43" s="343"/>
      <c r="PRF43" s="343"/>
      <c r="PRG43" s="343"/>
      <c r="PRH43" s="343"/>
      <c r="PRI43" s="343"/>
      <c r="PRJ43" s="343"/>
      <c r="PRK43" s="343"/>
      <c r="PRL43" s="343"/>
      <c r="PRM43" s="343"/>
      <c r="PRN43" s="343"/>
      <c r="PRO43" s="343"/>
      <c r="PRP43" s="343"/>
      <c r="PRQ43" s="343"/>
      <c r="PRR43" s="343"/>
      <c r="PRS43" s="343"/>
      <c r="PRT43" s="343"/>
      <c r="PRU43" s="343"/>
      <c r="PRV43" s="343"/>
      <c r="PRW43" s="343"/>
      <c r="PRX43" s="343"/>
      <c r="PRY43" s="343"/>
      <c r="PRZ43" s="343"/>
      <c r="PSA43" s="343"/>
      <c r="PSB43" s="343"/>
      <c r="PSC43" s="343"/>
      <c r="PSD43" s="343"/>
      <c r="PSE43" s="343"/>
      <c r="PSF43" s="343"/>
      <c r="PSG43" s="343"/>
      <c r="PSH43" s="343"/>
      <c r="PSI43" s="343"/>
      <c r="PSJ43" s="343"/>
      <c r="PSK43" s="343"/>
      <c r="PSL43" s="343"/>
      <c r="PSM43" s="343"/>
      <c r="PSN43" s="343"/>
      <c r="PSO43" s="343"/>
      <c r="PSP43" s="343"/>
      <c r="PSQ43" s="343"/>
      <c r="PSR43" s="343"/>
      <c r="PSS43" s="343"/>
      <c r="PST43" s="343"/>
      <c r="PSU43" s="343"/>
      <c r="PSV43" s="343"/>
      <c r="PSW43" s="343"/>
      <c r="PSX43" s="343"/>
      <c r="PSY43" s="343"/>
      <c r="PSZ43" s="343"/>
      <c r="PTA43" s="343"/>
      <c r="PTB43" s="343"/>
      <c r="PTC43" s="343"/>
      <c r="PTD43" s="343"/>
      <c r="PTE43" s="343"/>
      <c r="PTF43" s="343"/>
      <c r="PTG43" s="343"/>
      <c r="PTH43" s="343"/>
      <c r="PTI43" s="343"/>
      <c r="PTJ43" s="343"/>
      <c r="PTK43" s="343"/>
      <c r="PTL43" s="343"/>
      <c r="PTM43" s="343"/>
      <c r="PTN43" s="343"/>
      <c r="PTO43" s="343"/>
      <c r="PTP43" s="343"/>
      <c r="PTQ43" s="343"/>
      <c r="PTR43" s="343"/>
      <c r="PTS43" s="343"/>
      <c r="PTT43" s="343"/>
      <c r="PTU43" s="343"/>
      <c r="PTV43" s="343"/>
      <c r="PTW43" s="343"/>
      <c r="PTX43" s="343"/>
      <c r="PTY43" s="343"/>
      <c r="PTZ43" s="343"/>
      <c r="PUA43" s="343"/>
      <c r="PUB43" s="343"/>
      <c r="PUC43" s="343"/>
      <c r="PUD43" s="343"/>
      <c r="PUE43" s="343"/>
      <c r="PUF43" s="343"/>
      <c r="PUG43" s="343"/>
      <c r="PUH43" s="343"/>
      <c r="PUI43" s="343"/>
      <c r="PUJ43" s="343"/>
      <c r="PUK43" s="343"/>
      <c r="PUL43" s="343"/>
      <c r="PUM43" s="343"/>
      <c r="PUN43" s="343"/>
      <c r="PUO43" s="343"/>
      <c r="PUP43" s="343"/>
      <c r="PUQ43" s="343"/>
      <c r="PUR43" s="343"/>
      <c r="PUS43" s="343"/>
      <c r="PUT43" s="343"/>
      <c r="PUU43" s="343"/>
      <c r="PUV43" s="343"/>
      <c r="PUW43" s="343"/>
      <c r="PUX43" s="343"/>
      <c r="PUY43" s="343"/>
      <c r="PUZ43" s="343"/>
      <c r="PVA43" s="343"/>
      <c r="PVB43" s="343"/>
      <c r="PVC43" s="343"/>
      <c r="PVD43" s="343"/>
      <c r="PVE43" s="343"/>
      <c r="PVF43" s="343"/>
      <c r="PVG43" s="343"/>
      <c r="PVH43" s="343"/>
      <c r="PVI43" s="343"/>
      <c r="PVJ43" s="343"/>
      <c r="PVK43" s="343"/>
      <c r="PVL43" s="343"/>
      <c r="PVM43" s="343"/>
      <c r="PVN43" s="343"/>
      <c r="PVO43" s="343"/>
      <c r="PVP43" s="343"/>
      <c r="PVQ43" s="343"/>
      <c r="PVR43" s="343"/>
      <c r="PVS43" s="343"/>
      <c r="PVT43" s="343"/>
      <c r="PVU43" s="343"/>
      <c r="PVV43" s="343"/>
      <c r="PVW43" s="343"/>
      <c r="PVX43" s="343"/>
      <c r="PVY43" s="343"/>
      <c r="PVZ43" s="343"/>
      <c r="PWA43" s="343"/>
      <c r="PWB43" s="343"/>
      <c r="PWC43" s="343"/>
      <c r="PWD43" s="343"/>
      <c r="PWE43" s="343"/>
      <c r="PWF43" s="343"/>
      <c r="PWG43" s="343"/>
      <c r="PWH43" s="343"/>
      <c r="PWI43" s="343"/>
      <c r="PWJ43" s="343"/>
      <c r="PWK43" s="343"/>
      <c r="PWL43" s="343"/>
      <c r="PWM43" s="343"/>
      <c r="PWN43" s="343"/>
      <c r="PWO43" s="343"/>
      <c r="PWP43" s="343"/>
      <c r="PWQ43" s="343"/>
      <c r="PWR43" s="343"/>
      <c r="PWS43" s="343"/>
      <c r="PWT43" s="343"/>
      <c r="PWU43" s="343"/>
      <c r="PWV43" s="343"/>
      <c r="PWW43" s="343"/>
      <c r="PWX43" s="343"/>
      <c r="PWY43" s="343"/>
      <c r="PWZ43" s="343"/>
      <c r="PXA43" s="343"/>
      <c r="PXB43" s="343"/>
      <c r="PXC43" s="343"/>
      <c r="PXD43" s="343"/>
      <c r="PXE43" s="343"/>
      <c r="PXF43" s="343"/>
      <c r="PXG43" s="343"/>
      <c r="PXH43" s="343"/>
      <c r="PXI43" s="343"/>
      <c r="PXJ43" s="343"/>
      <c r="PXK43" s="343"/>
      <c r="PXL43" s="343"/>
      <c r="PXM43" s="343"/>
      <c r="PXN43" s="343"/>
      <c r="PXO43" s="343"/>
      <c r="PXP43" s="343"/>
      <c r="PXQ43" s="343"/>
      <c r="PXR43" s="343"/>
      <c r="PXS43" s="343"/>
      <c r="PXT43" s="343"/>
      <c r="PXU43" s="343"/>
      <c r="PXV43" s="343"/>
      <c r="PXW43" s="343"/>
      <c r="PXX43" s="343"/>
      <c r="PXY43" s="343"/>
      <c r="PXZ43" s="343"/>
      <c r="PYA43" s="343"/>
      <c r="PYB43" s="343"/>
      <c r="PYC43" s="343"/>
      <c r="PYD43" s="343"/>
      <c r="PYE43" s="343"/>
      <c r="PYF43" s="343"/>
      <c r="PYG43" s="343"/>
      <c r="PYH43" s="343"/>
      <c r="PYI43" s="343"/>
      <c r="PYJ43" s="343"/>
      <c r="PYK43" s="343"/>
      <c r="PYL43" s="343"/>
      <c r="PYM43" s="343"/>
      <c r="PYN43" s="343"/>
      <c r="PYO43" s="343"/>
      <c r="PYP43" s="343"/>
      <c r="PYQ43" s="343"/>
      <c r="PYR43" s="343"/>
      <c r="PYS43" s="343"/>
      <c r="PYT43" s="343"/>
      <c r="PYU43" s="343"/>
      <c r="PYV43" s="343"/>
      <c r="PYW43" s="343"/>
      <c r="PYX43" s="343"/>
      <c r="PYY43" s="343"/>
      <c r="PYZ43" s="343"/>
      <c r="PZA43" s="343"/>
      <c r="PZB43" s="343"/>
      <c r="PZC43" s="343"/>
      <c r="PZD43" s="343"/>
      <c r="PZE43" s="343"/>
      <c r="PZF43" s="343"/>
      <c r="PZG43" s="343"/>
      <c r="PZH43" s="343"/>
      <c r="PZI43" s="343"/>
      <c r="PZJ43" s="343"/>
      <c r="PZK43" s="343"/>
      <c r="PZL43" s="343"/>
      <c r="PZM43" s="343"/>
      <c r="PZN43" s="343"/>
      <c r="PZO43" s="343"/>
      <c r="PZP43" s="343"/>
      <c r="PZQ43" s="343"/>
      <c r="PZR43" s="343"/>
      <c r="PZS43" s="343"/>
      <c r="PZT43" s="343"/>
      <c r="PZU43" s="343"/>
      <c r="PZV43" s="343"/>
      <c r="PZW43" s="343"/>
      <c r="PZX43" s="343"/>
      <c r="PZY43" s="343"/>
      <c r="PZZ43" s="343"/>
      <c r="QAA43" s="343"/>
      <c r="QAB43" s="343"/>
      <c r="QAC43" s="343"/>
      <c r="QAD43" s="343"/>
      <c r="QAE43" s="343"/>
      <c r="QAF43" s="343"/>
      <c r="QAG43" s="343"/>
      <c r="QAH43" s="343"/>
      <c r="QAI43" s="343"/>
      <c r="QAJ43" s="343"/>
      <c r="QAK43" s="343"/>
      <c r="QAL43" s="343"/>
      <c r="QAM43" s="343"/>
      <c r="QAN43" s="343"/>
      <c r="QAO43" s="343"/>
      <c r="QAP43" s="343"/>
      <c r="QAQ43" s="343"/>
      <c r="QAR43" s="343"/>
      <c r="QAS43" s="343"/>
      <c r="QAT43" s="343"/>
      <c r="QAU43" s="343"/>
      <c r="QAV43" s="343"/>
      <c r="QAW43" s="343"/>
      <c r="QAX43" s="343"/>
      <c r="QAY43" s="343"/>
      <c r="QAZ43" s="343"/>
      <c r="QBA43" s="343"/>
      <c r="QBB43" s="343"/>
      <c r="QBC43" s="343"/>
      <c r="QBD43" s="343"/>
      <c r="QBE43" s="343"/>
      <c r="QBF43" s="343"/>
      <c r="QBG43" s="343"/>
      <c r="QBH43" s="343"/>
      <c r="QBI43" s="343"/>
      <c r="QBJ43" s="343"/>
      <c r="QBK43" s="343"/>
      <c r="QBL43" s="343"/>
      <c r="QBM43" s="343"/>
      <c r="QBN43" s="343"/>
      <c r="QBO43" s="343"/>
      <c r="QBP43" s="343"/>
      <c r="QBQ43" s="343"/>
      <c r="QBR43" s="343"/>
      <c r="QBS43" s="343"/>
      <c r="QBT43" s="343"/>
      <c r="QBU43" s="343"/>
      <c r="QBV43" s="343"/>
      <c r="QBW43" s="343"/>
      <c r="QBX43" s="343"/>
      <c r="QBY43" s="343"/>
      <c r="QBZ43" s="343"/>
      <c r="QCA43" s="343"/>
      <c r="QCB43" s="343"/>
      <c r="QCC43" s="343"/>
      <c r="QCD43" s="343"/>
      <c r="QCE43" s="343"/>
      <c r="QCF43" s="343"/>
      <c r="QCG43" s="343"/>
      <c r="QCH43" s="343"/>
      <c r="QCI43" s="343"/>
      <c r="QCJ43" s="343"/>
      <c r="QCK43" s="343"/>
      <c r="QCL43" s="343"/>
      <c r="QCM43" s="343"/>
      <c r="QCN43" s="343"/>
      <c r="QCO43" s="343"/>
      <c r="QCP43" s="343"/>
      <c r="QCQ43" s="343"/>
      <c r="QCR43" s="343"/>
      <c r="QCS43" s="343"/>
      <c r="QCT43" s="343"/>
      <c r="QCU43" s="343"/>
      <c r="QCV43" s="343"/>
      <c r="QCW43" s="343"/>
      <c r="QCX43" s="343"/>
      <c r="QCY43" s="343"/>
      <c r="QCZ43" s="343"/>
      <c r="QDA43" s="343"/>
      <c r="QDB43" s="343"/>
      <c r="QDC43" s="343"/>
      <c r="QDD43" s="343"/>
      <c r="QDE43" s="343"/>
      <c r="QDF43" s="343"/>
      <c r="QDG43" s="343"/>
      <c r="QDH43" s="343"/>
      <c r="QDI43" s="343"/>
      <c r="QDJ43" s="343"/>
      <c r="QDK43" s="343"/>
      <c r="QDL43" s="343"/>
      <c r="QDM43" s="343"/>
      <c r="QDN43" s="343"/>
      <c r="QDO43" s="343"/>
      <c r="QDP43" s="343"/>
      <c r="QDQ43" s="343"/>
      <c r="QDR43" s="343"/>
      <c r="QDS43" s="343"/>
      <c r="QDT43" s="343"/>
      <c r="QDU43" s="343"/>
      <c r="QDV43" s="343"/>
      <c r="QDW43" s="343"/>
      <c r="QDX43" s="343"/>
      <c r="QDY43" s="343"/>
      <c r="QDZ43" s="343"/>
      <c r="QEA43" s="343"/>
      <c r="QEB43" s="343"/>
      <c r="QEC43" s="343"/>
      <c r="QED43" s="343"/>
      <c r="QEE43" s="343"/>
      <c r="QEF43" s="343"/>
      <c r="QEG43" s="343"/>
      <c r="QEH43" s="343"/>
      <c r="QEI43" s="343"/>
      <c r="QEJ43" s="343"/>
      <c r="QEK43" s="343"/>
      <c r="QEL43" s="343"/>
      <c r="QEM43" s="343"/>
      <c r="QEN43" s="343"/>
      <c r="QEO43" s="343"/>
      <c r="QEP43" s="343"/>
      <c r="QEQ43" s="343"/>
      <c r="QER43" s="343"/>
      <c r="QES43" s="343"/>
      <c r="QET43" s="343"/>
      <c r="QEU43" s="343"/>
      <c r="QEV43" s="343"/>
      <c r="QEW43" s="343"/>
      <c r="QEX43" s="343"/>
      <c r="QEY43" s="343"/>
      <c r="QEZ43" s="343"/>
      <c r="QFA43" s="343"/>
      <c r="QFB43" s="343"/>
      <c r="QFC43" s="343"/>
      <c r="QFD43" s="343"/>
      <c r="QFE43" s="343"/>
      <c r="QFF43" s="343"/>
      <c r="QFG43" s="343"/>
      <c r="QFH43" s="343"/>
      <c r="QFI43" s="343"/>
      <c r="QFJ43" s="343"/>
      <c r="QFK43" s="343"/>
      <c r="QFL43" s="343"/>
      <c r="QFM43" s="343"/>
      <c r="QFN43" s="343"/>
      <c r="QFO43" s="343"/>
      <c r="QFP43" s="343"/>
      <c r="QFQ43" s="343"/>
      <c r="QFR43" s="343"/>
      <c r="QFS43" s="343"/>
      <c r="QFT43" s="343"/>
      <c r="QFU43" s="343"/>
      <c r="QFV43" s="343"/>
      <c r="QFW43" s="343"/>
      <c r="QFX43" s="343"/>
      <c r="QFY43" s="343"/>
      <c r="QFZ43" s="343"/>
      <c r="QGA43" s="343"/>
      <c r="QGB43" s="343"/>
      <c r="QGC43" s="343"/>
      <c r="QGD43" s="343"/>
      <c r="QGE43" s="343"/>
      <c r="QGF43" s="343"/>
      <c r="QGG43" s="343"/>
      <c r="QGH43" s="343"/>
      <c r="QGI43" s="343"/>
      <c r="QGJ43" s="343"/>
      <c r="QGK43" s="343"/>
      <c r="QGL43" s="343"/>
      <c r="QGM43" s="343"/>
      <c r="QGN43" s="343"/>
      <c r="QGO43" s="343"/>
      <c r="QGP43" s="343"/>
      <c r="QGQ43" s="343"/>
      <c r="QGR43" s="343"/>
      <c r="QGS43" s="343"/>
      <c r="QGT43" s="343"/>
      <c r="QGU43" s="343"/>
      <c r="QGV43" s="343"/>
      <c r="QGW43" s="343"/>
      <c r="QGX43" s="343"/>
      <c r="QGY43" s="343"/>
      <c r="QGZ43" s="343"/>
      <c r="QHA43" s="343"/>
      <c r="QHB43" s="343"/>
      <c r="QHC43" s="343"/>
      <c r="QHD43" s="343"/>
      <c r="QHE43" s="343"/>
      <c r="QHF43" s="343"/>
      <c r="QHG43" s="343"/>
      <c r="QHH43" s="343"/>
      <c r="QHI43" s="343"/>
      <c r="QHJ43" s="343"/>
      <c r="QHK43" s="343"/>
      <c r="QHL43" s="343"/>
      <c r="QHM43" s="343"/>
      <c r="QHN43" s="343"/>
      <c r="QHO43" s="343"/>
      <c r="QHP43" s="343"/>
      <c r="QHQ43" s="343"/>
      <c r="QHR43" s="343"/>
      <c r="QHS43" s="343"/>
      <c r="QHT43" s="343"/>
      <c r="QHU43" s="343"/>
      <c r="QHV43" s="343"/>
      <c r="QHW43" s="343"/>
      <c r="QHX43" s="343"/>
      <c r="QHY43" s="343"/>
      <c r="QHZ43" s="343"/>
      <c r="QIA43" s="343"/>
      <c r="QIB43" s="343"/>
      <c r="QIC43" s="343"/>
      <c r="QID43" s="343"/>
      <c r="QIE43" s="343"/>
      <c r="QIF43" s="343"/>
      <c r="QIG43" s="343"/>
      <c r="QIH43" s="343"/>
      <c r="QII43" s="343"/>
      <c r="QIJ43" s="343"/>
      <c r="QIK43" s="343"/>
      <c r="QIL43" s="343"/>
      <c r="QIM43" s="343"/>
      <c r="QIN43" s="343"/>
      <c r="QIO43" s="343"/>
      <c r="QIP43" s="343"/>
      <c r="QIQ43" s="343"/>
      <c r="QIR43" s="343"/>
      <c r="QIS43" s="343"/>
      <c r="QIT43" s="343"/>
      <c r="QIU43" s="343"/>
      <c r="QIV43" s="343"/>
      <c r="QIW43" s="343"/>
      <c r="QIX43" s="343"/>
      <c r="QIY43" s="343"/>
      <c r="QIZ43" s="343"/>
      <c r="QJA43" s="343"/>
      <c r="QJB43" s="343"/>
      <c r="QJC43" s="343"/>
      <c r="QJD43" s="343"/>
      <c r="QJE43" s="343"/>
      <c r="QJF43" s="343"/>
      <c r="QJG43" s="343"/>
      <c r="QJH43" s="343"/>
      <c r="QJI43" s="343"/>
      <c r="QJJ43" s="343"/>
      <c r="QJK43" s="343"/>
      <c r="QJL43" s="343"/>
      <c r="QJM43" s="343"/>
      <c r="QJN43" s="343"/>
      <c r="QJO43" s="343"/>
      <c r="QJP43" s="343"/>
      <c r="QJQ43" s="343"/>
      <c r="QJR43" s="343"/>
      <c r="QJS43" s="343"/>
      <c r="QJT43" s="343"/>
      <c r="QJU43" s="343"/>
      <c r="QJV43" s="343"/>
      <c r="QJW43" s="343"/>
      <c r="QJX43" s="343"/>
      <c r="QJY43" s="343"/>
      <c r="QJZ43" s="343"/>
      <c r="QKA43" s="343"/>
      <c r="QKB43" s="343"/>
      <c r="QKC43" s="343"/>
      <c r="QKD43" s="343"/>
      <c r="QKE43" s="343"/>
      <c r="QKF43" s="343"/>
      <c r="QKG43" s="343"/>
      <c r="QKH43" s="343"/>
      <c r="QKI43" s="343"/>
      <c r="QKJ43" s="343"/>
      <c r="QKK43" s="343"/>
      <c r="QKL43" s="343"/>
      <c r="QKM43" s="343"/>
      <c r="QKN43" s="343"/>
      <c r="QKO43" s="343"/>
      <c r="QKP43" s="343"/>
      <c r="QKQ43" s="343"/>
      <c r="QKR43" s="343"/>
      <c r="QKS43" s="343"/>
      <c r="QKT43" s="343"/>
      <c r="QKU43" s="343"/>
      <c r="QKV43" s="343"/>
      <c r="QKW43" s="343"/>
      <c r="QKX43" s="343"/>
      <c r="QKY43" s="343"/>
      <c r="QKZ43" s="343"/>
      <c r="QLA43" s="343"/>
      <c r="QLB43" s="343"/>
      <c r="QLC43" s="343"/>
      <c r="QLD43" s="343"/>
      <c r="QLE43" s="343"/>
      <c r="QLF43" s="343"/>
      <c r="QLG43" s="343"/>
      <c r="QLH43" s="343"/>
      <c r="QLI43" s="343"/>
      <c r="QLJ43" s="343"/>
      <c r="QLK43" s="343"/>
      <c r="QLL43" s="343"/>
      <c r="QLM43" s="343"/>
      <c r="QLN43" s="343"/>
      <c r="QLO43" s="343"/>
      <c r="QLP43" s="343"/>
      <c r="QLQ43" s="343"/>
      <c r="QLR43" s="343"/>
      <c r="QLS43" s="343"/>
      <c r="QLT43" s="343"/>
      <c r="QLU43" s="343"/>
      <c r="QLV43" s="343"/>
      <c r="QLW43" s="343"/>
      <c r="QLX43" s="343"/>
      <c r="QLY43" s="343"/>
      <c r="QLZ43" s="343"/>
      <c r="QMA43" s="343"/>
      <c r="QMB43" s="343"/>
      <c r="QMC43" s="343"/>
      <c r="QMD43" s="343"/>
      <c r="QME43" s="343"/>
      <c r="QMF43" s="343"/>
      <c r="QMG43" s="343"/>
      <c r="QMH43" s="343"/>
      <c r="QMI43" s="343"/>
      <c r="QMJ43" s="343"/>
      <c r="QMK43" s="343"/>
      <c r="QML43" s="343"/>
      <c r="QMM43" s="343"/>
      <c r="QMN43" s="343"/>
      <c r="QMO43" s="343"/>
      <c r="QMP43" s="343"/>
      <c r="QMQ43" s="343"/>
      <c r="QMR43" s="343"/>
      <c r="QMS43" s="343"/>
      <c r="QMT43" s="343"/>
      <c r="QMU43" s="343"/>
      <c r="QMV43" s="343"/>
      <c r="QMW43" s="343"/>
      <c r="QMX43" s="343"/>
      <c r="QMY43" s="343"/>
      <c r="QMZ43" s="343"/>
      <c r="QNA43" s="343"/>
      <c r="QNB43" s="343"/>
      <c r="QNC43" s="343"/>
      <c r="QND43" s="343"/>
      <c r="QNE43" s="343"/>
      <c r="QNF43" s="343"/>
      <c r="QNG43" s="343"/>
      <c r="QNH43" s="343"/>
      <c r="QNI43" s="343"/>
      <c r="QNJ43" s="343"/>
      <c r="QNK43" s="343"/>
      <c r="QNL43" s="343"/>
      <c r="QNM43" s="343"/>
      <c r="QNN43" s="343"/>
      <c r="QNO43" s="343"/>
      <c r="QNP43" s="343"/>
      <c r="QNQ43" s="343"/>
      <c r="QNR43" s="343"/>
      <c r="QNS43" s="343"/>
      <c r="QNT43" s="343"/>
      <c r="QNU43" s="343"/>
      <c r="QNV43" s="343"/>
      <c r="QNW43" s="343"/>
      <c r="QNX43" s="343"/>
      <c r="QNY43" s="343"/>
      <c r="QNZ43" s="343"/>
      <c r="QOA43" s="343"/>
      <c r="QOB43" s="343"/>
      <c r="QOC43" s="343"/>
      <c r="QOD43" s="343"/>
      <c r="QOE43" s="343"/>
      <c r="QOF43" s="343"/>
      <c r="QOG43" s="343"/>
      <c r="QOH43" s="343"/>
      <c r="QOI43" s="343"/>
      <c r="QOJ43" s="343"/>
      <c r="QOK43" s="343"/>
      <c r="QOL43" s="343"/>
      <c r="QOM43" s="343"/>
      <c r="QON43" s="343"/>
      <c r="QOO43" s="343"/>
      <c r="QOP43" s="343"/>
      <c r="QOQ43" s="343"/>
      <c r="QOR43" s="343"/>
      <c r="QOS43" s="343"/>
      <c r="QOT43" s="343"/>
      <c r="QOU43" s="343"/>
      <c r="QOV43" s="343"/>
      <c r="QOW43" s="343"/>
      <c r="QOX43" s="343"/>
      <c r="QOY43" s="343"/>
      <c r="QOZ43" s="343"/>
      <c r="QPA43" s="343"/>
      <c r="QPB43" s="343"/>
      <c r="QPC43" s="343"/>
      <c r="QPD43" s="343"/>
      <c r="QPE43" s="343"/>
      <c r="QPF43" s="343"/>
      <c r="QPG43" s="343"/>
      <c r="QPH43" s="343"/>
      <c r="QPI43" s="343"/>
      <c r="QPJ43" s="343"/>
      <c r="QPK43" s="343"/>
      <c r="QPL43" s="343"/>
      <c r="QPM43" s="343"/>
      <c r="QPN43" s="343"/>
      <c r="QPO43" s="343"/>
      <c r="QPP43" s="343"/>
      <c r="QPQ43" s="343"/>
      <c r="QPR43" s="343"/>
      <c r="QPS43" s="343"/>
      <c r="QPT43" s="343"/>
      <c r="QPU43" s="343"/>
      <c r="QPV43" s="343"/>
      <c r="QPW43" s="343"/>
      <c r="QPX43" s="343"/>
      <c r="QPY43" s="343"/>
      <c r="QPZ43" s="343"/>
      <c r="QQA43" s="343"/>
      <c r="QQB43" s="343"/>
      <c r="QQC43" s="343"/>
      <c r="QQD43" s="343"/>
      <c r="QQE43" s="343"/>
      <c r="QQF43" s="343"/>
      <c r="QQG43" s="343"/>
      <c r="QQH43" s="343"/>
      <c r="QQI43" s="343"/>
      <c r="QQJ43" s="343"/>
      <c r="QQK43" s="343"/>
      <c r="QQL43" s="343"/>
      <c r="QQM43" s="343"/>
      <c r="QQN43" s="343"/>
      <c r="QQO43" s="343"/>
      <c r="QQP43" s="343"/>
      <c r="QQQ43" s="343"/>
      <c r="QQR43" s="343"/>
      <c r="QQS43" s="343"/>
      <c r="QQT43" s="343"/>
      <c r="QQU43" s="343"/>
      <c r="QQV43" s="343"/>
      <c r="QQW43" s="343"/>
      <c r="QQX43" s="343"/>
      <c r="QQY43" s="343"/>
      <c r="QQZ43" s="343"/>
      <c r="QRA43" s="343"/>
      <c r="QRB43" s="343"/>
      <c r="QRC43" s="343"/>
      <c r="QRD43" s="343"/>
      <c r="QRE43" s="343"/>
      <c r="QRF43" s="343"/>
      <c r="QRG43" s="343"/>
      <c r="QRH43" s="343"/>
      <c r="QRI43" s="343"/>
      <c r="QRJ43" s="343"/>
      <c r="QRK43" s="343"/>
      <c r="QRL43" s="343"/>
      <c r="QRM43" s="343"/>
      <c r="QRN43" s="343"/>
      <c r="QRO43" s="343"/>
      <c r="QRP43" s="343"/>
      <c r="QRQ43" s="343"/>
      <c r="QRR43" s="343"/>
      <c r="QRS43" s="343"/>
      <c r="QRT43" s="343"/>
      <c r="QRU43" s="343"/>
      <c r="QRV43" s="343"/>
      <c r="QRW43" s="343"/>
      <c r="QRX43" s="343"/>
      <c r="QRY43" s="343"/>
      <c r="QRZ43" s="343"/>
      <c r="QSA43" s="343"/>
      <c r="QSB43" s="343"/>
      <c r="QSC43" s="343"/>
      <c r="QSD43" s="343"/>
      <c r="QSE43" s="343"/>
      <c r="QSF43" s="343"/>
      <c r="QSG43" s="343"/>
      <c r="QSH43" s="343"/>
      <c r="QSI43" s="343"/>
      <c r="QSJ43" s="343"/>
      <c r="QSK43" s="343"/>
      <c r="QSL43" s="343"/>
      <c r="QSM43" s="343"/>
      <c r="QSN43" s="343"/>
      <c r="QSO43" s="343"/>
      <c r="QSP43" s="343"/>
      <c r="QSQ43" s="343"/>
      <c r="QSR43" s="343"/>
      <c r="QSS43" s="343"/>
      <c r="QST43" s="343"/>
      <c r="QSU43" s="343"/>
      <c r="QSV43" s="343"/>
      <c r="QSW43" s="343"/>
      <c r="QSX43" s="343"/>
      <c r="QSY43" s="343"/>
      <c r="QSZ43" s="343"/>
      <c r="QTA43" s="343"/>
      <c r="QTB43" s="343"/>
      <c r="QTC43" s="343"/>
      <c r="QTD43" s="343"/>
      <c r="QTE43" s="343"/>
      <c r="QTF43" s="343"/>
      <c r="QTG43" s="343"/>
      <c r="QTH43" s="343"/>
      <c r="QTI43" s="343"/>
      <c r="QTJ43" s="343"/>
      <c r="QTK43" s="343"/>
      <c r="QTL43" s="343"/>
      <c r="QTM43" s="343"/>
      <c r="QTN43" s="343"/>
      <c r="QTO43" s="343"/>
      <c r="QTP43" s="343"/>
      <c r="QTQ43" s="343"/>
      <c r="QTR43" s="343"/>
      <c r="QTS43" s="343"/>
      <c r="QTT43" s="343"/>
      <c r="QTU43" s="343"/>
      <c r="QTV43" s="343"/>
      <c r="QTW43" s="343"/>
      <c r="QTX43" s="343"/>
      <c r="QTY43" s="343"/>
      <c r="QTZ43" s="343"/>
      <c r="QUA43" s="343"/>
      <c r="QUB43" s="343"/>
      <c r="QUC43" s="343"/>
      <c r="QUD43" s="343"/>
      <c r="QUE43" s="343"/>
      <c r="QUF43" s="343"/>
      <c r="QUG43" s="343"/>
      <c r="QUH43" s="343"/>
      <c r="QUI43" s="343"/>
      <c r="QUJ43" s="343"/>
      <c r="QUK43" s="343"/>
      <c r="QUL43" s="343"/>
      <c r="QUM43" s="343"/>
      <c r="QUN43" s="343"/>
      <c r="QUO43" s="343"/>
      <c r="QUP43" s="343"/>
      <c r="QUQ43" s="343"/>
      <c r="QUR43" s="343"/>
      <c r="QUS43" s="343"/>
      <c r="QUT43" s="343"/>
      <c r="QUU43" s="343"/>
      <c r="QUV43" s="343"/>
      <c r="QUW43" s="343"/>
      <c r="QUX43" s="343"/>
      <c r="QUY43" s="343"/>
      <c r="QUZ43" s="343"/>
      <c r="QVA43" s="343"/>
      <c r="QVB43" s="343"/>
      <c r="QVC43" s="343"/>
      <c r="QVD43" s="343"/>
      <c r="QVE43" s="343"/>
      <c r="QVF43" s="343"/>
      <c r="QVG43" s="343"/>
      <c r="QVH43" s="343"/>
      <c r="QVI43" s="343"/>
      <c r="QVJ43" s="343"/>
      <c r="QVK43" s="343"/>
      <c r="QVL43" s="343"/>
      <c r="QVM43" s="343"/>
      <c r="QVN43" s="343"/>
      <c r="QVO43" s="343"/>
      <c r="QVP43" s="343"/>
      <c r="QVQ43" s="343"/>
      <c r="QVR43" s="343"/>
      <c r="QVS43" s="343"/>
      <c r="QVT43" s="343"/>
      <c r="QVU43" s="343"/>
      <c r="QVV43" s="343"/>
      <c r="QVW43" s="343"/>
      <c r="QVX43" s="343"/>
      <c r="QVY43" s="343"/>
      <c r="QVZ43" s="343"/>
      <c r="QWA43" s="343"/>
      <c r="QWB43" s="343"/>
      <c r="QWC43" s="343"/>
      <c r="QWD43" s="343"/>
      <c r="QWE43" s="343"/>
      <c r="QWF43" s="343"/>
      <c r="QWG43" s="343"/>
      <c r="QWH43" s="343"/>
      <c r="QWI43" s="343"/>
      <c r="QWJ43" s="343"/>
      <c r="QWK43" s="343"/>
      <c r="QWL43" s="343"/>
      <c r="QWM43" s="343"/>
      <c r="QWN43" s="343"/>
      <c r="QWO43" s="343"/>
      <c r="QWP43" s="343"/>
      <c r="QWQ43" s="343"/>
      <c r="QWR43" s="343"/>
      <c r="QWS43" s="343"/>
      <c r="QWT43" s="343"/>
      <c r="QWU43" s="343"/>
      <c r="QWV43" s="343"/>
      <c r="QWW43" s="343"/>
      <c r="QWX43" s="343"/>
      <c r="QWY43" s="343"/>
      <c r="QWZ43" s="343"/>
      <c r="QXA43" s="343"/>
      <c r="QXB43" s="343"/>
      <c r="QXC43" s="343"/>
      <c r="QXD43" s="343"/>
      <c r="QXE43" s="343"/>
      <c r="QXF43" s="343"/>
      <c r="QXG43" s="343"/>
      <c r="QXH43" s="343"/>
      <c r="QXI43" s="343"/>
      <c r="QXJ43" s="343"/>
      <c r="QXK43" s="343"/>
      <c r="QXL43" s="343"/>
      <c r="QXM43" s="343"/>
      <c r="QXN43" s="343"/>
      <c r="QXO43" s="343"/>
      <c r="QXP43" s="343"/>
      <c r="QXQ43" s="343"/>
      <c r="QXR43" s="343"/>
      <c r="QXS43" s="343"/>
      <c r="QXT43" s="343"/>
      <c r="QXU43" s="343"/>
      <c r="QXV43" s="343"/>
      <c r="QXW43" s="343"/>
      <c r="QXX43" s="343"/>
      <c r="QXY43" s="343"/>
      <c r="QXZ43" s="343"/>
      <c r="QYA43" s="343"/>
      <c r="QYB43" s="343"/>
      <c r="QYC43" s="343"/>
      <c r="QYD43" s="343"/>
      <c r="QYE43" s="343"/>
      <c r="QYF43" s="343"/>
      <c r="QYG43" s="343"/>
      <c r="QYH43" s="343"/>
      <c r="QYI43" s="343"/>
      <c r="QYJ43" s="343"/>
      <c r="QYK43" s="343"/>
      <c r="QYL43" s="343"/>
      <c r="QYM43" s="343"/>
      <c r="QYN43" s="343"/>
      <c r="QYO43" s="343"/>
      <c r="QYP43" s="343"/>
      <c r="QYQ43" s="343"/>
      <c r="QYR43" s="343"/>
      <c r="QYS43" s="343"/>
      <c r="QYT43" s="343"/>
      <c r="QYU43" s="343"/>
      <c r="QYV43" s="343"/>
      <c r="QYW43" s="343"/>
      <c r="QYX43" s="343"/>
      <c r="QYY43" s="343"/>
      <c r="QYZ43" s="343"/>
      <c r="QZA43" s="343"/>
      <c r="QZB43" s="343"/>
      <c r="QZC43" s="343"/>
      <c r="QZD43" s="343"/>
      <c r="QZE43" s="343"/>
      <c r="QZF43" s="343"/>
      <c r="QZG43" s="343"/>
      <c r="QZH43" s="343"/>
      <c r="QZI43" s="343"/>
      <c r="QZJ43" s="343"/>
      <c r="QZK43" s="343"/>
      <c r="QZL43" s="343"/>
      <c r="QZM43" s="343"/>
      <c r="QZN43" s="343"/>
      <c r="QZO43" s="343"/>
      <c r="QZP43" s="343"/>
      <c r="QZQ43" s="343"/>
      <c r="QZR43" s="343"/>
      <c r="QZS43" s="343"/>
      <c r="QZT43" s="343"/>
      <c r="QZU43" s="343"/>
      <c r="QZV43" s="343"/>
      <c r="QZW43" s="343"/>
      <c r="QZX43" s="343"/>
      <c r="QZY43" s="343"/>
      <c r="QZZ43" s="343"/>
      <c r="RAA43" s="343"/>
      <c r="RAB43" s="343"/>
      <c r="RAC43" s="343"/>
      <c r="RAD43" s="343"/>
      <c r="RAE43" s="343"/>
      <c r="RAF43" s="343"/>
      <c r="RAG43" s="343"/>
      <c r="RAH43" s="343"/>
      <c r="RAI43" s="343"/>
      <c r="RAJ43" s="343"/>
      <c r="RAK43" s="343"/>
      <c r="RAL43" s="343"/>
      <c r="RAM43" s="343"/>
      <c r="RAN43" s="343"/>
      <c r="RAO43" s="343"/>
      <c r="RAP43" s="343"/>
      <c r="RAQ43" s="343"/>
      <c r="RAR43" s="343"/>
      <c r="RAS43" s="343"/>
      <c r="RAT43" s="343"/>
      <c r="RAU43" s="343"/>
      <c r="RAV43" s="343"/>
      <c r="RAW43" s="343"/>
      <c r="RAX43" s="343"/>
      <c r="RAY43" s="343"/>
      <c r="RAZ43" s="343"/>
      <c r="RBA43" s="343"/>
      <c r="RBB43" s="343"/>
      <c r="RBC43" s="343"/>
      <c r="RBD43" s="343"/>
      <c r="RBE43" s="343"/>
      <c r="RBF43" s="343"/>
      <c r="RBG43" s="343"/>
      <c r="RBH43" s="343"/>
      <c r="RBI43" s="343"/>
      <c r="RBJ43" s="343"/>
      <c r="RBK43" s="343"/>
      <c r="RBL43" s="343"/>
      <c r="RBM43" s="343"/>
      <c r="RBN43" s="343"/>
      <c r="RBO43" s="343"/>
      <c r="RBP43" s="343"/>
      <c r="RBQ43" s="343"/>
      <c r="RBR43" s="343"/>
      <c r="RBS43" s="343"/>
      <c r="RBT43" s="343"/>
      <c r="RBU43" s="343"/>
      <c r="RBV43" s="343"/>
      <c r="RBW43" s="343"/>
      <c r="RBX43" s="343"/>
      <c r="RBY43" s="343"/>
      <c r="RBZ43" s="343"/>
      <c r="RCA43" s="343"/>
      <c r="RCB43" s="343"/>
      <c r="RCC43" s="343"/>
      <c r="RCD43" s="343"/>
      <c r="RCE43" s="343"/>
      <c r="RCF43" s="343"/>
      <c r="RCG43" s="343"/>
      <c r="RCH43" s="343"/>
      <c r="RCI43" s="343"/>
      <c r="RCJ43" s="343"/>
      <c r="RCK43" s="343"/>
      <c r="RCL43" s="343"/>
      <c r="RCM43" s="343"/>
      <c r="RCN43" s="343"/>
      <c r="RCO43" s="343"/>
      <c r="RCP43" s="343"/>
      <c r="RCQ43" s="343"/>
      <c r="RCR43" s="343"/>
      <c r="RCS43" s="343"/>
      <c r="RCT43" s="343"/>
      <c r="RCU43" s="343"/>
      <c r="RCV43" s="343"/>
      <c r="RCW43" s="343"/>
      <c r="RCX43" s="343"/>
      <c r="RCY43" s="343"/>
      <c r="RCZ43" s="343"/>
      <c r="RDA43" s="343"/>
      <c r="RDB43" s="343"/>
      <c r="RDC43" s="343"/>
      <c r="RDD43" s="343"/>
      <c r="RDE43" s="343"/>
      <c r="RDF43" s="343"/>
      <c r="RDG43" s="343"/>
      <c r="RDH43" s="343"/>
      <c r="RDI43" s="343"/>
      <c r="RDJ43" s="343"/>
      <c r="RDK43" s="343"/>
      <c r="RDL43" s="343"/>
      <c r="RDM43" s="343"/>
      <c r="RDN43" s="343"/>
      <c r="RDO43" s="343"/>
      <c r="RDP43" s="343"/>
      <c r="RDQ43" s="343"/>
      <c r="RDR43" s="343"/>
      <c r="RDS43" s="343"/>
      <c r="RDT43" s="343"/>
      <c r="RDU43" s="343"/>
      <c r="RDV43" s="343"/>
      <c r="RDW43" s="343"/>
      <c r="RDX43" s="343"/>
      <c r="RDY43" s="343"/>
      <c r="RDZ43" s="343"/>
      <c r="REA43" s="343"/>
      <c r="REB43" s="343"/>
      <c r="REC43" s="343"/>
      <c r="RED43" s="343"/>
      <c r="REE43" s="343"/>
      <c r="REF43" s="343"/>
      <c r="REG43" s="343"/>
      <c r="REH43" s="343"/>
      <c r="REI43" s="343"/>
      <c r="REJ43" s="343"/>
      <c r="REK43" s="343"/>
      <c r="REL43" s="343"/>
      <c r="REM43" s="343"/>
      <c r="REN43" s="343"/>
      <c r="REO43" s="343"/>
      <c r="REP43" s="343"/>
      <c r="REQ43" s="343"/>
      <c r="RER43" s="343"/>
      <c r="RES43" s="343"/>
      <c r="RET43" s="343"/>
      <c r="REU43" s="343"/>
      <c r="REV43" s="343"/>
      <c r="REW43" s="343"/>
      <c r="REX43" s="343"/>
      <c r="REY43" s="343"/>
      <c r="REZ43" s="343"/>
      <c r="RFA43" s="343"/>
      <c r="RFB43" s="343"/>
      <c r="RFC43" s="343"/>
      <c r="RFD43" s="343"/>
      <c r="RFE43" s="343"/>
      <c r="RFF43" s="343"/>
      <c r="RFG43" s="343"/>
      <c r="RFH43" s="343"/>
      <c r="RFI43" s="343"/>
      <c r="RFJ43" s="343"/>
      <c r="RFK43" s="343"/>
      <c r="RFL43" s="343"/>
      <c r="RFM43" s="343"/>
      <c r="RFN43" s="343"/>
      <c r="RFO43" s="343"/>
      <c r="RFP43" s="343"/>
      <c r="RFQ43" s="343"/>
      <c r="RFR43" s="343"/>
      <c r="RFS43" s="343"/>
      <c r="RFT43" s="343"/>
      <c r="RFU43" s="343"/>
      <c r="RFV43" s="343"/>
      <c r="RFW43" s="343"/>
      <c r="RFX43" s="343"/>
      <c r="RFY43" s="343"/>
      <c r="RFZ43" s="343"/>
      <c r="RGA43" s="343"/>
      <c r="RGB43" s="343"/>
      <c r="RGC43" s="343"/>
      <c r="RGD43" s="343"/>
      <c r="RGE43" s="343"/>
      <c r="RGF43" s="343"/>
      <c r="RGG43" s="343"/>
      <c r="RGH43" s="343"/>
      <c r="RGI43" s="343"/>
      <c r="RGJ43" s="343"/>
      <c r="RGK43" s="343"/>
      <c r="RGL43" s="343"/>
      <c r="RGM43" s="343"/>
      <c r="RGN43" s="343"/>
      <c r="RGO43" s="343"/>
      <c r="RGP43" s="343"/>
      <c r="RGQ43" s="343"/>
      <c r="RGR43" s="343"/>
      <c r="RGS43" s="343"/>
      <c r="RGT43" s="343"/>
      <c r="RGU43" s="343"/>
      <c r="RGV43" s="343"/>
      <c r="RGW43" s="343"/>
      <c r="RGX43" s="343"/>
      <c r="RGY43" s="343"/>
      <c r="RGZ43" s="343"/>
      <c r="RHA43" s="343"/>
      <c r="RHB43" s="343"/>
      <c r="RHC43" s="343"/>
      <c r="RHD43" s="343"/>
      <c r="RHE43" s="343"/>
      <c r="RHF43" s="343"/>
      <c r="RHG43" s="343"/>
      <c r="RHH43" s="343"/>
      <c r="RHI43" s="343"/>
      <c r="RHJ43" s="343"/>
      <c r="RHK43" s="343"/>
      <c r="RHL43" s="343"/>
      <c r="RHM43" s="343"/>
      <c r="RHN43" s="343"/>
      <c r="RHO43" s="343"/>
      <c r="RHP43" s="343"/>
      <c r="RHQ43" s="343"/>
      <c r="RHR43" s="343"/>
      <c r="RHS43" s="343"/>
      <c r="RHT43" s="343"/>
      <c r="RHU43" s="343"/>
      <c r="RHV43" s="343"/>
      <c r="RHW43" s="343"/>
      <c r="RHX43" s="343"/>
      <c r="RHY43" s="343"/>
      <c r="RHZ43" s="343"/>
      <c r="RIA43" s="343"/>
      <c r="RIB43" s="343"/>
      <c r="RIC43" s="343"/>
      <c r="RID43" s="343"/>
      <c r="RIE43" s="343"/>
      <c r="RIF43" s="343"/>
      <c r="RIG43" s="343"/>
      <c r="RIH43" s="343"/>
      <c r="RII43" s="343"/>
      <c r="RIJ43" s="343"/>
      <c r="RIK43" s="343"/>
      <c r="RIL43" s="343"/>
      <c r="RIM43" s="343"/>
      <c r="RIN43" s="343"/>
      <c r="RIO43" s="343"/>
      <c r="RIP43" s="343"/>
      <c r="RIQ43" s="343"/>
      <c r="RIR43" s="343"/>
      <c r="RIS43" s="343"/>
      <c r="RIT43" s="343"/>
      <c r="RIU43" s="343"/>
      <c r="RIV43" s="343"/>
      <c r="RIW43" s="343"/>
      <c r="RIX43" s="343"/>
      <c r="RIY43" s="343"/>
      <c r="RIZ43" s="343"/>
      <c r="RJA43" s="343"/>
      <c r="RJB43" s="343"/>
      <c r="RJC43" s="343"/>
      <c r="RJD43" s="343"/>
      <c r="RJE43" s="343"/>
      <c r="RJF43" s="343"/>
      <c r="RJG43" s="343"/>
      <c r="RJH43" s="343"/>
      <c r="RJI43" s="343"/>
      <c r="RJJ43" s="343"/>
      <c r="RJK43" s="343"/>
      <c r="RJL43" s="343"/>
      <c r="RJM43" s="343"/>
      <c r="RJN43" s="343"/>
      <c r="RJO43" s="343"/>
      <c r="RJP43" s="343"/>
      <c r="RJQ43" s="343"/>
      <c r="RJR43" s="343"/>
      <c r="RJS43" s="343"/>
      <c r="RJT43" s="343"/>
      <c r="RJU43" s="343"/>
      <c r="RJV43" s="343"/>
      <c r="RJW43" s="343"/>
      <c r="RJX43" s="343"/>
      <c r="RJY43" s="343"/>
      <c r="RJZ43" s="343"/>
      <c r="RKA43" s="343"/>
      <c r="RKB43" s="343"/>
      <c r="RKC43" s="343"/>
      <c r="RKD43" s="343"/>
      <c r="RKE43" s="343"/>
      <c r="RKF43" s="343"/>
      <c r="RKG43" s="343"/>
      <c r="RKH43" s="343"/>
      <c r="RKI43" s="343"/>
      <c r="RKJ43" s="343"/>
      <c r="RKK43" s="343"/>
      <c r="RKL43" s="343"/>
      <c r="RKM43" s="343"/>
      <c r="RKN43" s="343"/>
      <c r="RKO43" s="343"/>
      <c r="RKP43" s="343"/>
      <c r="RKQ43" s="343"/>
      <c r="RKR43" s="343"/>
      <c r="RKS43" s="343"/>
      <c r="RKT43" s="343"/>
      <c r="RKU43" s="343"/>
      <c r="RKV43" s="343"/>
      <c r="RKW43" s="343"/>
      <c r="RKX43" s="343"/>
      <c r="RKY43" s="343"/>
      <c r="RKZ43" s="343"/>
      <c r="RLA43" s="343"/>
      <c r="RLB43" s="343"/>
      <c r="RLC43" s="343"/>
      <c r="RLD43" s="343"/>
      <c r="RLE43" s="343"/>
      <c r="RLF43" s="343"/>
      <c r="RLG43" s="343"/>
      <c r="RLH43" s="343"/>
      <c r="RLI43" s="343"/>
      <c r="RLJ43" s="343"/>
      <c r="RLK43" s="343"/>
      <c r="RLL43" s="343"/>
      <c r="RLM43" s="343"/>
      <c r="RLN43" s="343"/>
      <c r="RLO43" s="343"/>
      <c r="RLP43" s="343"/>
      <c r="RLQ43" s="343"/>
      <c r="RLR43" s="343"/>
      <c r="RLS43" s="343"/>
      <c r="RLT43" s="343"/>
      <c r="RLU43" s="343"/>
      <c r="RLV43" s="343"/>
      <c r="RLW43" s="343"/>
      <c r="RLX43" s="343"/>
      <c r="RLY43" s="343"/>
      <c r="RLZ43" s="343"/>
      <c r="RMA43" s="343"/>
      <c r="RMB43" s="343"/>
      <c r="RMC43" s="343"/>
      <c r="RMD43" s="343"/>
      <c r="RME43" s="343"/>
      <c r="RMF43" s="343"/>
      <c r="RMG43" s="343"/>
      <c r="RMH43" s="343"/>
      <c r="RMI43" s="343"/>
      <c r="RMJ43" s="343"/>
      <c r="RMK43" s="343"/>
      <c r="RML43" s="343"/>
      <c r="RMM43" s="343"/>
      <c r="RMN43" s="343"/>
      <c r="RMO43" s="343"/>
      <c r="RMP43" s="343"/>
      <c r="RMQ43" s="343"/>
      <c r="RMR43" s="343"/>
      <c r="RMS43" s="343"/>
      <c r="RMT43" s="343"/>
      <c r="RMU43" s="343"/>
      <c r="RMV43" s="343"/>
      <c r="RMW43" s="343"/>
      <c r="RMX43" s="343"/>
      <c r="RMY43" s="343"/>
      <c r="RMZ43" s="343"/>
      <c r="RNA43" s="343"/>
      <c r="RNB43" s="343"/>
      <c r="RNC43" s="343"/>
      <c r="RND43" s="343"/>
      <c r="RNE43" s="343"/>
      <c r="RNF43" s="343"/>
      <c r="RNG43" s="343"/>
      <c r="RNH43" s="343"/>
      <c r="RNI43" s="343"/>
      <c r="RNJ43" s="343"/>
      <c r="RNK43" s="343"/>
      <c r="RNL43" s="343"/>
      <c r="RNM43" s="343"/>
      <c r="RNN43" s="343"/>
      <c r="RNO43" s="343"/>
      <c r="RNP43" s="343"/>
      <c r="RNQ43" s="343"/>
      <c r="RNR43" s="343"/>
      <c r="RNS43" s="343"/>
      <c r="RNT43" s="343"/>
      <c r="RNU43" s="343"/>
      <c r="RNV43" s="343"/>
      <c r="RNW43" s="343"/>
      <c r="RNX43" s="343"/>
      <c r="RNY43" s="343"/>
      <c r="RNZ43" s="343"/>
      <c r="ROA43" s="343"/>
      <c r="ROB43" s="343"/>
      <c r="ROC43" s="343"/>
      <c r="ROD43" s="343"/>
      <c r="ROE43" s="343"/>
      <c r="ROF43" s="343"/>
      <c r="ROG43" s="343"/>
      <c r="ROH43" s="343"/>
      <c r="ROI43" s="343"/>
      <c r="ROJ43" s="343"/>
      <c r="ROK43" s="343"/>
      <c r="ROL43" s="343"/>
      <c r="ROM43" s="343"/>
      <c r="RON43" s="343"/>
      <c r="ROO43" s="343"/>
      <c r="ROP43" s="343"/>
      <c r="ROQ43" s="343"/>
      <c r="ROR43" s="343"/>
      <c r="ROS43" s="343"/>
      <c r="ROT43" s="343"/>
      <c r="ROU43" s="343"/>
      <c r="ROV43" s="343"/>
      <c r="ROW43" s="343"/>
      <c r="ROX43" s="343"/>
      <c r="ROY43" s="343"/>
      <c r="ROZ43" s="343"/>
      <c r="RPA43" s="343"/>
      <c r="RPB43" s="343"/>
      <c r="RPC43" s="343"/>
      <c r="RPD43" s="343"/>
      <c r="RPE43" s="343"/>
      <c r="RPF43" s="343"/>
      <c r="RPG43" s="343"/>
      <c r="RPH43" s="343"/>
      <c r="RPI43" s="343"/>
      <c r="RPJ43" s="343"/>
      <c r="RPK43" s="343"/>
      <c r="RPL43" s="343"/>
      <c r="RPM43" s="343"/>
      <c r="RPN43" s="343"/>
      <c r="RPO43" s="343"/>
      <c r="RPP43" s="343"/>
      <c r="RPQ43" s="343"/>
      <c r="RPR43" s="343"/>
      <c r="RPS43" s="343"/>
      <c r="RPT43" s="343"/>
      <c r="RPU43" s="343"/>
      <c r="RPV43" s="343"/>
      <c r="RPW43" s="343"/>
      <c r="RPX43" s="343"/>
      <c r="RPY43" s="343"/>
      <c r="RPZ43" s="343"/>
      <c r="RQA43" s="343"/>
      <c r="RQB43" s="343"/>
      <c r="RQC43" s="343"/>
      <c r="RQD43" s="343"/>
      <c r="RQE43" s="343"/>
      <c r="RQF43" s="343"/>
      <c r="RQG43" s="343"/>
      <c r="RQH43" s="343"/>
      <c r="RQI43" s="343"/>
      <c r="RQJ43" s="343"/>
      <c r="RQK43" s="343"/>
      <c r="RQL43" s="343"/>
      <c r="RQM43" s="343"/>
      <c r="RQN43" s="343"/>
      <c r="RQO43" s="343"/>
      <c r="RQP43" s="343"/>
      <c r="RQQ43" s="343"/>
      <c r="RQR43" s="343"/>
      <c r="RQS43" s="343"/>
      <c r="RQT43" s="343"/>
      <c r="RQU43" s="343"/>
      <c r="RQV43" s="343"/>
      <c r="RQW43" s="343"/>
      <c r="RQX43" s="343"/>
      <c r="RQY43" s="343"/>
      <c r="RQZ43" s="343"/>
      <c r="RRA43" s="343"/>
      <c r="RRB43" s="343"/>
      <c r="RRC43" s="343"/>
      <c r="RRD43" s="343"/>
      <c r="RRE43" s="343"/>
      <c r="RRF43" s="343"/>
      <c r="RRG43" s="343"/>
      <c r="RRH43" s="343"/>
      <c r="RRI43" s="343"/>
      <c r="RRJ43" s="343"/>
      <c r="RRK43" s="343"/>
      <c r="RRL43" s="343"/>
      <c r="RRM43" s="343"/>
      <c r="RRN43" s="343"/>
      <c r="RRO43" s="343"/>
      <c r="RRP43" s="343"/>
      <c r="RRQ43" s="343"/>
      <c r="RRR43" s="343"/>
      <c r="RRS43" s="343"/>
      <c r="RRT43" s="343"/>
      <c r="RRU43" s="343"/>
      <c r="RRV43" s="343"/>
      <c r="RRW43" s="343"/>
      <c r="RRX43" s="343"/>
      <c r="RRY43" s="343"/>
      <c r="RRZ43" s="343"/>
      <c r="RSA43" s="343"/>
      <c r="RSB43" s="343"/>
      <c r="RSC43" s="343"/>
      <c r="RSD43" s="343"/>
      <c r="RSE43" s="343"/>
      <c r="RSF43" s="343"/>
      <c r="RSG43" s="343"/>
      <c r="RSH43" s="343"/>
      <c r="RSI43" s="343"/>
      <c r="RSJ43" s="343"/>
      <c r="RSK43" s="343"/>
      <c r="RSL43" s="343"/>
      <c r="RSM43" s="343"/>
      <c r="RSN43" s="343"/>
      <c r="RSO43" s="343"/>
      <c r="RSP43" s="343"/>
      <c r="RSQ43" s="343"/>
      <c r="RSR43" s="343"/>
      <c r="RSS43" s="343"/>
      <c r="RST43" s="343"/>
      <c r="RSU43" s="343"/>
      <c r="RSV43" s="343"/>
      <c r="RSW43" s="343"/>
      <c r="RSX43" s="343"/>
      <c r="RSY43" s="343"/>
      <c r="RSZ43" s="343"/>
      <c r="RTA43" s="343"/>
      <c r="RTB43" s="343"/>
      <c r="RTC43" s="343"/>
      <c r="RTD43" s="343"/>
      <c r="RTE43" s="343"/>
      <c r="RTF43" s="343"/>
      <c r="RTG43" s="343"/>
      <c r="RTH43" s="343"/>
      <c r="RTI43" s="343"/>
      <c r="RTJ43" s="343"/>
      <c r="RTK43" s="343"/>
      <c r="RTL43" s="343"/>
      <c r="RTM43" s="343"/>
      <c r="RTN43" s="343"/>
      <c r="RTO43" s="343"/>
      <c r="RTP43" s="343"/>
      <c r="RTQ43" s="343"/>
      <c r="RTR43" s="343"/>
      <c r="RTS43" s="343"/>
      <c r="RTT43" s="343"/>
      <c r="RTU43" s="343"/>
      <c r="RTV43" s="343"/>
      <c r="RTW43" s="343"/>
      <c r="RTX43" s="343"/>
      <c r="RTY43" s="343"/>
      <c r="RTZ43" s="343"/>
      <c r="RUA43" s="343"/>
      <c r="RUB43" s="343"/>
      <c r="RUC43" s="343"/>
      <c r="RUD43" s="343"/>
      <c r="RUE43" s="343"/>
      <c r="RUF43" s="343"/>
      <c r="RUG43" s="343"/>
      <c r="RUH43" s="343"/>
      <c r="RUI43" s="343"/>
      <c r="RUJ43" s="343"/>
      <c r="RUK43" s="343"/>
      <c r="RUL43" s="343"/>
      <c r="RUM43" s="343"/>
      <c r="RUN43" s="343"/>
      <c r="RUO43" s="343"/>
      <c r="RUP43" s="343"/>
      <c r="RUQ43" s="343"/>
      <c r="RUR43" s="343"/>
      <c r="RUS43" s="343"/>
      <c r="RUT43" s="343"/>
      <c r="RUU43" s="343"/>
      <c r="RUV43" s="343"/>
      <c r="RUW43" s="343"/>
      <c r="RUX43" s="343"/>
      <c r="RUY43" s="343"/>
      <c r="RUZ43" s="343"/>
      <c r="RVA43" s="343"/>
      <c r="RVB43" s="343"/>
      <c r="RVC43" s="343"/>
      <c r="RVD43" s="343"/>
      <c r="RVE43" s="343"/>
      <c r="RVF43" s="343"/>
      <c r="RVG43" s="343"/>
      <c r="RVH43" s="343"/>
      <c r="RVI43" s="343"/>
      <c r="RVJ43" s="343"/>
      <c r="RVK43" s="343"/>
      <c r="RVL43" s="343"/>
      <c r="RVM43" s="343"/>
      <c r="RVN43" s="343"/>
      <c r="RVO43" s="343"/>
      <c r="RVP43" s="343"/>
      <c r="RVQ43" s="343"/>
      <c r="RVR43" s="343"/>
      <c r="RVS43" s="343"/>
      <c r="RVT43" s="343"/>
      <c r="RVU43" s="343"/>
      <c r="RVV43" s="343"/>
      <c r="RVW43" s="343"/>
      <c r="RVX43" s="343"/>
      <c r="RVY43" s="343"/>
      <c r="RVZ43" s="343"/>
      <c r="RWA43" s="343"/>
      <c r="RWB43" s="343"/>
      <c r="RWC43" s="343"/>
      <c r="RWD43" s="343"/>
      <c r="RWE43" s="343"/>
      <c r="RWF43" s="343"/>
      <c r="RWG43" s="343"/>
      <c r="RWH43" s="343"/>
      <c r="RWI43" s="343"/>
      <c r="RWJ43" s="343"/>
      <c r="RWK43" s="343"/>
      <c r="RWL43" s="343"/>
      <c r="RWM43" s="343"/>
      <c r="RWN43" s="343"/>
      <c r="RWO43" s="343"/>
      <c r="RWP43" s="343"/>
      <c r="RWQ43" s="343"/>
      <c r="RWR43" s="343"/>
      <c r="RWS43" s="343"/>
      <c r="RWT43" s="343"/>
      <c r="RWU43" s="343"/>
      <c r="RWV43" s="343"/>
      <c r="RWW43" s="343"/>
      <c r="RWX43" s="343"/>
      <c r="RWY43" s="343"/>
      <c r="RWZ43" s="343"/>
      <c r="RXA43" s="343"/>
      <c r="RXB43" s="343"/>
      <c r="RXC43" s="343"/>
      <c r="RXD43" s="343"/>
      <c r="RXE43" s="343"/>
      <c r="RXF43" s="343"/>
      <c r="RXG43" s="343"/>
      <c r="RXH43" s="343"/>
      <c r="RXI43" s="343"/>
      <c r="RXJ43" s="343"/>
      <c r="RXK43" s="343"/>
      <c r="RXL43" s="343"/>
      <c r="RXM43" s="343"/>
      <c r="RXN43" s="343"/>
      <c r="RXO43" s="343"/>
      <c r="RXP43" s="343"/>
      <c r="RXQ43" s="343"/>
      <c r="RXR43" s="343"/>
      <c r="RXS43" s="343"/>
      <c r="RXT43" s="343"/>
      <c r="RXU43" s="343"/>
      <c r="RXV43" s="343"/>
      <c r="RXW43" s="343"/>
      <c r="RXX43" s="343"/>
      <c r="RXY43" s="343"/>
      <c r="RXZ43" s="343"/>
      <c r="RYA43" s="343"/>
      <c r="RYB43" s="343"/>
      <c r="RYC43" s="343"/>
      <c r="RYD43" s="343"/>
      <c r="RYE43" s="343"/>
      <c r="RYF43" s="343"/>
      <c r="RYG43" s="343"/>
      <c r="RYH43" s="343"/>
      <c r="RYI43" s="343"/>
      <c r="RYJ43" s="343"/>
      <c r="RYK43" s="343"/>
      <c r="RYL43" s="343"/>
      <c r="RYM43" s="343"/>
      <c r="RYN43" s="343"/>
      <c r="RYO43" s="343"/>
      <c r="RYP43" s="343"/>
      <c r="RYQ43" s="343"/>
      <c r="RYR43" s="343"/>
      <c r="RYS43" s="343"/>
      <c r="RYT43" s="343"/>
      <c r="RYU43" s="343"/>
      <c r="RYV43" s="343"/>
      <c r="RYW43" s="343"/>
      <c r="RYX43" s="343"/>
      <c r="RYY43" s="343"/>
      <c r="RYZ43" s="343"/>
      <c r="RZA43" s="343"/>
      <c r="RZB43" s="343"/>
      <c r="RZC43" s="343"/>
      <c r="RZD43" s="343"/>
      <c r="RZE43" s="343"/>
      <c r="RZF43" s="343"/>
      <c r="RZG43" s="343"/>
      <c r="RZH43" s="343"/>
      <c r="RZI43" s="343"/>
      <c r="RZJ43" s="343"/>
      <c r="RZK43" s="343"/>
      <c r="RZL43" s="343"/>
      <c r="RZM43" s="343"/>
      <c r="RZN43" s="343"/>
      <c r="RZO43" s="343"/>
      <c r="RZP43" s="343"/>
      <c r="RZQ43" s="343"/>
      <c r="RZR43" s="343"/>
      <c r="RZS43" s="343"/>
      <c r="RZT43" s="343"/>
      <c r="RZU43" s="343"/>
      <c r="RZV43" s="343"/>
      <c r="RZW43" s="343"/>
      <c r="RZX43" s="343"/>
      <c r="RZY43" s="343"/>
      <c r="RZZ43" s="343"/>
      <c r="SAA43" s="343"/>
      <c r="SAB43" s="343"/>
      <c r="SAC43" s="343"/>
      <c r="SAD43" s="343"/>
      <c r="SAE43" s="343"/>
      <c r="SAF43" s="343"/>
      <c r="SAG43" s="343"/>
      <c r="SAH43" s="343"/>
      <c r="SAI43" s="343"/>
      <c r="SAJ43" s="343"/>
      <c r="SAK43" s="343"/>
      <c r="SAL43" s="343"/>
      <c r="SAM43" s="343"/>
      <c r="SAN43" s="343"/>
      <c r="SAO43" s="343"/>
      <c r="SAP43" s="343"/>
      <c r="SAQ43" s="343"/>
      <c r="SAR43" s="343"/>
      <c r="SAS43" s="343"/>
      <c r="SAT43" s="343"/>
      <c r="SAU43" s="343"/>
      <c r="SAV43" s="343"/>
      <c r="SAW43" s="343"/>
      <c r="SAX43" s="343"/>
      <c r="SAY43" s="343"/>
      <c r="SAZ43" s="343"/>
      <c r="SBA43" s="343"/>
      <c r="SBB43" s="343"/>
      <c r="SBC43" s="343"/>
      <c r="SBD43" s="343"/>
      <c r="SBE43" s="343"/>
      <c r="SBF43" s="343"/>
      <c r="SBG43" s="343"/>
      <c r="SBH43" s="343"/>
      <c r="SBI43" s="343"/>
      <c r="SBJ43" s="343"/>
      <c r="SBK43" s="343"/>
      <c r="SBL43" s="343"/>
      <c r="SBM43" s="343"/>
      <c r="SBN43" s="343"/>
      <c r="SBO43" s="343"/>
      <c r="SBP43" s="343"/>
      <c r="SBQ43" s="343"/>
      <c r="SBR43" s="343"/>
      <c r="SBS43" s="343"/>
      <c r="SBT43" s="343"/>
      <c r="SBU43" s="343"/>
      <c r="SBV43" s="343"/>
      <c r="SBW43" s="343"/>
      <c r="SBX43" s="343"/>
      <c r="SBY43" s="343"/>
      <c r="SBZ43" s="343"/>
      <c r="SCA43" s="343"/>
      <c r="SCB43" s="343"/>
      <c r="SCC43" s="343"/>
      <c r="SCD43" s="343"/>
      <c r="SCE43" s="343"/>
      <c r="SCF43" s="343"/>
      <c r="SCG43" s="343"/>
      <c r="SCH43" s="343"/>
      <c r="SCI43" s="343"/>
      <c r="SCJ43" s="343"/>
      <c r="SCK43" s="343"/>
      <c r="SCL43" s="343"/>
      <c r="SCM43" s="343"/>
      <c r="SCN43" s="343"/>
      <c r="SCO43" s="343"/>
      <c r="SCP43" s="343"/>
      <c r="SCQ43" s="343"/>
      <c r="SCR43" s="343"/>
      <c r="SCS43" s="343"/>
      <c r="SCT43" s="343"/>
      <c r="SCU43" s="343"/>
      <c r="SCV43" s="343"/>
      <c r="SCW43" s="343"/>
      <c r="SCX43" s="343"/>
      <c r="SCY43" s="343"/>
      <c r="SCZ43" s="343"/>
      <c r="SDA43" s="343"/>
      <c r="SDB43" s="343"/>
      <c r="SDC43" s="343"/>
      <c r="SDD43" s="343"/>
      <c r="SDE43" s="343"/>
      <c r="SDF43" s="343"/>
      <c r="SDG43" s="343"/>
      <c r="SDH43" s="343"/>
      <c r="SDI43" s="343"/>
      <c r="SDJ43" s="343"/>
      <c r="SDK43" s="343"/>
      <c r="SDL43" s="343"/>
      <c r="SDM43" s="343"/>
      <c r="SDN43" s="343"/>
      <c r="SDO43" s="343"/>
      <c r="SDP43" s="343"/>
      <c r="SDQ43" s="343"/>
      <c r="SDR43" s="343"/>
      <c r="SDS43" s="343"/>
      <c r="SDT43" s="343"/>
      <c r="SDU43" s="343"/>
      <c r="SDV43" s="343"/>
      <c r="SDW43" s="343"/>
      <c r="SDX43" s="343"/>
      <c r="SDY43" s="343"/>
      <c r="SDZ43" s="343"/>
      <c r="SEA43" s="343"/>
      <c r="SEB43" s="343"/>
      <c r="SEC43" s="343"/>
      <c r="SED43" s="343"/>
      <c r="SEE43" s="343"/>
      <c r="SEF43" s="343"/>
      <c r="SEG43" s="343"/>
      <c r="SEH43" s="343"/>
      <c r="SEI43" s="343"/>
      <c r="SEJ43" s="343"/>
      <c r="SEK43" s="343"/>
      <c r="SEL43" s="343"/>
      <c r="SEM43" s="343"/>
      <c r="SEN43" s="343"/>
      <c r="SEO43" s="343"/>
      <c r="SEP43" s="343"/>
      <c r="SEQ43" s="343"/>
      <c r="SER43" s="343"/>
      <c r="SES43" s="343"/>
      <c r="SET43" s="343"/>
      <c r="SEU43" s="343"/>
      <c r="SEV43" s="343"/>
      <c r="SEW43" s="343"/>
      <c r="SEX43" s="343"/>
      <c r="SEY43" s="343"/>
      <c r="SEZ43" s="343"/>
      <c r="SFA43" s="343"/>
      <c r="SFB43" s="343"/>
      <c r="SFC43" s="343"/>
      <c r="SFD43" s="343"/>
      <c r="SFE43" s="343"/>
      <c r="SFF43" s="343"/>
      <c r="SFG43" s="343"/>
      <c r="SFH43" s="343"/>
      <c r="SFI43" s="343"/>
      <c r="SFJ43" s="343"/>
      <c r="SFK43" s="343"/>
      <c r="SFL43" s="343"/>
      <c r="SFM43" s="343"/>
      <c r="SFN43" s="343"/>
      <c r="SFO43" s="343"/>
      <c r="SFP43" s="343"/>
      <c r="SFQ43" s="343"/>
      <c r="SFR43" s="343"/>
      <c r="SFS43" s="343"/>
      <c r="SFT43" s="343"/>
      <c r="SFU43" s="343"/>
      <c r="SFV43" s="343"/>
      <c r="SFW43" s="343"/>
      <c r="SFX43" s="343"/>
      <c r="SFY43" s="343"/>
      <c r="SFZ43" s="343"/>
      <c r="SGA43" s="343"/>
      <c r="SGB43" s="343"/>
      <c r="SGC43" s="343"/>
      <c r="SGD43" s="343"/>
      <c r="SGE43" s="343"/>
      <c r="SGF43" s="343"/>
      <c r="SGG43" s="343"/>
      <c r="SGH43" s="343"/>
      <c r="SGI43" s="343"/>
      <c r="SGJ43" s="343"/>
      <c r="SGK43" s="343"/>
      <c r="SGL43" s="343"/>
      <c r="SGM43" s="343"/>
      <c r="SGN43" s="343"/>
      <c r="SGO43" s="343"/>
      <c r="SGP43" s="343"/>
      <c r="SGQ43" s="343"/>
      <c r="SGR43" s="343"/>
      <c r="SGS43" s="343"/>
      <c r="SGT43" s="343"/>
      <c r="SGU43" s="343"/>
      <c r="SGV43" s="343"/>
      <c r="SGW43" s="343"/>
      <c r="SGX43" s="343"/>
      <c r="SGY43" s="343"/>
      <c r="SGZ43" s="343"/>
      <c r="SHA43" s="343"/>
      <c r="SHB43" s="343"/>
      <c r="SHC43" s="343"/>
      <c r="SHD43" s="343"/>
      <c r="SHE43" s="343"/>
      <c r="SHF43" s="343"/>
      <c r="SHG43" s="343"/>
      <c r="SHH43" s="343"/>
      <c r="SHI43" s="343"/>
      <c r="SHJ43" s="343"/>
      <c r="SHK43" s="343"/>
      <c r="SHL43" s="343"/>
      <c r="SHM43" s="343"/>
      <c r="SHN43" s="343"/>
      <c r="SHO43" s="343"/>
      <c r="SHP43" s="343"/>
      <c r="SHQ43" s="343"/>
      <c r="SHR43" s="343"/>
      <c r="SHS43" s="343"/>
      <c r="SHT43" s="343"/>
      <c r="SHU43" s="343"/>
      <c r="SHV43" s="343"/>
      <c r="SHW43" s="343"/>
      <c r="SHX43" s="343"/>
      <c r="SHY43" s="343"/>
      <c r="SHZ43" s="343"/>
      <c r="SIA43" s="343"/>
      <c r="SIB43" s="343"/>
      <c r="SIC43" s="343"/>
      <c r="SID43" s="343"/>
      <c r="SIE43" s="343"/>
      <c r="SIF43" s="343"/>
      <c r="SIG43" s="343"/>
      <c r="SIH43" s="343"/>
      <c r="SII43" s="343"/>
      <c r="SIJ43" s="343"/>
      <c r="SIK43" s="343"/>
      <c r="SIL43" s="343"/>
      <c r="SIM43" s="343"/>
      <c r="SIN43" s="343"/>
      <c r="SIO43" s="343"/>
      <c r="SIP43" s="343"/>
      <c r="SIQ43" s="343"/>
      <c r="SIR43" s="343"/>
      <c r="SIS43" s="343"/>
      <c r="SIT43" s="343"/>
      <c r="SIU43" s="343"/>
      <c r="SIV43" s="343"/>
      <c r="SIW43" s="343"/>
      <c r="SIX43" s="343"/>
      <c r="SIY43" s="343"/>
      <c r="SIZ43" s="343"/>
      <c r="SJA43" s="343"/>
      <c r="SJB43" s="343"/>
      <c r="SJC43" s="343"/>
      <c r="SJD43" s="343"/>
      <c r="SJE43" s="343"/>
      <c r="SJF43" s="343"/>
      <c r="SJG43" s="343"/>
      <c r="SJH43" s="343"/>
      <c r="SJI43" s="343"/>
      <c r="SJJ43" s="343"/>
      <c r="SJK43" s="343"/>
      <c r="SJL43" s="343"/>
      <c r="SJM43" s="343"/>
      <c r="SJN43" s="343"/>
      <c r="SJO43" s="343"/>
      <c r="SJP43" s="343"/>
      <c r="SJQ43" s="343"/>
      <c r="SJR43" s="343"/>
      <c r="SJS43" s="343"/>
      <c r="SJT43" s="343"/>
      <c r="SJU43" s="343"/>
      <c r="SJV43" s="343"/>
      <c r="SJW43" s="343"/>
      <c r="SJX43" s="343"/>
      <c r="SJY43" s="343"/>
      <c r="SJZ43" s="343"/>
      <c r="SKA43" s="343"/>
      <c r="SKB43" s="343"/>
      <c r="SKC43" s="343"/>
      <c r="SKD43" s="343"/>
      <c r="SKE43" s="343"/>
      <c r="SKF43" s="343"/>
      <c r="SKG43" s="343"/>
      <c r="SKH43" s="343"/>
      <c r="SKI43" s="343"/>
      <c r="SKJ43" s="343"/>
      <c r="SKK43" s="343"/>
      <c r="SKL43" s="343"/>
      <c r="SKM43" s="343"/>
      <c r="SKN43" s="343"/>
      <c r="SKO43" s="343"/>
      <c r="SKP43" s="343"/>
      <c r="SKQ43" s="343"/>
      <c r="SKR43" s="343"/>
      <c r="SKS43" s="343"/>
      <c r="SKT43" s="343"/>
      <c r="SKU43" s="343"/>
      <c r="SKV43" s="343"/>
      <c r="SKW43" s="343"/>
      <c r="SKX43" s="343"/>
      <c r="SKY43" s="343"/>
      <c r="SKZ43" s="343"/>
      <c r="SLA43" s="343"/>
      <c r="SLB43" s="343"/>
      <c r="SLC43" s="343"/>
      <c r="SLD43" s="343"/>
      <c r="SLE43" s="343"/>
      <c r="SLF43" s="343"/>
      <c r="SLG43" s="343"/>
      <c r="SLH43" s="343"/>
      <c r="SLI43" s="343"/>
      <c r="SLJ43" s="343"/>
      <c r="SLK43" s="343"/>
      <c r="SLL43" s="343"/>
      <c r="SLM43" s="343"/>
      <c r="SLN43" s="343"/>
      <c r="SLO43" s="343"/>
      <c r="SLP43" s="343"/>
      <c r="SLQ43" s="343"/>
      <c r="SLR43" s="343"/>
      <c r="SLS43" s="343"/>
      <c r="SLT43" s="343"/>
      <c r="SLU43" s="343"/>
      <c r="SLV43" s="343"/>
      <c r="SLW43" s="343"/>
      <c r="SLX43" s="343"/>
      <c r="SLY43" s="343"/>
      <c r="SLZ43" s="343"/>
      <c r="SMA43" s="343"/>
      <c r="SMB43" s="343"/>
      <c r="SMC43" s="343"/>
      <c r="SMD43" s="343"/>
      <c r="SME43" s="343"/>
      <c r="SMF43" s="343"/>
      <c r="SMG43" s="343"/>
      <c r="SMH43" s="343"/>
      <c r="SMI43" s="343"/>
      <c r="SMJ43" s="343"/>
      <c r="SMK43" s="343"/>
      <c r="SML43" s="343"/>
      <c r="SMM43" s="343"/>
      <c r="SMN43" s="343"/>
      <c r="SMO43" s="343"/>
      <c r="SMP43" s="343"/>
      <c r="SMQ43" s="343"/>
      <c r="SMR43" s="343"/>
      <c r="SMS43" s="343"/>
      <c r="SMT43" s="343"/>
      <c r="SMU43" s="343"/>
      <c r="SMV43" s="343"/>
      <c r="SMW43" s="343"/>
      <c r="SMX43" s="343"/>
      <c r="SMY43" s="343"/>
      <c r="SMZ43" s="343"/>
      <c r="SNA43" s="343"/>
      <c r="SNB43" s="343"/>
      <c r="SNC43" s="343"/>
      <c r="SND43" s="343"/>
      <c r="SNE43" s="343"/>
      <c r="SNF43" s="343"/>
      <c r="SNG43" s="343"/>
      <c r="SNH43" s="343"/>
      <c r="SNI43" s="343"/>
      <c r="SNJ43" s="343"/>
      <c r="SNK43" s="343"/>
      <c r="SNL43" s="343"/>
      <c r="SNM43" s="343"/>
      <c r="SNN43" s="343"/>
      <c r="SNO43" s="343"/>
      <c r="SNP43" s="343"/>
      <c r="SNQ43" s="343"/>
      <c r="SNR43" s="343"/>
      <c r="SNS43" s="343"/>
      <c r="SNT43" s="343"/>
      <c r="SNU43" s="343"/>
      <c r="SNV43" s="343"/>
      <c r="SNW43" s="343"/>
      <c r="SNX43" s="343"/>
      <c r="SNY43" s="343"/>
      <c r="SNZ43" s="343"/>
      <c r="SOA43" s="343"/>
      <c r="SOB43" s="343"/>
      <c r="SOC43" s="343"/>
      <c r="SOD43" s="343"/>
      <c r="SOE43" s="343"/>
      <c r="SOF43" s="343"/>
      <c r="SOG43" s="343"/>
      <c r="SOH43" s="343"/>
      <c r="SOI43" s="343"/>
      <c r="SOJ43" s="343"/>
      <c r="SOK43" s="343"/>
      <c r="SOL43" s="343"/>
      <c r="SOM43" s="343"/>
      <c r="SON43" s="343"/>
      <c r="SOO43" s="343"/>
      <c r="SOP43" s="343"/>
      <c r="SOQ43" s="343"/>
      <c r="SOR43" s="343"/>
      <c r="SOS43" s="343"/>
      <c r="SOT43" s="343"/>
      <c r="SOU43" s="343"/>
      <c r="SOV43" s="343"/>
      <c r="SOW43" s="343"/>
      <c r="SOX43" s="343"/>
      <c r="SOY43" s="343"/>
      <c r="SOZ43" s="343"/>
      <c r="SPA43" s="343"/>
      <c r="SPB43" s="343"/>
      <c r="SPC43" s="343"/>
      <c r="SPD43" s="343"/>
      <c r="SPE43" s="343"/>
      <c r="SPF43" s="343"/>
      <c r="SPG43" s="343"/>
      <c r="SPH43" s="343"/>
      <c r="SPI43" s="343"/>
      <c r="SPJ43" s="343"/>
      <c r="SPK43" s="343"/>
      <c r="SPL43" s="343"/>
      <c r="SPM43" s="343"/>
      <c r="SPN43" s="343"/>
      <c r="SPO43" s="343"/>
      <c r="SPP43" s="343"/>
      <c r="SPQ43" s="343"/>
      <c r="SPR43" s="343"/>
      <c r="SPS43" s="343"/>
      <c r="SPT43" s="343"/>
      <c r="SPU43" s="343"/>
      <c r="SPV43" s="343"/>
      <c r="SPW43" s="343"/>
      <c r="SPX43" s="343"/>
      <c r="SPY43" s="343"/>
      <c r="SPZ43" s="343"/>
      <c r="SQA43" s="343"/>
      <c r="SQB43" s="343"/>
      <c r="SQC43" s="343"/>
      <c r="SQD43" s="343"/>
      <c r="SQE43" s="343"/>
      <c r="SQF43" s="343"/>
      <c r="SQG43" s="343"/>
      <c r="SQH43" s="343"/>
      <c r="SQI43" s="343"/>
      <c r="SQJ43" s="343"/>
      <c r="SQK43" s="343"/>
      <c r="SQL43" s="343"/>
      <c r="SQM43" s="343"/>
      <c r="SQN43" s="343"/>
      <c r="SQO43" s="343"/>
      <c r="SQP43" s="343"/>
      <c r="SQQ43" s="343"/>
      <c r="SQR43" s="343"/>
      <c r="SQS43" s="343"/>
      <c r="SQT43" s="343"/>
      <c r="SQU43" s="343"/>
      <c r="SQV43" s="343"/>
      <c r="SQW43" s="343"/>
      <c r="SQX43" s="343"/>
      <c r="SQY43" s="343"/>
      <c r="SQZ43" s="343"/>
      <c r="SRA43" s="343"/>
      <c r="SRB43" s="343"/>
      <c r="SRC43" s="343"/>
      <c r="SRD43" s="343"/>
      <c r="SRE43" s="343"/>
      <c r="SRF43" s="343"/>
      <c r="SRG43" s="343"/>
      <c r="SRH43" s="343"/>
      <c r="SRI43" s="343"/>
      <c r="SRJ43" s="343"/>
      <c r="SRK43" s="343"/>
      <c r="SRL43" s="343"/>
      <c r="SRM43" s="343"/>
      <c r="SRN43" s="343"/>
      <c r="SRO43" s="343"/>
      <c r="SRP43" s="343"/>
      <c r="SRQ43" s="343"/>
      <c r="SRR43" s="343"/>
      <c r="SRS43" s="343"/>
      <c r="SRT43" s="343"/>
      <c r="SRU43" s="343"/>
      <c r="SRV43" s="343"/>
      <c r="SRW43" s="343"/>
      <c r="SRX43" s="343"/>
      <c r="SRY43" s="343"/>
      <c r="SRZ43" s="343"/>
      <c r="SSA43" s="343"/>
      <c r="SSB43" s="343"/>
      <c r="SSC43" s="343"/>
      <c r="SSD43" s="343"/>
      <c r="SSE43" s="343"/>
      <c r="SSF43" s="343"/>
      <c r="SSG43" s="343"/>
      <c r="SSH43" s="343"/>
      <c r="SSI43" s="343"/>
      <c r="SSJ43" s="343"/>
      <c r="SSK43" s="343"/>
      <c r="SSL43" s="343"/>
      <c r="SSM43" s="343"/>
      <c r="SSN43" s="343"/>
      <c r="SSO43" s="343"/>
      <c r="SSP43" s="343"/>
      <c r="SSQ43" s="343"/>
      <c r="SSR43" s="343"/>
      <c r="SSS43" s="343"/>
      <c r="SST43" s="343"/>
      <c r="SSU43" s="343"/>
      <c r="SSV43" s="343"/>
      <c r="SSW43" s="343"/>
      <c r="SSX43" s="343"/>
      <c r="SSY43" s="343"/>
      <c r="SSZ43" s="343"/>
      <c r="STA43" s="343"/>
      <c r="STB43" s="343"/>
      <c r="STC43" s="343"/>
      <c r="STD43" s="343"/>
      <c r="STE43" s="343"/>
      <c r="STF43" s="343"/>
      <c r="STG43" s="343"/>
      <c r="STH43" s="343"/>
      <c r="STI43" s="343"/>
      <c r="STJ43" s="343"/>
      <c r="STK43" s="343"/>
      <c r="STL43" s="343"/>
      <c r="STM43" s="343"/>
      <c r="STN43" s="343"/>
      <c r="STO43" s="343"/>
      <c r="STP43" s="343"/>
      <c r="STQ43" s="343"/>
      <c r="STR43" s="343"/>
      <c r="STS43" s="343"/>
      <c r="STT43" s="343"/>
      <c r="STU43" s="343"/>
      <c r="STV43" s="343"/>
      <c r="STW43" s="343"/>
      <c r="STX43" s="343"/>
      <c r="STY43" s="343"/>
      <c r="STZ43" s="343"/>
      <c r="SUA43" s="343"/>
      <c r="SUB43" s="343"/>
      <c r="SUC43" s="343"/>
      <c r="SUD43" s="343"/>
      <c r="SUE43" s="343"/>
      <c r="SUF43" s="343"/>
      <c r="SUG43" s="343"/>
      <c r="SUH43" s="343"/>
      <c r="SUI43" s="343"/>
      <c r="SUJ43" s="343"/>
      <c r="SUK43" s="343"/>
      <c r="SUL43" s="343"/>
      <c r="SUM43" s="343"/>
      <c r="SUN43" s="343"/>
      <c r="SUO43" s="343"/>
      <c r="SUP43" s="343"/>
      <c r="SUQ43" s="343"/>
      <c r="SUR43" s="343"/>
      <c r="SUS43" s="343"/>
      <c r="SUT43" s="343"/>
      <c r="SUU43" s="343"/>
      <c r="SUV43" s="343"/>
      <c r="SUW43" s="343"/>
      <c r="SUX43" s="343"/>
      <c r="SUY43" s="343"/>
      <c r="SUZ43" s="343"/>
      <c r="SVA43" s="343"/>
      <c r="SVB43" s="343"/>
      <c r="SVC43" s="343"/>
      <c r="SVD43" s="343"/>
      <c r="SVE43" s="343"/>
      <c r="SVF43" s="343"/>
      <c r="SVG43" s="343"/>
      <c r="SVH43" s="343"/>
      <c r="SVI43" s="343"/>
      <c r="SVJ43" s="343"/>
      <c r="SVK43" s="343"/>
      <c r="SVL43" s="343"/>
      <c r="SVM43" s="343"/>
      <c r="SVN43" s="343"/>
      <c r="SVO43" s="343"/>
      <c r="SVP43" s="343"/>
      <c r="SVQ43" s="343"/>
      <c r="SVR43" s="343"/>
      <c r="SVS43" s="343"/>
      <c r="SVT43" s="343"/>
      <c r="SVU43" s="343"/>
      <c r="SVV43" s="343"/>
      <c r="SVW43" s="343"/>
      <c r="SVX43" s="343"/>
      <c r="SVY43" s="343"/>
      <c r="SVZ43" s="343"/>
      <c r="SWA43" s="343"/>
      <c r="SWB43" s="343"/>
      <c r="SWC43" s="343"/>
      <c r="SWD43" s="343"/>
      <c r="SWE43" s="343"/>
      <c r="SWF43" s="343"/>
      <c r="SWG43" s="343"/>
      <c r="SWH43" s="343"/>
      <c r="SWI43" s="343"/>
      <c r="SWJ43" s="343"/>
      <c r="SWK43" s="343"/>
      <c r="SWL43" s="343"/>
      <c r="SWM43" s="343"/>
      <c r="SWN43" s="343"/>
      <c r="SWO43" s="343"/>
      <c r="SWP43" s="343"/>
      <c r="SWQ43" s="343"/>
      <c r="SWR43" s="343"/>
      <c r="SWS43" s="343"/>
      <c r="SWT43" s="343"/>
      <c r="SWU43" s="343"/>
      <c r="SWV43" s="343"/>
      <c r="SWW43" s="343"/>
      <c r="SWX43" s="343"/>
      <c r="SWY43" s="343"/>
      <c r="SWZ43" s="343"/>
      <c r="SXA43" s="343"/>
      <c r="SXB43" s="343"/>
      <c r="SXC43" s="343"/>
      <c r="SXD43" s="343"/>
      <c r="SXE43" s="343"/>
      <c r="SXF43" s="343"/>
      <c r="SXG43" s="343"/>
      <c r="SXH43" s="343"/>
      <c r="SXI43" s="343"/>
      <c r="SXJ43" s="343"/>
      <c r="SXK43" s="343"/>
      <c r="SXL43" s="343"/>
      <c r="SXM43" s="343"/>
      <c r="SXN43" s="343"/>
      <c r="SXO43" s="343"/>
      <c r="SXP43" s="343"/>
      <c r="SXQ43" s="343"/>
      <c r="SXR43" s="343"/>
      <c r="SXS43" s="343"/>
      <c r="SXT43" s="343"/>
      <c r="SXU43" s="343"/>
      <c r="SXV43" s="343"/>
      <c r="SXW43" s="343"/>
      <c r="SXX43" s="343"/>
      <c r="SXY43" s="343"/>
      <c r="SXZ43" s="343"/>
      <c r="SYA43" s="343"/>
      <c r="SYB43" s="343"/>
      <c r="SYC43" s="343"/>
      <c r="SYD43" s="343"/>
      <c r="SYE43" s="343"/>
      <c r="SYF43" s="343"/>
      <c r="SYG43" s="343"/>
      <c r="SYH43" s="343"/>
      <c r="SYI43" s="343"/>
      <c r="SYJ43" s="343"/>
      <c r="SYK43" s="343"/>
      <c r="SYL43" s="343"/>
      <c r="SYM43" s="343"/>
      <c r="SYN43" s="343"/>
      <c r="SYO43" s="343"/>
      <c r="SYP43" s="343"/>
      <c r="SYQ43" s="343"/>
      <c r="SYR43" s="343"/>
      <c r="SYS43" s="343"/>
      <c r="SYT43" s="343"/>
      <c r="SYU43" s="343"/>
      <c r="SYV43" s="343"/>
      <c r="SYW43" s="343"/>
      <c r="SYX43" s="343"/>
      <c r="SYY43" s="343"/>
      <c r="SYZ43" s="343"/>
      <c r="SZA43" s="343"/>
      <c r="SZB43" s="343"/>
      <c r="SZC43" s="343"/>
      <c r="SZD43" s="343"/>
      <c r="SZE43" s="343"/>
      <c r="SZF43" s="343"/>
      <c r="SZG43" s="343"/>
      <c r="SZH43" s="343"/>
      <c r="SZI43" s="343"/>
      <c r="SZJ43" s="343"/>
      <c r="SZK43" s="343"/>
      <c r="SZL43" s="343"/>
      <c r="SZM43" s="343"/>
      <c r="SZN43" s="343"/>
      <c r="SZO43" s="343"/>
      <c r="SZP43" s="343"/>
      <c r="SZQ43" s="343"/>
      <c r="SZR43" s="343"/>
      <c r="SZS43" s="343"/>
      <c r="SZT43" s="343"/>
      <c r="SZU43" s="343"/>
      <c r="SZV43" s="343"/>
      <c r="SZW43" s="343"/>
      <c r="SZX43" s="343"/>
      <c r="SZY43" s="343"/>
      <c r="SZZ43" s="343"/>
      <c r="TAA43" s="343"/>
      <c r="TAB43" s="343"/>
      <c r="TAC43" s="343"/>
      <c r="TAD43" s="343"/>
      <c r="TAE43" s="343"/>
      <c r="TAF43" s="343"/>
      <c r="TAG43" s="343"/>
      <c r="TAH43" s="343"/>
      <c r="TAI43" s="343"/>
      <c r="TAJ43" s="343"/>
      <c r="TAK43" s="343"/>
      <c r="TAL43" s="343"/>
      <c r="TAM43" s="343"/>
      <c r="TAN43" s="343"/>
      <c r="TAO43" s="343"/>
      <c r="TAP43" s="343"/>
      <c r="TAQ43" s="343"/>
      <c r="TAR43" s="343"/>
      <c r="TAS43" s="343"/>
      <c r="TAT43" s="343"/>
      <c r="TAU43" s="343"/>
      <c r="TAV43" s="343"/>
      <c r="TAW43" s="343"/>
      <c r="TAX43" s="343"/>
      <c r="TAY43" s="343"/>
      <c r="TAZ43" s="343"/>
      <c r="TBA43" s="343"/>
      <c r="TBB43" s="343"/>
      <c r="TBC43" s="343"/>
      <c r="TBD43" s="343"/>
      <c r="TBE43" s="343"/>
      <c r="TBF43" s="343"/>
      <c r="TBG43" s="343"/>
      <c r="TBH43" s="343"/>
      <c r="TBI43" s="343"/>
      <c r="TBJ43" s="343"/>
      <c r="TBK43" s="343"/>
      <c r="TBL43" s="343"/>
      <c r="TBM43" s="343"/>
      <c r="TBN43" s="343"/>
      <c r="TBO43" s="343"/>
      <c r="TBP43" s="343"/>
      <c r="TBQ43" s="343"/>
      <c r="TBR43" s="343"/>
      <c r="TBS43" s="343"/>
      <c r="TBT43" s="343"/>
      <c r="TBU43" s="343"/>
      <c r="TBV43" s="343"/>
      <c r="TBW43" s="343"/>
      <c r="TBX43" s="343"/>
      <c r="TBY43" s="343"/>
      <c r="TBZ43" s="343"/>
      <c r="TCA43" s="343"/>
      <c r="TCB43" s="343"/>
      <c r="TCC43" s="343"/>
      <c r="TCD43" s="343"/>
      <c r="TCE43" s="343"/>
      <c r="TCF43" s="343"/>
      <c r="TCG43" s="343"/>
      <c r="TCH43" s="343"/>
      <c r="TCI43" s="343"/>
      <c r="TCJ43" s="343"/>
      <c r="TCK43" s="343"/>
      <c r="TCL43" s="343"/>
      <c r="TCM43" s="343"/>
      <c r="TCN43" s="343"/>
      <c r="TCO43" s="343"/>
      <c r="TCP43" s="343"/>
      <c r="TCQ43" s="343"/>
      <c r="TCR43" s="343"/>
      <c r="TCS43" s="343"/>
      <c r="TCT43" s="343"/>
      <c r="TCU43" s="343"/>
      <c r="TCV43" s="343"/>
      <c r="TCW43" s="343"/>
      <c r="TCX43" s="343"/>
      <c r="TCY43" s="343"/>
      <c r="TCZ43" s="343"/>
      <c r="TDA43" s="343"/>
      <c r="TDB43" s="343"/>
      <c r="TDC43" s="343"/>
      <c r="TDD43" s="343"/>
      <c r="TDE43" s="343"/>
      <c r="TDF43" s="343"/>
      <c r="TDG43" s="343"/>
      <c r="TDH43" s="343"/>
      <c r="TDI43" s="343"/>
      <c r="TDJ43" s="343"/>
      <c r="TDK43" s="343"/>
      <c r="TDL43" s="343"/>
      <c r="TDM43" s="343"/>
      <c r="TDN43" s="343"/>
      <c r="TDO43" s="343"/>
      <c r="TDP43" s="343"/>
      <c r="TDQ43" s="343"/>
      <c r="TDR43" s="343"/>
      <c r="TDS43" s="343"/>
      <c r="TDT43" s="343"/>
      <c r="TDU43" s="343"/>
      <c r="TDV43" s="343"/>
      <c r="TDW43" s="343"/>
      <c r="TDX43" s="343"/>
      <c r="TDY43" s="343"/>
      <c r="TDZ43" s="343"/>
      <c r="TEA43" s="343"/>
      <c r="TEB43" s="343"/>
      <c r="TEC43" s="343"/>
      <c r="TED43" s="343"/>
      <c r="TEE43" s="343"/>
      <c r="TEF43" s="343"/>
      <c r="TEG43" s="343"/>
      <c r="TEH43" s="343"/>
      <c r="TEI43" s="343"/>
      <c r="TEJ43" s="343"/>
      <c r="TEK43" s="343"/>
      <c r="TEL43" s="343"/>
      <c r="TEM43" s="343"/>
      <c r="TEN43" s="343"/>
      <c r="TEO43" s="343"/>
      <c r="TEP43" s="343"/>
      <c r="TEQ43" s="343"/>
      <c r="TER43" s="343"/>
      <c r="TES43" s="343"/>
      <c r="TET43" s="343"/>
      <c r="TEU43" s="343"/>
      <c r="TEV43" s="343"/>
      <c r="TEW43" s="343"/>
      <c r="TEX43" s="343"/>
      <c r="TEY43" s="343"/>
      <c r="TEZ43" s="343"/>
      <c r="TFA43" s="343"/>
      <c r="TFB43" s="343"/>
      <c r="TFC43" s="343"/>
      <c r="TFD43" s="343"/>
      <c r="TFE43" s="343"/>
      <c r="TFF43" s="343"/>
      <c r="TFG43" s="343"/>
      <c r="TFH43" s="343"/>
      <c r="TFI43" s="343"/>
      <c r="TFJ43" s="343"/>
      <c r="TFK43" s="343"/>
      <c r="TFL43" s="343"/>
      <c r="TFM43" s="343"/>
      <c r="TFN43" s="343"/>
      <c r="TFO43" s="343"/>
      <c r="TFP43" s="343"/>
      <c r="TFQ43" s="343"/>
      <c r="TFR43" s="343"/>
      <c r="TFS43" s="343"/>
      <c r="TFT43" s="343"/>
      <c r="TFU43" s="343"/>
      <c r="TFV43" s="343"/>
      <c r="TFW43" s="343"/>
      <c r="TFX43" s="343"/>
      <c r="TFY43" s="343"/>
      <c r="TFZ43" s="343"/>
      <c r="TGA43" s="343"/>
      <c r="TGB43" s="343"/>
      <c r="TGC43" s="343"/>
      <c r="TGD43" s="343"/>
      <c r="TGE43" s="343"/>
      <c r="TGF43" s="343"/>
      <c r="TGG43" s="343"/>
      <c r="TGH43" s="343"/>
      <c r="TGI43" s="343"/>
      <c r="TGJ43" s="343"/>
      <c r="TGK43" s="343"/>
      <c r="TGL43" s="343"/>
      <c r="TGM43" s="343"/>
      <c r="TGN43" s="343"/>
      <c r="TGO43" s="343"/>
      <c r="TGP43" s="343"/>
      <c r="TGQ43" s="343"/>
      <c r="TGR43" s="343"/>
      <c r="TGS43" s="343"/>
      <c r="TGT43" s="343"/>
      <c r="TGU43" s="343"/>
      <c r="TGV43" s="343"/>
      <c r="TGW43" s="343"/>
      <c r="TGX43" s="343"/>
      <c r="TGY43" s="343"/>
      <c r="TGZ43" s="343"/>
      <c r="THA43" s="343"/>
      <c r="THB43" s="343"/>
      <c r="THC43" s="343"/>
      <c r="THD43" s="343"/>
      <c r="THE43" s="343"/>
      <c r="THF43" s="343"/>
      <c r="THG43" s="343"/>
      <c r="THH43" s="343"/>
      <c r="THI43" s="343"/>
      <c r="THJ43" s="343"/>
      <c r="THK43" s="343"/>
      <c r="THL43" s="343"/>
      <c r="THM43" s="343"/>
      <c r="THN43" s="343"/>
      <c r="THO43" s="343"/>
      <c r="THP43" s="343"/>
      <c r="THQ43" s="343"/>
      <c r="THR43" s="343"/>
      <c r="THS43" s="343"/>
      <c r="THT43" s="343"/>
      <c r="THU43" s="343"/>
      <c r="THV43" s="343"/>
      <c r="THW43" s="343"/>
      <c r="THX43" s="343"/>
      <c r="THY43" s="343"/>
      <c r="THZ43" s="343"/>
      <c r="TIA43" s="343"/>
      <c r="TIB43" s="343"/>
      <c r="TIC43" s="343"/>
      <c r="TID43" s="343"/>
      <c r="TIE43" s="343"/>
      <c r="TIF43" s="343"/>
      <c r="TIG43" s="343"/>
      <c r="TIH43" s="343"/>
      <c r="TII43" s="343"/>
      <c r="TIJ43" s="343"/>
      <c r="TIK43" s="343"/>
      <c r="TIL43" s="343"/>
      <c r="TIM43" s="343"/>
      <c r="TIN43" s="343"/>
      <c r="TIO43" s="343"/>
      <c r="TIP43" s="343"/>
      <c r="TIQ43" s="343"/>
      <c r="TIR43" s="343"/>
      <c r="TIS43" s="343"/>
      <c r="TIT43" s="343"/>
      <c r="TIU43" s="343"/>
      <c r="TIV43" s="343"/>
      <c r="TIW43" s="343"/>
      <c r="TIX43" s="343"/>
      <c r="TIY43" s="343"/>
      <c r="TIZ43" s="343"/>
      <c r="TJA43" s="343"/>
      <c r="TJB43" s="343"/>
      <c r="TJC43" s="343"/>
      <c r="TJD43" s="343"/>
      <c r="TJE43" s="343"/>
      <c r="TJF43" s="343"/>
      <c r="TJG43" s="343"/>
      <c r="TJH43" s="343"/>
      <c r="TJI43" s="343"/>
      <c r="TJJ43" s="343"/>
      <c r="TJK43" s="343"/>
      <c r="TJL43" s="343"/>
      <c r="TJM43" s="343"/>
      <c r="TJN43" s="343"/>
      <c r="TJO43" s="343"/>
      <c r="TJP43" s="343"/>
      <c r="TJQ43" s="343"/>
      <c r="TJR43" s="343"/>
      <c r="TJS43" s="343"/>
      <c r="TJT43" s="343"/>
      <c r="TJU43" s="343"/>
      <c r="TJV43" s="343"/>
      <c r="TJW43" s="343"/>
      <c r="TJX43" s="343"/>
      <c r="TJY43" s="343"/>
      <c r="TJZ43" s="343"/>
      <c r="TKA43" s="343"/>
      <c r="TKB43" s="343"/>
      <c r="TKC43" s="343"/>
      <c r="TKD43" s="343"/>
      <c r="TKE43" s="343"/>
      <c r="TKF43" s="343"/>
      <c r="TKG43" s="343"/>
      <c r="TKH43" s="343"/>
      <c r="TKI43" s="343"/>
      <c r="TKJ43" s="343"/>
      <c r="TKK43" s="343"/>
      <c r="TKL43" s="343"/>
      <c r="TKM43" s="343"/>
      <c r="TKN43" s="343"/>
      <c r="TKO43" s="343"/>
      <c r="TKP43" s="343"/>
      <c r="TKQ43" s="343"/>
      <c r="TKR43" s="343"/>
      <c r="TKS43" s="343"/>
      <c r="TKT43" s="343"/>
      <c r="TKU43" s="343"/>
      <c r="TKV43" s="343"/>
      <c r="TKW43" s="343"/>
      <c r="TKX43" s="343"/>
      <c r="TKY43" s="343"/>
      <c r="TKZ43" s="343"/>
      <c r="TLA43" s="343"/>
      <c r="TLB43" s="343"/>
      <c r="TLC43" s="343"/>
      <c r="TLD43" s="343"/>
      <c r="TLE43" s="343"/>
      <c r="TLF43" s="343"/>
      <c r="TLG43" s="343"/>
      <c r="TLH43" s="343"/>
      <c r="TLI43" s="343"/>
      <c r="TLJ43" s="343"/>
      <c r="TLK43" s="343"/>
      <c r="TLL43" s="343"/>
      <c r="TLM43" s="343"/>
      <c r="TLN43" s="343"/>
      <c r="TLO43" s="343"/>
      <c r="TLP43" s="343"/>
      <c r="TLQ43" s="343"/>
      <c r="TLR43" s="343"/>
      <c r="TLS43" s="343"/>
      <c r="TLT43" s="343"/>
      <c r="TLU43" s="343"/>
      <c r="TLV43" s="343"/>
      <c r="TLW43" s="343"/>
      <c r="TLX43" s="343"/>
      <c r="TLY43" s="343"/>
      <c r="TLZ43" s="343"/>
      <c r="TMA43" s="343"/>
      <c r="TMB43" s="343"/>
      <c r="TMC43" s="343"/>
      <c r="TMD43" s="343"/>
      <c r="TME43" s="343"/>
      <c r="TMF43" s="343"/>
      <c r="TMG43" s="343"/>
      <c r="TMH43" s="343"/>
      <c r="TMI43" s="343"/>
      <c r="TMJ43" s="343"/>
      <c r="TMK43" s="343"/>
      <c r="TML43" s="343"/>
      <c r="TMM43" s="343"/>
      <c r="TMN43" s="343"/>
      <c r="TMO43" s="343"/>
      <c r="TMP43" s="343"/>
      <c r="TMQ43" s="343"/>
      <c r="TMR43" s="343"/>
      <c r="TMS43" s="343"/>
      <c r="TMT43" s="343"/>
      <c r="TMU43" s="343"/>
      <c r="TMV43" s="343"/>
      <c r="TMW43" s="343"/>
      <c r="TMX43" s="343"/>
      <c r="TMY43" s="343"/>
      <c r="TMZ43" s="343"/>
      <c r="TNA43" s="343"/>
      <c r="TNB43" s="343"/>
      <c r="TNC43" s="343"/>
      <c r="TND43" s="343"/>
      <c r="TNE43" s="343"/>
      <c r="TNF43" s="343"/>
      <c r="TNG43" s="343"/>
      <c r="TNH43" s="343"/>
      <c r="TNI43" s="343"/>
      <c r="TNJ43" s="343"/>
      <c r="TNK43" s="343"/>
      <c r="TNL43" s="343"/>
      <c r="TNM43" s="343"/>
      <c r="TNN43" s="343"/>
      <c r="TNO43" s="343"/>
      <c r="TNP43" s="343"/>
      <c r="TNQ43" s="343"/>
      <c r="TNR43" s="343"/>
      <c r="TNS43" s="343"/>
      <c r="TNT43" s="343"/>
      <c r="TNU43" s="343"/>
      <c r="TNV43" s="343"/>
      <c r="TNW43" s="343"/>
      <c r="TNX43" s="343"/>
      <c r="TNY43" s="343"/>
      <c r="TNZ43" s="343"/>
      <c r="TOA43" s="343"/>
      <c r="TOB43" s="343"/>
      <c r="TOC43" s="343"/>
      <c r="TOD43" s="343"/>
      <c r="TOE43" s="343"/>
      <c r="TOF43" s="343"/>
      <c r="TOG43" s="343"/>
      <c r="TOH43" s="343"/>
      <c r="TOI43" s="343"/>
      <c r="TOJ43" s="343"/>
      <c r="TOK43" s="343"/>
      <c r="TOL43" s="343"/>
      <c r="TOM43" s="343"/>
      <c r="TON43" s="343"/>
      <c r="TOO43" s="343"/>
      <c r="TOP43" s="343"/>
      <c r="TOQ43" s="343"/>
      <c r="TOR43" s="343"/>
      <c r="TOS43" s="343"/>
      <c r="TOT43" s="343"/>
      <c r="TOU43" s="343"/>
      <c r="TOV43" s="343"/>
      <c r="TOW43" s="343"/>
      <c r="TOX43" s="343"/>
      <c r="TOY43" s="343"/>
      <c r="TOZ43" s="343"/>
      <c r="TPA43" s="343"/>
      <c r="TPB43" s="343"/>
      <c r="TPC43" s="343"/>
      <c r="TPD43" s="343"/>
      <c r="TPE43" s="343"/>
      <c r="TPF43" s="343"/>
      <c r="TPG43" s="343"/>
      <c r="TPH43" s="343"/>
      <c r="TPI43" s="343"/>
      <c r="TPJ43" s="343"/>
      <c r="TPK43" s="343"/>
      <c r="TPL43" s="343"/>
      <c r="TPM43" s="343"/>
      <c r="TPN43" s="343"/>
      <c r="TPO43" s="343"/>
      <c r="TPP43" s="343"/>
      <c r="TPQ43" s="343"/>
      <c r="TPR43" s="343"/>
      <c r="TPS43" s="343"/>
      <c r="TPT43" s="343"/>
      <c r="TPU43" s="343"/>
      <c r="TPV43" s="343"/>
      <c r="TPW43" s="343"/>
      <c r="TPX43" s="343"/>
      <c r="TPY43" s="343"/>
      <c r="TPZ43" s="343"/>
      <c r="TQA43" s="343"/>
      <c r="TQB43" s="343"/>
      <c r="TQC43" s="343"/>
      <c r="TQD43" s="343"/>
      <c r="TQE43" s="343"/>
      <c r="TQF43" s="343"/>
      <c r="TQG43" s="343"/>
      <c r="TQH43" s="343"/>
      <c r="TQI43" s="343"/>
      <c r="TQJ43" s="343"/>
      <c r="TQK43" s="343"/>
      <c r="TQL43" s="343"/>
      <c r="TQM43" s="343"/>
      <c r="TQN43" s="343"/>
      <c r="TQO43" s="343"/>
      <c r="TQP43" s="343"/>
      <c r="TQQ43" s="343"/>
      <c r="TQR43" s="343"/>
      <c r="TQS43" s="343"/>
      <c r="TQT43" s="343"/>
      <c r="TQU43" s="343"/>
      <c r="TQV43" s="343"/>
      <c r="TQW43" s="343"/>
      <c r="TQX43" s="343"/>
      <c r="TQY43" s="343"/>
      <c r="TQZ43" s="343"/>
      <c r="TRA43" s="343"/>
      <c r="TRB43" s="343"/>
      <c r="TRC43" s="343"/>
      <c r="TRD43" s="343"/>
      <c r="TRE43" s="343"/>
      <c r="TRF43" s="343"/>
      <c r="TRG43" s="343"/>
      <c r="TRH43" s="343"/>
      <c r="TRI43" s="343"/>
      <c r="TRJ43" s="343"/>
      <c r="TRK43" s="343"/>
      <c r="TRL43" s="343"/>
      <c r="TRM43" s="343"/>
      <c r="TRN43" s="343"/>
      <c r="TRO43" s="343"/>
      <c r="TRP43" s="343"/>
      <c r="TRQ43" s="343"/>
      <c r="TRR43" s="343"/>
      <c r="TRS43" s="343"/>
      <c r="TRT43" s="343"/>
      <c r="TRU43" s="343"/>
      <c r="TRV43" s="343"/>
      <c r="TRW43" s="343"/>
      <c r="TRX43" s="343"/>
      <c r="TRY43" s="343"/>
      <c r="TRZ43" s="343"/>
      <c r="TSA43" s="343"/>
      <c r="TSB43" s="343"/>
      <c r="TSC43" s="343"/>
      <c r="TSD43" s="343"/>
      <c r="TSE43" s="343"/>
      <c r="TSF43" s="343"/>
      <c r="TSG43" s="343"/>
      <c r="TSH43" s="343"/>
      <c r="TSI43" s="343"/>
      <c r="TSJ43" s="343"/>
      <c r="TSK43" s="343"/>
      <c r="TSL43" s="343"/>
      <c r="TSM43" s="343"/>
      <c r="TSN43" s="343"/>
      <c r="TSO43" s="343"/>
      <c r="TSP43" s="343"/>
      <c r="TSQ43" s="343"/>
      <c r="TSR43" s="343"/>
      <c r="TSS43" s="343"/>
      <c r="TST43" s="343"/>
      <c r="TSU43" s="343"/>
      <c r="TSV43" s="343"/>
      <c r="TSW43" s="343"/>
      <c r="TSX43" s="343"/>
      <c r="TSY43" s="343"/>
      <c r="TSZ43" s="343"/>
      <c r="TTA43" s="343"/>
      <c r="TTB43" s="343"/>
      <c r="TTC43" s="343"/>
      <c r="TTD43" s="343"/>
      <c r="TTE43" s="343"/>
      <c r="TTF43" s="343"/>
      <c r="TTG43" s="343"/>
      <c r="TTH43" s="343"/>
      <c r="TTI43" s="343"/>
      <c r="TTJ43" s="343"/>
      <c r="TTK43" s="343"/>
      <c r="TTL43" s="343"/>
      <c r="TTM43" s="343"/>
      <c r="TTN43" s="343"/>
      <c r="TTO43" s="343"/>
      <c r="TTP43" s="343"/>
      <c r="TTQ43" s="343"/>
      <c r="TTR43" s="343"/>
      <c r="TTS43" s="343"/>
      <c r="TTT43" s="343"/>
      <c r="TTU43" s="343"/>
      <c r="TTV43" s="343"/>
      <c r="TTW43" s="343"/>
      <c r="TTX43" s="343"/>
      <c r="TTY43" s="343"/>
      <c r="TTZ43" s="343"/>
      <c r="TUA43" s="343"/>
      <c r="TUB43" s="343"/>
      <c r="TUC43" s="343"/>
      <c r="TUD43" s="343"/>
      <c r="TUE43" s="343"/>
      <c r="TUF43" s="343"/>
      <c r="TUG43" s="343"/>
      <c r="TUH43" s="343"/>
      <c r="TUI43" s="343"/>
      <c r="TUJ43" s="343"/>
      <c r="TUK43" s="343"/>
      <c r="TUL43" s="343"/>
      <c r="TUM43" s="343"/>
      <c r="TUN43" s="343"/>
      <c r="TUO43" s="343"/>
      <c r="TUP43" s="343"/>
      <c r="TUQ43" s="343"/>
      <c r="TUR43" s="343"/>
      <c r="TUS43" s="343"/>
      <c r="TUT43" s="343"/>
      <c r="TUU43" s="343"/>
      <c r="TUV43" s="343"/>
      <c r="TUW43" s="343"/>
      <c r="TUX43" s="343"/>
      <c r="TUY43" s="343"/>
      <c r="TUZ43" s="343"/>
      <c r="TVA43" s="343"/>
      <c r="TVB43" s="343"/>
      <c r="TVC43" s="343"/>
      <c r="TVD43" s="343"/>
      <c r="TVE43" s="343"/>
      <c r="TVF43" s="343"/>
      <c r="TVG43" s="343"/>
      <c r="TVH43" s="343"/>
      <c r="TVI43" s="343"/>
      <c r="TVJ43" s="343"/>
      <c r="TVK43" s="343"/>
      <c r="TVL43" s="343"/>
      <c r="TVM43" s="343"/>
      <c r="TVN43" s="343"/>
      <c r="TVO43" s="343"/>
      <c r="TVP43" s="343"/>
      <c r="TVQ43" s="343"/>
      <c r="TVR43" s="343"/>
      <c r="TVS43" s="343"/>
      <c r="TVT43" s="343"/>
      <c r="TVU43" s="343"/>
      <c r="TVV43" s="343"/>
      <c r="TVW43" s="343"/>
      <c r="TVX43" s="343"/>
      <c r="TVY43" s="343"/>
      <c r="TVZ43" s="343"/>
      <c r="TWA43" s="343"/>
      <c r="TWB43" s="343"/>
      <c r="TWC43" s="343"/>
      <c r="TWD43" s="343"/>
      <c r="TWE43" s="343"/>
      <c r="TWF43" s="343"/>
      <c r="TWG43" s="343"/>
      <c r="TWH43" s="343"/>
      <c r="TWI43" s="343"/>
      <c r="TWJ43" s="343"/>
      <c r="TWK43" s="343"/>
      <c r="TWL43" s="343"/>
      <c r="TWM43" s="343"/>
      <c r="TWN43" s="343"/>
      <c r="TWO43" s="343"/>
      <c r="TWP43" s="343"/>
      <c r="TWQ43" s="343"/>
      <c r="TWR43" s="343"/>
      <c r="TWS43" s="343"/>
      <c r="TWT43" s="343"/>
      <c r="TWU43" s="343"/>
      <c r="TWV43" s="343"/>
      <c r="TWW43" s="343"/>
      <c r="TWX43" s="343"/>
      <c r="TWY43" s="343"/>
      <c r="TWZ43" s="343"/>
      <c r="TXA43" s="343"/>
      <c r="TXB43" s="343"/>
      <c r="TXC43" s="343"/>
      <c r="TXD43" s="343"/>
      <c r="TXE43" s="343"/>
      <c r="TXF43" s="343"/>
      <c r="TXG43" s="343"/>
      <c r="TXH43" s="343"/>
      <c r="TXI43" s="343"/>
      <c r="TXJ43" s="343"/>
      <c r="TXK43" s="343"/>
      <c r="TXL43" s="343"/>
      <c r="TXM43" s="343"/>
      <c r="TXN43" s="343"/>
      <c r="TXO43" s="343"/>
      <c r="TXP43" s="343"/>
      <c r="TXQ43" s="343"/>
      <c r="TXR43" s="343"/>
      <c r="TXS43" s="343"/>
      <c r="TXT43" s="343"/>
      <c r="TXU43" s="343"/>
      <c r="TXV43" s="343"/>
      <c r="TXW43" s="343"/>
      <c r="TXX43" s="343"/>
      <c r="TXY43" s="343"/>
      <c r="TXZ43" s="343"/>
      <c r="TYA43" s="343"/>
      <c r="TYB43" s="343"/>
      <c r="TYC43" s="343"/>
      <c r="TYD43" s="343"/>
      <c r="TYE43" s="343"/>
      <c r="TYF43" s="343"/>
      <c r="TYG43" s="343"/>
      <c r="TYH43" s="343"/>
      <c r="TYI43" s="343"/>
      <c r="TYJ43" s="343"/>
      <c r="TYK43" s="343"/>
      <c r="TYL43" s="343"/>
      <c r="TYM43" s="343"/>
      <c r="TYN43" s="343"/>
      <c r="TYO43" s="343"/>
      <c r="TYP43" s="343"/>
      <c r="TYQ43" s="343"/>
      <c r="TYR43" s="343"/>
      <c r="TYS43" s="343"/>
      <c r="TYT43" s="343"/>
      <c r="TYU43" s="343"/>
      <c r="TYV43" s="343"/>
      <c r="TYW43" s="343"/>
      <c r="TYX43" s="343"/>
      <c r="TYY43" s="343"/>
      <c r="TYZ43" s="343"/>
      <c r="TZA43" s="343"/>
      <c r="TZB43" s="343"/>
      <c r="TZC43" s="343"/>
      <c r="TZD43" s="343"/>
      <c r="TZE43" s="343"/>
      <c r="TZF43" s="343"/>
      <c r="TZG43" s="343"/>
      <c r="TZH43" s="343"/>
      <c r="TZI43" s="343"/>
      <c r="TZJ43" s="343"/>
      <c r="TZK43" s="343"/>
      <c r="TZL43" s="343"/>
      <c r="TZM43" s="343"/>
      <c r="TZN43" s="343"/>
      <c r="TZO43" s="343"/>
      <c r="TZP43" s="343"/>
      <c r="TZQ43" s="343"/>
      <c r="TZR43" s="343"/>
      <c r="TZS43" s="343"/>
      <c r="TZT43" s="343"/>
      <c r="TZU43" s="343"/>
      <c r="TZV43" s="343"/>
      <c r="TZW43" s="343"/>
      <c r="TZX43" s="343"/>
      <c r="TZY43" s="343"/>
      <c r="TZZ43" s="343"/>
      <c r="UAA43" s="343"/>
      <c r="UAB43" s="343"/>
      <c r="UAC43" s="343"/>
      <c r="UAD43" s="343"/>
      <c r="UAE43" s="343"/>
      <c r="UAF43" s="343"/>
      <c r="UAG43" s="343"/>
      <c r="UAH43" s="343"/>
      <c r="UAI43" s="343"/>
      <c r="UAJ43" s="343"/>
      <c r="UAK43" s="343"/>
      <c r="UAL43" s="343"/>
      <c r="UAM43" s="343"/>
      <c r="UAN43" s="343"/>
      <c r="UAO43" s="343"/>
      <c r="UAP43" s="343"/>
      <c r="UAQ43" s="343"/>
      <c r="UAR43" s="343"/>
      <c r="UAS43" s="343"/>
      <c r="UAT43" s="343"/>
      <c r="UAU43" s="343"/>
      <c r="UAV43" s="343"/>
      <c r="UAW43" s="343"/>
      <c r="UAX43" s="343"/>
      <c r="UAY43" s="343"/>
      <c r="UAZ43" s="343"/>
      <c r="UBA43" s="343"/>
      <c r="UBB43" s="343"/>
      <c r="UBC43" s="343"/>
      <c r="UBD43" s="343"/>
      <c r="UBE43" s="343"/>
      <c r="UBF43" s="343"/>
      <c r="UBG43" s="343"/>
      <c r="UBH43" s="343"/>
      <c r="UBI43" s="343"/>
      <c r="UBJ43" s="343"/>
      <c r="UBK43" s="343"/>
      <c r="UBL43" s="343"/>
      <c r="UBM43" s="343"/>
      <c r="UBN43" s="343"/>
      <c r="UBO43" s="343"/>
      <c r="UBP43" s="343"/>
      <c r="UBQ43" s="343"/>
      <c r="UBR43" s="343"/>
      <c r="UBS43" s="343"/>
      <c r="UBT43" s="343"/>
      <c r="UBU43" s="343"/>
      <c r="UBV43" s="343"/>
      <c r="UBW43" s="343"/>
      <c r="UBX43" s="343"/>
      <c r="UBY43" s="343"/>
      <c r="UBZ43" s="343"/>
      <c r="UCA43" s="343"/>
      <c r="UCB43" s="343"/>
      <c r="UCC43" s="343"/>
      <c r="UCD43" s="343"/>
      <c r="UCE43" s="343"/>
      <c r="UCF43" s="343"/>
      <c r="UCG43" s="343"/>
      <c r="UCH43" s="343"/>
      <c r="UCI43" s="343"/>
      <c r="UCJ43" s="343"/>
      <c r="UCK43" s="343"/>
      <c r="UCL43" s="343"/>
      <c r="UCM43" s="343"/>
      <c r="UCN43" s="343"/>
      <c r="UCO43" s="343"/>
      <c r="UCP43" s="343"/>
      <c r="UCQ43" s="343"/>
      <c r="UCR43" s="343"/>
      <c r="UCS43" s="343"/>
      <c r="UCT43" s="343"/>
      <c r="UCU43" s="343"/>
      <c r="UCV43" s="343"/>
      <c r="UCW43" s="343"/>
      <c r="UCX43" s="343"/>
      <c r="UCY43" s="343"/>
      <c r="UCZ43" s="343"/>
      <c r="UDA43" s="343"/>
      <c r="UDB43" s="343"/>
      <c r="UDC43" s="343"/>
      <c r="UDD43" s="343"/>
      <c r="UDE43" s="343"/>
      <c r="UDF43" s="343"/>
      <c r="UDG43" s="343"/>
      <c r="UDH43" s="343"/>
      <c r="UDI43" s="343"/>
      <c r="UDJ43" s="343"/>
      <c r="UDK43" s="343"/>
      <c r="UDL43" s="343"/>
      <c r="UDM43" s="343"/>
      <c r="UDN43" s="343"/>
      <c r="UDO43" s="343"/>
      <c r="UDP43" s="343"/>
      <c r="UDQ43" s="343"/>
      <c r="UDR43" s="343"/>
      <c r="UDS43" s="343"/>
      <c r="UDT43" s="343"/>
      <c r="UDU43" s="343"/>
      <c r="UDV43" s="343"/>
      <c r="UDW43" s="343"/>
      <c r="UDX43" s="343"/>
      <c r="UDY43" s="343"/>
      <c r="UDZ43" s="343"/>
      <c r="UEA43" s="343"/>
      <c r="UEB43" s="343"/>
      <c r="UEC43" s="343"/>
      <c r="UED43" s="343"/>
      <c r="UEE43" s="343"/>
      <c r="UEF43" s="343"/>
      <c r="UEG43" s="343"/>
      <c r="UEH43" s="343"/>
      <c r="UEI43" s="343"/>
      <c r="UEJ43" s="343"/>
      <c r="UEK43" s="343"/>
      <c r="UEL43" s="343"/>
      <c r="UEM43" s="343"/>
      <c r="UEN43" s="343"/>
      <c r="UEO43" s="343"/>
      <c r="UEP43" s="343"/>
      <c r="UEQ43" s="343"/>
      <c r="UER43" s="343"/>
      <c r="UES43" s="343"/>
      <c r="UET43" s="343"/>
      <c r="UEU43" s="343"/>
      <c r="UEV43" s="343"/>
      <c r="UEW43" s="343"/>
      <c r="UEX43" s="343"/>
      <c r="UEY43" s="343"/>
      <c r="UEZ43" s="343"/>
      <c r="UFA43" s="343"/>
      <c r="UFB43" s="343"/>
      <c r="UFC43" s="343"/>
      <c r="UFD43" s="343"/>
      <c r="UFE43" s="343"/>
      <c r="UFF43" s="343"/>
      <c r="UFG43" s="343"/>
      <c r="UFH43" s="343"/>
      <c r="UFI43" s="343"/>
      <c r="UFJ43" s="343"/>
      <c r="UFK43" s="343"/>
      <c r="UFL43" s="343"/>
      <c r="UFM43" s="343"/>
      <c r="UFN43" s="343"/>
      <c r="UFO43" s="343"/>
      <c r="UFP43" s="343"/>
      <c r="UFQ43" s="343"/>
      <c r="UFR43" s="343"/>
      <c r="UFS43" s="343"/>
      <c r="UFT43" s="343"/>
      <c r="UFU43" s="343"/>
      <c r="UFV43" s="343"/>
      <c r="UFW43" s="343"/>
      <c r="UFX43" s="343"/>
      <c r="UFY43" s="343"/>
      <c r="UFZ43" s="343"/>
      <c r="UGA43" s="343"/>
      <c r="UGB43" s="343"/>
      <c r="UGC43" s="343"/>
      <c r="UGD43" s="343"/>
      <c r="UGE43" s="343"/>
      <c r="UGF43" s="343"/>
      <c r="UGG43" s="343"/>
      <c r="UGH43" s="343"/>
      <c r="UGI43" s="343"/>
      <c r="UGJ43" s="343"/>
      <c r="UGK43" s="343"/>
      <c r="UGL43" s="343"/>
      <c r="UGM43" s="343"/>
      <c r="UGN43" s="343"/>
      <c r="UGO43" s="343"/>
      <c r="UGP43" s="343"/>
      <c r="UGQ43" s="343"/>
      <c r="UGR43" s="343"/>
      <c r="UGS43" s="343"/>
      <c r="UGT43" s="343"/>
      <c r="UGU43" s="343"/>
      <c r="UGV43" s="343"/>
      <c r="UGW43" s="343"/>
      <c r="UGX43" s="343"/>
      <c r="UGY43" s="343"/>
      <c r="UGZ43" s="343"/>
      <c r="UHA43" s="343"/>
      <c r="UHB43" s="343"/>
      <c r="UHC43" s="343"/>
      <c r="UHD43" s="343"/>
      <c r="UHE43" s="343"/>
      <c r="UHF43" s="343"/>
      <c r="UHG43" s="343"/>
      <c r="UHH43" s="343"/>
      <c r="UHI43" s="343"/>
      <c r="UHJ43" s="343"/>
      <c r="UHK43" s="343"/>
      <c r="UHL43" s="343"/>
      <c r="UHM43" s="343"/>
      <c r="UHN43" s="343"/>
      <c r="UHO43" s="343"/>
      <c r="UHP43" s="343"/>
      <c r="UHQ43" s="343"/>
      <c r="UHR43" s="343"/>
      <c r="UHS43" s="343"/>
      <c r="UHT43" s="343"/>
      <c r="UHU43" s="343"/>
      <c r="UHV43" s="343"/>
      <c r="UHW43" s="343"/>
      <c r="UHX43" s="343"/>
      <c r="UHY43" s="343"/>
      <c r="UHZ43" s="343"/>
      <c r="UIA43" s="343"/>
      <c r="UIB43" s="343"/>
      <c r="UIC43" s="343"/>
      <c r="UID43" s="343"/>
      <c r="UIE43" s="343"/>
      <c r="UIF43" s="343"/>
      <c r="UIG43" s="343"/>
      <c r="UIH43" s="343"/>
      <c r="UII43" s="343"/>
      <c r="UIJ43" s="343"/>
      <c r="UIK43" s="343"/>
      <c r="UIL43" s="343"/>
      <c r="UIM43" s="343"/>
      <c r="UIN43" s="343"/>
      <c r="UIO43" s="343"/>
      <c r="UIP43" s="343"/>
      <c r="UIQ43" s="343"/>
      <c r="UIR43" s="343"/>
      <c r="UIS43" s="343"/>
      <c r="UIT43" s="343"/>
      <c r="UIU43" s="343"/>
      <c r="UIV43" s="343"/>
      <c r="UIW43" s="343"/>
      <c r="UIX43" s="343"/>
      <c r="UIY43" s="343"/>
      <c r="UIZ43" s="343"/>
      <c r="UJA43" s="343"/>
      <c r="UJB43" s="343"/>
      <c r="UJC43" s="343"/>
      <c r="UJD43" s="343"/>
      <c r="UJE43" s="343"/>
      <c r="UJF43" s="343"/>
      <c r="UJG43" s="343"/>
      <c r="UJH43" s="343"/>
      <c r="UJI43" s="343"/>
      <c r="UJJ43" s="343"/>
      <c r="UJK43" s="343"/>
      <c r="UJL43" s="343"/>
      <c r="UJM43" s="343"/>
      <c r="UJN43" s="343"/>
      <c r="UJO43" s="343"/>
      <c r="UJP43" s="343"/>
      <c r="UJQ43" s="343"/>
      <c r="UJR43" s="343"/>
      <c r="UJS43" s="343"/>
      <c r="UJT43" s="343"/>
      <c r="UJU43" s="343"/>
      <c r="UJV43" s="343"/>
      <c r="UJW43" s="343"/>
      <c r="UJX43" s="343"/>
      <c r="UJY43" s="343"/>
      <c r="UJZ43" s="343"/>
      <c r="UKA43" s="343"/>
      <c r="UKB43" s="343"/>
      <c r="UKC43" s="343"/>
      <c r="UKD43" s="343"/>
      <c r="UKE43" s="343"/>
      <c r="UKF43" s="343"/>
      <c r="UKG43" s="343"/>
      <c r="UKH43" s="343"/>
      <c r="UKI43" s="343"/>
      <c r="UKJ43" s="343"/>
      <c r="UKK43" s="343"/>
      <c r="UKL43" s="343"/>
      <c r="UKM43" s="343"/>
      <c r="UKN43" s="343"/>
      <c r="UKO43" s="343"/>
      <c r="UKP43" s="343"/>
      <c r="UKQ43" s="343"/>
      <c r="UKR43" s="343"/>
      <c r="UKS43" s="343"/>
      <c r="UKT43" s="343"/>
      <c r="UKU43" s="343"/>
      <c r="UKV43" s="343"/>
      <c r="UKW43" s="343"/>
      <c r="UKX43" s="343"/>
      <c r="UKY43" s="343"/>
      <c r="UKZ43" s="343"/>
      <c r="ULA43" s="343"/>
      <c r="ULB43" s="343"/>
      <c r="ULC43" s="343"/>
      <c r="ULD43" s="343"/>
      <c r="ULE43" s="343"/>
      <c r="ULF43" s="343"/>
      <c r="ULG43" s="343"/>
      <c r="ULH43" s="343"/>
      <c r="ULI43" s="343"/>
      <c r="ULJ43" s="343"/>
      <c r="ULK43" s="343"/>
      <c r="ULL43" s="343"/>
      <c r="ULM43" s="343"/>
      <c r="ULN43" s="343"/>
      <c r="ULO43" s="343"/>
      <c r="ULP43" s="343"/>
      <c r="ULQ43" s="343"/>
      <c r="ULR43" s="343"/>
      <c r="ULS43" s="343"/>
      <c r="ULT43" s="343"/>
      <c r="ULU43" s="343"/>
      <c r="ULV43" s="343"/>
      <c r="ULW43" s="343"/>
      <c r="ULX43" s="343"/>
      <c r="ULY43" s="343"/>
      <c r="ULZ43" s="343"/>
      <c r="UMA43" s="343"/>
      <c r="UMB43" s="343"/>
      <c r="UMC43" s="343"/>
      <c r="UMD43" s="343"/>
      <c r="UME43" s="343"/>
      <c r="UMF43" s="343"/>
      <c r="UMG43" s="343"/>
      <c r="UMH43" s="343"/>
      <c r="UMI43" s="343"/>
      <c r="UMJ43" s="343"/>
      <c r="UMK43" s="343"/>
      <c r="UML43" s="343"/>
      <c r="UMM43" s="343"/>
      <c r="UMN43" s="343"/>
      <c r="UMO43" s="343"/>
      <c r="UMP43" s="343"/>
      <c r="UMQ43" s="343"/>
      <c r="UMR43" s="343"/>
      <c r="UMS43" s="343"/>
      <c r="UMT43" s="343"/>
      <c r="UMU43" s="343"/>
      <c r="UMV43" s="343"/>
      <c r="UMW43" s="343"/>
      <c r="UMX43" s="343"/>
      <c r="UMY43" s="343"/>
      <c r="UMZ43" s="343"/>
      <c r="UNA43" s="343"/>
      <c r="UNB43" s="343"/>
      <c r="UNC43" s="343"/>
      <c r="UND43" s="343"/>
      <c r="UNE43" s="343"/>
      <c r="UNF43" s="343"/>
      <c r="UNG43" s="343"/>
      <c r="UNH43" s="343"/>
      <c r="UNI43" s="343"/>
      <c r="UNJ43" s="343"/>
      <c r="UNK43" s="343"/>
      <c r="UNL43" s="343"/>
      <c r="UNM43" s="343"/>
      <c r="UNN43" s="343"/>
      <c r="UNO43" s="343"/>
      <c r="UNP43" s="343"/>
      <c r="UNQ43" s="343"/>
      <c r="UNR43" s="343"/>
      <c r="UNS43" s="343"/>
      <c r="UNT43" s="343"/>
      <c r="UNU43" s="343"/>
      <c r="UNV43" s="343"/>
      <c r="UNW43" s="343"/>
      <c r="UNX43" s="343"/>
      <c r="UNY43" s="343"/>
      <c r="UNZ43" s="343"/>
      <c r="UOA43" s="343"/>
      <c r="UOB43" s="343"/>
      <c r="UOC43" s="343"/>
      <c r="UOD43" s="343"/>
      <c r="UOE43" s="343"/>
      <c r="UOF43" s="343"/>
      <c r="UOG43" s="343"/>
      <c r="UOH43" s="343"/>
      <c r="UOI43" s="343"/>
      <c r="UOJ43" s="343"/>
      <c r="UOK43" s="343"/>
      <c r="UOL43" s="343"/>
      <c r="UOM43" s="343"/>
      <c r="UON43" s="343"/>
      <c r="UOO43" s="343"/>
      <c r="UOP43" s="343"/>
      <c r="UOQ43" s="343"/>
      <c r="UOR43" s="343"/>
      <c r="UOS43" s="343"/>
      <c r="UOT43" s="343"/>
      <c r="UOU43" s="343"/>
      <c r="UOV43" s="343"/>
      <c r="UOW43" s="343"/>
      <c r="UOX43" s="343"/>
      <c r="UOY43" s="343"/>
      <c r="UOZ43" s="343"/>
      <c r="UPA43" s="343"/>
      <c r="UPB43" s="343"/>
      <c r="UPC43" s="343"/>
      <c r="UPD43" s="343"/>
      <c r="UPE43" s="343"/>
      <c r="UPF43" s="343"/>
      <c r="UPG43" s="343"/>
      <c r="UPH43" s="343"/>
      <c r="UPI43" s="343"/>
      <c r="UPJ43" s="343"/>
      <c r="UPK43" s="343"/>
      <c r="UPL43" s="343"/>
      <c r="UPM43" s="343"/>
      <c r="UPN43" s="343"/>
      <c r="UPO43" s="343"/>
      <c r="UPP43" s="343"/>
      <c r="UPQ43" s="343"/>
      <c r="UPR43" s="343"/>
      <c r="UPS43" s="343"/>
      <c r="UPT43" s="343"/>
      <c r="UPU43" s="343"/>
      <c r="UPV43" s="343"/>
      <c r="UPW43" s="343"/>
      <c r="UPX43" s="343"/>
      <c r="UPY43" s="343"/>
      <c r="UPZ43" s="343"/>
      <c r="UQA43" s="343"/>
      <c r="UQB43" s="343"/>
      <c r="UQC43" s="343"/>
      <c r="UQD43" s="343"/>
      <c r="UQE43" s="343"/>
      <c r="UQF43" s="343"/>
      <c r="UQG43" s="343"/>
      <c r="UQH43" s="343"/>
      <c r="UQI43" s="343"/>
      <c r="UQJ43" s="343"/>
      <c r="UQK43" s="343"/>
      <c r="UQL43" s="343"/>
      <c r="UQM43" s="343"/>
      <c r="UQN43" s="343"/>
      <c r="UQO43" s="343"/>
      <c r="UQP43" s="343"/>
      <c r="UQQ43" s="343"/>
      <c r="UQR43" s="343"/>
      <c r="UQS43" s="343"/>
      <c r="UQT43" s="343"/>
      <c r="UQU43" s="343"/>
      <c r="UQV43" s="343"/>
      <c r="UQW43" s="343"/>
      <c r="UQX43" s="343"/>
      <c r="UQY43" s="343"/>
      <c r="UQZ43" s="343"/>
      <c r="URA43" s="343"/>
      <c r="URB43" s="343"/>
      <c r="URC43" s="343"/>
      <c r="URD43" s="343"/>
      <c r="URE43" s="343"/>
      <c r="URF43" s="343"/>
      <c r="URG43" s="343"/>
      <c r="URH43" s="343"/>
      <c r="URI43" s="343"/>
      <c r="URJ43" s="343"/>
      <c r="URK43" s="343"/>
      <c r="URL43" s="343"/>
      <c r="URM43" s="343"/>
      <c r="URN43" s="343"/>
      <c r="URO43" s="343"/>
      <c r="URP43" s="343"/>
      <c r="URQ43" s="343"/>
      <c r="URR43" s="343"/>
      <c r="URS43" s="343"/>
      <c r="URT43" s="343"/>
      <c r="URU43" s="343"/>
      <c r="URV43" s="343"/>
      <c r="URW43" s="343"/>
      <c r="URX43" s="343"/>
      <c r="URY43" s="343"/>
      <c r="URZ43" s="343"/>
      <c r="USA43" s="343"/>
      <c r="USB43" s="343"/>
      <c r="USC43" s="343"/>
      <c r="USD43" s="343"/>
      <c r="USE43" s="343"/>
      <c r="USF43" s="343"/>
      <c r="USG43" s="343"/>
      <c r="USH43" s="343"/>
      <c r="USI43" s="343"/>
      <c r="USJ43" s="343"/>
      <c r="USK43" s="343"/>
      <c r="USL43" s="343"/>
      <c r="USM43" s="343"/>
      <c r="USN43" s="343"/>
      <c r="USO43" s="343"/>
      <c r="USP43" s="343"/>
      <c r="USQ43" s="343"/>
      <c r="USR43" s="343"/>
      <c r="USS43" s="343"/>
      <c r="UST43" s="343"/>
      <c r="USU43" s="343"/>
      <c r="USV43" s="343"/>
      <c r="USW43" s="343"/>
      <c r="USX43" s="343"/>
      <c r="USY43" s="343"/>
      <c r="USZ43" s="343"/>
      <c r="UTA43" s="343"/>
      <c r="UTB43" s="343"/>
      <c r="UTC43" s="343"/>
      <c r="UTD43" s="343"/>
      <c r="UTE43" s="343"/>
      <c r="UTF43" s="343"/>
      <c r="UTG43" s="343"/>
      <c r="UTH43" s="343"/>
      <c r="UTI43" s="343"/>
      <c r="UTJ43" s="343"/>
      <c r="UTK43" s="343"/>
      <c r="UTL43" s="343"/>
      <c r="UTM43" s="343"/>
      <c r="UTN43" s="343"/>
      <c r="UTO43" s="343"/>
      <c r="UTP43" s="343"/>
      <c r="UTQ43" s="343"/>
      <c r="UTR43" s="343"/>
      <c r="UTS43" s="343"/>
      <c r="UTT43" s="343"/>
      <c r="UTU43" s="343"/>
      <c r="UTV43" s="343"/>
      <c r="UTW43" s="343"/>
      <c r="UTX43" s="343"/>
      <c r="UTY43" s="343"/>
      <c r="UTZ43" s="343"/>
      <c r="UUA43" s="343"/>
      <c r="UUB43" s="343"/>
      <c r="UUC43" s="343"/>
      <c r="UUD43" s="343"/>
      <c r="UUE43" s="343"/>
      <c r="UUF43" s="343"/>
      <c r="UUG43" s="343"/>
      <c r="UUH43" s="343"/>
      <c r="UUI43" s="343"/>
      <c r="UUJ43" s="343"/>
      <c r="UUK43" s="343"/>
      <c r="UUL43" s="343"/>
      <c r="UUM43" s="343"/>
      <c r="UUN43" s="343"/>
      <c r="UUO43" s="343"/>
      <c r="UUP43" s="343"/>
      <c r="UUQ43" s="343"/>
      <c r="UUR43" s="343"/>
      <c r="UUS43" s="343"/>
      <c r="UUT43" s="343"/>
      <c r="UUU43" s="343"/>
      <c r="UUV43" s="343"/>
      <c r="UUW43" s="343"/>
      <c r="UUX43" s="343"/>
      <c r="UUY43" s="343"/>
      <c r="UUZ43" s="343"/>
      <c r="UVA43" s="343"/>
      <c r="UVB43" s="343"/>
      <c r="UVC43" s="343"/>
      <c r="UVD43" s="343"/>
      <c r="UVE43" s="343"/>
      <c r="UVF43" s="343"/>
      <c r="UVG43" s="343"/>
      <c r="UVH43" s="343"/>
      <c r="UVI43" s="343"/>
      <c r="UVJ43" s="343"/>
      <c r="UVK43" s="343"/>
      <c r="UVL43" s="343"/>
      <c r="UVM43" s="343"/>
      <c r="UVN43" s="343"/>
      <c r="UVO43" s="343"/>
      <c r="UVP43" s="343"/>
      <c r="UVQ43" s="343"/>
      <c r="UVR43" s="343"/>
      <c r="UVS43" s="343"/>
      <c r="UVT43" s="343"/>
      <c r="UVU43" s="343"/>
      <c r="UVV43" s="343"/>
      <c r="UVW43" s="343"/>
      <c r="UVX43" s="343"/>
      <c r="UVY43" s="343"/>
      <c r="UVZ43" s="343"/>
      <c r="UWA43" s="343"/>
      <c r="UWB43" s="343"/>
      <c r="UWC43" s="343"/>
      <c r="UWD43" s="343"/>
      <c r="UWE43" s="343"/>
      <c r="UWF43" s="343"/>
      <c r="UWG43" s="343"/>
      <c r="UWH43" s="343"/>
      <c r="UWI43" s="343"/>
      <c r="UWJ43" s="343"/>
      <c r="UWK43" s="343"/>
      <c r="UWL43" s="343"/>
      <c r="UWM43" s="343"/>
      <c r="UWN43" s="343"/>
      <c r="UWO43" s="343"/>
      <c r="UWP43" s="343"/>
      <c r="UWQ43" s="343"/>
      <c r="UWR43" s="343"/>
      <c r="UWS43" s="343"/>
      <c r="UWT43" s="343"/>
      <c r="UWU43" s="343"/>
      <c r="UWV43" s="343"/>
      <c r="UWW43" s="343"/>
      <c r="UWX43" s="343"/>
      <c r="UWY43" s="343"/>
      <c r="UWZ43" s="343"/>
      <c r="UXA43" s="343"/>
      <c r="UXB43" s="343"/>
      <c r="UXC43" s="343"/>
      <c r="UXD43" s="343"/>
      <c r="UXE43" s="343"/>
      <c r="UXF43" s="343"/>
      <c r="UXG43" s="343"/>
      <c r="UXH43" s="343"/>
      <c r="UXI43" s="343"/>
      <c r="UXJ43" s="343"/>
      <c r="UXK43" s="343"/>
      <c r="UXL43" s="343"/>
      <c r="UXM43" s="343"/>
      <c r="UXN43" s="343"/>
      <c r="UXO43" s="343"/>
      <c r="UXP43" s="343"/>
      <c r="UXQ43" s="343"/>
      <c r="UXR43" s="343"/>
      <c r="UXS43" s="343"/>
      <c r="UXT43" s="343"/>
      <c r="UXU43" s="343"/>
      <c r="UXV43" s="343"/>
      <c r="UXW43" s="343"/>
      <c r="UXX43" s="343"/>
      <c r="UXY43" s="343"/>
      <c r="UXZ43" s="343"/>
      <c r="UYA43" s="343"/>
      <c r="UYB43" s="343"/>
      <c r="UYC43" s="343"/>
      <c r="UYD43" s="343"/>
      <c r="UYE43" s="343"/>
      <c r="UYF43" s="343"/>
      <c r="UYG43" s="343"/>
      <c r="UYH43" s="343"/>
      <c r="UYI43" s="343"/>
      <c r="UYJ43" s="343"/>
      <c r="UYK43" s="343"/>
      <c r="UYL43" s="343"/>
      <c r="UYM43" s="343"/>
      <c r="UYN43" s="343"/>
      <c r="UYO43" s="343"/>
      <c r="UYP43" s="343"/>
      <c r="UYQ43" s="343"/>
      <c r="UYR43" s="343"/>
      <c r="UYS43" s="343"/>
      <c r="UYT43" s="343"/>
      <c r="UYU43" s="343"/>
      <c r="UYV43" s="343"/>
      <c r="UYW43" s="343"/>
      <c r="UYX43" s="343"/>
      <c r="UYY43" s="343"/>
      <c r="UYZ43" s="343"/>
      <c r="UZA43" s="343"/>
      <c r="UZB43" s="343"/>
      <c r="UZC43" s="343"/>
      <c r="UZD43" s="343"/>
      <c r="UZE43" s="343"/>
      <c r="UZF43" s="343"/>
      <c r="UZG43" s="343"/>
      <c r="UZH43" s="343"/>
      <c r="UZI43" s="343"/>
      <c r="UZJ43" s="343"/>
      <c r="UZK43" s="343"/>
      <c r="UZL43" s="343"/>
      <c r="UZM43" s="343"/>
      <c r="UZN43" s="343"/>
      <c r="UZO43" s="343"/>
      <c r="UZP43" s="343"/>
      <c r="UZQ43" s="343"/>
      <c r="UZR43" s="343"/>
      <c r="UZS43" s="343"/>
      <c r="UZT43" s="343"/>
      <c r="UZU43" s="343"/>
      <c r="UZV43" s="343"/>
      <c r="UZW43" s="343"/>
      <c r="UZX43" s="343"/>
      <c r="UZY43" s="343"/>
      <c r="UZZ43" s="343"/>
      <c r="VAA43" s="343"/>
      <c r="VAB43" s="343"/>
      <c r="VAC43" s="343"/>
      <c r="VAD43" s="343"/>
      <c r="VAE43" s="343"/>
      <c r="VAF43" s="343"/>
      <c r="VAG43" s="343"/>
      <c r="VAH43" s="343"/>
      <c r="VAI43" s="343"/>
      <c r="VAJ43" s="343"/>
      <c r="VAK43" s="343"/>
      <c r="VAL43" s="343"/>
      <c r="VAM43" s="343"/>
      <c r="VAN43" s="343"/>
      <c r="VAO43" s="343"/>
      <c r="VAP43" s="343"/>
      <c r="VAQ43" s="343"/>
      <c r="VAR43" s="343"/>
      <c r="VAS43" s="343"/>
      <c r="VAT43" s="343"/>
      <c r="VAU43" s="343"/>
      <c r="VAV43" s="343"/>
      <c r="VAW43" s="343"/>
      <c r="VAX43" s="343"/>
      <c r="VAY43" s="343"/>
      <c r="VAZ43" s="343"/>
      <c r="VBA43" s="343"/>
      <c r="VBB43" s="343"/>
      <c r="VBC43" s="343"/>
      <c r="VBD43" s="343"/>
      <c r="VBE43" s="343"/>
      <c r="VBF43" s="343"/>
      <c r="VBG43" s="343"/>
      <c r="VBH43" s="343"/>
      <c r="VBI43" s="343"/>
      <c r="VBJ43" s="343"/>
      <c r="VBK43" s="343"/>
      <c r="VBL43" s="343"/>
      <c r="VBM43" s="343"/>
      <c r="VBN43" s="343"/>
      <c r="VBO43" s="343"/>
      <c r="VBP43" s="343"/>
      <c r="VBQ43" s="343"/>
      <c r="VBR43" s="343"/>
      <c r="VBS43" s="343"/>
      <c r="VBT43" s="343"/>
      <c r="VBU43" s="343"/>
      <c r="VBV43" s="343"/>
      <c r="VBW43" s="343"/>
      <c r="VBX43" s="343"/>
      <c r="VBY43" s="343"/>
      <c r="VBZ43" s="343"/>
      <c r="VCA43" s="343"/>
      <c r="VCB43" s="343"/>
      <c r="VCC43" s="343"/>
      <c r="VCD43" s="343"/>
      <c r="VCE43" s="343"/>
      <c r="VCF43" s="343"/>
      <c r="VCG43" s="343"/>
      <c r="VCH43" s="343"/>
      <c r="VCI43" s="343"/>
      <c r="VCJ43" s="343"/>
      <c r="VCK43" s="343"/>
      <c r="VCL43" s="343"/>
      <c r="VCM43" s="343"/>
      <c r="VCN43" s="343"/>
      <c r="VCO43" s="343"/>
      <c r="VCP43" s="343"/>
      <c r="VCQ43" s="343"/>
      <c r="VCR43" s="343"/>
      <c r="VCS43" s="343"/>
      <c r="VCT43" s="343"/>
      <c r="VCU43" s="343"/>
      <c r="VCV43" s="343"/>
      <c r="VCW43" s="343"/>
      <c r="VCX43" s="343"/>
      <c r="VCY43" s="343"/>
      <c r="VCZ43" s="343"/>
      <c r="VDA43" s="343"/>
      <c r="VDB43" s="343"/>
      <c r="VDC43" s="343"/>
      <c r="VDD43" s="343"/>
      <c r="VDE43" s="343"/>
      <c r="VDF43" s="343"/>
      <c r="VDG43" s="343"/>
      <c r="VDH43" s="343"/>
      <c r="VDI43" s="343"/>
      <c r="VDJ43" s="343"/>
      <c r="VDK43" s="343"/>
      <c r="VDL43" s="343"/>
      <c r="VDM43" s="343"/>
      <c r="VDN43" s="343"/>
      <c r="VDO43" s="343"/>
      <c r="VDP43" s="343"/>
      <c r="VDQ43" s="343"/>
      <c r="VDR43" s="343"/>
      <c r="VDS43" s="343"/>
      <c r="VDT43" s="343"/>
      <c r="VDU43" s="343"/>
      <c r="VDV43" s="343"/>
      <c r="VDW43" s="343"/>
      <c r="VDX43" s="343"/>
      <c r="VDY43" s="343"/>
      <c r="VDZ43" s="343"/>
      <c r="VEA43" s="343"/>
      <c r="VEB43" s="343"/>
      <c r="VEC43" s="343"/>
      <c r="VED43" s="343"/>
      <c r="VEE43" s="343"/>
      <c r="VEF43" s="343"/>
      <c r="VEG43" s="343"/>
      <c r="VEH43" s="343"/>
      <c r="VEI43" s="343"/>
      <c r="VEJ43" s="343"/>
      <c r="VEK43" s="343"/>
      <c r="VEL43" s="343"/>
      <c r="VEM43" s="343"/>
      <c r="VEN43" s="343"/>
      <c r="VEO43" s="343"/>
      <c r="VEP43" s="343"/>
      <c r="VEQ43" s="343"/>
      <c r="VER43" s="343"/>
      <c r="VES43" s="343"/>
      <c r="VET43" s="343"/>
      <c r="VEU43" s="343"/>
      <c r="VEV43" s="343"/>
      <c r="VEW43" s="343"/>
      <c r="VEX43" s="343"/>
      <c r="VEY43" s="343"/>
      <c r="VEZ43" s="343"/>
      <c r="VFA43" s="343"/>
      <c r="VFB43" s="343"/>
      <c r="VFC43" s="343"/>
      <c r="VFD43" s="343"/>
      <c r="VFE43" s="343"/>
      <c r="VFF43" s="343"/>
      <c r="VFG43" s="343"/>
      <c r="VFH43" s="343"/>
      <c r="VFI43" s="343"/>
      <c r="VFJ43" s="343"/>
      <c r="VFK43" s="343"/>
      <c r="VFL43" s="343"/>
      <c r="VFM43" s="343"/>
      <c r="VFN43" s="343"/>
      <c r="VFO43" s="343"/>
      <c r="VFP43" s="343"/>
      <c r="VFQ43" s="343"/>
      <c r="VFR43" s="343"/>
      <c r="VFS43" s="343"/>
      <c r="VFT43" s="343"/>
      <c r="VFU43" s="343"/>
      <c r="VFV43" s="343"/>
      <c r="VFW43" s="343"/>
      <c r="VFX43" s="343"/>
      <c r="VFY43" s="343"/>
      <c r="VFZ43" s="343"/>
      <c r="VGA43" s="343"/>
      <c r="VGB43" s="343"/>
      <c r="VGC43" s="343"/>
      <c r="VGD43" s="343"/>
      <c r="VGE43" s="343"/>
      <c r="VGF43" s="343"/>
      <c r="VGG43" s="343"/>
      <c r="VGH43" s="343"/>
      <c r="VGI43" s="343"/>
      <c r="VGJ43" s="343"/>
      <c r="VGK43" s="343"/>
      <c r="VGL43" s="343"/>
      <c r="VGM43" s="343"/>
      <c r="VGN43" s="343"/>
      <c r="VGO43" s="343"/>
      <c r="VGP43" s="343"/>
      <c r="VGQ43" s="343"/>
      <c r="VGR43" s="343"/>
      <c r="VGS43" s="343"/>
      <c r="VGT43" s="343"/>
      <c r="VGU43" s="343"/>
      <c r="VGV43" s="343"/>
      <c r="VGW43" s="343"/>
      <c r="VGX43" s="343"/>
      <c r="VGY43" s="343"/>
      <c r="VGZ43" s="343"/>
      <c r="VHA43" s="343"/>
      <c r="VHB43" s="343"/>
      <c r="VHC43" s="343"/>
      <c r="VHD43" s="343"/>
      <c r="VHE43" s="343"/>
      <c r="VHF43" s="343"/>
      <c r="VHG43" s="343"/>
      <c r="VHH43" s="343"/>
      <c r="VHI43" s="343"/>
      <c r="VHJ43" s="343"/>
      <c r="VHK43" s="343"/>
      <c r="VHL43" s="343"/>
      <c r="VHM43" s="343"/>
      <c r="VHN43" s="343"/>
      <c r="VHO43" s="343"/>
      <c r="VHP43" s="343"/>
      <c r="VHQ43" s="343"/>
      <c r="VHR43" s="343"/>
      <c r="VHS43" s="343"/>
      <c r="VHT43" s="343"/>
      <c r="VHU43" s="343"/>
      <c r="VHV43" s="343"/>
      <c r="VHW43" s="343"/>
      <c r="VHX43" s="343"/>
      <c r="VHY43" s="343"/>
      <c r="VHZ43" s="343"/>
      <c r="VIA43" s="343"/>
      <c r="VIB43" s="343"/>
      <c r="VIC43" s="343"/>
      <c r="VID43" s="343"/>
      <c r="VIE43" s="343"/>
      <c r="VIF43" s="343"/>
      <c r="VIG43" s="343"/>
      <c r="VIH43" s="343"/>
      <c r="VII43" s="343"/>
      <c r="VIJ43" s="343"/>
      <c r="VIK43" s="343"/>
      <c r="VIL43" s="343"/>
      <c r="VIM43" s="343"/>
      <c r="VIN43" s="343"/>
      <c r="VIO43" s="343"/>
      <c r="VIP43" s="343"/>
      <c r="VIQ43" s="343"/>
      <c r="VIR43" s="343"/>
      <c r="VIS43" s="343"/>
      <c r="VIT43" s="343"/>
      <c r="VIU43" s="343"/>
      <c r="VIV43" s="343"/>
      <c r="VIW43" s="343"/>
      <c r="VIX43" s="343"/>
      <c r="VIY43" s="343"/>
      <c r="VIZ43" s="343"/>
      <c r="VJA43" s="343"/>
      <c r="VJB43" s="343"/>
      <c r="VJC43" s="343"/>
      <c r="VJD43" s="343"/>
      <c r="VJE43" s="343"/>
      <c r="VJF43" s="343"/>
      <c r="VJG43" s="343"/>
      <c r="VJH43" s="343"/>
      <c r="VJI43" s="343"/>
      <c r="VJJ43" s="343"/>
      <c r="VJK43" s="343"/>
      <c r="VJL43" s="343"/>
      <c r="VJM43" s="343"/>
      <c r="VJN43" s="343"/>
      <c r="VJO43" s="343"/>
      <c r="VJP43" s="343"/>
      <c r="VJQ43" s="343"/>
      <c r="VJR43" s="343"/>
      <c r="VJS43" s="343"/>
      <c r="VJT43" s="343"/>
      <c r="VJU43" s="343"/>
      <c r="VJV43" s="343"/>
      <c r="VJW43" s="343"/>
      <c r="VJX43" s="343"/>
      <c r="VJY43" s="343"/>
      <c r="VJZ43" s="343"/>
      <c r="VKA43" s="343"/>
      <c r="VKB43" s="343"/>
      <c r="VKC43" s="343"/>
      <c r="VKD43" s="343"/>
      <c r="VKE43" s="343"/>
      <c r="VKF43" s="343"/>
      <c r="VKG43" s="343"/>
      <c r="VKH43" s="343"/>
      <c r="VKI43" s="343"/>
      <c r="VKJ43" s="343"/>
      <c r="VKK43" s="343"/>
      <c r="VKL43" s="343"/>
      <c r="VKM43" s="343"/>
      <c r="VKN43" s="343"/>
      <c r="VKO43" s="343"/>
      <c r="VKP43" s="343"/>
      <c r="VKQ43" s="343"/>
      <c r="VKR43" s="343"/>
      <c r="VKS43" s="343"/>
      <c r="VKT43" s="343"/>
      <c r="VKU43" s="343"/>
      <c r="VKV43" s="343"/>
      <c r="VKW43" s="343"/>
      <c r="VKX43" s="343"/>
      <c r="VKY43" s="343"/>
      <c r="VKZ43" s="343"/>
      <c r="VLA43" s="343"/>
      <c r="VLB43" s="343"/>
      <c r="VLC43" s="343"/>
      <c r="VLD43" s="343"/>
      <c r="VLE43" s="343"/>
      <c r="VLF43" s="343"/>
      <c r="VLG43" s="343"/>
      <c r="VLH43" s="343"/>
      <c r="VLI43" s="343"/>
      <c r="VLJ43" s="343"/>
      <c r="VLK43" s="343"/>
      <c r="VLL43" s="343"/>
      <c r="VLM43" s="343"/>
      <c r="VLN43" s="343"/>
      <c r="VLO43" s="343"/>
      <c r="VLP43" s="343"/>
      <c r="VLQ43" s="343"/>
      <c r="VLR43" s="343"/>
      <c r="VLS43" s="343"/>
      <c r="VLT43" s="343"/>
      <c r="VLU43" s="343"/>
      <c r="VLV43" s="343"/>
      <c r="VLW43" s="343"/>
      <c r="VLX43" s="343"/>
      <c r="VLY43" s="343"/>
      <c r="VLZ43" s="343"/>
      <c r="VMA43" s="343"/>
      <c r="VMB43" s="343"/>
      <c r="VMC43" s="343"/>
      <c r="VMD43" s="343"/>
      <c r="VME43" s="343"/>
      <c r="VMF43" s="343"/>
      <c r="VMG43" s="343"/>
      <c r="VMH43" s="343"/>
      <c r="VMI43" s="343"/>
      <c r="VMJ43" s="343"/>
      <c r="VMK43" s="343"/>
      <c r="VML43" s="343"/>
      <c r="VMM43" s="343"/>
      <c r="VMN43" s="343"/>
      <c r="VMO43" s="343"/>
      <c r="VMP43" s="343"/>
      <c r="VMQ43" s="343"/>
      <c r="VMR43" s="343"/>
      <c r="VMS43" s="343"/>
      <c r="VMT43" s="343"/>
      <c r="VMU43" s="343"/>
      <c r="VMV43" s="343"/>
      <c r="VMW43" s="343"/>
      <c r="VMX43" s="343"/>
      <c r="VMY43" s="343"/>
      <c r="VMZ43" s="343"/>
      <c r="VNA43" s="343"/>
      <c r="VNB43" s="343"/>
      <c r="VNC43" s="343"/>
      <c r="VND43" s="343"/>
      <c r="VNE43" s="343"/>
      <c r="VNF43" s="343"/>
      <c r="VNG43" s="343"/>
      <c r="VNH43" s="343"/>
      <c r="VNI43" s="343"/>
      <c r="VNJ43" s="343"/>
      <c r="VNK43" s="343"/>
      <c r="VNL43" s="343"/>
      <c r="VNM43" s="343"/>
      <c r="VNN43" s="343"/>
      <c r="VNO43" s="343"/>
      <c r="VNP43" s="343"/>
      <c r="VNQ43" s="343"/>
      <c r="VNR43" s="343"/>
      <c r="VNS43" s="343"/>
      <c r="VNT43" s="343"/>
      <c r="VNU43" s="343"/>
      <c r="VNV43" s="343"/>
      <c r="VNW43" s="343"/>
      <c r="VNX43" s="343"/>
      <c r="VNY43" s="343"/>
      <c r="VNZ43" s="343"/>
      <c r="VOA43" s="343"/>
      <c r="VOB43" s="343"/>
      <c r="VOC43" s="343"/>
      <c r="VOD43" s="343"/>
      <c r="VOE43" s="343"/>
      <c r="VOF43" s="343"/>
      <c r="VOG43" s="343"/>
      <c r="VOH43" s="343"/>
      <c r="VOI43" s="343"/>
      <c r="VOJ43" s="343"/>
      <c r="VOK43" s="343"/>
      <c r="VOL43" s="343"/>
      <c r="VOM43" s="343"/>
      <c r="VON43" s="343"/>
      <c r="VOO43" s="343"/>
      <c r="VOP43" s="343"/>
      <c r="VOQ43" s="343"/>
      <c r="VOR43" s="343"/>
      <c r="VOS43" s="343"/>
      <c r="VOT43" s="343"/>
      <c r="VOU43" s="343"/>
      <c r="VOV43" s="343"/>
      <c r="VOW43" s="343"/>
      <c r="VOX43" s="343"/>
      <c r="VOY43" s="343"/>
      <c r="VOZ43" s="343"/>
      <c r="VPA43" s="343"/>
      <c r="VPB43" s="343"/>
      <c r="VPC43" s="343"/>
      <c r="VPD43" s="343"/>
      <c r="VPE43" s="343"/>
      <c r="VPF43" s="343"/>
      <c r="VPG43" s="343"/>
      <c r="VPH43" s="343"/>
      <c r="VPI43" s="343"/>
      <c r="VPJ43" s="343"/>
      <c r="VPK43" s="343"/>
      <c r="VPL43" s="343"/>
      <c r="VPM43" s="343"/>
      <c r="VPN43" s="343"/>
      <c r="VPO43" s="343"/>
      <c r="VPP43" s="343"/>
      <c r="VPQ43" s="343"/>
      <c r="VPR43" s="343"/>
      <c r="VPS43" s="343"/>
      <c r="VPT43" s="343"/>
      <c r="VPU43" s="343"/>
      <c r="VPV43" s="343"/>
      <c r="VPW43" s="343"/>
      <c r="VPX43" s="343"/>
      <c r="VPY43" s="343"/>
      <c r="VPZ43" s="343"/>
      <c r="VQA43" s="343"/>
      <c r="VQB43" s="343"/>
      <c r="VQC43" s="343"/>
      <c r="VQD43" s="343"/>
      <c r="VQE43" s="343"/>
      <c r="VQF43" s="343"/>
      <c r="VQG43" s="343"/>
      <c r="VQH43" s="343"/>
      <c r="VQI43" s="343"/>
      <c r="VQJ43" s="343"/>
      <c r="VQK43" s="343"/>
      <c r="VQL43" s="343"/>
      <c r="VQM43" s="343"/>
      <c r="VQN43" s="343"/>
      <c r="VQO43" s="343"/>
      <c r="VQP43" s="343"/>
      <c r="VQQ43" s="343"/>
      <c r="VQR43" s="343"/>
      <c r="VQS43" s="343"/>
      <c r="VQT43" s="343"/>
      <c r="VQU43" s="343"/>
      <c r="VQV43" s="343"/>
      <c r="VQW43" s="343"/>
      <c r="VQX43" s="343"/>
      <c r="VQY43" s="343"/>
      <c r="VQZ43" s="343"/>
      <c r="VRA43" s="343"/>
      <c r="VRB43" s="343"/>
      <c r="VRC43" s="343"/>
      <c r="VRD43" s="343"/>
      <c r="VRE43" s="343"/>
      <c r="VRF43" s="343"/>
      <c r="VRG43" s="343"/>
      <c r="VRH43" s="343"/>
      <c r="VRI43" s="343"/>
      <c r="VRJ43" s="343"/>
      <c r="VRK43" s="343"/>
      <c r="VRL43" s="343"/>
      <c r="VRM43" s="343"/>
      <c r="VRN43" s="343"/>
      <c r="VRO43" s="343"/>
      <c r="VRP43" s="343"/>
      <c r="VRQ43" s="343"/>
      <c r="VRR43" s="343"/>
      <c r="VRS43" s="343"/>
      <c r="VRT43" s="343"/>
      <c r="VRU43" s="343"/>
      <c r="VRV43" s="343"/>
      <c r="VRW43" s="343"/>
      <c r="VRX43" s="343"/>
      <c r="VRY43" s="343"/>
      <c r="VRZ43" s="343"/>
      <c r="VSA43" s="343"/>
      <c r="VSB43" s="343"/>
      <c r="VSC43" s="343"/>
      <c r="VSD43" s="343"/>
      <c r="VSE43" s="343"/>
      <c r="VSF43" s="343"/>
      <c r="VSG43" s="343"/>
      <c r="VSH43" s="343"/>
      <c r="VSI43" s="343"/>
      <c r="VSJ43" s="343"/>
      <c r="VSK43" s="343"/>
      <c r="VSL43" s="343"/>
      <c r="VSM43" s="343"/>
      <c r="VSN43" s="343"/>
      <c r="VSO43" s="343"/>
      <c r="VSP43" s="343"/>
      <c r="VSQ43" s="343"/>
      <c r="VSR43" s="343"/>
      <c r="VSS43" s="343"/>
      <c r="VST43" s="343"/>
      <c r="VSU43" s="343"/>
      <c r="VSV43" s="343"/>
      <c r="VSW43" s="343"/>
      <c r="VSX43" s="343"/>
      <c r="VSY43" s="343"/>
      <c r="VSZ43" s="343"/>
      <c r="VTA43" s="343"/>
      <c r="VTB43" s="343"/>
      <c r="VTC43" s="343"/>
      <c r="VTD43" s="343"/>
      <c r="VTE43" s="343"/>
      <c r="VTF43" s="343"/>
      <c r="VTG43" s="343"/>
      <c r="VTH43" s="343"/>
      <c r="VTI43" s="343"/>
      <c r="VTJ43" s="343"/>
      <c r="VTK43" s="343"/>
      <c r="VTL43" s="343"/>
      <c r="VTM43" s="343"/>
      <c r="VTN43" s="343"/>
      <c r="VTO43" s="343"/>
      <c r="VTP43" s="343"/>
      <c r="VTQ43" s="343"/>
      <c r="VTR43" s="343"/>
      <c r="VTS43" s="343"/>
      <c r="VTT43" s="343"/>
      <c r="VTU43" s="343"/>
      <c r="VTV43" s="343"/>
      <c r="VTW43" s="343"/>
      <c r="VTX43" s="343"/>
      <c r="VTY43" s="343"/>
      <c r="VTZ43" s="343"/>
      <c r="VUA43" s="343"/>
      <c r="VUB43" s="343"/>
      <c r="VUC43" s="343"/>
      <c r="VUD43" s="343"/>
      <c r="VUE43" s="343"/>
      <c r="VUF43" s="343"/>
      <c r="VUG43" s="343"/>
      <c r="VUH43" s="343"/>
      <c r="VUI43" s="343"/>
      <c r="VUJ43" s="343"/>
      <c r="VUK43" s="343"/>
      <c r="VUL43" s="343"/>
      <c r="VUM43" s="343"/>
      <c r="VUN43" s="343"/>
      <c r="VUO43" s="343"/>
      <c r="VUP43" s="343"/>
      <c r="VUQ43" s="343"/>
      <c r="VUR43" s="343"/>
      <c r="VUS43" s="343"/>
      <c r="VUT43" s="343"/>
      <c r="VUU43" s="343"/>
      <c r="VUV43" s="343"/>
      <c r="VUW43" s="343"/>
      <c r="VUX43" s="343"/>
      <c r="VUY43" s="343"/>
      <c r="VUZ43" s="343"/>
      <c r="VVA43" s="343"/>
      <c r="VVB43" s="343"/>
      <c r="VVC43" s="343"/>
      <c r="VVD43" s="343"/>
      <c r="VVE43" s="343"/>
      <c r="VVF43" s="343"/>
      <c r="VVG43" s="343"/>
      <c r="VVH43" s="343"/>
      <c r="VVI43" s="343"/>
      <c r="VVJ43" s="343"/>
      <c r="VVK43" s="343"/>
      <c r="VVL43" s="343"/>
      <c r="VVM43" s="343"/>
      <c r="VVN43" s="343"/>
      <c r="VVO43" s="343"/>
      <c r="VVP43" s="343"/>
      <c r="VVQ43" s="343"/>
      <c r="VVR43" s="343"/>
      <c r="VVS43" s="343"/>
      <c r="VVT43" s="343"/>
      <c r="VVU43" s="343"/>
      <c r="VVV43" s="343"/>
      <c r="VVW43" s="343"/>
      <c r="VVX43" s="343"/>
      <c r="VVY43" s="343"/>
      <c r="VVZ43" s="343"/>
      <c r="VWA43" s="343"/>
      <c r="VWB43" s="343"/>
      <c r="VWC43" s="343"/>
      <c r="VWD43" s="343"/>
      <c r="VWE43" s="343"/>
      <c r="VWF43" s="343"/>
      <c r="VWG43" s="343"/>
      <c r="VWH43" s="343"/>
      <c r="VWI43" s="343"/>
      <c r="VWJ43" s="343"/>
      <c r="VWK43" s="343"/>
      <c r="VWL43" s="343"/>
      <c r="VWM43" s="343"/>
      <c r="VWN43" s="343"/>
      <c r="VWO43" s="343"/>
      <c r="VWP43" s="343"/>
      <c r="VWQ43" s="343"/>
      <c r="VWR43" s="343"/>
      <c r="VWS43" s="343"/>
      <c r="VWT43" s="343"/>
      <c r="VWU43" s="343"/>
      <c r="VWV43" s="343"/>
      <c r="VWW43" s="343"/>
      <c r="VWX43" s="343"/>
      <c r="VWY43" s="343"/>
      <c r="VWZ43" s="343"/>
      <c r="VXA43" s="343"/>
      <c r="VXB43" s="343"/>
      <c r="VXC43" s="343"/>
      <c r="VXD43" s="343"/>
      <c r="VXE43" s="343"/>
      <c r="VXF43" s="343"/>
      <c r="VXG43" s="343"/>
      <c r="VXH43" s="343"/>
      <c r="VXI43" s="343"/>
      <c r="VXJ43" s="343"/>
      <c r="VXK43" s="343"/>
      <c r="VXL43" s="343"/>
      <c r="VXM43" s="343"/>
      <c r="VXN43" s="343"/>
      <c r="VXO43" s="343"/>
      <c r="VXP43" s="343"/>
      <c r="VXQ43" s="343"/>
      <c r="VXR43" s="343"/>
      <c r="VXS43" s="343"/>
      <c r="VXT43" s="343"/>
      <c r="VXU43" s="343"/>
      <c r="VXV43" s="343"/>
      <c r="VXW43" s="343"/>
      <c r="VXX43" s="343"/>
      <c r="VXY43" s="343"/>
      <c r="VXZ43" s="343"/>
      <c r="VYA43" s="343"/>
      <c r="VYB43" s="343"/>
      <c r="VYC43" s="343"/>
      <c r="VYD43" s="343"/>
      <c r="VYE43" s="343"/>
      <c r="VYF43" s="343"/>
      <c r="VYG43" s="343"/>
      <c r="VYH43" s="343"/>
      <c r="VYI43" s="343"/>
      <c r="VYJ43" s="343"/>
      <c r="VYK43" s="343"/>
      <c r="VYL43" s="343"/>
      <c r="VYM43" s="343"/>
      <c r="VYN43" s="343"/>
      <c r="VYO43" s="343"/>
      <c r="VYP43" s="343"/>
      <c r="VYQ43" s="343"/>
      <c r="VYR43" s="343"/>
      <c r="VYS43" s="343"/>
      <c r="VYT43" s="343"/>
      <c r="VYU43" s="343"/>
      <c r="VYV43" s="343"/>
      <c r="VYW43" s="343"/>
      <c r="VYX43" s="343"/>
      <c r="VYY43" s="343"/>
      <c r="VYZ43" s="343"/>
      <c r="VZA43" s="343"/>
      <c r="VZB43" s="343"/>
      <c r="VZC43" s="343"/>
      <c r="VZD43" s="343"/>
      <c r="VZE43" s="343"/>
      <c r="VZF43" s="343"/>
      <c r="VZG43" s="343"/>
      <c r="VZH43" s="343"/>
      <c r="VZI43" s="343"/>
      <c r="VZJ43" s="343"/>
      <c r="VZK43" s="343"/>
      <c r="VZL43" s="343"/>
      <c r="VZM43" s="343"/>
      <c r="VZN43" s="343"/>
      <c r="VZO43" s="343"/>
      <c r="VZP43" s="343"/>
      <c r="VZQ43" s="343"/>
      <c r="VZR43" s="343"/>
      <c r="VZS43" s="343"/>
      <c r="VZT43" s="343"/>
      <c r="VZU43" s="343"/>
      <c r="VZV43" s="343"/>
      <c r="VZW43" s="343"/>
      <c r="VZX43" s="343"/>
      <c r="VZY43" s="343"/>
      <c r="VZZ43" s="343"/>
      <c r="WAA43" s="343"/>
      <c r="WAB43" s="343"/>
      <c r="WAC43" s="343"/>
      <c r="WAD43" s="343"/>
      <c r="WAE43" s="343"/>
      <c r="WAF43" s="343"/>
      <c r="WAG43" s="343"/>
      <c r="WAH43" s="343"/>
      <c r="WAI43" s="343"/>
      <c r="WAJ43" s="343"/>
      <c r="WAK43" s="343"/>
      <c r="WAL43" s="343"/>
      <c r="WAM43" s="343"/>
      <c r="WAN43" s="343"/>
      <c r="WAO43" s="343"/>
      <c r="WAP43" s="343"/>
      <c r="WAQ43" s="343"/>
      <c r="WAR43" s="343"/>
      <c r="WAS43" s="343"/>
      <c r="WAT43" s="343"/>
      <c r="WAU43" s="343"/>
      <c r="WAV43" s="343"/>
      <c r="WAW43" s="343"/>
      <c r="WAX43" s="343"/>
      <c r="WAY43" s="343"/>
      <c r="WAZ43" s="343"/>
      <c r="WBA43" s="343"/>
      <c r="WBB43" s="343"/>
      <c r="WBC43" s="343"/>
      <c r="WBD43" s="343"/>
      <c r="WBE43" s="343"/>
      <c r="WBF43" s="343"/>
      <c r="WBG43" s="343"/>
      <c r="WBH43" s="343"/>
      <c r="WBI43" s="343"/>
      <c r="WBJ43" s="343"/>
      <c r="WBK43" s="343"/>
      <c r="WBL43" s="343"/>
      <c r="WBM43" s="343"/>
      <c r="WBN43" s="343"/>
      <c r="WBO43" s="343"/>
      <c r="WBP43" s="343"/>
      <c r="WBQ43" s="343"/>
      <c r="WBR43" s="343"/>
      <c r="WBS43" s="343"/>
      <c r="WBT43" s="343"/>
      <c r="WBU43" s="343"/>
      <c r="WBV43" s="343"/>
      <c r="WBW43" s="343"/>
      <c r="WBX43" s="343"/>
      <c r="WBY43" s="343"/>
      <c r="WBZ43" s="343"/>
      <c r="WCA43" s="343"/>
      <c r="WCB43" s="343"/>
      <c r="WCC43" s="343"/>
      <c r="WCD43" s="343"/>
      <c r="WCE43" s="343"/>
      <c r="WCF43" s="343"/>
      <c r="WCG43" s="343"/>
      <c r="WCH43" s="343"/>
      <c r="WCI43" s="343"/>
      <c r="WCJ43" s="343"/>
      <c r="WCK43" s="343"/>
      <c r="WCL43" s="343"/>
      <c r="WCM43" s="343"/>
      <c r="WCN43" s="343"/>
      <c r="WCO43" s="343"/>
      <c r="WCP43" s="343"/>
      <c r="WCQ43" s="343"/>
      <c r="WCR43" s="343"/>
      <c r="WCS43" s="343"/>
      <c r="WCT43" s="343"/>
      <c r="WCU43" s="343"/>
      <c r="WCV43" s="343"/>
      <c r="WCW43" s="343"/>
      <c r="WCX43" s="343"/>
      <c r="WCY43" s="343"/>
      <c r="WCZ43" s="343"/>
      <c r="WDA43" s="343"/>
      <c r="WDB43" s="343"/>
      <c r="WDC43" s="343"/>
      <c r="WDD43" s="343"/>
      <c r="WDE43" s="343"/>
      <c r="WDF43" s="343"/>
      <c r="WDG43" s="343"/>
      <c r="WDH43" s="343"/>
      <c r="WDI43" s="343"/>
      <c r="WDJ43" s="343"/>
      <c r="WDK43" s="343"/>
      <c r="WDL43" s="343"/>
      <c r="WDM43" s="343"/>
      <c r="WDN43" s="343"/>
      <c r="WDO43" s="343"/>
      <c r="WDP43" s="343"/>
      <c r="WDQ43" s="343"/>
      <c r="WDR43" s="343"/>
      <c r="WDS43" s="343"/>
      <c r="WDT43" s="343"/>
      <c r="WDU43" s="343"/>
      <c r="WDV43" s="343"/>
      <c r="WDW43" s="343"/>
      <c r="WDX43" s="343"/>
      <c r="WDY43" s="343"/>
      <c r="WDZ43" s="343"/>
      <c r="WEA43" s="343"/>
      <c r="WEB43" s="343"/>
      <c r="WEC43" s="343"/>
      <c r="WED43" s="343"/>
      <c r="WEE43" s="343"/>
      <c r="WEF43" s="343"/>
      <c r="WEG43" s="343"/>
      <c r="WEH43" s="343"/>
      <c r="WEI43" s="343"/>
      <c r="WEJ43" s="343"/>
      <c r="WEK43" s="343"/>
      <c r="WEL43" s="343"/>
      <c r="WEM43" s="343"/>
      <c r="WEN43" s="343"/>
      <c r="WEO43" s="343"/>
      <c r="WEP43" s="343"/>
      <c r="WEQ43" s="343"/>
      <c r="WER43" s="343"/>
      <c r="WES43" s="343"/>
      <c r="WET43" s="343"/>
      <c r="WEU43" s="343"/>
      <c r="WEV43" s="343"/>
      <c r="WEW43" s="343"/>
      <c r="WEX43" s="343"/>
      <c r="WEY43" s="343"/>
      <c r="WEZ43" s="343"/>
      <c r="WFA43" s="343"/>
      <c r="WFB43" s="343"/>
      <c r="WFC43" s="343"/>
      <c r="WFD43" s="343"/>
      <c r="WFE43" s="343"/>
      <c r="WFF43" s="343"/>
      <c r="WFG43" s="343"/>
      <c r="WFH43" s="343"/>
      <c r="WFI43" s="343"/>
      <c r="WFJ43" s="343"/>
      <c r="WFK43" s="343"/>
      <c r="WFL43" s="343"/>
      <c r="WFM43" s="343"/>
      <c r="WFN43" s="343"/>
      <c r="WFO43" s="343"/>
      <c r="WFP43" s="343"/>
      <c r="WFQ43" s="343"/>
      <c r="WFR43" s="343"/>
      <c r="WFS43" s="343"/>
      <c r="WFT43" s="343"/>
      <c r="WFU43" s="343"/>
      <c r="WFV43" s="343"/>
      <c r="WFW43" s="343"/>
      <c r="WFX43" s="343"/>
      <c r="WFY43" s="343"/>
      <c r="WFZ43" s="343"/>
      <c r="WGA43" s="343"/>
      <c r="WGB43" s="343"/>
      <c r="WGC43" s="343"/>
      <c r="WGD43" s="343"/>
      <c r="WGE43" s="343"/>
      <c r="WGF43" s="343"/>
      <c r="WGG43" s="343"/>
      <c r="WGH43" s="343"/>
      <c r="WGI43" s="343"/>
      <c r="WGJ43" s="343"/>
      <c r="WGK43" s="343"/>
      <c r="WGL43" s="343"/>
      <c r="WGM43" s="343"/>
      <c r="WGN43" s="343"/>
      <c r="WGO43" s="343"/>
      <c r="WGP43" s="343"/>
      <c r="WGQ43" s="343"/>
      <c r="WGR43" s="343"/>
      <c r="WGS43" s="343"/>
      <c r="WGT43" s="343"/>
      <c r="WGU43" s="343"/>
      <c r="WGV43" s="343"/>
      <c r="WGW43" s="343"/>
      <c r="WGX43" s="343"/>
      <c r="WGY43" s="343"/>
      <c r="WGZ43" s="343"/>
      <c r="WHA43" s="343"/>
      <c r="WHB43" s="343"/>
      <c r="WHC43" s="343"/>
      <c r="WHD43" s="343"/>
      <c r="WHE43" s="343"/>
      <c r="WHF43" s="343"/>
      <c r="WHG43" s="343"/>
      <c r="WHH43" s="343"/>
      <c r="WHI43" s="343"/>
      <c r="WHJ43" s="343"/>
      <c r="WHK43" s="343"/>
      <c r="WHL43" s="343"/>
      <c r="WHM43" s="343"/>
      <c r="WHN43" s="343"/>
      <c r="WHO43" s="343"/>
      <c r="WHP43" s="343"/>
      <c r="WHQ43" s="343"/>
      <c r="WHR43" s="343"/>
      <c r="WHS43" s="343"/>
      <c r="WHT43" s="343"/>
      <c r="WHU43" s="343"/>
      <c r="WHV43" s="343"/>
      <c r="WHW43" s="343"/>
      <c r="WHX43" s="343"/>
      <c r="WHY43" s="343"/>
      <c r="WHZ43" s="343"/>
      <c r="WIA43" s="343"/>
      <c r="WIB43" s="343"/>
      <c r="WIC43" s="343"/>
      <c r="WID43" s="343"/>
      <c r="WIE43" s="343"/>
      <c r="WIF43" s="343"/>
      <c r="WIG43" s="343"/>
      <c r="WIH43" s="343"/>
      <c r="WII43" s="343"/>
      <c r="WIJ43" s="343"/>
      <c r="WIK43" s="343"/>
      <c r="WIL43" s="343"/>
      <c r="WIM43" s="343"/>
      <c r="WIN43" s="343"/>
      <c r="WIO43" s="343"/>
      <c r="WIP43" s="343"/>
      <c r="WIQ43" s="343"/>
      <c r="WIR43" s="343"/>
      <c r="WIS43" s="343"/>
      <c r="WIT43" s="343"/>
      <c r="WIU43" s="343"/>
      <c r="WIV43" s="343"/>
      <c r="WIW43" s="343"/>
      <c r="WIX43" s="343"/>
      <c r="WIY43" s="343"/>
      <c r="WIZ43" s="343"/>
      <c r="WJA43" s="343"/>
      <c r="WJB43" s="343"/>
      <c r="WJC43" s="343"/>
      <c r="WJD43" s="343"/>
      <c r="WJE43" s="343"/>
      <c r="WJF43" s="343"/>
      <c r="WJG43" s="343"/>
      <c r="WJH43" s="343"/>
      <c r="WJI43" s="343"/>
      <c r="WJJ43" s="343"/>
      <c r="WJK43" s="343"/>
      <c r="WJL43" s="343"/>
      <c r="WJM43" s="343"/>
      <c r="WJN43" s="343"/>
      <c r="WJO43" s="343"/>
      <c r="WJP43" s="343"/>
      <c r="WJQ43" s="343"/>
      <c r="WJR43" s="343"/>
      <c r="WJS43" s="343"/>
      <c r="WJT43" s="343"/>
      <c r="WJU43" s="343"/>
      <c r="WJV43" s="343"/>
      <c r="WJW43" s="343"/>
      <c r="WJX43" s="343"/>
      <c r="WJY43" s="343"/>
      <c r="WJZ43" s="343"/>
      <c r="WKA43" s="343"/>
      <c r="WKB43" s="343"/>
      <c r="WKC43" s="343"/>
      <c r="WKD43" s="343"/>
      <c r="WKE43" s="343"/>
      <c r="WKF43" s="343"/>
      <c r="WKG43" s="343"/>
      <c r="WKH43" s="343"/>
      <c r="WKI43" s="343"/>
      <c r="WKJ43" s="343"/>
      <c r="WKK43" s="343"/>
      <c r="WKL43" s="343"/>
      <c r="WKM43" s="343"/>
      <c r="WKN43" s="343"/>
      <c r="WKO43" s="343"/>
      <c r="WKP43" s="343"/>
      <c r="WKQ43" s="343"/>
      <c r="WKR43" s="343"/>
      <c r="WKS43" s="343"/>
      <c r="WKT43" s="343"/>
      <c r="WKU43" s="343"/>
      <c r="WKV43" s="343"/>
      <c r="WKW43" s="343"/>
      <c r="WKX43" s="343"/>
      <c r="WKY43" s="343"/>
      <c r="WKZ43" s="343"/>
      <c r="WLA43" s="343"/>
      <c r="WLB43" s="343"/>
      <c r="WLC43" s="343"/>
      <c r="WLD43" s="343"/>
      <c r="WLE43" s="343"/>
      <c r="WLF43" s="343"/>
      <c r="WLG43" s="343"/>
      <c r="WLH43" s="343"/>
      <c r="WLI43" s="343"/>
      <c r="WLJ43" s="343"/>
      <c r="WLK43" s="343"/>
      <c r="WLL43" s="343"/>
      <c r="WLM43" s="343"/>
      <c r="WLN43" s="343"/>
      <c r="WLO43" s="343"/>
      <c r="WLP43" s="343"/>
      <c r="WLQ43" s="343"/>
      <c r="WLR43" s="343"/>
      <c r="WLS43" s="343"/>
      <c r="WLT43" s="343"/>
      <c r="WLU43" s="343"/>
      <c r="WLV43" s="343"/>
      <c r="WLW43" s="343"/>
      <c r="WLX43" s="343"/>
      <c r="WLY43" s="343"/>
      <c r="WLZ43" s="343"/>
      <c r="WMA43" s="343"/>
      <c r="WMB43" s="343"/>
      <c r="WMC43" s="343"/>
      <c r="WMD43" s="343"/>
      <c r="WME43" s="343"/>
      <c r="WMF43" s="343"/>
      <c r="WMG43" s="343"/>
      <c r="WMH43" s="343"/>
      <c r="WMI43" s="343"/>
      <c r="WMJ43" s="343"/>
      <c r="WMK43" s="343"/>
      <c r="WML43" s="343"/>
      <c r="WMM43" s="343"/>
      <c r="WMN43" s="343"/>
      <c r="WMO43" s="343"/>
      <c r="WMP43" s="343"/>
      <c r="WMQ43" s="343"/>
      <c r="WMR43" s="343"/>
      <c r="WMS43" s="343"/>
      <c r="WMT43" s="343"/>
      <c r="WMU43" s="343"/>
      <c r="WMV43" s="343"/>
      <c r="WMW43" s="343"/>
      <c r="WMX43" s="343"/>
      <c r="WMY43" s="343"/>
      <c r="WMZ43" s="343"/>
      <c r="WNA43" s="343"/>
      <c r="WNB43" s="343"/>
      <c r="WNC43" s="343"/>
      <c r="WND43" s="343"/>
      <c r="WNE43" s="343"/>
      <c r="WNF43" s="343"/>
      <c r="WNG43" s="343"/>
      <c r="WNH43" s="343"/>
      <c r="WNI43" s="343"/>
      <c r="WNJ43" s="343"/>
      <c r="WNK43" s="343"/>
      <c r="WNL43" s="343"/>
      <c r="WNM43" s="343"/>
      <c r="WNN43" s="343"/>
      <c r="WNO43" s="343"/>
      <c r="WNP43" s="343"/>
      <c r="WNQ43" s="343"/>
      <c r="WNR43" s="343"/>
      <c r="WNS43" s="343"/>
      <c r="WNT43" s="343"/>
      <c r="WNU43" s="343"/>
      <c r="WNV43" s="343"/>
      <c r="WNW43" s="343"/>
      <c r="WNX43" s="343"/>
      <c r="WNY43" s="343"/>
      <c r="WNZ43" s="343"/>
      <c r="WOA43" s="343"/>
      <c r="WOB43" s="343"/>
      <c r="WOC43" s="343"/>
      <c r="WOD43" s="343"/>
      <c r="WOE43" s="343"/>
      <c r="WOF43" s="343"/>
      <c r="WOG43" s="343"/>
      <c r="WOH43" s="343"/>
      <c r="WOI43" s="343"/>
      <c r="WOJ43" s="343"/>
      <c r="WOK43" s="343"/>
      <c r="WOL43" s="343"/>
      <c r="WOM43" s="343"/>
      <c r="WON43" s="343"/>
      <c r="WOO43" s="343"/>
      <c r="WOP43" s="343"/>
      <c r="WOQ43" s="343"/>
      <c r="WOR43" s="343"/>
      <c r="WOS43" s="343"/>
      <c r="WOT43" s="343"/>
      <c r="WOU43" s="343"/>
      <c r="WOV43" s="343"/>
      <c r="WOW43" s="343"/>
      <c r="WOX43" s="343"/>
      <c r="WOY43" s="343"/>
      <c r="WOZ43" s="343"/>
      <c r="WPA43" s="343"/>
      <c r="WPB43" s="343"/>
      <c r="WPC43" s="343"/>
      <c r="WPD43" s="343"/>
      <c r="WPE43" s="343"/>
      <c r="WPF43" s="343"/>
      <c r="WPG43" s="343"/>
      <c r="WPH43" s="343"/>
      <c r="WPI43" s="343"/>
      <c r="WPJ43" s="343"/>
      <c r="WPK43" s="343"/>
      <c r="WPL43" s="343"/>
      <c r="WPM43" s="343"/>
      <c r="WPN43" s="343"/>
      <c r="WPO43" s="343"/>
      <c r="WPP43" s="343"/>
      <c r="WPQ43" s="343"/>
      <c r="WPR43" s="343"/>
      <c r="WPS43" s="343"/>
      <c r="WPT43" s="343"/>
      <c r="WPU43" s="343"/>
      <c r="WPV43" s="343"/>
      <c r="WPW43" s="343"/>
      <c r="WPX43" s="343"/>
      <c r="WPY43" s="343"/>
      <c r="WPZ43" s="343"/>
      <c r="WQA43" s="343"/>
      <c r="WQB43" s="343"/>
      <c r="WQC43" s="343"/>
      <c r="WQD43" s="343"/>
      <c r="WQE43" s="343"/>
      <c r="WQF43" s="343"/>
      <c r="WQG43" s="343"/>
      <c r="WQH43" s="343"/>
      <c r="WQI43" s="343"/>
      <c r="WQJ43" s="343"/>
      <c r="WQK43" s="343"/>
      <c r="WQL43" s="343"/>
      <c r="WQM43" s="343"/>
      <c r="WQN43" s="343"/>
      <c r="WQO43" s="343"/>
      <c r="WQP43" s="343"/>
      <c r="WQQ43" s="343"/>
      <c r="WQR43" s="343"/>
      <c r="WQS43" s="343"/>
      <c r="WQT43" s="343"/>
      <c r="WQU43" s="343"/>
      <c r="WQV43" s="343"/>
      <c r="WQW43" s="343"/>
      <c r="WQX43" s="343"/>
      <c r="WQY43" s="343"/>
      <c r="WQZ43" s="343"/>
      <c r="WRA43" s="343"/>
      <c r="WRB43" s="343"/>
      <c r="WRC43" s="343"/>
      <c r="WRD43" s="343"/>
      <c r="WRE43" s="343"/>
      <c r="WRF43" s="343"/>
      <c r="WRG43" s="343"/>
      <c r="WRH43" s="343"/>
      <c r="WRI43" s="343"/>
      <c r="WRJ43" s="343"/>
      <c r="WRK43" s="343"/>
      <c r="WRL43" s="343"/>
      <c r="WRM43" s="343"/>
      <c r="WRN43" s="343"/>
      <c r="WRO43" s="343"/>
      <c r="WRP43" s="343"/>
      <c r="WRQ43" s="343"/>
      <c r="WRR43" s="343"/>
      <c r="WRS43" s="343"/>
      <c r="WRT43" s="343"/>
      <c r="WRU43" s="343"/>
      <c r="WRV43" s="343"/>
      <c r="WRW43" s="343"/>
      <c r="WRX43" s="343"/>
      <c r="WRY43" s="343"/>
      <c r="WRZ43" s="343"/>
      <c r="WSA43" s="343"/>
      <c r="WSB43" s="343"/>
      <c r="WSC43" s="343"/>
      <c r="WSD43" s="343"/>
      <c r="WSE43" s="343"/>
      <c r="WSF43" s="343"/>
      <c r="WSG43" s="343"/>
      <c r="WSH43" s="343"/>
      <c r="WSI43" s="343"/>
      <c r="WSJ43" s="343"/>
      <c r="WSK43" s="343"/>
      <c r="WSL43" s="343"/>
      <c r="WSM43" s="343"/>
      <c r="WSN43" s="343"/>
      <c r="WSO43" s="343"/>
      <c r="WSP43" s="343"/>
      <c r="WSQ43" s="343"/>
      <c r="WSR43" s="343"/>
      <c r="WSS43" s="343"/>
      <c r="WST43" s="343"/>
      <c r="WSU43" s="343"/>
      <c r="WSV43" s="343"/>
      <c r="WSW43" s="343"/>
      <c r="WSX43" s="343"/>
      <c r="WSY43" s="343"/>
      <c r="WSZ43" s="343"/>
      <c r="WTA43" s="343"/>
      <c r="WTB43" s="343"/>
      <c r="WTC43" s="343"/>
      <c r="WTD43" s="343"/>
      <c r="WTE43" s="343"/>
      <c r="WTF43" s="343"/>
      <c r="WTG43" s="343"/>
      <c r="WTH43" s="343"/>
      <c r="WTI43" s="343"/>
      <c r="WTJ43" s="343"/>
      <c r="WTK43" s="343"/>
      <c r="WTL43" s="343"/>
      <c r="WTM43" s="343"/>
      <c r="WTN43" s="343"/>
      <c r="WTO43" s="343"/>
      <c r="WTP43" s="343"/>
      <c r="WTQ43" s="343"/>
      <c r="WTR43" s="343"/>
      <c r="WTS43" s="343"/>
      <c r="WTT43" s="343"/>
      <c r="WTU43" s="343"/>
      <c r="WTV43" s="343"/>
      <c r="WTW43" s="343"/>
      <c r="WTX43" s="343"/>
      <c r="WTY43" s="343"/>
      <c r="WTZ43" s="343"/>
      <c r="WUA43" s="343"/>
      <c r="WUB43" s="343"/>
      <c r="WUC43" s="343"/>
      <c r="WUD43" s="343"/>
      <c r="WUE43" s="343"/>
      <c r="WUF43" s="343"/>
      <c r="WUG43" s="343"/>
      <c r="WUH43" s="343"/>
      <c r="WUI43" s="343"/>
      <c r="WUJ43" s="343"/>
      <c r="WUK43" s="343"/>
      <c r="WUL43" s="343"/>
      <c r="WUM43" s="343"/>
      <c r="WUN43" s="343"/>
      <c r="WUO43" s="343"/>
      <c r="WUP43" s="343"/>
      <c r="WUQ43" s="343"/>
      <c r="WUR43" s="343"/>
      <c r="WUS43" s="343"/>
      <c r="WUT43" s="343"/>
      <c r="WUU43" s="343"/>
      <c r="WUV43" s="343"/>
      <c r="WUW43" s="343"/>
      <c r="WUX43" s="343"/>
      <c r="WUY43" s="343"/>
      <c r="WUZ43" s="343"/>
      <c r="WVA43" s="343"/>
      <c r="WVB43" s="343"/>
      <c r="WVC43" s="343"/>
      <c r="WVD43" s="343"/>
      <c r="WVE43" s="343"/>
      <c r="WVF43" s="343"/>
      <c r="WVG43" s="343"/>
      <c r="WVH43" s="343"/>
      <c r="WVI43" s="343"/>
      <c r="WVJ43" s="343"/>
      <c r="WVK43" s="343"/>
      <c r="WVL43" s="343"/>
      <c r="WVM43" s="343"/>
      <c r="WVN43" s="343"/>
      <c r="WVO43" s="343"/>
      <c r="WVP43" s="343"/>
      <c r="WVQ43" s="343"/>
      <c r="WVR43" s="343"/>
      <c r="WVS43" s="343"/>
      <c r="WVT43" s="343"/>
      <c r="WVU43" s="343"/>
      <c r="WVV43" s="343"/>
      <c r="WVW43" s="343"/>
      <c r="WVX43" s="343"/>
      <c r="WVY43" s="343"/>
      <c r="WVZ43" s="343"/>
      <c r="WWA43" s="343"/>
      <c r="WWB43" s="343"/>
      <c r="WWC43" s="343"/>
      <c r="WWD43" s="343"/>
      <c r="WWE43" s="343"/>
      <c r="WWF43" s="343"/>
      <c r="WWG43" s="343"/>
      <c r="WWH43" s="343"/>
      <c r="WWI43" s="343"/>
      <c r="WWJ43" s="343"/>
      <c r="WWK43" s="343"/>
      <c r="WWL43" s="343"/>
      <c r="WWM43" s="343"/>
      <c r="WWN43" s="343"/>
      <c r="WWO43" s="343"/>
      <c r="WWP43" s="343"/>
      <c r="WWQ43" s="343"/>
      <c r="WWR43" s="343"/>
      <c r="WWS43" s="343"/>
      <c r="WWT43" s="343"/>
      <c r="WWU43" s="343"/>
      <c r="WWV43" s="343"/>
      <c r="WWW43" s="343"/>
      <c r="WWX43" s="343"/>
      <c r="WWY43" s="343"/>
      <c r="WWZ43" s="343"/>
      <c r="WXA43" s="343"/>
      <c r="WXB43" s="343"/>
      <c r="WXC43" s="343"/>
      <c r="WXD43" s="343"/>
      <c r="WXE43" s="343"/>
      <c r="WXF43" s="343"/>
      <c r="WXG43" s="343"/>
      <c r="WXH43" s="343"/>
      <c r="WXI43" s="343"/>
      <c r="WXJ43" s="343"/>
      <c r="WXK43" s="343"/>
      <c r="WXL43" s="343"/>
      <c r="WXM43" s="343"/>
      <c r="WXN43" s="343"/>
      <c r="WXO43" s="343"/>
      <c r="WXP43" s="343"/>
      <c r="WXQ43" s="343"/>
      <c r="WXR43" s="343"/>
      <c r="WXS43" s="343"/>
      <c r="WXT43" s="343"/>
      <c r="WXU43" s="343"/>
      <c r="WXV43" s="343"/>
      <c r="WXW43" s="343"/>
      <c r="WXX43" s="343"/>
      <c r="WXY43" s="343"/>
      <c r="WXZ43" s="343"/>
      <c r="WYA43" s="343"/>
      <c r="WYB43" s="343"/>
      <c r="WYC43" s="343"/>
      <c r="WYD43" s="343"/>
      <c r="WYE43" s="343"/>
      <c r="WYF43" s="343"/>
      <c r="WYG43" s="343"/>
      <c r="WYH43" s="343"/>
      <c r="WYI43" s="343"/>
      <c r="WYJ43" s="343"/>
      <c r="WYK43" s="343"/>
      <c r="WYL43" s="343"/>
      <c r="WYM43" s="343"/>
      <c r="WYN43" s="343"/>
      <c r="WYO43" s="343"/>
      <c r="WYP43" s="343"/>
      <c r="WYQ43" s="343"/>
      <c r="WYR43" s="343"/>
      <c r="WYS43" s="343"/>
      <c r="WYT43" s="343"/>
      <c r="WYU43" s="343"/>
      <c r="WYV43" s="343"/>
      <c r="WYW43" s="343"/>
      <c r="WYX43" s="343"/>
      <c r="WYY43" s="343"/>
      <c r="WYZ43" s="343"/>
      <c r="WZA43" s="343"/>
      <c r="WZB43" s="343"/>
      <c r="WZC43" s="343"/>
      <c r="WZD43" s="343"/>
      <c r="WZE43" s="343"/>
      <c r="WZF43" s="343"/>
      <c r="WZG43" s="343"/>
      <c r="WZH43" s="343"/>
      <c r="WZI43" s="343"/>
      <c r="WZJ43" s="343"/>
      <c r="WZK43" s="343"/>
      <c r="WZL43" s="343"/>
      <c r="WZM43" s="343"/>
      <c r="WZN43" s="343"/>
      <c r="WZO43" s="343"/>
      <c r="WZP43" s="343"/>
      <c r="WZQ43" s="343"/>
      <c r="WZR43" s="343"/>
      <c r="WZS43" s="343"/>
      <c r="WZT43" s="343"/>
      <c r="WZU43" s="343"/>
      <c r="WZV43" s="343"/>
      <c r="WZW43" s="343"/>
      <c r="WZX43" s="343"/>
      <c r="WZY43" s="343"/>
      <c r="WZZ43" s="343"/>
      <c r="XAA43" s="343"/>
      <c r="XAB43" s="343"/>
      <c r="XAC43" s="343"/>
      <c r="XAD43" s="343"/>
      <c r="XAE43" s="343"/>
      <c r="XAF43" s="343"/>
      <c r="XAG43" s="343"/>
      <c r="XAH43" s="343"/>
      <c r="XAI43" s="343"/>
      <c r="XAJ43" s="343"/>
      <c r="XAK43" s="343"/>
      <c r="XAL43" s="343"/>
      <c r="XAM43" s="343"/>
      <c r="XAN43" s="343"/>
      <c r="XAO43" s="343"/>
      <c r="XAP43" s="343"/>
      <c r="XAQ43" s="343"/>
      <c r="XAR43" s="343"/>
      <c r="XAS43" s="343"/>
      <c r="XAT43" s="343"/>
      <c r="XAU43" s="343"/>
      <c r="XAV43" s="343"/>
      <c r="XAW43" s="343"/>
      <c r="XAX43" s="343"/>
      <c r="XAY43" s="343"/>
      <c r="XAZ43" s="343"/>
      <c r="XBA43" s="343"/>
      <c r="XBB43" s="343"/>
      <c r="XBC43" s="343"/>
      <c r="XBD43" s="343"/>
      <c r="XBE43" s="343"/>
      <c r="XBF43" s="343"/>
      <c r="XBG43" s="343"/>
      <c r="XBH43" s="343"/>
      <c r="XBI43" s="343"/>
      <c r="XBJ43" s="343"/>
      <c r="XBK43" s="343"/>
      <c r="XBL43" s="343"/>
      <c r="XBM43" s="343"/>
      <c r="XBN43" s="343"/>
      <c r="XBO43" s="343"/>
      <c r="XBP43" s="343"/>
      <c r="XBQ43" s="343"/>
      <c r="XBR43" s="343"/>
      <c r="XBS43" s="343"/>
      <c r="XBT43" s="343"/>
      <c r="XBU43" s="343"/>
      <c r="XBV43" s="343"/>
      <c r="XBW43" s="343"/>
      <c r="XBX43" s="343"/>
      <c r="XBY43" s="343"/>
      <c r="XBZ43" s="343"/>
      <c r="XCA43" s="343"/>
      <c r="XCB43" s="343"/>
      <c r="XCC43" s="343"/>
      <c r="XCD43" s="343"/>
      <c r="XCE43" s="343"/>
      <c r="XCF43" s="343"/>
      <c r="XCG43" s="343"/>
      <c r="XCH43" s="343"/>
      <c r="XCI43" s="343"/>
      <c r="XCJ43" s="343"/>
      <c r="XCK43" s="343"/>
      <c r="XCL43" s="343"/>
      <c r="XCM43" s="343"/>
      <c r="XCN43" s="343"/>
      <c r="XCO43" s="343"/>
      <c r="XCP43" s="343"/>
      <c r="XCQ43" s="343"/>
      <c r="XCR43" s="343"/>
      <c r="XCS43" s="343"/>
      <c r="XCT43" s="343"/>
      <c r="XCU43" s="343"/>
      <c r="XCV43" s="343"/>
      <c r="XCW43" s="343"/>
      <c r="XCX43" s="343"/>
      <c r="XCY43" s="343"/>
      <c r="XCZ43" s="343"/>
      <c r="XDA43" s="343"/>
      <c r="XDB43" s="343"/>
      <c r="XDC43" s="343"/>
      <c r="XDD43" s="343"/>
      <c r="XDE43" s="343"/>
      <c r="XDF43" s="343"/>
      <c r="XDG43" s="343"/>
      <c r="XDH43" s="343"/>
      <c r="XDI43" s="343"/>
      <c r="XDJ43" s="343"/>
      <c r="XDK43" s="343"/>
      <c r="XDL43" s="343"/>
      <c r="XDM43" s="343"/>
      <c r="XDN43" s="343"/>
      <c r="XDO43" s="343"/>
      <c r="XDP43" s="343"/>
      <c r="XDQ43" s="343"/>
      <c r="XDR43" s="343"/>
      <c r="XDS43" s="343"/>
      <c r="XDT43" s="343"/>
      <c r="XDU43" s="343"/>
      <c r="XDV43" s="343"/>
      <c r="XDW43" s="343"/>
      <c r="XDX43" s="343"/>
      <c r="XDY43" s="343"/>
      <c r="XDZ43" s="343"/>
      <c r="XEA43" s="343"/>
      <c r="XEB43" s="343"/>
      <c r="XEC43" s="343"/>
      <c r="XED43" s="343"/>
      <c r="XEE43" s="343"/>
      <c r="XEF43" s="343"/>
      <c r="XEG43" s="343"/>
      <c r="XEH43" s="343"/>
      <c r="XEI43" s="343"/>
      <c r="XEJ43" s="343"/>
      <c r="XEK43" s="343"/>
      <c r="XEL43" s="343"/>
      <c r="XEM43" s="343"/>
      <c r="XEN43" s="343"/>
      <c r="XEO43" s="343"/>
      <c r="XEP43" s="343"/>
      <c r="XEQ43" s="343"/>
      <c r="XER43" s="343"/>
      <c r="XES43" s="343"/>
      <c r="XET43" s="343"/>
      <c r="XEU43" s="343"/>
      <c r="XEV43" s="343"/>
      <c r="XEW43" s="343"/>
      <c r="XEX43" s="343"/>
      <c r="XEY43" s="343"/>
      <c r="XEZ43" s="343"/>
      <c r="XFA43" s="343"/>
    </row>
    <row r="44" spans="1:16381" x14ac:dyDescent="0.2">
      <c r="A44" s="19" t="s">
        <v>48</v>
      </c>
      <c r="B44" s="363" t="s">
        <v>49</v>
      </c>
      <c r="C44" s="364"/>
      <c r="D44" s="364"/>
      <c r="E44" s="365"/>
      <c r="F44" s="366" t="s">
        <v>50</v>
      </c>
      <c r="G44" s="366"/>
      <c r="H44" s="366"/>
      <c r="I44" s="367"/>
    </row>
    <row r="45" spans="1:16381" ht="30" customHeight="1" x14ac:dyDescent="0.2">
      <c r="A45" s="19" t="s">
        <v>51</v>
      </c>
      <c r="B45" s="575" t="str">
        <f>+C17</f>
        <v>Entornos educativos que no garantizan condiciones de bioseguridad ni aprendizajes adecuados.</v>
      </c>
      <c r="C45" s="575"/>
      <c r="D45" s="575"/>
      <c r="E45" s="575"/>
      <c r="F45" s="219" t="s">
        <v>610</v>
      </c>
      <c r="G45" s="219"/>
      <c r="H45" s="219"/>
      <c r="I45" s="220"/>
    </row>
    <row r="46" spans="1:16381" ht="30" customHeight="1" x14ac:dyDescent="0.2">
      <c r="A46" s="19" t="s">
        <v>52</v>
      </c>
      <c r="B46" s="575" t="str">
        <f>+'ARBOL DEL PROBLEMA (2)'!B13</f>
        <v>Nueva legislación para el desarrollo de medidas de Bioseguridad y modelos de aprendizaje.</v>
      </c>
      <c r="C46" s="575"/>
      <c r="D46" s="575"/>
      <c r="E46" s="575"/>
      <c r="F46" s="219" t="s">
        <v>612</v>
      </c>
      <c r="G46" s="219"/>
      <c r="I46" s="220"/>
    </row>
    <row r="47" spans="1:16381" s="53" customFormat="1" x14ac:dyDescent="0.2">
      <c r="A47" s="329" t="s">
        <v>53</v>
      </c>
      <c r="B47" s="330"/>
      <c r="C47" s="330"/>
      <c r="D47" s="330"/>
      <c r="E47" s="330"/>
      <c r="F47" s="330"/>
      <c r="G47" s="330"/>
      <c r="H47" s="330"/>
      <c r="I47" s="331"/>
      <c r="J47" s="342"/>
      <c r="K47" s="342"/>
      <c r="L47" s="342"/>
      <c r="M47" s="342"/>
      <c r="N47" s="342"/>
      <c r="O47" s="342"/>
      <c r="P47" s="342"/>
      <c r="Q47" s="342"/>
      <c r="R47" s="342"/>
      <c r="S47" s="342"/>
      <c r="T47" s="342"/>
      <c r="U47" s="342"/>
      <c r="V47" s="343"/>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c r="BT47" s="343"/>
      <c r="BU47" s="343"/>
      <c r="BV47" s="343"/>
      <c r="BW47" s="343"/>
      <c r="BX47" s="343"/>
      <c r="BY47" s="343"/>
      <c r="BZ47" s="343"/>
      <c r="CA47" s="343"/>
      <c r="CB47" s="343"/>
      <c r="CC47" s="343"/>
      <c r="CD47" s="343"/>
      <c r="CE47" s="343"/>
      <c r="CF47" s="343"/>
      <c r="CG47" s="343"/>
      <c r="CH47" s="343"/>
      <c r="CI47" s="343"/>
      <c r="CJ47" s="343"/>
      <c r="CK47" s="343"/>
      <c r="CL47" s="343"/>
      <c r="CM47" s="343"/>
      <c r="CN47" s="343"/>
      <c r="CO47" s="343"/>
      <c r="CP47" s="343"/>
      <c r="CQ47" s="343"/>
      <c r="CR47" s="343"/>
      <c r="CS47" s="343"/>
      <c r="CT47" s="343"/>
      <c r="CU47" s="343"/>
      <c r="CV47" s="343"/>
      <c r="CW47" s="343"/>
      <c r="CX47" s="343"/>
      <c r="CY47" s="343"/>
      <c r="CZ47" s="343"/>
      <c r="DA47" s="343"/>
      <c r="DB47" s="343"/>
      <c r="DC47" s="343"/>
      <c r="DD47" s="343"/>
      <c r="DE47" s="343"/>
      <c r="DF47" s="343"/>
      <c r="DG47" s="343"/>
      <c r="DH47" s="343"/>
      <c r="DI47" s="343"/>
      <c r="DJ47" s="343"/>
      <c r="DK47" s="343"/>
      <c r="DL47" s="343"/>
      <c r="DM47" s="343"/>
      <c r="DN47" s="343"/>
      <c r="DO47" s="343"/>
      <c r="DP47" s="343"/>
      <c r="DQ47" s="343"/>
      <c r="DR47" s="343"/>
      <c r="DS47" s="343"/>
      <c r="DT47" s="343"/>
      <c r="DU47" s="343"/>
      <c r="DV47" s="343"/>
      <c r="DW47" s="343"/>
      <c r="DX47" s="343"/>
      <c r="DY47" s="343"/>
      <c r="DZ47" s="343"/>
      <c r="EA47" s="343"/>
      <c r="EB47" s="343"/>
      <c r="EC47" s="343"/>
      <c r="ED47" s="343"/>
      <c r="EE47" s="343"/>
      <c r="EF47" s="343"/>
      <c r="EG47" s="343"/>
      <c r="EH47" s="343"/>
      <c r="EI47" s="343"/>
      <c r="EJ47" s="343"/>
      <c r="EK47" s="343"/>
      <c r="EL47" s="343"/>
      <c r="EM47" s="343"/>
      <c r="EN47" s="343"/>
      <c r="EO47" s="343"/>
      <c r="EP47" s="343"/>
      <c r="EQ47" s="343"/>
      <c r="ER47" s="343"/>
      <c r="ES47" s="343"/>
      <c r="ET47" s="343"/>
      <c r="EU47" s="343"/>
      <c r="EV47" s="343"/>
      <c r="EW47" s="343"/>
      <c r="EX47" s="343"/>
      <c r="EY47" s="343"/>
      <c r="EZ47" s="343"/>
      <c r="FA47" s="343"/>
      <c r="FB47" s="343"/>
      <c r="FC47" s="343"/>
      <c r="FD47" s="343"/>
      <c r="FE47" s="343"/>
      <c r="FF47" s="343"/>
      <c r="FG47" s="343"/>
      <c r="FH47" s="343"/>
      <c r="FI47" s="343"/>
      <c r="FJ47" s="343"/>
      <c r="FK47" s="343"/>
      <c r="FL47" s="343"/>
      <c r="FM47" s="343"/>
      <c r="FN47" s="343"/>
      <c r="FO47" s="343"/>
      <c r="FP47" s="343"/>
      <c r="FQ47" s="343"/>
      <c r="FR47" s="343"/>
      <c r="FS47" s="343"/>
      <c r="FT47" s="343"/>
      <c r="FU47" s="343"/>
      <c r="FV47" s="343"/>
      <c r="FW47" s="343"/>
      <c r="FX47" s="343"/>
      <c r="FY47" s="343"/>
      <c r="FZ47" s="343"/>
      <c r="GA47" s="343"/>
      <c r="GB47" s="343"/>
      <c r="GC47" s="343"/>
      <c r="GD47" s="343"/>
      <c r="GE47" s="343"/>
      <c r="GF47" s="343"/>
      <c r="GG47" s="343"/>
      <c r="GH47" s="343"/>
      <c r="GI47" s="343"/>
      <c r="GJ47" s="343"/>
      <c r="GK47" s="343"/>
      <c r="GL47" s="343"/>
      <c r="GM47" s="343"/>
      <c r="GN47" s="343"/>
      <c r="GO47" s="343"/>
      <c r="GP47" s="343"/>
      <c r="GQ47" s="343"/>
      <c r="GR47" s="343"/>
      <c r="GS47" s="343"/>
      <c r="GT47" s="343"/>
      <c r="GU47" s="343"/>
      <c r="GV47" s="343"/>
      <c r="GW47" s="343"/>
      <c r="GX47" s="343"/>
      <c r="GY47" s="343"/>
      <c r="GZ47" s="343"/>
      <c r="HA47" s="343"/>
      <c r="HB47" s="343"/>
      <c r="HC47" s="343"/>
      <c r="HD47" s="343"/>
      <c r="HE47" s="343"/>
      <c r="HF47" s="343"/>
      <c r="HG47" s="343"/>
      <c r="HH47" s="343"/>
      <c r="HI47" s="343"/>
      <c r="HJ47" s="343"/>
      <c r="HK47" s="343"/>
      <c r="HL47" s="343"/>
      <c r="HM47" s="343"/>
      <c r="HN47" s="343"/>
      <c r="HO47" s="343"/>
      <c r="HP47" s="343"/>
      <c r="HQ47" s="343"/>
      <c r="HR47" s="343"/>
      <c r="HS47" s="343"/>
      <c r="HT47" s="343"/>
      <c r="HU47" s="343"/>
      <c r="HV47" s="343"/>
      <c r="HW47" s="343"/>
      <c r="HX47" s="343"/>
      <c r="HY47" s="343"/>
      <c r="HZ47" s="343"/>
      <c r="IA47" s="343"/>
      <c r="IB47" s="343"/>
      <c r="IC47" s="343"/>
      <c r="ID47" s="343"/>
      <c r="IE47" s="343"/>
      <c r="IF47" s="343"/>
      <c r="IG47" s="343"/>
      <c r="IH47" s="343"/>
      <c r="II47" s="343"/>
      <c r="IJ47" s="343"/>
      <c r="IK47" s="343"/>
      <c r="IL47" s="343"/>
      <c r="IM47" s="343"/>
      <c r="IN47" s="343"/>
      <c r="IO47" s="343"/>
      <c r="IP47" s="343"/>
      <c r="IQ47" s="343"/>
      <c r="IR47" s="343"/>
      <c r="IS47" s="343"/>
      <c r="IT47" s="343"/>
      <c r="IU47" s="343"/>
      <c r="IV47" s="343"/>
      <c r="IW47" s="343"/>
      <c r="IX47" s="343"/>
      <c r="IY47" s="343"/>
      <c r="IZ47" s="343"/>
      <c r="JA47" s="343"/>
      <c r="JB47" s="343"/>
      <c r="JC47" s="343"/>
      <c r="JD47" s="343"/>
      <c r="JE47" s="343"/>
      <c r="JF47" s="343"/>
      <c r="JG47" s="343"/>
      <c r="JH47" s="343"/>
      <c r="JI47" s="343"/>
      <c r="JJ47" s="343"/>
      <c r="JK47" s="343"/>
      <c r="JL47" s="343"/>
      <c r="JM47" s="343"/>
      <c r="JN47" s="343"/>
      <c r="JO47" s="343"/>
      <c r="JP47" s="343"/>
      <c r="JQ47" s="343"/>
      <c r="JR47" s="343"/>
      <c r="JS47" s="343"/>
      <c r="JT47" s="343"/>
      <c r="JU47" s="343"/>
      <c r="JV47" s="343"/>
      <c r="JW47" s="343"/>
      <c r="JX47" s="343"/>
      <c r="JY47" s="343"/>
      <c r="JZ47" s="343"/>
      <c r="KA47" s="343"/>
      <c r="KB47" s="343"/>
      <c r="KC47" s="343"/>
      <c r="KD47" s="343"/>
      <c r="KE47" s="343"/>
      <c r="KF47" s="343"/>
      <c r="KG47" s="343"/>
      <c r="KH47" s="343"/>
      <c r="KI47" s="343"/>
      <c r="KJ47" s="343"/>
      <c r="KK47" s="343"/>
      <c r="KL47" s="343"/>
      <c r="KM47" s="343"/>
      <c r="KN47" s="343"/>
      <c r="KO47" s="343"/>
      <c r="KP47" s="343"/>
      <c r="KQ47" s="343"/>
      <c r="KR47" s="343"/>
      <c r="KS47" s="343"/>
      <c r="KT47" s="343"/>
      <c r="KU47" s="343"/>
      <c r="KV47" s="343"/>
      <c r="KW47" s="343"/>
      <c r="KX47" s="343"/>
      <c r="KY47" s="343"/>
      <c r="KZ47" s="343"/>
      <c r="LA47" s="343"/>
      <c r="LB47" s="343"/>
      <c r="LC47" s="343"/>
      <c r="LD47" s="343"/>
      <c r="LE47" s="343"/>
      <c r="LF47" s="343"/>
      <c r="LG47" s="343"/>
      <c r="LH47" s="343"/>
      <c r="LI47" s="343"/>
      <c r="LJ47" s="343"/>
      <c r="LK47" s="343"/>
      <c r="LL47" s="343"/>
      <c r="LM47" s="343"/>
      <c r="LN47" s="343"/>
      <c r="LO47" s="343"/>
      <c r="LP47" s="343"/>
      <c r="LQ47" s="343"/>
      <c r="LR47" s="343"/>
      <c r="LS47" s="343"/>
      <c r="LT47" s="343"/>
      <c r="LU47" s="343"/>
      <c r="LV47" s="343"/>
      <c r="LW47" s="343"/>
      <c r="LX47" s="343"/>
      <c r="LY47" s="343"/>
      <c r="LZ47" s="343"/>
      <c r="MA47" s="343"/>
      <c r="MB47" s="343"/>
      <c r="MC47" s="343"/>
      <c r="MD47" s="343"/>
      <c r="ME47" s="343"/>
      <c r="MF47" s="343"/>
      <c r="MG47" s="343"/>
      <c r="MH47" s="343"/>
      <c r="MI47" s="343"/>
      <c r="MJ47" s="343"/>
      <c r="MK47" s="343"/>
      <c r="ML47" s="343"/>
      <c r="MM47" s="343"/>
      <c r="MN47" s="343"/>
      <c r="MO47" s="343"/>
      <c r="MP47" s="343"/>
      <c r="MQ47" s="343"/>
      <c r="MR47" s="343"/>
      <c r="MS47" s="343"/>
      <c r="MT47" s="343"/>
      <c r="MU47" s="343"/>
      <c r="MV47" s="343"/>
      <c r="MW47" s="343"/>
      <c r="MX47" s="343"/>
      <c r="MY47" s="343"/>
      <c r="MZ47" s="343"/>
      <c r="NA47" s="343"/>
      <c r="NB47" s="343"/>
      <c r="NC47" s="343"/>
      <c r="ND47" s="343"/>
      <c r="NE47" s="343"/>
      <c r="NF47" s="343"/>
      <c r="NG47" s="343"/>
      <c r="NH47" s="343"/>
      <c r="NI47" s="343"/>
      <c r="NJ47" s="343"/>
      <c r="NK47" s="343"/>
      <c r="NL47" s="343"/>
      <c r="NM47" s="343"/>
      <c r="NN47" s="343"/>
      <c r="NO47" s="343"/>
      <c r="NP47" s="343"/>
      <c r="NQ47" s="343"/>
      <c r="NR47" s="343"/>
      <c r="NS47" s="343"/>
      <c r="NT47" s="343"/>
      <c r="NU47" s="343"/>
      <c r="NV47" s="343"/>
      <c r="NW47" s="343"/>
      <c r="NX47" s="343"/>
      <c r="NY47" s="343"/>
      <c r="NZ47" s="343"/>
      <c r="OA47" s="343"/>
      <c r="OB47" s="343"/>
      <c r="OC47" s="343"/>
      <c r="OD47" s="343"/>
      <c r="OE47" s="343"/>
      <c r="OF47" s="343"/>
      <c r="OG47" s="343"/>
      <c r="OH47" s="343"/>
      <c r="OI47" s="343"/>
      <c r="OJ47" s="343"/>
      <c r="OK47" s="343"/>
      <c r="OL47" s="343"/>
      <c r="OM47" s="343"/>
      <c r="ON47" s="343"/>
      <c r="OO47" s="343"/>
      <c r="OP47" s="343"/>
      <c r="OQ47" s="343"/>
      <c r="OR47" s="343"/>
      <c r="OS47" s="343"/>
      <c r="OT47" s="343"/>
      <c r="OU47" s="343"/>
      <c r="OV47" s="343"/>
      <c r="OW47" s="343"/>
      <c r="OX47" s="343"/>
      <c r="OY47" s="343"/>
      <c r="OZ47" s="343"/>
      <c r="PA47" s="343"/>
      <c r="PB47" s="343"/>
      <c r="PC47" s="343"/>
      <c r="PD47" s="343"/>
      <c r="PE47" s="343"/>
      <c r="PF47" s="343"/>
      <c r="PG47" s="343"/>
      <c r="PH47" s="343"/>
      <c r="PI47" s="343"/>
      <c r="PJ47" s="343"/>
      <c r="PK47" s="343"/>
      <c r="PL47" s="343"/>
      <c r="PM47" s="343"/>
      <c r="PN47" s="343"/>
      <c r="PO47" s="343"/>
      <c r="PP47" s="343"/>
      <c r="PQ47" s="343"/>
      <c r="PR47" s="343"/>
      <c r="PS47" s="343"/>
      <c r="PT47" s="343"/>
      <c r="PU47" s="343"/>
      <c r="PV47" s="343"/>
      <c r="PW47" s="343"/>
      <c r="PX47" s="343"/>
      <c r="PY47" s="343"/>
      <c r="PZ47" s="343"/>
      <c r="QA47" s="343"/>
      <c r="QB47" s="343"/>
      <c r="QC47" s="343"/>
      <c r="QD47" s="343"/>
      <c r="QE47" s="343"/>
      <c r="QF47" s="343"/>
      <c r="QG47" s="343"/>
      <c r="QH47" s="343"/>
      <c r="QI47" s="343"/>
      <c r="QJ47" s="343"/>
      <c r="QK47" s="343"/>
      <c r="QL47" s="343"/>
      <c r="QM47" s="343"/>
      <c r="QN47" s="343"/>
      <c r="QO47" s="343"/>
      <c r="QP47" s="343"/>
      <c r="QQ47" s="343"/>
      <c r="QR47" s="343"/>
      <c r="QS47" s="343"/>
      <c r="QT47" s="343"/>
      <c r="QU47" s="343"/>
      <c r="QV47" s="343"/>
      <c r="QW47" s="343"/>
      <c r="QX47" s="343"/>
      <c r="QY47" s="343"/>
      <c r="QZ47" s="343"/>
      <c r="RA47" s="343"/>
      <c r="RB47" s="343"/>
      <c r="RC47" s="343"/>
      <c r="RD47" s="343"/>
      <c r="RE47" s="343"/>
      <c r="RF47" s="343"/>
      <c r="RG47" s="343"/>
      <c r="RH47" s="343"/>
      <c r="RI47" s="343"/>
      <c r="RJ47" s="343"/>
      <c r="RK47" s="343"/>
      <c r="RL47" s="343"/>
      <c r="RM47" s="343"/>
      <c r="RN47" s="343"/>
      <c r="RO47" s="343"/>
      <c r="RP47" s="343"/>
      <c r="RQ47" s="343"/>
      <c r="RR47" s="343"/>
      <c r="RS47" s="343"/>
      <c r="RT47" s="343"/>
      <c r="RU47" s="343"/>
      <c r="RV47" s="343"/>
      <c r="RW47" s="343"/>
      <c r="RX47" s="343"/>
      <c r="RY47" s="343"/>
      <c r="RZ47" s="343"/>
      <c r="SA47" s="343"/>
      <c r="SB47" s="343"/>
      <c r="SC47" s="343"/>
      <c r="SD47" s="343"/>
      <c r="SE47" s="343"/>
      <c r="SF47" s="343"/>
      <c r="SG47" s="343"/>
      <c r="SH47" s="343"/>
      <c r="SI47" s="343"/>
      <c r="SJ47" s="343"/>
      <c r="SK47" s="343"/>
      <c r="SL47" s="343"/>
      <c r="SM47" s="343"/>
      <c r="SN47" s="343"/>
      <c r="SO47" s="343"/>
      <c r="SP47" s="343"/>
      <c r="SQ47" s="343"/>
      <c r="SR47" s="343"/>
      <c r="SS47" s="343"/>
      <c r="ST47" s="343"/>
      <c r="SU47" s="343"/>
      <c r="SV47" s="343"/>
      <c r="SW47" s="343"/>
      <c r="SX47" s="343"/>
      <c r="SY47" s="343"/>
      <c r="SZ47" s="343"/>
      <c r="TA47" s="343"/>
      <c r="TB47" s="343"/>
      <c r="TC47" s="343"/>
      <c r="TD47" s="343"/>
      <c r="TE47" s="343"/>
      <c r="TF47" s="343"/>
      <c r="TG47" s="343"/>
      <c r="TH47" s="343"/>
      <c r="TI47" s="343"/>
      <c r="TJ47" s="343"/>
      <c r="TK47" s="343"/>
      <c r="TL47" s="343"/>
      <c r="TM47" s="343"/>
      <c r="TN47" s="343"/>
      <c r="TO47" s="343"/>
      <c r="TP47" s="343"/>
      <c r="TQ47" s="343"/>
      <c r="TR47" s="343"/>
      <c r="TS47" s="343"/>
      <c r="TT47" s="343"/>
      <c r="TU47" s="343"/>
      <c r="TV47" s="343"/>
      <c r="TW47" s="343"/>
      <c r="TX47" s="343"/>
      <c r="TY47" s="343"/>
      <c r="TZ47" s="343"/>
      <c r="UA47" s="343"/>
      <c r="UB47" s="343"/>
      <c r="UC47" s="343"/>
      <c r="UD47" s="343"/>
      <c r="UE47" s="343"/>
      <c r="UF47" s="343"/>
      <c r="UG47" s="343"/>
      <c r="UH47" s="343"/>
      <c r="UI47" s="343"/>
      <c r="UJ47" s="343"/>
      <c r="UK47" s="343"/>
      <c r="UL47" s="343"/>
      <c r="UM47" s="343"/>
      <c r="UN47" s="343"/>
      <c r="UO47" s="343"/>
      <c r="UP47" s="343"/>
      <c r="UQ47" s="343"/>
      <c r="UR47" s="343"/>
      <c r="US47" s="343"/>
      <c r="UT47" s="343"/>
      <c r="UU47" s="343"/>
      <c r="UV47" s="343"/>
      <c r="UW47" s="343"/>
      <c r="UX47" s="343"/>
      <c r="UY47" s="343"/>
      <c r="UZ47" s="343"/>
      <c r="VA47" s="343"/>
      <c r="VB47" s="343"/>
      <c r="VC47" s="343"/>
      <c r="VD47" s="343"/>
      <c r="VE47" s="343"/>
      <c r="VF47" s="343"/>
      <c r="VG47" s="343"/>
      <c r="VH47" s="343"/>
      <c r="VI47" s="343"/>
      <c r="VJ47" s="343"/>
      <c r="VK47" s="343"/>
      <c r="VL47" s="343"/>
      <c r="VM47" s="343"/>
      <c r="VN47" s="343"/>
      <c r="VO47" s="343"/>
      <c r="VP47" s="343"/>
      <c r="VQ47" s="343"/>
      <c r="VR47" s="343"/>
      <c r="VS47" s="343"/>
      <c r="VT47" s="343"/>
      <c r="VU47" s="343"/>
      <c r="VV47" s="343"/>
      <c r="VW47" s="343"/>
      <c r="VX47" s="343"/>
      <c r="VY47" s="343"/>
      <c r="VZ47" s="343"/>
      <c r="WA47" s="343"/>
      <c r="WB47" s="343"/>
      <c r="WC47" s="343"/>
      <c r="WD47" s="343"/>
      <c r="WE47" s="343"/>
      <c r="WF47" s="343"/>
      <c r="WG47" s="343"/>
      <c r="WH47" s="343"/>
      <c r="WI47" s="343"/>
      <c r="WJ47" s="343"/>
      <c r="WK47" s="343"/>
      <c r="WL47" s="343"/>
      <c r="WM47" s="343"/>
      <c r="WN47" s="343"/>
      <c r="WO47" s="343"/>
      <c r="WP47" s="343"/>
      <c r="WQ47" s="343"/>
      <c r="WR47" s="343"/>
      <c r="WS47" s="343"/>
      <c r="WT47" s="343"/>
      <c r="WU47" s="343"/>
      <c r="WV47" s="343"/>
      <c r="WW47" s="343"/>
      <c r="WX47" s="343"/>
      <c r="WY47" s="343"/>
      <c r="WZ47" s="343"/>
      <c r="XA47" s="343"/>
      <c r="XB47" s="343"/>
      <c r="XC47" s="343"/>
      <c r="XD47" s="343"/>
      <c r="XE47" s="343"/>
      <c r="XF47" s="343"/>
      <c r="XG47" s="343"/>
      <c r="XH47" s="343"/>
      <c r="XI47" s="343"/>
      <c r="XJ47" s="343"/>
      <c r="XK47" s="343"/>
      <c r="XL47" s="343"/>
      <c r="XM47" s="343"/>
      <c r="XN47" s="343"/>
      <c r="XO47" s="343"/>
      <c r="XP47" s="343"/>
      <c r="XQ47" s="343"/>
      <c r="XR47" s="343"/>
      <c r="XS47" s="343"/>
      <c r="XT47" s="343"/>
      <c r="XU47" s="343"/>
      <c r="XV47" s="343"/>
      <c r="XW47" s="343"/>
      <c r="XX47" s="343"/>
      <c r="XY47" s="343"/>
      <c r="XZ47" s="343"/>
      <c r="YA47" s="343"/>
      <c r="YB47" s="343"/>
      <c r="YC47" s="343"/>
      <c r="YD47" s="343"/>
      <c r="YE47" s="343"/>
      <c r="YF47" s="343"/>
      <c r="YG47" s="343"/>
      <c r="YH47" s="343"/>
      <c r="YI47" s="343"/>
      <c r="YJ47" s="343"/>
      <c r="YK47" s="343"/>
      <c r="YL47" s="343"/>
      <c r="YM47" s="343"/>
      <c r="YN47" s="343"/>
      <c r="YO47" s="343"/>
      <c r="YP47" s="343"/>
      <c r="YQ47" s="343"/>
      <c r="YR47" s="343"/>
      <c r="YS47" s="343"/>
      <c r="YT47" s="343"/>
      <c r="YU47" s="343"/>
      <c r="YV47" s="343"/>
      <c r="YW47" s="343"/>
      <c r="YX47" s="343"/>
      <c r="YY47" s="343"/>
      <c r="YZ47" s="343"/>
      <c r="ZA47" s="343"/>
      <c r="ZB47" s="343"/>
      <c r="ZC47" s="343"/>
      <c r="ZD47" s="343"/>
      <c r="ZE47" s="343"/>
      <c r="ZF47" s="343"/>
      <c r="ZG47" s="343"/>
      <c r="ZH47" s="343"/>
      <c r="ZI47" s="343"/>
      <c r="ZJ47" s="343"/>
      <c r="ZK47" s="343"/>
      <c r="ZL47" s="343"/>
      <c r="ZM47" s="343"/>
      <c r="ZN47" s="343"/>
      <c r="ZO47" s="343"/>
      <c r="ZP47" s="343"/>
      <c r="ZQ47" s="343"/>
      <c r="ZR47" s="343"/>
      <c r="ZS47" s="343"/>
      <c r="ZT47" s="343"/>
      <c r="ZU47" s="343"/>
      <c r="ZV47" s="343"/>
      <c r="ZW47" s="343"/>
      <c r="ZX47" s="343"/>
      <c r="ZY47" s="343"/>
      <c r="ZZ47" s="343"/>
      <c r="AAA47" s="343"/>
      <c r="AAB47" s="343"/>
      <c r="AAC47" s="343"/>
      <c r="AAD47" s="343"/>
      <c r="AAE47" s="343"/>
      <c r="AAF47" s="343"/>
      <c r="AAG47" s="343"/>
      <c r="AAH47" s="343"/>
      <c r="AAI47" s="343"/>
      <c r="AAJ47" s="343"/>
      <c r="AAK47" s="343"/>
      <c r="AAL47" s="343"/>
      <c r="AAM47" s="343"/>
      <c r="AAN47" s="343"/>
      <c r="AAO47" s="343"/>
      <c r="AAP47" s="343"/>
      <c r="AAQ47" s="343"/>
      <c r="AAR47" s="343"/>
      <c r="AAS47" s="343"/>
      <c r="AAT47" s="343"/>
      <c r="AAU47" s="343"/>
      <c r="AAV47" s="343"/>
      <c r="AAW47" s="343"/>
      <c r="AAX47" s="343"/>
      <c r="AAY47" s="343"/>
      <c r="AAZ47" s="343"/>
      <c r="ABA47" s="343"/>
      <c r="ABB47" s="343"/>
      <c r="ABC47" s="343"/>
      <c r="ABD47" s="343"/>
      <c r="ABE47" s="343"/>
      <c r="ABF47" s="343"/>
      <c r="ABG47" s="343"/>
      <c r="ABH47" s="343"/>
      <c r="ABI47" s="343"/>
      <c r="ABJ47" s="343"/>
      <c r="ABK47" s="343"/>
      <c r="ABL47" s="343"/>
      <c r="ABM47" s="343"/>
      <c r="ABN47" s="343"/>
      <c r="ABO47" s="343"/>
      <c r="ABP47" s="343"/>
      <c r="ABQ47" s="343"/>
      <c r="ABR47" s="343"/>
      <c r="ABS47" s="343"/>
      <c r="ABT47" s="343"/>
      <c r="ABU47" s="343"/>
      <c r="ABV47" s="343"/>
      <c r="ABW47" s="343"/>
      <c r="ABX47" s="343"/>
      <c r="ABY47" s="343"/>
      <c r="ABZ47" s="343"/>
      <c r="ACA47" s="343"/>
      <c r="ACB47" s="343"/>
      <c r="ACC47" s="343"/>
      <c r="ACD47" s="343"/>
      <c r="ACE47" s="343"/>
      <c r="ACF47" s="343"/>
      <c r="ACG47" s="343"/>
      <c r="ACH47" s="343"/>
      <c r="ACI47" s="343"/>
      <c r="ACJ47" s="343"/>
      <c r="ACK47" s="343"/>
      <c r="ACL47" s="343"/>
      <c r="ACM47" s="343"/>
      <c r="ACN47" s="343"/>
      <c r="ACO47" s="343"/>
      <c r="ACP47" s="343"/>
      <c r="ACQ47" s="343"/>
      <c r="ACR47" s="343"/>
      <c r="ACS47" s="343"/>
      <c r="ACT47" s="343"/>
      <c r="ACU47" s="343"/>
      <c r="ACV47" s="343"/>
      <c r="ACW47" s="343"/>
      <c r="ACX47" s="343"/>
      <c r="ACY47" s="343"/>
      <c r="ACZ47" s="343"/>
      <c r="ADA47" s="343"/>
      <c r="ADB47" s="343"/>
      <c r="ADC47" s="343"/>
      <c r="ADD47" s="343"/>
      <c r="ADE47" s="343"/>
      <c r="ADF47" s="343"/>
      <c r="ADG47" s="343"/>
      <c r="ADH47" s="343"/>
      <c r="ADI47" s="343"/>
      <c r="ADJ47" s="343"/>
      <c r="ADK47" s="343"/>
      <c r="ADL47" s="343"/>
      <c r="ADM47" s="343"/>
      <c r="ADN47" s="343"/>
      <c r="ADO47" s="343"/>
      <c r="ADP47" s="343"/>
      <c r="ADQ47" s="343"/>
      <c r="ADR47" s="343"/>
      <c r="ADS47" s="343"/>
      <c r="ADT47" s="343"/>
      <c r="ADU47" s="343"/>
      <c r="ADV47" s="343"/>
      <c r="ADW47" s="343"/>
      <c r="ADX47" s="343"/>
      <c r="ADY47" s="343"/>
      <c r="ADZ47" s="343"/>
      <c r="AEA47" s="343"/>
      <c r="AEB47" s="343"/>
      <c r="AEC47" s="343"/>
      <c r="AED47" s="343"/>
      <c r="AEE47" s="343"/>
      <c r="AEF47" s="343"/>
      <c r="AEG47" s="343"/>
      <c r="AEH47" s="343"/>
      <c r="AEI47" s="343"/>
      <c r="AEJ47" s="343"/>
      <c r="AEK47" s="343"/>
      <c r="AEL47" s="343"/>
      <c r="AEM47" s="343"/>
      <c r="AEN47" s="343"/>
      <c r="AEO47" s="343"/>
      <c r="AEP47" s="343"/>
      <c r="AEQ47" s="343"/>
      <c r="AER47" s="343"/>
      <c r="AES47" s="343"/>
      <c r="AET47" s="343"/>
      <c r="AEU47" s="343"/>
      <c r="AEV47" s="343"/>
      <c r="AEW47" s="343"/>
      <c r="AEX47" s="343"/>
      <c r="AEY47" s="343"/>
      <c r="AEZ47" s="343"/>
      <c r="AFA47" s="343"/>
      <c r="AFB47" s="343"/>
      <c r="AFC47" s="343"/>
      <c r="AFD47" s="343"/>
      <c r="AFE47" s="343"/>
      <c r="AFF47" s="343"/>
      <c r="AFG47" s="343"/>
      <c r="AFH47" s="343"/>
      <c r="AFI47" s="343"/>
      <c r="AFJ47" s="343"/>
      <c r="AFK47" s="343"/>
      <c r="AFL47" s="343"/>
      <c r="AFM47" s="343"/>
      <c r="AFN47" s="343"/>
      <c r="AFO47" s="343"/>
      <c r="AFP47" s="343"/>
      <c r="AFQ47" s="343"/>
      <c r="AFR47" s="343"/>
      <c r="AFS47" s="343"/>
      <c r="AFT47" s="343"/>
      <c r="AFU47" s="343"/>
      <c r="AFV47" s="343"/>
      <c r="AFW47" s="343"/>
      <c r="AFX47" s="343"/>
      <c r="AFY47" s="343"/>
      <c r="AFZ47" s="343"/>
      <c r="AGA47" s="343"/>
      <c r="AGB47" s="343"/>
      <c r="AGC47" s="343"/>
      <c r="AGD47" s="343"/>
      <c r="AGE47" s="343"/>
      <c r="AGF47" s="343"/>
      <c r="AGG47" s="343"/>
      <c r="AGH47" s="343"/>
      <c r="AGI47" s="343"/>
      <c r="AGJ47" s="343"/>
      <c r="AGK47" s="343"/>
      <c r="AGL47" s="343"/>
      <c r="AGM47" s="343"/>
      <c r="AGN47" s="343"/>
      <c r="AGO47" s="343"/>
      <c r="AGP47" s="343"/>
      <c r="AGQ47" s="343"/>
      <c r="AGR47" s="343"/>
      <c r="AGS47" s="343"/>
      <c r="AGT47" s="343"/>
      <c r="AGU47" s="343"/>
      <c r="AGV47" s="343"/>
      <c r="AGW47" s="343"/>
      <c r="AGX47" s="343"/>
      <c r="AGY47" s="343"/>
      <c r="AGZ47" s="343"/>
      <c r="AHA47" s="343"/>
      <c r="AHB47" s="343"/>
      <c r="AHC47" s="343"/>
      <c r="AHD47" s="343"/>
      <c r="AHE47" s="343"/>
      <c r="AHF47" s="343"/>
      <c r="AHG47" s="343"/>
      <c r="AHH47" s="343"/>
      <c r="AHI47" s="343"/>
      <c r="AHJ47" s="343"/>
      <c r="AHK47" s="343"/>
      <c r="AHL47" s="343"/>
      <c r="AHM47" s="343"/>
      <c r="AHN47" s="343"/>
      <c r="AHO47" s="343"/>
      <c r="AHP47" s="343"/>
      <c r="AHQ47" s="343"/>
      <c r="AHR47" s="343"/>
      <c r="AHS47" s="343"/>
      <c r="AHT47" s="343"/>
      <c r="AHU47" s="343"/>
      <c r="AHV47" s="343"/>
      <c r="AHW47" s="343"/>
      <c r="AHX47" s="343"/>
      <c r="AHY47" s="343"/>
      <c r="AHZ47" s="343"/>
      <c r="AIA47" s="343"/>
      <c r="AIB47" s="343"/>
      <c r="AIC47" s="343"/>
      <c r="AID47" s="343"/>
      <c r="AIE47" s="343"/>
      <c r="AIF47" s="343"/>
      <c r="AIG47" s="343"/>
      <c r="AIH47" s="343"/>
      <c r="AII47" s="343"/>
      <c r="AIJ47" s="343"/>
      <c r="AIK47" s="343"/>
      <c r="AIL47" s="343"/>
      <c r="AIM47" s="343"/>
      <c r="AIN47" s="343"/>
      <c r="AIO47" s="343"/>
      <c r="AIP47" s="343"/>
      <c r="AIQ47" s="343"/>
      <c r="AIR47" s="343"/>
      <c r="AIS47" s="343"/>
      <c r="AIT47" s="343"/>
      <c r="AIU47" s="343"/>
      <c r="AIV47" s="343"/>
      <c r="AIW47" s="343"/>
      <c r="AIX47" s="343"/>
      <c r="AIY47" s="343"/>
      <c r="AIZ47" s="343"/>
      <c r="AJA47" s="343"/>
      <c r="AJB47" s="343"/>
      <c r="AJC47" s="343"/>
      <c r="AJD47" s="343"/>
      <c r="AJE47" s="343"/>
      <c r="AJF47" s="343"/>
      <c r="AJG47" s="343"/>
      <c r="AJH47" s="343"/>
      <c r="AJI47" s="343"/>
      <c r="AJJ47" s="343"/>
      <c r="AJK47" s="343"/>
      <c r="AJL47" s="343"/>
      <c r="AJM47" s="343"/>
      <c r="AJN47" s="343"/>
      <c r="AJO47" s="343"/>
      <c r="AJP47" s="343"/>
      <c r="AJQ47" s="343"/>
      <c r="AJR47" s="343"/>
      <c r="AJS47" s="343"/>
      <c r="AJT47" s="343"/>
      <c r="AJU47" s="343"/>
      <c r="AJV47" s="343"/>
      <c r="AJW47" s="343"/>
      <c r="AJX47" s="343"/>
      <c r="AJY47" s="343"/>
      <c r="AJZ47" s="343"/>
      <c r="AKA47" s="343"/>
      <c r="AKB47" s="343"/>
      <c r="AKC47" s="343"/>
      <c r="AKD47" s="343"/>
      <c r="AKE47" s="343"/>
      <c r="AKF47" s="343"/>
      <c r="AKG47" s="343"/>
      <c r="AKH47" s="343"/>
      <c r="AKI47" s="343"/>
      <c r="AKJ47" s="343"/>
      <c r="AKK47" s="343"/>
      <c r="AKL47" s="343"/>
      <c r="AKM47" s="343"/>
      <c r="AKN47" s="343"/>
      <c r="AKO47" s="343"/>
      <c r="AKP47" s="343"/>
      <c r="AKQ47" s="343"/>
      <c r="AKR47" s="343"/>
      <c r="AKS47" s="343"/>
      <c r="AKT47" s="343"/>
      <c r="AKU47" s="343"/>
      <c r="AKV47" s="343"/>
      <c r="AKW47" s="343"/>
      <c r="AKX47" s="343"/>
      <c r="AKY47" s="343"/>
      <c r="AKZ47" s="343"/>
      <c r="ALA47" s="343"/>
      <c r="ALB47" s="343"/>
      <c r="ALC47" s="343"/>
      <c r="ALD47" s="343"/>
      <c r="ALE47" s="343"/>
      <c r="ALF47" s="343"/>
      <c r="ALG47" s="343"/>
      <c r="ALH47" s="343"/>
      <c r="ALI47" s="343"/>
      <c r="ALJ47" s="343"/>
      <c r="ALK47" s="343"/>
      <c r="ALL47" s="343"/>
      <c r="ALM47" s="343"/>
      <c r="ALN47" s="343"/>
      <c r="ALO47" s="343"/>
      <c r="ALP47" s="343"/>
      <c r="ALQ47" s="343"/>
      <c r="ALR47" s="343"/>
      <c r="ALS47" s="343"/>
      <c r="ALT47" s="343"/>
      <c r="ALU47" s="343"/>
      <c r="ALV47" s="343"/>
      <c r="ALW47" s="343"/>
      <c r="ALX47" s="343"/>
      <c r="ALY47" s="343"/>
      <c r="ALZ47" s="343"/>
      <c r="AMA47" s="343"/>
      <c r="AMB47" s="343"/>
      <c r="AMC47" s="343"/>
      <c r="AMD47" s="343"/>
      <c r="AME47" s="343"/>
      <c r="AMF47" s="343"/>
      <c r="AMG47" s="343"/>
      <c r="AMH47" s="343"/>
      <c r="AMI47" s="343"/>
      <c r="AMJ47" s="343"/>
      <c r="AMK47" s="343"/>
      <c r="AML47" s="343"/>
      <c r="AMM47" s="343"/>
      <c r="AMN47" s="343"/>
      <c r="AMO47" s="343"/>
      <c r="AMP47" s="343"/>
      <c r="AMQ47" s="343"/>
      <c r="AMR47" s="343"/>
      <c r="AMS47" s="343"/>
      <c r="AMT47" s="343"/>
      <c r="AMU47" s="343"/>
      <c r="AMV47" s="343"/>
      <c r="AMW47" s="343"/>
      <c r="AMX47" s="343"/>
      <c r="AMY47" s="343"/>
      <c r="AMZ47" s="343"/>
      <c r="ANA47" s="343"/>
      <c r="ANB47" s="343"/>
      <c r="ANC47" s="343"/>
      <c r="AND47" s="343"/>
      <c r="ANE47" s="343"/>
      <c r="ANF47" s="343"/>
      <c r="ANG47" s="343"/>
      <c r="ANH47" s="343"/>
      <c r="ANI47" s="343"/>
      <c r="ANJ47" s="343"/>
      <c r="ANK47" s="343"/>
      <c r="ANL47" s="343"/>
      <c r="ANM47" s="343"/>
      <c r="ANN47" s="343"/>
      <c r="ANO47" s="343"/>
      <c r="ANP47" s="343"/>
      <c r="ANQ47" s="343"/>
      <c r="ANR47" s="343"/>
      <c r="ANS47" s="343"/>
      <c r="ANT47" s="343"/>
      <c r="ANU47" s="343"/>
      <c r="ANV47" s="343"/>
      <c r="ANW47" s="343"/>
      <c r="ANX47" s="343"/>
      <c r="ANY47" s="343"/>
      <c r="ANZ47" s="343"/>
      <c r="AOA47" s="343"/>
      <c r="AOB47" s="343"/>
      <c r="AOC47" s="343"/>
      <c r="AOD47" s="343"/>
      <c r="AOE47" s="343"/>
      <c r="AOF47" s="343"/>
      <c r="AOG47" s="343"/>
      <c r="AOH47" s="343"/>
      <c r="AOI47" s="343"/>
      <c r="AOJ47" s="343"/>
      <c r="AOK47" s="343"/>
      <c r="AOL47" s="343"/>
      <c r="AOM47" s="343"/>
      <c r="AON47" s="343"/>
      <c r="AOO47" s="343"/>
      <c r="AOP47" s="343"/>
      <c r="AOQ47" s="343"/>
      <c r="AOR47" s="343"/>
      <c r="AOS47" s="343"/>
      <c r="AOT47" s="343"/>
      <c r="AOU47" s="343"/>
      <c r="AOV47" s="343"/>
      <c r="AOW47" s="343"/>
      <c r="AOX47" s="343"/>
      <c r="AOY47" s="343"/>
      <c r="AOZ47" s="343"/>
      <c r="APA47" s="343"/>
      <c r="APB47" s="343"/>
      <c r="APC47" s="343"/>
      <c r="APD47" s="343"/>
      <c r="APE47" s="343"/>
      <c r="APF47" s="343"/>
      <c r="APG47" s="343"/>
      <c r="APH47" s="343"/>
      <c r="API47" s="343"/>
      <c r="APJ47" s="343"/>
      <c r="APK47" s="343"/>
      <c r="APL47" s="343"/>
      <c r="APM47" s="343"/>
      <c r="APN47" s="343"/>
      <c r="APO47" s="343"/>
      <c r="APP47" s="343"/>
      <c r="APQ47" s="343"/>
      <c r="APR47" s="343"/>
      <c r="APS47" s="343"/>
      <c r="APT47" s="343"/>
      <c r="APU47" s="343"/>
      <c r="APV47" s="343"/>
      <c r="APW47" s="343"/>
      <c r="APX47" s="343"/>
      <c r="APY47" s="343"/>
      <c r="APZ47" s="343"/>
      <c r="AQA47" s="343"/>
      <c r="AQB47" s="343"/>
      <c r="AQC47" s="343"/>
      <c r="AQD47" s="343"/>
      <c r="AQE47" s="343"/>
      <c r="AQF47" s="343"/>
      <c r="AQG47" s="343"/>
      <c r="AQH47" s="343"/>
      <c r="AQI47" s="343"/>
      <c r="AQJ47" s="343"/>
      <c r="AQK47" s="343"/>
      <c r="AQL47" s="343"/>
      <c r="AQM47" s="343"/>
      <c r="AQN47" s="343"/>
      <c r="AQO47" s="343"/>
      <c r="AQP47" s="343"/>
      <c r="AQQ47" s="343"/>
      <c r="AQR47" s="343"/>
      <c r="AQS47" s="343"/>
      <c r="AQT47" s="343"/>
      <c r="AQU47" s="343"/>
      <c r="AQV47" s="343"/>
      <c r="AQW47" s="343"/>
      <c r="AQX47" s="343"/>
      <c r="AQY47" s="343"/>
      <c r="AQZ47" s="343"/>
      <c r="ARA47" s="343"/>
      <c r="ARB47" s="343"/>
      <c r="ARC47" s="343"/>
      <c r="ARD47" s="343"/>
      <c r="ARE47" s="343"/>
      <c r="ARF47" s="343"/>
      <c r="ARG47" s="343"/>
      <c r="ARH47" s="343"/>
      <c r="ARI47" s="343"/>
      <c r="ARJ47" s="343"/>
      <c r="ARK47" s="343"/>
      <c r="ARL47" s="343"/>
      <c r="ARM47" s="343"/>
      <c r="ARN47" s="343"/>
      <c r="ARO47" s="343"/>
      <c r="ARP47" s="343"/>
      <c r="ARQ47" s="343"/>
      <c r="ARR47" s="343"/>
      <c r="ARS47" s="343"/>
      <c r="ART47" s="343"/>
      <c r="ARU47" s="343"/>
      <c r="ARV47" s="343"/>
      <c r="ARW47" s="343"/>
      <c r="ARX47" s="343"/>
      <c r="ARY47" s="343"/>
      <c r="ARZ47" s="343"/>
      <c r="ASA47" s="343"/>
      <c r="ASB47" s="343"/>
      <c r="ASC47" s="343"/>
      <c r="ASD47" s="343"/>
      <c r="ASE47" s="343"/>
      <c r="ASF47" s="343"/>
      <c r="ASG47" s="343"/>
      <c r="ASH47" s="343"/>
      <c r="ASI47" s="343"/>
      <c r="ASJ47" s="343"/>
      <c r="ASK47" s="343"/>
      <c r="ASL47" s="343"/>
      <c r="ASM47" s="343"/>
      <c r="ASN47" s="343"/>
      <c r="ASO47" s="343"/>
      <c r="ASP47" s="343"/>
      <c r="ASQ47" s="343"/>
      <c r="ASR47" s="343"/>
      <c r="ASS47" s="343"/>
      <c r="AST47" s="343"/>
      <c r="ASU47" s="343"/>
      <c r="ASV47" s="343"/>
      <c r="ASW47" s="343"/>
      <c r="ASX47" s="343"/>
      <c r="ASY47" s="343"/>
      <c r="ASZ47" s="343"/>
      <c r="ATA47" s="343"/>
      <c r="ATB47" s="343"/>
      <c r="ATC47" s="343"/>
      <c r="ATD47" s="343"/>
      <c r="ATE47" s="343"/>
      <c r="ATF47" s="343"/>
      <c r="ATG47" s="343"/>
      <c r="ATH47" s="343"/>
      <c r="ATI47" s="343"/>
      <c r="ATJ47" s="343"/>
      <c r="ATK47" s="343"/>
      <c r="ATL47" s="343"/>
      <c r="ATM47" s="343"/>
      <c r="ATN47" s="343"/>
      <c r="ATO47" s="343"/>
      <c r="ATP47" s="343"/>
      <c r="ATQ47" s="343"/>
      <c r="ATR47" s="343"/>
      <c r="ATS47" s="343"/>
      <c r="ATT47" s="343"/>
      <c r="ATU47" s="343"/>
      <c r="ATV47" s="343"/>
      <c r="ATW47" s="343"/>
      <c r="ATX47" s="343"/>
      <c r="ATY47" s="343"/>
      <c r="ATZ47" s="343"/>
      <c r="AUA47" s="343"/>
      <c r="AUB47" s="343"/>
      <c r="AUC47" s="343"/>
      <c r="AUD47" s="343"/>
      <c r="AUE47" s="343"/>
      <c r="AUF47" s="343"/>
      <c r="AUG47" s="343"/>
      <c r="AUH47" s="343"/>
      <c r="AUI47" s="343"/>
      <c r="AUJ47" s="343"/>
      <c r="AUK47" s="343"/>
      <c r="AUL47" s="343"/>
      <c r="AUM47" s="343"/>
      <c r="AUN47" s="343"/>
      <c r="AUO47" s="343"/>
      <c r="AUP47" s="343"/>
      <c r="AUQ47" s="343"/>
      <c r="AUR47" s="343"/>
      <c r="AUS47" s="343"/>
      <c r="AUT47" s="343"/>
      <c r="AUU47" s="343"/>
      <c r="AUV47" s="343"/>
      <c r="AUW47" s="343"/>
      <c r="AUX47" s="343"/>
      <c r="AUY47" s="343"/>
      <c r="AUZ47" s="343"/>
      <c r="AVA47" s="343"/>
      <c r="AVB47" s="343"/>
      <c r="AVC47" s="343"/>
      <c r="AVD47" s="343"/>
      <c r="AVE47" s="343"/>
      <c r="AVF47" s="343"/>
      <c r="AVG47" s="343"/>
      <c r="AVH47" s="343"/>
      <c r="AVI47" s="343"/>
      <c r="AVJ47" s="343"/>
      <c r="AVK47" s="343"/>
      <c r="AVL47" s="343"/>
      <c r="AVM47" s="343"/>
      <c r="AVN47" s="343"/>
      <c r="AVO47" s="343"/>
      <c r="AVP47" s="343"/>
      <c r="AVQ47" s="343"/>
      <c r="AVR47" s="343"/>
      <c r="AVS47" s="343"/>
      <c r="AVT47" s="343"/>
      <c r="AVU47" s="343"/>
      <c r="AVV47" s="343"/>
      <c r="AVW47" s="343"/>
      <c r="AVX47" s="343"/>
      <c r="AVY47" s="343"/>
      <c r="AVZ47" s="343"/>
      <c r="AWA47" s="343"/>
      <c r="AWB47" s="343"/>
      <c r="AWC47" s="343"/>
      <c r="AWD47" s="343"/>
      <c r="AWE47" s="343"/>
      <c r="AWF47" s="343"/>
      <c r="AWG47" s="343"/>
      <c r="AWH47" s="343"/>
      <c r="AWI47" s="343"/>
      <c r="AWJ47" s="343"/>
      <c r="AWK47" s="343"/>
      <c r="AWL47" s="343"/>
      <c r="AWM47" s="343"/>
      <c r="AWN47" s="343"/>
      <c r="AWO47" s="343"/>
      <c r="AWP47" s="343"/>
      <c r="AWQ47" s="343"/>
      <c r="AWR47" s="343"/>
      <c r="AWS47" s="343"/>
      <c r="AWT47" s="343"/>
      <c r="AWU47" s="343"/>
      <c r="AWV47" s="343"/>
      <c r="AWW47" s="343"/>
      <c r="AWX47" s="343"/>
      <c r="AWY47" s="343"/>
      <c r="AWZ47" s="343"/>
      <c r="AXA47" s="343"/>
      <c r="AXB47" s="343"/>
      <c r="AXC47" s="343"/>
      <c r="AXD47" s="343"/>
      <c r="AXE47" s="343"/>
      <c r="AXF47" s="343"/>
      <c r="AXG47" s="343"/>
      <c r="AXH47" s="343"/>
      <c r="AXI47" s="343"/>
      <c r="AXJ47" s="343"/>
      <c r="AXK47" s="343"/>
      <c r="AXL47" s="343"/>
      <c r="AXM47" s="343"/>
      <c r="AXN47" s="343"/>
      <c r="AXO47" s="343"/>
      <c r="AXP47" s="343"/>
      <c r="AXQ47" s="343"/>
      <c r="AXR47" s="343"/>
      <c r="AXS47" s="343"/>
      <c r="AXT47" s="343"/>
      <c r="AXU47" s="343"/>
      <c r="AXV47" s="343"/>
      <c r="AXW47" s="343"/>
      <c r="AXX47" s="343"/>
      <c r="AXY47" s="343"/>
      <c r="AXZ47" s="343"/>
      <c r="AYA47" s="343"/>
      <c r="AYB47" s="343"/>
      <c r="AYC47" s="343"/>
      <c r="AYD47" s="343"/>
      <c r="AYE47" s="343"/>
      <c r="AYF47" s="343"/>
      <c r="AYG47" s="343"/>
      <c r="AYH47" s="343"/>
      <c r="AYI47" s="343"/>
      <c r="AYJ47" s="343"/>
      <c r="AYK47" s="343"/>
      <c r="AYL47" s="343"/>
      <c r="AYM47" s="343"/>
      <c r="AYN47" s="343"/>
      <c r="AYO47" s="343"/>
      <c r="AYP47" s="343"/>
      <c r="AYQ47" s="343"/>
      <c r="AYR47" s="343"/>
      <c r="AYS47" s="343"/>
      <c r="AYT47" s="343"/>
      <c r="AYU47" s="343"/>
      <c r="AYV47" s="343"/>
      <c r="AYW47" s="343"/>
      <c r="AYX47" s="343"/>
      <c r="AYY47" s="343"/>
      <c r="AYZ47" s="343"/>
      <c r="AZA47" s="343"/>
      <c r="AZB47" s="343"/>
      <c r="AZC47" s="343"/>
      <c r="AZD47" s="343"/>
      <c r="AZE47" s="343"/>
      <c r="AZF47" s="343"/>
      <c r="AZG47" s="343"/>
      <c r="AZH47" s="343"/>
      <c r="AZI47" s="343"/>
      <c r="AZJ47" s="343"/>
      <c r="AZK47" s="343"/>
      <c r="AZL47" s="343"/>
      <c r="AZM47" s="343"/>
      <c r="AZN47" s="343"/>
      <c r="AZO47" s="343"/>
      <c r="AZP47" s="343"/>
      <c r="AZQ47" s="343"/>
      <c r="AZR47" s="343"/>
      <c r="AZS47" s="343"/>
      <c r="AZT47" s="343"/>
      <c r="AZU47" s="343"/>
      <c r="AZV47" s="343"/>
      <c r="AZW47" s="343"/>
      <c r="AZX47" s="343"/>
      <c r="AZY47" s="343"/>
      <c r="AZZ47" s="343"/>
      <c r="BAA47" s="343"/>
      <c r="BAB47" s="343"/>
      <c r="BAC47" s="343"/>
      <c r="BAD47" s="343"/>
      <c r="BAE47" s="343"/>
      <c r="BAF47" s="343"/>
      <c r="BAG47" s="343"/>
      <c r="BAH47" s="343"/>
      <c r="BAI47" s="343"/>
      <c r="BAJ47" s="343"/>
      <c r="BAK47" s="343"/>
      <c r="BAL47" s="343"/>
      <c r="BAM47" s="343"/>
      <c r="BAN47" s="343"/>
      <c r="BAO47" s="343"/>
      <c r="BAP47" s="343"/>
      <c r="BAQ47" s="343"/>
      <c r="BAR47" s="343"/>
      <c r="BAS47" s="343"/>
      <c r="BAT47" s="343"/>
      <c r="BAU47" s="343"/>
      <c r="BAV47" s="343"/>
      <c r="BAW47" s="343"/>
      <c r="BAX47" s="343"/>
      <c r="BAY47" s="343"/>
      <c r="BAZ47" s="343"/>
      <c r="BBA47" s="343"/>
      <c r="BBB47" s="343"/>
      <c r="BBC47" s="343"/>
      <c r="BBD47" s="343"/>
      <c r="BBE47" s="343"/>
      <c r="BBF47" s="343"/>
      <c r="BBG47" s="343"/>
      <c r="BBH47" s="343"/>
      <c r="BBI47" s="343"/>
      <c r="BBJ47" s="343"/>
      <c r="BBK47" s="343"/>
      <c r="BBL47" s="343"/>
      <c r="BBM47" s="343"/>
      <c r="BBN47" s="343"/>
      <c r="BBO47" s="343"/>
      <c r="BBP47" s="343"/>
      <c r="BBQ47" s="343"/>
      <c r="BBR47" s="343"/>
      <c r="BBS47" s="343"/>
      <c r="BBT47" s="343"/>
      <c r="BBU47" s="343"/>
      <c r="BBV47" s="343"/>
      <c r="BBW47" s="343"/>
      <c r="BBX47" s="343"/>
      <c r="BBY47" s="343"/>
      <c r="BBZ47" s="343"/>
      <c r="BCA47" s="343"/>
      <c r="BCB47" s="343"/>
      <c r="BCC47" s="343"/>
      <c r="BCD47" s="343"/>
      <c r="BCE47" s="343"/>
      <c r="BCF47" s="343"/>
      <c r="BCG47" s="343"/>
      <c r="BCH47" s="343"/>
      <c r="BCI47" s="343"/>
      <c r="BCJ47" s="343"/>
      <c r="BCK47" s="343"/>
      <c r="BCL47" s="343"/>
      <c r="BCM47" s="343"/>
      <c r="BCN47" s="343"/>
      <c r="BCO47" s="343"/>
      <c r="BCP47" s="343"/>
      <c r="BCQ47" s="343"/>
      <c r="BCR47" s="343"/>
      <c r="BCS47" s="343"/>
      <c r="BCT47" s="343"/>
      <c r="BCU47" s="343"/>
      <c r="BCV47" s="343"/>
      <c r="BCW47" s="343"/>
      <c r="BCX47" s="343"/>
      <c r="BCY47" s="343"/>
      <c r="BCZ47" s="343"/>
      <c r="BDA47" s="343"/>
      <c r="BDB47" s="343"/>
      <c r="BDC47" s="343"/>
      <c r="BDD47" s="343"/>
      <c r="BDE47" s="343"/>
      <c r="BDF47" s="343"/>
      <c r="BDG47" s="343"/>
      <c r="BDH47" s="343"/>
      <c r="BDI47" s="343"/>
      <c r="BDJ47" s="343"/>
      <c r="BDK47" s="343"/>
      <c r="BDL47" s="343"/>
      <c r="BDM47" s="343"/>
      <c r="BDN47" s="343"/>
      <c r="BDO47" s="343"/>
      <c r="BDP47" s="343"/>
      <c r="BDQ47" s="343"/>
      <c r="BDR47" s="343"/>
      <c r="BDS47" s="343"/>
      <c r="BDT47" s="343"/>
      <c r="BDU47" s="343"/>
      <c r="BDV47" s="343"/>
      <c r="BDW47" s="343"/>
      <c r="BDX47" s="343"/>
      <c r="BDY47" s="343"/>
      <c r="BDZ47" s="343"/>
      <c r="BEA47" s="343"/>
      <c r="BEB47" s="343"/>
      <c r="BEC47" s="343"/>
      <c r="BED47" s="343"/>
      <c r="BEE47" s="343"/>
      <c r="BEF47" s="343"/>
      <c r="BEG47" s="343"/>
      <c r="BEH47" s="343"/>
      <c r="BEI47" s="343"/>
      <c r="BEJ47" s="343"/>
      <c r="BEK47" s="343"/>
      <c r="BEL47" s="343"/>
      <c r="BEM47" s="343"/>
      <c r="BEN47" s="343"/>
      <c r="BEO47" s="343"/>
      <c r="BEP47" s="343"/>
      <c r="BEQ47" s="343"/>
      <c r="BER47" s="343"/>
      <c r="BES47" s="343"/>
      <c r="BET47" s="343"/>
      <c r="BEU47" s="343"/>
      <c r="BEV47" s="343"/>
      <c r="BEW47" s="343"/>
      <c r="BEX47" s="343"/>
      <c r="BEY47" s="343"/>
      <c r="BEZ47" s="343"/>
      <c r="BFA47" s="343"/>
      <c r="BFB47" s="343"/>
      <c r="BFC47" s="343"/>
      <c r="BFD47" s="343"/>
      <c r="BFE47" s="343"/>
      <c r="BFF47" s="343"/>
      <c r="BFG47" s="343"/>
      <c r="BFH47" s="343"/>
      <c r="BFI47" s="343"/>
      <c r="BFJ47" s="343"/>
      <c r="BFK47" s="343"/>
      <c r="BFL47" s="343"/>
      <c r="BFM47" s="343"/>
      <c r="BFN47" s="343"/>
      <c r="BFO47" s="343"/>
      <c r="BFP47" s="343"/>
      <c r="BFQ47" s="343"/>
      <c r="BFR47" s="343"/>
      <c r="BFS47" s="343"/>
      <c r="BFT47" s="343"/>
      <c r="BFU47" s="343"/>
      <c r="BFV47" s="343"/>
      <c r="BFW47" s="343"/>
      <c r="BFX47" s="343"/>
      <c r="BFY47" s="343"/>
      <c r="BFZ47" s="343"/>
      <c r="BGA47" s="343"/>
      <c r="BGB47" s="343"/>
      <c r="BGC47" s="343"/>
      <c r="BGD47" s="343"/>
      <c r="BGE47" s="343"/>
      <c r="BGF47" s="343"/>
      <c r="BGG47" s="343"/>
      <c r="BGH47" s="343"/>
      <c r="BGI47" s="343"/>
      <c r="BGJ47" s="343"/>
      <c r="BGK47" s="343"/>
      <c r="BGL47" s="343"/>
      <c r="BGM47" s="343"/>
      <c r="BGN47" s="343"/>
      <c r="BGO47" s="343"/>
      <c r="BGP47" s="343"/>
      <c r="BGQ47" s="343"/>
      <c r="BGR47" s="343"/>
      <c r="BGS47" s="343"/>
      <c r="BGT47" s="343"/>
      <c r="BGU47" s="343"/>
      <c r="BGV47" s="343"/>
      <c r="BGW47" s="343"/>
      <c r="BGX47" s="343"/>
      <c r="BGY47" s="343"/>
      <c r="BGZ47" s="343"/>
      <c r="BHA47" s="343"/>
      <c r="BHB47" s="343"/>
      <c r="BHC47" s="343"/>
      <c r="BHD47" s="343"/>
      <c r="BHE47" s="343"/>
      <c r="BHF47" s="343"/>
      <c r="BHG47" s="343"/>
      <c r="BHH47" s="343"/>
      <c r="BHI47" s="343"/>
      <c r="BHJ47" s="343"/>
      <c r="BHK47" s="343"/>
      <c r="BHL47" s="343"/>
      <c r="BHM47" s="343"/>
      <c r="BHN47" s="343"/>
      <c r="BHO47" s="343"/>
      <c r="BHP47" s="343"/>
      <c r="BHQ47" s="343"/>
      <c r="BHR47" s="343"/>
      <c r="BHS47" s="343"/>
      <c r="BHT47" s="343"/>
      <c r="BHU47" s="343"/>
      <c r="BHV47" s="343"/>
      <c r="BHW47" s="343"/>
      <c r="BHX47" s="343"/>
      <c r="BHY47" s="343"/>
      <c r="BHZ47" s="343"/>
      <c r="BIA47" s="343"/>
      <c r="BIB47" s="343"/>
      <c r="BIC47" s="343"/>
      <c r="BID47" s="343"/>
      <c r="BIE47" s="343"/>
      <c r="BIF47" s="343"/>
      <c r="BIG47" s="343"/>
      <c r="BIH47" s="343"/>
      <c r="BII47" s="343"/>
      <c r="BIJ47" s="343"/>
      <c r="BIK47" s="343"/>
      <c r="BIL47" s="343"/>
      <c r="BIM47" s="343"/>
      <c r="BIN47" s="343"/>
      <c r="BIO47" s="343"/>
      <c r="BIP47" s="343"/>
      <c r="BIQ47" s="343"/>
      <c r="BIR47" s="343"/>
      <c r="BIS47" s="343"/>
      <c r="BIT47" s="343"/>
      <c r="BIU47" s="343"/>
      <c r="BIV47" s="343"/>
      <c r="BIW47" s="343"/>
      <c r="BIX47" s="343"/>
      <c r="BIY47" s="343"/>
      <c r="BIZ47" s="343"/>
      <c r="BJA47" s="343"/>
      <c r="BJB47" s="343"/>
      <c r="BJC47" s="343"/>
      <c r="BJD47" s="343"/>
      <c r="BJE47" s="343"/>
      <c r="BJF47" s="343"/>
      <c r="BJG47" s="343"/>
      <c r="BJH47" s="343"/>
      <c r="BJI47" s="343"/>
      <c r="BJJ47" s="343"/>
      <c r="BJK47" s="343"/>
      <c r="BJL47" s="343"/>
      <c r="BJM47" s="343"/>
      <c r="BJN47" s="343"/>
      <c r="BJO47" s="343"/>
      <c r="BJP47" s="343"/>
      <c r="BJQ47" s="343"/>
      <c r="BJR47" s="343"/>
      <c r="BJS47" s="343"/>
      <c r="BJT47" s="343"/>
      <c r="BJU47" s="343"/>
      <c r="BJV47" s="343"/>
      <c r="BJW47" s="343"/>
      <c r="BJX47" s="343"/>
      <c r="BJY47" s="343"/>
      <c r="BJZ47" s="343"/>
      <c r="BKA47" s="343"/>
      <c r="BKB47" s="343"/>
      <c r="BKC47" s="343"/>
      <c r="BKD47" s="343"/>
      <c r="BKE47" s="343"/>
      <c r="BKF47" s="343"/>
      <c r="BKG47" s="343"/>
      <c r="BKH47" s="343"/>
      <c r="BKI47" s="343"/>
      <c r="BKJ47" s="343"/>
      <c r="BKK47" s="343"/>
      <c r="BKL47" s="343"/>
      <c r="BKM47" s="343"/>
      <c r="BKN47" s="343"/>
      <c r="BKO47" s="343"/>
      <c r="BKP47" s="343"/>
      <c r="BKQ47" s="343"/>
      <c r="BKR47" s="343"/>
      <c r="BKS47" s="343"/>
      <c r="BKT47" s="343"/>
      <c r="BKU47" s="343"/>
      <c r="BKV47" s="343"/>
      <c r="BKW47" s="343"/>
      <c r="BKX47" s="343"/>
      <c r="BKY47" s="343"/>
      <c r="BKZ47" s="343"/>
      <c r="BLA47" s="343"/>
      <c r="BLB47" s="343"/>
      <c r="BLC47" s="343"/>
      <c r="BLD47" s="343"/>
      <c r="BLE47" s="343"/>
      <c r="BLF47" s="343"/>
      <c r="BLG47" s="343"/>
      <c r="BLH47" s="343"/>
      <c r="BLI47" s="343"/>
      <c r="BLJ47" s="343"/>
      <c r="BLK47" s="343"/>
      <c r="BLL47" s="343"/>
      <c r="BLM47" s="343"/>
      <c r="BLN47" s="343"/>
      <c r="BLO47" s="343"/>
      <c r="BLP47" s="343"/>
      <c r="BLQ47" s="343"/>
      <c r="BLR47" s="343"/>
      <c r="BLS47" s="343"/>
      <c r="BLT47" s="343"/>
      <c r="BLU47" s="343"/>
      <c r="BLV47" s="343"/>
      <c r="BLW47" s="343"/>
      <c r="BLX47" s="343"/>
      <c r="BLY47" s="343"/>
      <c r="BLZ47" s="343"/>
      <c r="BMA47" s="343"/>
      <c r="BMB47" s="343"/>
      <c r="BMC47" s="343"/>
      <c r="BMD47" s="343"/>
      <c r="BME47" s="343"/>
      <c r="BMF47" s="343"/>
      <c r="BMG47" s="343"/>
      <c r="BMH47" s="343"/>
      <c r="BMI47" s="343"/>
      <c r="BMJ47" s="343"/>
      <c r="BMK47" s="343"/>
      <c r="BML47" s="343"/>
      <c r="BMM47" s="343"/>
      <c r="BMN47" s="343"/>
      <c r="BMO47" s="343"/>
      <c r="BMP47" s="343"/>
      <c r="BMQ47" s="343"/>
      <c r="BMR47" s="343"/>
      <c r="BMS47" s="343"/>
      <c r="BMT47" s="343"/>
      <c r="BMU47" s="343"/>
      <c r="BMV47" s="343"/>
      <c r="BMW47" s="343"/>
      <c r="BMX47" s="343"/>
      <c r="BMY47" s="343"/>
      <c r="BMZ47" s="343"/>
      <c r="BNA47" s="343"/>
      <c r="BNB47" s="343"/>
      <c r="BNC47" s="343"/>
      <c r="BND47" s="343"/>
      <c r="BNE47" s="343"/>
      <c r="BNF47" s="343"/>
      <c r="BNG47" s="343"/>
      <c r="BNH47" s="343"/>
      <c r="BNI47" s="343"/>
      <c r="BNJ47" s="343"/>
      <c r="BNK47" s="343"/>
      <c r="BNL47" s="343"/>
      <c r="BNM47" s="343"/>
      <c r="BNN47" s="343"/>
      <c r="BNO47" s="343"/>
      <c r="BNP47" s="343"/>
      <c r="BNQ47" s="343"/>
      <c r="BNR47" s="343"/>
      <c r="BNS47" s="343"/>
      <c r="BNT47" s="343"/>
      <c r="BNU47" s="343"/>
      <c r="BNV47" s="343"/>
      <c r="BNW47" s="343"/>
      <c r="BNX47" s="343"/>
      <c r="BNY47" s="343"/>
      <c r="BNZ47" s="343"/>
      <c r="BOA47" s="343"/>
      <c r="BOB47" s="343"/>
      <c r="BOC47" s="343"/>
      <c r="BOD47" s="343"/>
      <c r="BOE47" s="343"/>
      <c r="BOF47" s="343"/>
      <c r="BOG47" s="343"/>
      <c r="BOH47" s="343"/>
      <c r="BOI47" s="343"/>
      <c r="BOJ47" s="343"/>
      <c r="BOK47" s="343"/>
      <c r="BOL47" s="343"/>
      <c r="BOM47" s="343"/>
      <c r="BON47" s="343"/>
      <c r="BOO47" s="343"/>
      <c r="BOP47" s="343"/>
      <c r="BOQ47" s="343"/>
      <c r="BOR47" s="343"/>
      <c r="BOS47" s="343"/>
      <c r="BOT47" s="343"/>
      <c r="BOU47" s="343"/>
      <c r="BOV47" s="343"/>
      <c r="BOW47" s="343"/>
      <c r="BOX47" s="343"/>
      <c r="BOY47" s="343"/>
      <c r="BOZ47" s="343"/>
      <c r="BPA47" s="343"/>
      <c r="BPB47" s="343"/>
      <c r="BPC47" s="343"/>
      <c r="BPD47" s="343"/>
      <c r="BPE47" s="343"/>
      <c r="BPF47" s="343"/>
      <c r="BPG47" s="343"/>
      <c r="BPH47" s="343"/>
      <c r="BPI47" s="343"/>
      <c r="BPJ47" s="343"/>
      <c r="BPK47" s="343"/>
      <c r="BPL47" s="343"/>
      <c r="BPM47" s="343"/>
      <c r="BPN47" s="343"/>
      <c r="BPO47" s="343"/>
      <c r="BPP47" s="343"/>
      <c r="BPQ47" s="343"/>
      <c r="BPR47" s="343"/>
      <c r="BPS47" s="343"/>
      <c r="BPT47" s="343"/>
      <c r="BPU47" s="343"/>
      <c r="BPV47" s="343"/>
      <c r="BPW47" s="343"/>
      <c r="BPX47" s="343"/>
      <c r="BPY47" s="343"/>
      <c r="BPZ47" s="343"/>
      <c r="BQA47" s="343"/>
      <c r="BQB47" s="343"/>
      <c r="BQC47" s="343"/>
      <c r="BQD47" s="343"/>
      <c r="BQE47" s="343"/>
      <c r="BQF47" s="343"/>
      <c r="BQG47" s="343"/>
      <c r="BQH47" s="343"/>
      <c r="BQI47" s="343"/>
      <c r="BQJ47" s="343"/>
      <c r="BQK47" s="343"/>
      <c r="BQL47" s="343"/>
      <c r="BQM47" s="343"/>
      <c r="BQN47" s="343"/>
      <c r="BQO47" s="343"/>
      <c r="BQP47" s="343"/>
      <c r="BQQ47" s="343"/>
      <c r="BQR47" s="343"/>
      <c r="BQS47" s="343"/>
      <c r="BQT47" s="343"/>
      <c r="BQU47" s="343"/>
      <c r="BQV47" s="343"/>
      <c r="BQW47" s="343"/>
      <c r="BQX47" s="343"/>
      <c r="BQY47" s="343"/>
      <c r="BQZ47" s="343"/>
      <c r="BRA47" s="343"/>
      <c r="BRB47" s="343"/>
      <c r="BRC47" s="343"/>
      <c r="BRD47" s="343"/>
      <c r="BRE47" s="343"/>
      <c r="BRF47" s="343"/>
      <c r="BRG47" s="343"/>
      <c r="BRH47" s="343"/>
      <c r="BRI47" s="343"/>
      <c r="BRJ47" s="343"/>
      <c r="BRK47" s="343"/>
      <c r="BRL47" s="343"/>
      <c r="BRM47" s="343"/>
      <c r="BRN47" s="343"/>
      <c r="BRO47" s="343"/>
      <c r="BRP47" s="343"/>
      <c r="BRQ47" s="343"/>
      <c r="BRR47" s="343"/>
      <c r="BRS47" s="343"/>
      <c r="BRT47" s="343"/>
      <c r="BRU47" s="343"/>
      <c r="BRV47" s="343"/>
      <c r="BRW47" s="343"/>
      <c r="BRX47" s="343"/>
      <c r="BRY47" s="343"/>
      <c r="BRZ47" s="343"/>
      <c r="BSA47" s="343"/>
      <c r="BSB47" s="343"/>
      <c r="BSC47" s="343"/>
      <c r="BSD47" s="343"/>
      <c r="BSE47" s="343"/>
      <c r="BSF47" s="343"/>
      <c r="BSG47" s="343"/>
      <c r="BSH47" s="343"/>
      <c r="BSI47" s="343"/>
      <c r="BSJ47" s="343"/>
      <c r="BSK47" s="343"/>
      <c r="BSL47" s="343"/>
      <c r="BSM47" s="343"/>
      <c r="BSN47" s="343"/>
      <c r="BSO47" s="343"/>
      <c r="BSP47" s="343"/>
      <c r="BSQ47" s="343"/>
      <c r="BSR47" s="343"/>
      <c r="BSS47" s="343"/>
      <c r="BST47" s="343"/>
      <c r="BSU47" s="343"/>
      <c r="BSV47" s="343"/>
      <c r="BSW47" s="343"/>
      <c r="BSX47" s="343"/>
      <c r="BSY47" s="343"/>
      <c r="BSZ47" s="343"/>
      <c r="BTA47" s="343"/>
      <c r="BTB47" s="343"/>
      <c r="BTC47" s="343"/>
      <c r="BTD47" s="343"/>
      <c r="BTE47" s="343"/>
      <c r="BTF47" s="343"/>
      <c r="BTG47" s="343"/>
      <c r="BTH47" s="343"/>
      <c r="BTI47" s="343"/>
      <c r="BTJ47" s="343"/>
      <c r="BTK47" s="343"/>
      <c r="BTL47" s="343"/>
      <c r="BTM47" s="343"/>
      <c r="BTN47" s="343"/>
      <c r="BTO47" s="343"/>
      <c r="BTP47" s="343"/>
      <c r="BTQ47" s="343"/>
      <c r="BTR47" s="343"/>
      <c r="BTS47" s="343"/>
      <c r="BTT47" s="343"/>
      <c r="BTU47" s="343"/>
      <c r="BTV47" s="343"/>
      <c r="BTW47" s="343"/>
      <c r="BTX47" s="343"/>
      <c r="BTY47" s="343"/>
      <c r="BTZ47" s="343"/>
      <c r="BUA47" s="343"/>
      <c r="BUB47" s="343"/>
      <c r="BUC47" s="343"/>
      <c r="BUD47" s="343"/>
      <c r="BUE47" s="343"/>
      <c r="BUF47" s="343"/>
      <c r="BUG47" s="343"/>
      <c r="BUH47" s="343"/>
      <c r="BUI47" s="343"/>
      <c r="BUJ47" s="343"/>
      <c r="BUK47" s="343"/>
      <c r="BUL47" s="343"/>
      <c r="BUM47" s="343"/>
      <c r="BUN47" s="343"/>
      <c r="BUO47" s="343"/>
      <c r="BUP47" s="343"/>
      <c r="BUQ47" s="343"/>
      <c r="BUR47" s="343"/>
      <c r="BUS47" s="343"/>
      <c r="BUT47" s="343"/>
      <c r="BUU47" s="343"/>
      <c r="BUV47" s="343"/>
      <c r="BUW47" s="343"/>
      <c r="BUX47" s="343"/>
      <c r="BUY47" s="343"/>
      <c r="BUZ47" s="343"/>
      <c r="BVA47" s="343"/>
      <c r="BVB47" s="343"/>
      <c r="BVC47" s="343"/>
      <c r="BVD47" s="343"/>
      <c r="BVE47" s="343"/>
      <c r="BVF47" s="343"/>
      <c r="BVG47" s="343"/>
      <c r="BVH47" s="343"/>
      <c r="BVI47" s="343"/>
      <c r="BVJ47" s="343"/>
      <c r="BVK47" s="343"/>
      <c r="BVL47" s="343"/>
      <c r="BVM47" s="343"/>
      <c r="BVN47" s="343"/>
      <c r="BVO47" s="343"/>
      <c r="BVP47" s="343"/>
      <c r="BVQ47" s="343"/>
      <c r="BVR47" s="343"/>
      <c r="BVS47" s="343"/>
      <c r="BVT47" s="343"/>
      <c r="BVU47" s="343"/>
      <c r="BVV47" s="343"/>
      <c r="BVW47" s="343"/>
      <c r="BVX47" s="343"/>
      <c r="BVY47" s="343"/>
      <c r="BVZ47" s="343"/>
      <c r="BWA47" s="343"/>
      <c r="BWB47" s="343"/>
      <c r="BWC47" s="343"/>
      <c r="BWD47" s="343"/>
      <c r="BWE47" s="343"/>
      <c r="BWF47" s="343"/>
      <c r="BWG47" s="343"/>
      <c r="BWH47" s="343"/>
      <c r="BWI47" s="343"/>
      <c r="BWJ47" s="343"/>
      <c r="BWK47" s="343"/>
      <c r="BWL47" s="343"/>
      <c r="BWM47" s="343"/>
      <c r="BWN47" s="343"/>
      <c r="BWO47" s="343"/>
      <c r="BWP47" s="343"/>
      <c r="BWQ47" s="343"/>
      <c r="BWR47" s="343"/>
      <c r="BWS47" s="343"/>
      <c r="BWT47" s="343"/>
      <c r="BWU47" s="343"/>
      <c r="BWV47" s="343"/>
      <c r="BWW47" s="343"/>
      <c r="BWX47" s="343"/>
      <c r="BWY47" s="343"/>
      <c r="BWZ47" s="343"/>
      <c r="BXA47" s="343"/>
      <c r="BXB47" s="343"/>
      <c r="BXC47" s="343"/>
      <c r="BXD47" s="343"/>
      <c r="BXE47" s="343"/>
      <c r="BXF47" s="343"/>
      <c r="BXG47" s="343"/>
      <c r="BXH47" s="343"/>
      <c r="BXI47" s="343"/>
      <c r="BXJ47" s="343"/>
      <c r="BXK47" s="343"/>
      <c r="BXL47" s="343"/>
      <c r="BXM47" s="343"/>
      <c r="BXN47" s="343"/>
      <c r="BXO47" s="343"/>
      <c r="BXP47" s="343"/>
      <c r="BXQ47" s="343"/>
      <c r="BXR47" s="343"/>
      <c r="BXS47" s="343"/>
      <c r="BXT47" s="343"/>
      <c r="BXU47" s="343"/>
      <c r="BXV47" s="343"/>
      <c r="BXW47" s="343"/>
      <c r="BXX47" s="343"/>
      <c r="BXY47" s="343"/>
      <c r="BXZ47" s="343"/>
      <c r="BYA47" s="343"/>
      <c r="BYB47" s="343"/>
      <c r="BYC47" s="343"/>
      <c r="BYD47" s="343"/>
      <c r="BYE47" s="343"/>
      <c r="BYF47" s="343"/>
      <c r="BYG47" s="343"/>
      <c r="BYH47" s="343"/>
      <c r="BYI47" s="343"/>
      <c r="BYJ47" s="343"/>
      <c r="BYK47" s="343"/>
      <c r="BYL47" s="343"/>
      <c r="BYM47" s="343"/>
      <c r="BYN47" s="343"/>
      <c r="BYO47" s="343"/>
      <c r="BYP47" s="343"/>
      <c r="BYQ47" s="343"/>
      <c r="BYR47" s="343"/>
      <c r="BYS47" s="343"/>
      <c r="BYT47" s="343"/>
      <c r="BYU47" s="343"/>
      <c r="BYV47" s="343"/>
      <c r="BYW47" s="343"/>
      <c r="BYX47" s="343"/>
      <c r="BYY47" s="343"/>
      <c r="BYZ47" s="343"/>
      <c r="BZA47" s="343"/>
      <c r="BZB47" s="343"/>
      <c r="BZC47" s="343"/>
      <c r="BZD47" s="343"/>
      <c r="BZE47" s="343"/>
      <c r="BZF47" s="343"/>
      <c r="BZG47" s="343"/>
      <c r="BZH47" s="343"/>
      <c r="BZI47" s="343"/>
      <c r="BZJ47" s="343"/>
      <c r="BZK47" s="343"/>
      <c r="BZL47" s="343"/>
      <c r="BZM47" s="343"/>
      <c r="BZN47" s="343"/>
      <c r="BZO47" s="343"/>
      <c r="BZP47" s="343"/>
      <c r="BZQ47" s="343"/>
      <c r="BZR47" s="343"/>
      <c r="BZS47" s="343"/>
      <c r="BZT47" s="343"/>
      <c r="BZU47" s="343"/>
      <c r="BZV47" s="343"/>
      <c r="BZW47" s="343"/>
      <c r="BZX47" s="343"/>
      <c r="BZY47" s="343"/>
      <c r="BZZ47" s="343"/>
      <c r="CAA47" s="343"/>
      <c r="CAB47" s="343"/>
      <c r="CAC47" s="343"/>
      <c r="CAD47" s="343"/>
      <c r="CAE47" s="343"/>
      <c r="CAF47" s="343"/>
      <c r="CAG47" s="343"/>
      <c r="CAH47" s="343"/>
      <c r="CAI47" s="343"/>
      <c r="CAJ47" s="343"/>
      <c r="CAK47" s="343"/>
      <c r="CAL47" s="343"/>
      <c r="CAM47" s="343"/>
      <c r="CAN47" s="343"/>
      <c r="CAO47" s="343"/>
      <c r="CAP47" s="343"/>
      <c r="CAQ47" s="343"/>
      <c r="CAR47" s="343"/>
      <c r="CAS47" s="343"/>
      <c r="CAT47" s="343"/>
      <c r="CAU47" s="343"/>
      <c r="CAV47" s="343"/>
      <c r="CAW47" s="343"/>
      <c r="CAX47" s="343"/>
      <c r="CAY47" s="343"/>
      <c r="CAZ47" s="343"/>
      <c r="CBA47" s="343"/>
      <c r="CBB47" s="343"/>
      <c r="CBC47" s="343"/>
      <c r="CBD47" s="343"/>
      <c r="CBE47" s="343"/>
      <c r="CBF47" s="343"/>
      <c r="CBG47" s="343"/>
      <c r="CBH47" s="343"/>
      <c r="CBI47" s="343"/>
      <c r="CBJ47" s="343"/>
      <c r="CBK47" s="343"/>
      <c r="CBL47" s="343"/>
      <c r="CBM47" s="343"/>
      <c r="CBN47" s="343"/>
      <c r="CBO47" s="343"/>
      <c r="CBP47" s="343"/>
      <c r="CBQ47" s="343"/>
      <c r="CBR47" s="343"/>
      <c r="CBS47" s="343"/>
      <c r="CBT47" s="343"/>
      <c r="CBU47" s="343"/>
      <c r="CBV47" s="343"/>
      <c r="CBW47" s="343"/>
      <c r="CBX47" s="343"/>
      <c r="CBY47" s="343"/>
      <c r="CBZ47" s="343"/>
      <c r="CCA47" s="343"/>
      <c r="CCB47" s="343"/>
      <c r="CCC47" s="343"/>
      <c r="CCD47" s="343"/>
      <c r="CCE47" s="343"/>
      <c r="CCF47" s="343"/>
      <c r="CCG47" s="343"/>
      <c r="CCH47" s="343"/>
      <c r="CCI47" s="343"/>
      <c r="CCJ47" s="343"/>
      <c r="CCK47" s="343"/>
      <c r="CCL47" s="343"/>
      <c r="CCM47" s="343"/>
      <c r="CCN47" s="343"/>
      <c r="CCO47" s="343"/>
      <c r="CCP47" s="343"/>
      <c r="CCQ47" s="343"/>
      <c r="CCR47" s="343"/>
      <c r="CCS47" s="343"/>
      <c r="CCT47" s="343"/>
      <c r="CCU47" s="343"/>
      <c r="CCV47" s="343"/>
      <c r="CCW47" s="343"/>
      <c r="CCX47" s="343"/>
      <c r="CCY47" s="343"/>
      <c r="CCZ47" s="343"/>
      <c r="CDA47" s="343"/>
      <c r="CDB47" s="343"/>
      <c r="CDC47" s="343"/>
      <c r="CDD47" s="343"/>
      <c r="CDE47" s="343"/>
      <c r="CDF47" s="343"/>
      <c r="CDG47" s="343"/>
      <c r="CDH47" s="343"/>
      <c r="CDI47" s="343"/>
      <c r="CDJ47" s="343"/>
      <c r="CDK47" s="343"/>
      <c r="CDL47" s="343"/>
      <c r="CDM47" s="343"/>
      <c r="CDN47" s="343"/>
      <c r="CDO47" s="343"/>
      <c r="CDP47" s="343"/>
      <c r="CDQ47" s="343"/>
      <c r="CDR47" s="343"/>
      <c r="CDS47" s="343"/>
      <c r="CDT47" s="343"/>
      <c r="CDU47" s="343"/>
      <c r="CDV47" s="343"/>
      <c r="CDW47" s="343"/>
      <c r="CDX47" s="343"/>
      <c r="CDY47" s="343"/>
      <c r="CDZ47" s="343"/>
      <c r="CEA47" s="343"/>
      <c r="CEB47" s="343"/>
      <c r="CEC47" s="343"/>
      <c r="CED47" s="343"/>
      <c r="CEE47" s="343"/>
      <c r="CEF47" s="343"/>
      <c r="CEG47" s="343"/>
      <c r="CEH47" s="343"/>
      <c r="CEI47" s="343"/>
      <c r="CEJ47" s="343"/>
      <c r="CEK47" s="343"/>
      <c r="CEL47" s="343"/>
      <c r="CEM47" s="343"/>
      <c r="CEN47" s="343"/>
      <c r="CEO47" s="343"/>
      <c r="CEP47" s="343"/>
      <c r="CEQ47" s="343"/>
      <c r="CER47" s="343"/>
      <c r="CES47" s="343"/>
      <c r="CET47" s="343"/>
      <c r="CEU47" s="343"/>
      <c r="CEV47" s="343"/>
      <c r="CEW47" s="343"/>
      <c r="CEX47" s="343"/>
      <c r="CEY47" s="343"/>
      <c r="CEZ47" s="343"/>
      <c r="CFA47" s="343"/>
      <c r="CFB47" s="343"/>
      <c r="CFC47" s="343"/>
      <c r="CFD47" s="343"/>
      <c r="CFE47" s="343"/>
      <c r="CFF47" s="343"/>
      <c r="CFG47" s="343"/>
      <c r="CFH47" s="343"/>
      <c r="CFI47" s="343"/>
      <c r="CFJ47" s="343"/>
      <c r="CFK47" s="343"/>
      <c r="CFL47" s="343"/>
      <c r="CFM47" s="343"/>
      <c r="CFN47" s="343"/>
      <c r="CFO47" s="343"/>
      <c r="CFP47" s="343"/>
      <c r="CFQ47" s="343"/>
      <c r="CFR47" s="343"/>
      <c r="CFS47" s="343"/>
      <c r="CFT47" s="343"/>
      <c r="CFU47" s="343"/>
      <c r="CFV47" s="343"/>
      <c r="CFW47" s="343"/>
      <c r="CFX47" s="343"/>
      <c r="CFY47" s="343"/>
      <c r="CFZ47" s="343"/>
      <c r="CGA47" s="343"/>
      <c r="CGB47" s="343"/>
      <c r="CGC47" s="343"/>
      <c r="CGD47" s="343"/>
      <c r="CGE47" s="343"/>
      <c r="CGF47" s="343"/>
      <c r="CGG47" s="343"/>
      <c r="CGH47" s="343"/>
      <c r="CGI47" s="343"/>
      <c r="CGJ47" s="343"/>
      <c r="CGK47" s="343"/>
      <c r="CGL47" s="343"/>
      <c r="CGM47" s="343"/>
      <c r="CGN47" s="343"/>
      <c r="CGO47" s="343"/>
      <c r="CGP47" s="343"/>
      <c r="CGQ47" s="343"/>
      <c r="CGR47" s="343"/>
      <c r="CGS47" s="343"/>
      <c r="CGT47" s="343"/>
      <c r="CGU47" s="343"/>
      <c r="CGV47" s="343"/>
      <c r="CGW47" s="343"/>
      <c r="CGX47" s="343"/>
      <c r="CGY47" s="343"/>
      <c r="CGZ47" s="343"/>
      <c r="CHA47" s="343"/>
      <c r="CHB47" s="343"/>
      <c r="CHC47" s="343"/>
      <c r="CHD47" s="343"/>
      <c r="CHE47" s="343"/>
      <c r="CHF47" s="343"/>
      <c r="CHG47" s="343"/>
      <c r="CHH47" s="343"/>
      <c r="CHI47" s="343"/>
      <c r="CHJ47" s="343"/>
      <c r="CHK47" s="343"/>
      <c r="CHL47" s="343"/>
      <c r="CHM47" s="343"/>
      <c r="CHN47" s="343"/>
      <c r="CHO47" s="343"/>
      <c r="CHP47" s="343"/>
      <c r="CHQ47" s="343"/>
      <c r="CHR47" s="343"/>
      <c r="CHS47" s="343"/>
      <c r="CHT47" s="343"/>
      <c r="CHU47" s="343"/>
      <c r="CHV47" s="343"/>
      <c r="CHW47" s="343"/>
      <c r="CHX47" s="343"/>
      <c r="CHY47" s="343"/>
      <c r="CHZ47" s="343"/>
      <c r="CIA47" s="343"/>
      <c r="CIB47" s="343"/>
      <c r="CIC47" s="343"/>
      <c r="CID47" s="343"/>
      <c r="CIE47" s="343"/>
      <c r="CIF47" s="343"/>
      <c r="CIG47" s="343"/>
      <c r="CIH47" s="343"/>
      <c r="CII47" s="343"/>
      <c r="CIJ47" s="343"/>
      <c r="CIK47" s="343"/>
      <c r="CIL47" s="343"/>
      <c r="CIM47" s="343"/>
      <c r="CIN47" s="343"/>
      <c r="CIO47" s="343"/>
      <c r="CIP47" s="343"/>
      <c r="CIQ47" s="343"/>
      <c r="CIR47" s="343"/>
      <c r="CIS47" s="343"/>
      <c r="CIT47" s="343"/>
      <c r="CIU47" s="343"/>
      <c r="CIV47" s="343"/>
      <c r="CIW47" s="343"/>
      <c r="CIX47" s="343"/>
      <c r="CIY47" s="343"/>
      <c r="CIZ47" s="343"/>
      <c r="CJA47" s="343"/>
      <c r="CJB47" s="343"/>
      <c r="CJC47" s="343"/>
      <c r="CJD47" s="343"/>
      <c r="CJE47" s="343"/>
      <c r="CJF47" s="343"/>
      <c r="CJG47" s="343"/>
      <c r="CJH47" s="343"/>
      <c r="CJI47" s="343"/>
      <c r="CJJ47" s="343"/>
      <c r="CJK47" s="343"/>
      <c r="CJL47" s="343"/>
      <c r="CJM47" s="343"/>
      <c r="CJN47" s="343"/>
      <c r="CJO47" s="343"/>
      <c r="CJP47" s="343"/>
      <c r="CJQ47" s="343"/>
      <c r="CJR47" s="343"/>
      <c r="CJS47" s="343"/>
      <c r="CJT47" s="343"/>
      <c r="CJU47" s="343"/>
      <c r="CJV47" s="343"/>
      <c r="CJW47" s="343"/>
      <c r="CJX47" s="343"/>
      <c r="CJY47" s="343"/>
      <c r="CJZ47" s="343"/>
      <c r="CKA47" s="343"/>
      <c r="CKB47" s="343"/>
      <c r="CKC47" s="343"/>
      <c r="CKD47" s="343"/>
      <c r="CKE47" s="343"/>
      <c r="CKF47" s="343"/>
      <c r="CKG47" s="343"/>
      <c r="CKH47" s="343"/>
      <c r="CKI47" s="343"/>
      <c r="CKJ47" s="343"/>
      <c r="CKK47" s="343"/>
      <c r="CKL47" s="343"/>
      <c r="CKM47" s="343"/>
      <c r="CKN47" s="343"/>
      <c r="CKO47" s="343"/>
      <c r="CKP47" s="343"/>
      <c r="CKQ47" s="343"/>
      <c r="CKR47" s="343"/>
      <c r="CKS47" s="343"/>
      <c r="CKT47" s="343"/>
      <c r="CKU47" s="343"/>
      <c r="CKV47" s="343"/>
      <c r="CKW47" s="343"/>
      <c r="CKX47" s="343"/>
      <c r="CKY47" s="343"/>
      <c r="CKZ47" s="343"/>
      <c r="CLA47" s="343"/>
      <c r="CLB47" s="343"/>
      <c r="CLC47" s="343"/>
      <c r="CLD47" s="343"/>
      <c r="CLE47" s="343"/>
      <c r="CLF47" s="343"/>
      <c r="CLG47" s="343"/>
      <c r="CLH47" s="343"/>
      <c r="CLI47" s="343"/>
      <c r="CLJ47" s="343"/>
      <c r="CLK47" s="343"/>
      <c r="CLL47" s="343"/>
      <c r="CLM47" s="343"/>
      <c r="CLN47" s="343"/>
      <c r="CLO47" s="343"/>
      <c r="CLP47" s="343"/>
      <c r="CLQ47" s="343"/>
      <c r="CLR47" s="343"/>
      <c r="CLS47" s="343"/>
      <c r="CLT47" s="343"/>
      <c r="CLU47" s="343"/>
      <c r="CLV47" s="343"/>
      <c r="CLW47" s="343"/>
      <c r="CLX47" s="343"/>
      <c r="CLY47" s="343"/>
      <c r="CLZ47" s="343"/>
      <c r="CMA47" s="343"/>
      <c r="CMB47" s="343"/>
      <c r="CMC47" s="343"/>
      <c r="CMD47" s="343"/>
      <c r="CME47" s="343"/>
      <c r="CMF47" s="343"/>
      <c r="CMG47" s="343"/>
      <c r="CMH47" s="343"/>
      <c r="CMI47" s="343"/>
      <c r="CMJ47" s="343"/>
      <c r="CMK47" s="343"/>
      <c r="CML47" s="343"/>
      <c r="CMM47" s="343"/>
      <c r="CMN47" s="343"/>
      <c r="CMO47" s="343"/>
      <c r="CMP47" s="343"/>
      <c r="CMQ47" s="343"/>
      <c r="CMR47" s="343"/>
      <c r="CMS47" s="343"/>
      <c r="CMT47" s="343"/>
      <c r="CMU47" s="343"/>
      <c r="CMV47" s="343"/>
      <c r="CMW47" s="343"/>
      <c r="CMX47" s="343"/>
      <c r="CMY47" s="343"/>
      <c r="CMZ47" s="343"/>
      <c r="CNA47" s="343"/>
      <c r="CNB47" s="343"/>
      <c r="CNC47" s="343"/>
      <c r="CND47" s="343"/>
      <c r="CNE47" s="343"/>
      <c r="CNF47" s="343"/>
      <c r="CNG47" s="343"/>
      <c r="CNH47" s="343"/>
      <c r="CNI47" s="343"/>
      <c r="CNJ47" s="343"/>
      <c r="CNK47" s="343"/>
      <c r="CNL47" s="343"/>
      <c r="CNM47" s="343"/>
      <c r="CNN47" s="343"/>
      <c r="CNO47" s="343"/>
      <c r="CNP47" s="343"/>
      <c r="CNQ47" s="343"/>
      <c r="CNR47" s="343"/>
      <c r="CNS47" s="343"/>
      <c r="CNT47" s="343"/>
      <c r="CNU47" s="343"/>
      <c r="CNV47" s="343"/>
      <c r="CNW47" s="343"/>
      <c r="CNX47" s="343"/>
      <c r="CNY47" s="343"/>
      <c r="CNZ47" s="343"/>
      <c r="COA47" s="343"/>
      <c r="COB47" s="343"/>
      <c r="COC47" s="343"/>
      <c r="COD47" s="343"/>
      <c r="COE47" s="343"/>
      <c r="COF47" s="343"/>
      <c r="COG47" s="343"/>
      <c r="COH47" s="343"/>
      <c r="COI47" s="343"/>
      <c r="COJ47" s="343"/>
      <c r="COK47" s="343"/>
      <c r="COL47" s="343"/>
      <c r="COM47" s="343"/>
      <c r="CON47" s="343"/>
      <c r="COO47" s="343"/>
      <c r="COP47" s="343"/>
      <c r="COQ47" s="343"/>
      <c r="COR47" s="343"/>
      <c r="COS47" s="343"/>
      <c r="COT47" s="343"/>
      <c r="COU47" s="343"/>
      <c r="COV47" s="343"/>
      <c r="COW47" s="343"/>
      <c r="COX47" s="343"/>
      <c r="COY47" s="343"/>
      <c r="COZ47" s="343"/>
      <c r="CPA47" s="343"/>
      <c r="CPB47" s="343"/>
      <c r="CPC47" s="343"/>
      <c r="CPD47" s="343"/>
      <c r="CPE47" s="343"/>
      <c r="CPF47" s="343"/>
      <c r="CPG47" s="343"/>
      <c r="CPH47" s="343"/>
      <c r="CPI47" s="343"/>
      <c r="CPJ47" s="343"/>
      <c r="CPK47" s="343"/>
      <c r="CPL47" s="343"/>
      <c r="CPM47" s="343"/>
      <c r="CPN47" s="343"/>
      <c r="CPO47" s="343"/>
      <c r="CPP47" s="343"/>
      <c r="CPQ47" s="343"/>
      <c r="CPR47" s="343"/>
      <c r="CPS47" s="343"/>
      <c r="CPT47" s="343"/>
      <c r="CPU47" s="343"/>
      <c r="CPV47" s="343"/>
      <c r="CPW47" s="343"/>
      <c r="CPX47" s="343"/>
      <c r="CPY47" s="343"/>
      <c r="CPZ47" s="343"/>
      <c r="CQA47" s="343"/>
      <c r="CQB47" s="343"/>
      <c r="CQC47" s="343"/>
      <c r="CQD47" s="343"/>
      <c r="CQE47" s="343"/>
      <c r="CQF47" s="343"/>
      <c r="CQG47" s="343"/>
      <c r="CQH47" s="343"/>
      <c r="CQI47" s="343"/>
      <c r="CQJ47" s="343"/>
      <c r="CQK47" s="343"/>
      <c r="CQL47" s="343"/>
      <c r="CQM47" s="343"/>
      <c r="CQN47" s="343"/>
      <c r="CQO47" s="343"/>
      <c r="CQP47" s="343"/>
      <c r="CQQ47" s="343"/>
      <c r="CQR47" s="343"/>
      <c r="CQS47" s="343"/>
      <c r="CQT47" s="343"/>
      <c r="CQU47" s="343"/>
      <c r="CQV47" s="343"/>
      <c r="CQW47" s="343"/>
      <c r="CQX47" s="343"/>
      <c r="CQY47" s="343"/>
      <c r="CQZ47" s="343"/>
      <c r="CRA47" s="343"/>
      <c r="CRB47" s="343"/>
      <c r="CRC47" s="343"/>
      <c r="CRD47" s="343"/>
      <c r="CRE47" s="343"/>
      <c r="CRF47" s="343"/>
      <c r="CRG47" s="343"/>
      <c r="CRH47" s="343"/>
      <c r="CRI47" s="343"/>
      <c r="CRJ47" s="343"/>
      <c r="CRK47" s="343"/>
      <c r="CRL47" s="343"/>
      <c r="CRM47" s="343"/>
      <c r="CRN47" s="343"/>
      <c r="CRO47" s="343"/>
      <c r="CRP47" s="343"/>
      <c r="CRQ47" s="343"/>
      <c r="CRR47" s="343"/>
      <c r="CRS47" s="343"/>
      <c r="CRT47" s="343"/>
      <c r="CRU47" s="343"/>
      <c r="CRV47" s="343"/>
      <c r="CRW47" s="343"/>
      <c r="CRX47" s="343"/>
      <c r="CRY47" s="343"/>
      <c r="CRZ47" s="343"/>
      <c r="CSA47" s="343"/>
      <c r="CSB47" s="343"/>
      <c r="CSC47" s="343"/>
      <c r="CSD47" s="343"/>
      <c r="CSE47" s="343"/>
      <c r="CSF47" s="343"/>
      <c r="CSG47" s="343"/>
      <c r="CSH47" s="343"/>
      <c r="CSI47" s="343"/>
      <c r="CSJ47" s="343"/>
      <c r="CSK47" s="343"/>
      <c r="CSL47" s="343"/>
      <c r="CSM47" s="343"/>
      <c r="CSN47" s="343"/>
      <c r="CSO47" s="343"/>
      <c r="CSP47" s="343"/>
      <c r="CSQ47" s="343"/>
      <c r="CSR47" s="343"/>
      <c r="CSS47" s="343"/>
      <c r="CST47" s="343"/>
      <c r="CSU47" s="343"/>
      <c r="CSV47" s="343"/>
      <c r="CSW47" s="343"/>
      <c r="CSX47" s="343"/>
      <c r="CSY47" s="343"/>
      <c r="CSZ47" s="343"/>
      <c r="CTA47" s="343"/>
      <c r="CTB47" s="343"/>
      <c r="CTC47" s="343"/>
      <c r="CTD47" s="343"/>
      <c r="CTE47" s="343"/>
      <c r="CTF47" s="343"/>
      <c r="CTG47" s="343"/>
      <c r="CTH47" s="343"/>
      <c r="CTI47" s="343"/>
      <c r="CTJ47" s="343"/>
      <c r="CTK47" s="343"/>
      <c r="CTL47" s="343"/>
      <c r="CTM47" s="343"/>
      <c r="CTN47" s="343"/>
      <c r="CTO47" s="343"/>
      <c r="CTP47" s="343"/>
      <c r="CTQ47" s="343"/>
      <c r="CTR47" s="343"/>
      <c r="CTS47" s="343"/>
      <c r="CTT47" s="343"/>
      <c r="CTU47" s="343"/>
      <c r="CTV47" s="343"/>
      <c r="CTW47" s="343"/>
      <c r="CTX47" s="343"/>
      <c r="CTY47" s="343"/>
      <c r="CTZ47" s="343"/>
      <c r="CUA47" s="343"/>
      <c r="CUB47" s="343"/>
      <c r="CUC47" s="343"/>
      <c r="CUD47" s="343"/>
      <c r="CUE47" s="343"/>
      <c r="CUF47" s="343"/>
      <c r="CUG47" s="343"/>
      <c r="CUH47" s="343"/>
      <c r="CUI47" s="343"/>
      <c r="CUJ47" s="343"/>
      <c r="CUK47" s="343"/>
      <c r="CUL47" s="343"/>
      <c r="CUM47" s="343"/>
      <c r="CUN47" s="343"/>
      <c r="CUO47" s="343"/>
      <c r="CUP47" s="343"/>
      <c r="CUQ47" s="343"/>
      <c r="CUR47" s="343"/>
      <c r="CUS47" s="343"/>
      <c r="CUT47" s="343"/>
      <c r="CUU47" s="343"/>
      <c r="CUV47" s="343"/>
      <c r="CUW47" s="343"/>
      <c r="CUX47" s="343"/>
      <c r="CUY47" s="343"/>
      <c r="CUZ47" s="343"/>
      <c r="CVA47" s="343"/>
      <c r="CVB47" s="343"/>
      <c r="CVC47" s="343"/>
      <c r="CVD47" s="343"/>
      <c r="CVE47" s="343"/>
      <c r="CVF47" s="343"/>
      <c r="CVG47" s="343"/>
      <c r="CVH47" s="343"/>
      <c r="CVI47" s="343"/>
      <c r="CVJ47" s="343"/>
      <c r="CVK47" s="343"/>
      <c r="CVL47" s="343"/>
      <c r="CVM47" s="343"/>
      <c r="CVN47" s="343"/>
      <c r="CVO47" s="343"/>
      <c r="CVP47" s="343"/>
      <c r="CVQ47" s="343"/>
      <c r="CVR47" s="343"/>
      <c r="CVS47" s="343"/>
      <c r="CVT47" s="343"/>
      <c r="CVU47" s="343"/>
      <c r="CVV47" s="343"/>
      <c r="CVW47" s="343"/>
      <c r="CVX47" s="343"/>
      <c r="CVY47" s="343"/>
      <c r="CVZ47" s="343"/>
      <c r="CWA47" s="343"/>
      <c r="CWB47" s="343"/>
      <c r="CWC47" s="343"/>
      <c r="CWD47" s="343"/>
      <c r="CWE47" s="343"/>
      <c r="CWF47" s="343"/>
      <c r="CWG47" s="343"/>
      <c r="CWH47" s="343"/>
      <c r="CWI47" s="343"/>
      <c r="CWJ47" s="343"/>
      <c r="CWK47" s="343"/>
      <c r="CWL47" s="343"/>
      <c r="CWM47" s="343"/>
      <c r="CWN47" s="343"/>
      <c r="CWO47" s="343"/>
      <c r="CWP47" s="343"/>
      <c r="CWQ47" s="343"/>
      <c r="CWR47" s="343"/>
      <c r="CWS47" s="343"/>
      <c r="CWT47" s="343"/>
      <c r="CWU47" s="343"/>
      <c r="CWV47" s="343"/>
      <c r="CWW47" s="343"/>
      <c r="CWX47" s="343"/>
      <c r="CWY47" s="343"/>
      <c r="CWZ47" s="343"/>
      <c r="CXA47" s="343"/>
      <c r="CXB47" s="343"/>
      <c r="CXC47" s="343"/>
      <c r="CXD47" s="343"/>
      <c r="CXE47" s="343"/>
      <c r="CXF47" s="343"/>
      <c r="CXG47" s="343"/>
      <c r="CXH47" s="343"/>
      <c r="CXI47" s="343"/>
      <c r="CXJ47" s="343"/>
      <c r="CXK47" s="343"/>
      <c r="CXL47" s="343"/>
      <c r="CXM47" s="343"/>
      <c r="CXN47" s="343"/>
      <c r="CXO47" s="343"/>
      <c r="CXP47" s="343"/>
      <c r="CXQ47" s="343"/>
      <c r="CXR47" s="343"/>
      <c r="CXS47" s="343"/>
      <c r="CXT47" s="343"/>
      <c r="CXU47" s="343"/>
      <c r="CXV47" s="343"/>
      <c r="CXW47" s="343"/>
      <c r="CXX47" s="343"/>
      <c r="CXY47" s="343"/>
      <c r="CXZ47" s="343"/>
      <c r="CYA47" s="343"/>
      <c r="CYB47" s="343"/>
      <c r="CYC47" s="343"/>
      <c r="CYD47" s="343"/>
      <c r="CYE47" s="343"/>
      <c r="CYF47" s="343"/>
      <c r="CYG47" s="343"/>
      <c r="CYH47" s="343"/>
      <c r="CYI47" s="343"/>
      <c r="CYJ47" s="343"/>
      <c r="CYK47" s="343"/>
      <c r="CYL47" s="343"/>
      <c r="CYM47" s="343"/>
      <c r="CYN47" s="343"/>
      <c r="CYO47" s="343"/>
      <c r="CYP47" s="343"/>
      <c r="CYQ47" s="343"/>
      <c r="CYR47" s="343"/>
      <c r="CYS47" s="343"/>
      <c r="CYT47" s="343"/>
      <c r="CYU47" s="343"/>
      <c r="CYV47" s="343"/>
      <c r="CYW47" s="343"/>
      <c r="CYX47" s="343"/>
      <c r="CYY47" s="343"/>
      <c r="CYZ47" s="343"/>
      <c r="CZA47" s="343"/>
      <c r="CZB47" s="343"/>
      <c r="CZC47" s="343"/>
      <c r="CZD47" s="343"/>
      <c r="CZE47" s="343"/>
      <c r="CZF47" s="343"/>
      <c r="CZG47" s="343"/>
      <c r="CZH47" s="343"/>
      <c r="CZI47" s="343"/>
      <c r="CZJ47" s="343"/>
      <c r="CZK47" s="343"/>
      <c r="CZL47" s="343"/>
      <c r="CZM47" s="343"/>
      <c r="CZN47" s="343"/>
      <c r="CZO47" s="343"/>
      <c r="CZP47" s="343"/>
      <c r="CZQ47" s="343"/>
      <c r="CZR47" s="343"/>
      <c r="CZS47" s="343"/>
      <c r="CZT47" s="343"/>
      <c r="CZU47" s="343"/>
      <c r="CZV47" s="343"/>
      <c r="CZW47" s="343"/>
      <c r="CZX47" s="343"/>
      <c r="CZY47" s="343"/>
      <c r="CZZ47" s="343"/>
      <c r="DAA47" s="343"/>
      <c r="DAB47" s="343"/>
      <c r="DAC47" s="343"/>
      <c r="DAD47" s="343"/>
      <c r="DAE47" s="343"/>
      <c r="DAF47" s="343"/>
      <c r="DAG47" s="343"/>
      <c r="DAH47" s="343"/>
      <c r="DAI47" s="343"/>
      <c r="DAJ47" s="343"/>
      <c r="DAK47" s="343"/>
      <c r="DAL47" s="343"/>
      <c r="DAM47" s="343"/>
      <c r="DAN47" s="343"/>
      <c r="DAO47" s="343"/>
      <c r="DAP47" s="343"/>
      <c r="DAQ47" s="343"/>
      <c r="DAR47" s="343"/>
      <c r="DAS47" s="343"/>
      <c r="DAT47" s="343"/>
      <c r="DAU47" s="343"/>
      <c r="DAV47" s="343"/>
      <c r="DAW47" s="343"/>
      <c r="DAX47" s="343"/>
      <c r="DAY47" s="343"/>
      <c r="DAZ47" s="343"/>
      <c r="DBA47" s="343"/>
      <c r="DBB47" s="343"/>
      <c r="DBC47" s="343"/>
      <c r="DBD47" s="343"/>
      <c r="DBE47" s="343"/>
      <c r="DBF47" s="343"/>
      <c r="DBG47" s="343"/>
      <c r="DBH47" s="343"/>
      <c r="DBI47" s="343"/>
      <c r="DBJ47" s="343"/>
      <c r="DBK47" s="343"/>
      <c r="DBL47" s="343"/>
      <c r="DBM47" s="343"/>
      <c r="DBN47" s="343"/>
      <c r="DBO47" s="343"/>
      <c r="DBP47" s="343"/>
      <c r="DBQ47" s="343"/>
      <c r="DBR47" s="343"/>
      <c r="DBS47" s="343"/>
      <c r="DBT47" s="343"/>
      <c r="DBU47" s="343"/>
      <c r="DBV47" s="343"/>
      <c r="DBW47" s="343"/>
      <c r="DBX47" s="343"/>
      <c r="DBY47" s="343"/>
      <c r="DBZ47" s="343"/>
      <c r="DCA47" s="343"/>
      <c r="DCB47" s="343"/>
      <c r="DCC47" s="343"/>
      <c r="DCD47" s="343"/>
      <c r="DCE47" s="343"/>
      <c r="DCF47" s="343"/>
      <c r="DCG47" s="343"/>
      <c r="DCH47" s="343"/>
      <c r="DCI47" s="343"/>
      <c r="DCJ47" s="343"/>
      <c r="DCK47" s="343"/>
      <c r="DCL47" s="343"/>
      <c r="DCM47" s="343"/>
      <c r="DCN47" s="343"/>
      <c r="DCO47" s="343"/>
      <c r="DCP47" s="343"/>
      <c r="DCQ47" s="343"/>
      <c r="DCR47" s="343"/>
      <c r="DCS47" s="343"/>
      <c r="DCT47" s="343"/>
      <c r="DCU47" s="343"/>
      <c r="DCV47" s="343"/>
      <c r="DCW47" s="343"/>
      <c r="DCX47" s="343"/>
      <c r="DCY47" s="343"/>
      <c r="DCZ47" s="343"/>
      <c r="DDA47" s="343"/>
      <c r="DDB47" s="343"/>
      <c r="DDC47" s="343"/>
      <c r="DDD47" s="343"/>
      <c r="DDE47" s="343"/>
      <c r="DDF47" s="343"/>
      <c r="DDG47" s="343"/>
      <c r="DDH47" s="343"/>
      <c r="DDI47" s="343"/>
      <c r="DDJ47" s="343"/>
      <c r="DDK47" s="343"/>
      <c r="DDL47" s="343"/>
      <c r="DDM47" s="343"/>
      <c r="DDN47" s="343"/>
      <c r="DDO47" s="343"/>
      <c r="DDP47" s="343"/>
      <c r="DDQ47" s="343"/>
      <c r="DDR47" s="343"/>
      <c r="DDS47" s="343"/>
      <c r="DDT47" s="343"/>
      <c r="DDU47" s="343"/>
      <c r="DDV47" s="343"/>
      <c r="DDW47" s="343"/>
      <c r="DDX47" s="343"/>
      <c r="DDY47" s="343"/>
      <c r="DDZ47" s="343"/>
      <c r="DEA47" s="343"/>
      <c r="DEB47" s="343"/>
      <c r="DEC47" s="343"/>
      <c r="DED47" s="343"/>
      <c r="DEE47" s="343"/>
      <c r="DEF47" s="343"/>
      <c r="DEG47" s="343"/>
      <c r="DEH47" s="343"/>
      <c r="DEI47" s="343"/>
      <c r="DEJ47" s="343"/>
      <c r="DEK47" s="343"/>
      <c r="DEL47" s="343"/>
      <c r="DEM47" s="343"/>
      <c r="DEN47" s="343"/>
      <c r="DEO47" s="343"/>
      <c r="DEP47" s="343"/>
      <c r="DEQ47" s="343"/>
      <c r="DER47" s="343"/>
      <c r="DES47" s="343"/>
      <c r="DET47" s="343"/>
      <c r="DEU47" s="343"/>
      <c r="DEV47" s="343"/>
      <c r="DEW47" s="343"/>
      <c r="DEX47" s="343"/>
      <c r="DEY47" s="343"/>
      <c r="DEZ47" s="343"/>
      <c r="DFA47" s="343"/>
      <c r="DFB47" s="343"/>
      <c r="DFC47" s="343"/>
      <c r="DFD47" s="343"/>
      <c r="DFE47" s="343"/>
      <c r="DFF47" s="343"/>
      <c r="DFG47" s="343"/>
      <c r="DFH47" s="343"/>
      <c r="DFI47" s="343"/>
      <c r="DFJ47" s="343"/>
      <c r="DFK47" s="343"/>
      <c r="DFL47" s="343"/>
      <c r="DFM47" s="343"/>
      <c r="DFN47" s="343"/>
      <c r="DFO47" s="343"/>
      <c r="DFP47" s="343"/>
      <c r="DFQ47" s="343"/>
      <c r="DFR47" s="343"/>
      <c r="DFS47" s="343"/>
      <c r="DFT47" s="343"/>
      <c r="DFU47" s="343"/>
      <c r="DFV47" s="343"/>
      <c r="DFW47" s="343"/>
      <c r="DFX47" s="343"/>
      <c r="DFY47" s="343"/>
      <c r="DFZ47" s="343"/>
      <c r="DGA47" s="343"/>
      <c r="DGB47" s="343"/>
      <c r="DGC47" s="343"/>
      <c r="DGD47" s="343"/>
      <c r="DGE47" s="343"/>
      <c r="DGF47" s="343"/>
      <c r="DGG47" s="343"/>
      <c r="DGH47" s="343"/>
      <c r="DGI47" s="343"/>
      <c r="DGJ47" s="343"/>
      <c r="DGK47" s="343"/>
      <c r="DGL47" s="343"/>
      <c r="DGM47" s="343"/>
      <c r="DGN47" s="343"/>
      <c r="DGO47" s="343"/>
      <c r="DGP47" s="343"/>
      <c r="DGQ47" s="343"/>
      <c r="DGR47" s="343"/>
      <c r="DGS47" s="343"/>
      <c r="DGT47" s="343"/>
      <c r="DGU47" s="343"/>
      <c r="DGV47" s="343"/>
      <c r="DGW47" s="343"/>
      <c r="DGX47" s="343"/>
      <c r="DGY47" s="343"/>
      <c r="DGZ47" s="343"/>
      <c r="DHA47" s="343"/>
      <c r="DHB47" s="343"/>
      <c r="DHC47" s="343"/>
      <c r="DHD47" s="343"/>
      <c r="DHE47" s="343"/>
      <c r="DHF47" s="343"/>
      <c r="DHG47" s="343"/>
      <c r="DHH47" s="343"/>
      <c r="DHI47" s="343"/>
      <c r="DHJ47" s="343"/>
      <c r="DHK47" s="343"/>
      <c r="DHL47" s="343"/>
      <c r="DHM47" s="343"/>
      <c r="DHN47" s="343"/>
      <c r="DHO47" s="343"/>
      <c r="DHP47" s="343"/>
      <c r="DHQ47" s="343"/>
      <c r="DHR47" s="343"/>
      <c r="DHS47" s="343"/>
      <c r="DHT47" s="343"/>
      <c r="DHU47" s="343"/>
      <c r="DHV47" s="343"/>
      <c r="DHW47" s="343"/>
      <c r="DHX47" s="343"/>
      <c r="DHY47" s="343"/>
      <c r="DHZ47" s="343"/>
      <c r="DIA47" s="343"/>
      <c r="DIB47" s="343"/>
      <c r="DIC47" s="343"/>
      <c r="DID47" s="343"/>
      <c r="DIE47" s="343"/>
      <c r="DIF47" s="343"/>
      <c r="DIG47" s="343"/>
      <c r="DIH47" s="343"/>
      <c r="DII47" s="343"/>
      <c r="DIJ47" s="343"/>
      <c r="DIK47" s="343"/>
      <c r="DIL47" s="343"/>
      <c r="DIM47" s="343"/>
      <c r="DIN47" s="343"/>
      <c r="DIO47" s="343"/>
      <c r="DIP47" s="343"/>
      <c r="DIQ47" s="343"/>
      <c r="DIR47" s="343"/>
      <c r="DIS47" s="343"/>
      <c r="DIT47" s="343"/>
      <c r="DIU47" s="343"/>
      <c r="DIV47" s="343"/>
      <c r="DIW47" s="343"/>
      <c r="DIX47" s="343"/>
      <c r="DIY47" s="343"/>
      <c r="DIZ47" s="343"/>
      <c r="DJA47" s="343"/>
      <c r="DJB47" s="343"/>
      <c r="DJC47" s="343"/>
      <c r="DJD47" s="343"/>
      <c r="DJE47" s="343"/>
      <c r="DJF47" s="343"/>
      <c r="DJG47" s="343"/>
      <c r="DJH47" s="343"/>
      <c r="DJI47" s="343"/>
      <c r="DJJ47" s="343"/>
      <c r="DJK47" s="343"/>
      <c r="DJL47" s="343"/>
      <c r="DJM47" s="343"/>
      <c r="DJN47" s="343"/>
      <c r="DJO47" s="343"/>
      <c r="DJP47" s="343"/>
      <c r="DJQ47" s="343"/>
      <c r="DJR47" s="343"/>
      <c r="DJS47" s="343"/>
      <c r="DJT47" s="343"/>
      <c r="DJU47" s="343"/>
      <c r="DJV47" s="343"/>
      <c r="DJW47" s="343"/>
      <c r="DJX47" s="343"/>
      <c r="DJY47" s="343"/>
      <c r="DJZ47" s="343"/>
      <c r="DKA47" s="343"/>
      <c r="DKB47" s="343"/>
      <c r="DKC47" s="343"/>
      <c r="DKD47" s="343"/>
      <c r="DKE47" s="343"/>
      <c r="DKF47" s="343"/>
      <c r="DKG47" s="343"/>
      <c r="DKH47" s="343"/>
      <c r="DKI47" s="343"/>
      <c r="DKJ47" s="343"/>
      <c r="DKK47" s="343"/>
      <c r="DKL47" s="343"/>
      <c r="DKM47" s="343"/>
      <c r="DKN47" s="343"/>
      <c r="DKO47" s="343"/>
      <c r="DKP47" s="343"/>
      <c r="DKQ47" s="343"/>
      <c r="DKR47" s="343"/>
      <c r="DKS47" s="343"/>
      <c r="DKT47" s="343"/>
      <c r="DKU47" s="343"/>
      <c r="DKV47" s="343"/>
      <c r="DKW47" s="343"/>
      <c r="DKX47" s="343"/>
      <c r="DKY47" s="343"/>
      <c r="DKZ47" s="343"/>
      <c r="DLA47" s="343"/>
      <c r="DLB47" s="343"/>
      <c r="DLC47" s="343"/>
      <c r="DLD47" s="343"/>
      <c r="DLE47" s="343"/>
      <c r="DLF47" s="343"/>
      <c r="DLG47" s="343"/>
      <c r="DLH47" s="343"/>
      <c r="DLI47" s="343"/>
      <c r="DLJ47" s="343"/>
      <c r="DLK47" s="343"/>
      <c r="DLL47" s="343"/>
      <c r="DLM47" s="343"/>
      <c r="DLN47" s="343"/>
      <c r="DLO47" s="343"/>
      <c r="DLP47" s="343"/>
      <c r="DLQ47" s="343"/>
      <c r="DLR47" s="343"/>
      <c r="DLS47" s="343"/>
      <c r="DLT47" s="343"/>
      <c r="DLU47" s="343"/>
      <c r="DLV47" s="343"/>
      <c r="DLW47" s="343"/>
      <c r="DLX47" s="343"/>
      <c r="DLY47" s="343"/>
      <c r="DLZ47" s="343"/>
      <c r="DMA47" s="343"/>
      <c r="DMB47" s="343"/>
      <c r="DMC47" s="343"/>
      <c r="DMD47" s="343"/>
      <c r="DME47" s="343"/>
      <c r="DMF47" s="343"/>
      <c r="DMG47" s="343"/>
      <c r="DMH47" s="343"/>
      <c r="DMI47" s="343"/>
      <c r="DMJ47" s="343"/>
      <c r="DMK47" s="343"/>
      <c r="DML47" s="343"/>
      <c r="DMM47" s="343"/>
      <c r="DMN47" s="343"/>
      <c r="DMO47" s="343"/>
      <c r="DMP47" s="343"/>
      <c r="DMQ47" s="343"/>
      <c r="DMR47" s="343"/>
      <c r="DMS47" s="343"/>
      <c r="DMT47" s="343"/>
      <c r="DMU47" s="343"/>
      <c r="DMV47" s="343"/>
      <c r="DMW47" s="343"/>
      <c r="DMX47" s="343"/>
      <c r="DMY47" s="343"/>
      <c r="DMZ47" s="343"/>
      <c r="DNA47" s="343"/>
      <c r="DNB47" s="343"/>
      <c r="DNC47" s="343"/>
      <c r="DND47" s="343"/>
      <c r="DNE47" s="343"/>
      <c r="DNF47" s="343"/>
      <c r="DNG47" s="343"/>
      <c r="DNH47" s="343"/>
      <c r="DNI47" s="343"/>
      <c r="DNJ47" s="343"/>
      <c r="DNK47" s="343"/>
      <c r="DNL47" s="343"/>
      <c r="DNM47" s="343"/>
      <c r="DNN47" s="343"/>
      <c r="DNO47" s="343"/>
      <c r="DNP47" s="343"/>
      <c r="DNQ47" s="343"/>
      <c r="DNR47" s="343"/>
      <c r="DNS47" s="343"/>
      <c r="DNT47" s="343"/>
      <c r="DNU47" s="343"/>
      <c r="DNV47" s="343"/>
      <c r="DNW47" s="343"/>
      <c r="DNX47" s="343"/>
      <c r="DNY47" s="343"/>
      <c r="DNZ47" s="343"/>
      <c r="DOA47" s="343"/>
      <c r="DOB47" s="343"/>
      <c r="DOC47" s="343"/>
      <c r="DOD47" s="343"/>
      <c r="DOE47" s="343"/>
      <c r="DOF47" s="343"/>
      <c r="DOG47" s="343"/>
      <c r="DOH47" s="343"/>
      <c r="DOI47" s="343"/>
      <c r="DOJ47" s="343"/>
      <c r="DOK47" s="343"/>
      <c r="DOL47" s="343"/>
      <c r="DOM47" s="343"/>
      <c r="DON47" s="343"/>
      <c r="DOO47" s="343"/>
      <c r="DOP47" s="343"/>
      <c r="DOQ47" s="343"/>
      <c r="DOR47" s="343"/>
      <c r="DOS47" s="343"/>
      <c r="DOT47" s="343"/>
      <c r="DOU47" s="343"/>
      <c r="DOV47" s="343"/>
      <c r="DOW47" s="343"/>
      <c r="DOX47" s="343"/>
      <c r="DOY47" s="343"/>
      <c r="DOZ47" s="343"/>
      <c r="DPA47" s="343"/>
      <c r="DPB47" s="343"/>
      <c r="DPC47" s="343"/>
      <c r="DPD47" s="343"/>
      <c r="DPE47" s="343"/>
      <c r="DPF47" s="343"/>
      <c r="DPG47" s="343"/>
      <c r="DPH47" s="343"/>
      <c r="DPI47" s="343"/>
      <c r="DPJ47" s="343"/>
      <c r="DPK47" s="343"/>
      <c r="DPL47" s="343"/>
      <c r="DPM47" s="343"/>
      <c r="DPN47" s="343"/>
      <c r="DPO47" s="343"/>
      <c r="DPP47" s="343"/>
      <c r="DPQ47" s="343"/>
      <c r="DPR47" s="343"/>
      <c r="DPS47" s="343"/>
      <c r="DPT47" s="343"/>
      <c r="DPU47" s="343"/>
      <c r="DPV47" s="343"/>
      <c r="DPW47" s="343"/>
      <c r="DPX47" s="343"/>
      <c r="DPY47" s="343"/>
      <c r="DPZ47" s="343"/>
      <c r="DQA47" s="343"/>
      <c r="DQB47" s="343"/>
      <c r="DQC47" s="343"/>
      <c r="DQD47" s="343"/>
      <c r="DQE47" s="343"/>
      <c r="DQF47" s="343"/>
      <c r="DQG47" s="343"/>
      <c r="DQH47" s="343"/>
      <c r="DQI47" s="343"/>
      <c r="DQJ47" s="343"/>
      <c r="DQK47" s="343"/>
      <c r="DQL47" s="343"/>
      <c r="DQM47" s="343"/>
      <c r="DQN47" s="343"/>
      <c r="DQO47" s="343"/>
      <c r="DQP47" s="343"/>
      <c r="DQQ47" s="343"/>
      <c r="DQR47" s="343"/>
      <c r="DQS47" s="343"/>
      <c r="DQT47" s="343"/>
      <c r="DQU47" s="343"/>
      <c r="DQV47" s="343"/>
      <c r="DQW47" s="343"/>
      <c r="DQX47" s="343"/>
      <c r="DQY47" s="343"/>
      <c r="DQZ47" s="343"/>
      <c r="DRA47" s="343"/>
      <c r="DRB47" s="343"/>
      <c r="DRC47" s="343"/>
      <c r="DRD47" s="343"/>
      <c r="DRE47" s="343"/>
      <c r="DRF47" s="343"/>
      <c r="DRG47" s="343"/>
      <c r="DRH47" s="343"/>
      <c r="DRI47" s="343"/>
      <c r="DRJ47" s="343"/>
      <c r="DRK47" s="343"/>
      <c r="DRL47" s="343"/>
      <c r="DRM47" s="343"/>
      <c r="DRN47" s="343"/>
      <c r="DRO47" s="343"/>
      <c r="DRP47" s="343"/>
      <c r="DRQ47" s="343"/>
      <c r="DRR47" s="343"/>
      <c r="DRS47" s="343"/>
      <c r="DRT47" s="343"/>
      <c r="DRU47" s="343"/>
      <c r="DRV47" s="343"/>
      <c r="DRW47" s="343"/>
      <c r="DRX47" s="343"/>
      <c r="DRY47" s="343"/>
      <c r="DRZ47" s="343"/>
      <c r="DSA47" s="343"/>
      <c r="DSB47" s="343"/>
      <c r="DSC47" s="343"/>
      <c r="DSD47" s="343"/>
      <c r="DSE47" s="343"/>
      <c r="DSF47" s="343"/>
      <c r="DSG47" s="343"/>
      <c r="DSH47" s="343"/>
      <c r="DSI47" s="343"/>
      <c r="DSJ47" s="343"/>
      <c r="DSK47" s="343"/>
      <c r="DSL47" s="343"/>
      <c r="DSM47" s="343"/>
      <c r="DSN47" s="343"/>
      <c r="DSO47" s="343"/>
      <c r="DSP47" s="343"/>
      <c r="DSQ47" s="343"/>
      <c r="DSR47" s="343"/>
      <c r="DSS47" s="343"/>
      <c r="DST47" s="343"/>
      <c r="DSU47" s="343"/>
      <c r="DSV47" s="343"/>
      <c r="DSW47" s="343"/>
      <c r="DSX47" s="343"/>
      <c r="DSY47" s="343"/>
      <c r="DSZ47" s="343"/>
      <c r="DTA47" s="343"/>
      <c r="DTB47" s="343"/>
      <c r="DTC47" s="343"/>
      <c r="DTD47" s="343"/>
      <c r="DTE47" s="343"/>
      <c r="DTF47" s="343"/>
      <c r="DTG47" s="343"/>
      <c r="DTH47" s="343"/>
      <c r="DTI47" s="343"/>
      <c r="DTJ47" s="343"/>
      <c r="DTK47" s="343"/>
      <c r="DTL47" s="343"/>
      <c r="DTM47" s="343"/>
      <c r="DTN47" s="343"/>
      <c r="DTO47" s="343"/>
      <c r="DTP47" s="343"/>
      <c r="DTQ47" s="343"/>
      <c r="DTR47" s="343"/>
      <c r="DTS47" s="343"/>
      <c r="DTT47" s="343"/>
      <c r="DTU47" s="343"/>
      <c r="DTV47" s="343"/>
      <c r="DTW47" s="343"/>
      <c r="DTX47" s="343"/>
      <c r="DTY47" s="343"/>
      <c r="DTZ47" s="343"/>
      <c r="DUA47" s="343"/>
      <c r="DUB47" s="343"/>
      <c r="DUC47" s="343"/>
      <c r="DUD47" s="343"/>
      <c r="DUE47" s="343"/>
      <c r="DUF47" s="343"/>
      <c r="DUG47" s="343"/>
      <c r="DUH47" s="343"/>
      <c r="DUI47" s="343"/>
      <c r="DUJ47" s="343"/>
      <c r="DUK47" s="343"/>
      <c r="DUL47" s="343"/>
      <c r="DUM47" s="343"/>
      <c r="DUN47" s="343"/>
      <c r="DUO47" s="343"/>
      <c r="DUP47" s="343"/>
      <c r="DUQ47" s="343"/>
      <c r="DUR47" s="343"/>
      <c r="DUS47" s="343"/>
      <c r="DUT47" s="343"/>
      <c r="DUU47" s="343"/>
      <c r="DUV47" s="343"/>
      <c r="DUW47" s="343"/>
      <c r="DUX47" s="343"/>
      <c r="DUY47" s="343"/>
      <c r="DUZ47" s="343"/>
      <c r="DVA47" s="343"/>
      <c r="DVB47" s="343"/>
      <c r="DVC47" s="343"/>
      <c r="DVD47" s="343"/>
      <c r="DVE47" s="343"/>
      <c r="DVF47" s="343"/>
      <c r="DVG47" s="343"/>
      <c r="DVH47" s="343"/>
      <c r="DVI47" s="343"/>
      <c r="DVJ47" s="343"/>
      <c r="DVK47" s="343"/>
      <c r="DVL47" s="343"/>
      <c r="DVM47" s="343"/>
      <c r="DVN47" s="343"/>
      <c r="DVO47" s="343"/>
      <c r="DVP47" s="343"/>
      <c r="DVQ47" s="343"/>
      <c r="DVR47" s="343"/>
      <c r="DVS47" s="343"/>
      <c r="DVT47" s="343"/>
      <c r="DVU47" s="343"/>
      <c r="DVV47" s="343"/>
      <c r="DVW47" s="343"/>
      <c r="DVX47" s="343"/>
      <c r="DVY47" s="343"/>
      <c r="DVZ47" s="343"/>
      <c r="DWA47" s="343"/>
      <c r="DWB47" s="343"/>
      <c r="DWC47" s="343"/>
      <c r="DWD47" s="343"/>
      <c r="DWE47" s="343"/>
      <c r="DWF47" s="343"/>
      <c r="DWG47" s="343"/>
      <c r="DWH47" s="343"/>
      <c r="DWI47" s="343"/>
      <c r="DWJ47" s="343"/>
      <c r="DWK47" s="343"/>
      <c r="DWL47" s="343"/>
      <c r="DWM47" s="343"/>
      <c r="DWN47" s="343"/>
      <c r="DWO47" s="343"/>
      <c r="DWP47" s="343"/>
      <c r="DWQ47" s="343"/>
      <c r="DWR47" s="343"/>
      <c r="DWS47" s="343"/>
      <c r="DWT47" s="343"/>
      <c r="DWU47" s="343"/>
      <c r="DWV47" s="343"/>
      <c r="DWW47" s="343"/>
      <c r="DWX47" s="343"/>
      <c r="DWY47" s="343"/>
      <c r="DWZ47" s="343"/>
      <c r="DXA47" s="343"/>
      <c r="DXB47" s="343"/>
      <c r="DXC47" s="343"/>
      <c r="DXD47" s="343"/>
      <c r="DXE47" s="343"/>
      <c r="DXF47" s="343"/>
      <c r="DXG47" s="343"/>
      <c r="DXH47" s="343"/>
      <c r="DXI47" s="343"/>
      <c r="DXJ47" s="343"/>
      <c r="DXK47" s="343"/>
      <c r="DXL47" s="343"/>
      <c r="DXM47" s="343"/>
      <c r="DXN47" s="343"/>
      <c r="DXO47" s="343"/>
      <c r="DXP47" s="343"/>
      <c r="DXQ47" s="343"/>
      <c r="DXR47" s="343"/>
      <c r="DXS47" s="343"/>
      <c r="DXT47" s="343"/>
      <c r="DXU47" s="343"/>
      <c r="DXV47" s="343"/>
      <c r="DXW47" s="343"/>
      <c r="DXX47" s="343"/>
      <c r="DXY47" s="343"/>
      <c r="DXZ47" s="343"/>
      <c r="DYA47" s="343"/>
      <c r="DYB47" s="343"/>
      <c r="DYC47" s="343"/>
      <c r="DYD47" s="343"/>
      <c r="DYE47" s="343"/>
      <c r="DYF47" s="343"/>
      <c r="DYG47" s="343"/>
      <c r="DYH47" s="343"/>
      <c r="DYI47" s="343"/>
      <c r="DYJ47" s="343"/>
      <c r="DYK47" s="343"/>
      <c r="DYL47" s="343"/>
      <c r="DYM47" s="343"/>
      <c r="DYN47" s="343"/>
      <c r="DYO47" s="343"/>
      <c r="DYP47" s="343"/>
      <c r="DYQ47" s="343"/>
      <c r="DYR47" s="343"/>
      <c r="DYS47" s="343"/>
      <c r="DYT47" s="343"/>
      <c r="DYU47" s="343"/>
      <c r="DYV47" s="343"/>
      <c r="DYW47" s="343"/>
      <c r="DYX47" s="343"/>
      <c r="DYY47" s="343"/>
      <c r="DYZ47" s="343"/>
      <c r="DZA47" s="343"/>
      <c r="DZB47" s="343"/>
      <c r="DZC47" s="343"/>
      <c r="DZD47" s="343"/>
      <c r="DZE47" s="343"/>
      <c r="DZF47" s="343"/>
      <c r="DZG47" s="343"/>
      <c r="DZH47" s="343"/>
      <c r="DZI47" s="343"/>
      <c r="DZJ47" s="343"/>
      <c r="DZK47" s="343"/>
      <c r="DZL47" s="343"/>
      <c r="DZM47" s="343"/>
      <c r="DZN47" s="343"/>
      <c r="DZO47" s="343"/>
      <c r="DZP47" s="343"/>
      <c r="DZQ47" s="343"/>
      <c r="DZR47" s="343"/>
      <c r="DZS47" s="343"/>
      <c r="DZT47" s="343"/>
      <c r="DZU47" s="343"/>
      <c r="DZV47" s="343"/>
      <c r="DZW47" s="343"/>
      <c r="DZX47" s="343"/>
      <c r="DZY47" s="343"/>
      <c r="DZZ47" s="343"/>
      <c r="EAA47" s="343"/>
      <c r="EAB47" s="343"/>
      <c r="EAC47" s="343"/>
      <c r="EAD47" s="343"/>
      <c r="EAE47" s="343"/>
      <c r="EAF47" s="343"/>
      <c r="EAG47" s="343"/>
      <c r="EAH47" s="343"/>
      <c r="EAI47" s="343"/>
      <c r="EAJ47" s="343"/>
      <c r="EAK47" s="343"/>
      <c r="EAL47" s="343"/>
      <c r="EAM47" s="343"/>
      <c r="EAN47" s="343"/>
      <c r="EAO47" s="343"/>
      <c r="EAP47" s="343"/>
      <c r="EAQ47" s="343"/>
      <c r="EAR47" s="343"/>
      <c r="EAS47" s="343"/>
      <c r="EAT47" s="343"/>
      <c r="EAU47" s="343"/>
      <c r="EAV47" s="343"/>
      <c r="EAW47" s="343"/>
      <c r="EAX47" s="343"/>
      <c r="EAY47" s="343"/>
      <c r="EAZ47" s="343"/>
      <c r="EBA47" s="343"/>
      <c r="EBB47" s="343"/>
      <c r="EBC47" s="343"/>
      <c r="EBD47" s="343"/>
      <c r="EBE47" s="343"/>
      <c r="EBF47" s="343"/>
      <c r="EBG47" s="343"/>
      <c r="EBH47" s="343"/>
      <c r="EBI47" s="343"/>
      <c r="EBJ47" s="343"/>
      <c r="EBK47" s="343"/>
      <c r="EBL47" s="343"/>
      <c r="EBM47" s="343"/>
      <c r="EBN47" s="343"/>
      <c r="EBO47" s="343"/>
      <c r="EBP47" s="343"/>
      <c r="EBQ47" s="343"/>
      <c r="EBR47" s="343"/>
      <c r="EBS47" s="343"/>
      <c r="EBT47" s="343"/>
      <c r="EBU47" s="343"/>
      <c r="EBV47" s="343"/>
      <c r="EBW47" s="343"/>
      <c r="EBX47" s="343"/>
      <c r="EBY47" s="343"/>
      <c r="EBZ47" s="343"/>
      <c r="ECA47" s="343"/>
      <c r="ECB47" s="343"/>
      <c r="ECC47" s="343"/>
      <c r="ECD47" s="343"/>
      <c r="ECE47" s="343"/>
      <c r="ECF47" s="343"/>
      <c r="ECG47" s="343"/>
      <c r="ECH47" s="343"/>
      <c r="ECI47" s="343"/>
      <c r="ECJ47" s="343"/>
      <c r="ECK47" s="343"/>
      <c r="ECL47" s="343"/>
      <c r="ECM47" s="343"/>
      <c r="ECN47" s="343"/>
      <c r="ECO47" s="343"/>
      <c r="ECP47" s="343"/>
      <c r="ECQ47" s="343"/>
      <c r="ECR47" s="343"/>
      <c r="ECS47" s="343"/>
      <c r="ECT47" s="343"/>
      <c r="ECU47" s="343"/>
      <c r="ECV47" s="343"/>
      <c r="ECW47" s="343"/>
      <c r="ECX47" s="343"/>
      <c r="ECY47" s="343"/>
      <c r="ECZ47" s="343"/>
      <c r="EDA47" s="343"/>
      <c r="EDB47" s="343"/>
      <c r="EDC47" s="343"/>
      <c r="EDD47" s="343"/>
      <c r="EDE47" s="343"/>
      <c r="EDF47" s="343"/>
      <c r="EDG47" s="343"/>
      <c r="EDH47" s="343"/>
      <c r="EDI47" s="343"/>
      <c r="EDJ47" s="343"/>
      <c r="EDK47" s="343"/>
      <c r="EDL47" s="343"/>
      <c r="EDM47" s="343"/>
      <c r="EDN47" s="343"/>
      <c r="EDO47" s="343"/>
      <c r="EDP47" s="343"/>
      <c r="EDQ47" s="343"/>
      <c r="EDR47" s="343"/>
      <c r="EDS47" s="343"/>
      <c r="EDT47" s="343"/>
      <c r="EDU47" s="343"/>
      <c r="EDV47" s="343"/>
      <c r="EDW47" s="343"/>
      <c r="EDX47" s="343"/>
      <c r="EDY47" s="343"/>
      <c r="EDZ47" s="343"/>
      <c r="EEA47" s="343"/>
      <c r="EEB47" s="343"/>
      <c r="EEC47" s="343"/>
      <c r="EED47" s="343"/>
      <c r="EEE47" s="343"/>
      <c r="EEF47" s="343"/>
      <c r="EEG47" s="343"/>
      <c r="EEH47" s="343"/>
      <c r="EEI47" s="343"/>
      <c r="EEJ47" s="343"/>
      <c r="EEK47" s="343"/>
      <c r="EEL47" s="343"/>
      <c r="EEM47" s="343"/>
      <c r="EEN47" s="343"/>
      <c r="EEO47" s="343"/>
      <c r="EEP47" s="343"/>
      <c r="EEQ47" s="343"/>
      <c r="EER47" s="343"/>
      <c r="EES47" s="343"/>
      <c r="EET47" s="343"/>
      <c r="EEU47" s="343"/>
      <c r="EEV47" s="343"/>
      <c r="EEW47" s="343"/>
      <c r="EEX47" s="343"/>
      <c r="EEY47" s="343"/>
      <c r="EEZ47" s="343"/>
      <c r="EFA47" s="343"/>
      <c r="EFB47" s="343"/>
      <c r="EFC47" s="343"/>
      <c r="EFD47" s="343"/>
      <c r="EFE47" s="343"/>
      <c r="EFF47" s="343"/>
      <c r="EFG47" s="343"/>
      <c r="EFH47" s="343"/>
      <c r="EFI47" s="343"/>
      <c r="EFJ47" s="343"/>
      <c r="EFK47" s="343"/>
      <c r="EFL47" s="343"/>
      <c r="EFM47" s="343"/>
      <c r="EFN47" s="343"/>
      <c r="EFO47" s="343"/>
      <c r="EFP47" s="343"/>
      <c r="EFQ47" s="343"/>
      <c r="EFR47" s="343"/>
      <c r="EFS47" s="343"/>
      <c r="EFT47" s="343"/>
      <c r="EFU47" s="343"/>
      <c r="EFV47" s="343"/>
      <c r="EFW47" s="343"/>
      <c r="EFX47" s="343"/>
      <c r="EFY47" s="343"/>
      <c r="EFZ47" s="343"/>
      <c r="EGA47" s="343"/>
      <c r="EGB47" s="343"/>
      <c r="EGC47" s="343"/>
      <c r="EGD47" s="343"/>
      <c r="EGE47" s="343"/>
      <c r="EGF47" s="343"/>
      <c r="EGG47" s="343"/>
      <c r="EGH47" s="343"/>
      <c r="EGI47" s="343"/>
      <c r="EGJ47" s="343"/>
      <c r="EGK47" s="343"/>
      <c r="EGL47" s="343"/>
      <c r="EGM47" s="343"/>
      <c r="EGN47" s="343"/>
      <c r="EGO47" s="343"/>
      <c r="EGP47" s="343"/>
      <c r="EGQ47" s="343"/>
      <c r="EGR47" s="343"/>
      <c r="EGS47" s="343"/>
      <c r="EGT47" s="343"/>
      <c r="EGU47" s="343"/>
      <c r="EGV47" s="343"/>
      <c r="EGW47" s="343"/>
      <c r="EGX47" s="343"/>
      <c r="EGY47" s="343"/>
      <c r="EGZ47" s="343"/>
      <c r="EHA47" s="343"/>
      <c r="EHB47" s="343"/>
      <c r="EHC47" s="343"/>
      <c r="EHD47" s="343"/>
      <c r="EHE47" s="343"/>
      <c r="EHF47" s="343"/>
      <c r="EHG47" s="343"/>
      <c r="EHH47" s="343"/>
      <c r="EHI47" s="343"/>
      <c r="EHJ47" s="343"/>
      <c r="EHK47" s="343"/>
      <c r="EHL47" s="343"/>
      <c r="EHM47" s="343"/>
      <c r="EHN47" s="343"/>
      <c r="EHO47" s="343"/>
      <c r="EHP47" s="343"/>
      <c r="EHQ47" s="343"/>
      <c r="EHR47" s="343"/>
      <c r="EHS47" s="343"/>
      <c r="EHT47" s="343"/>
      <c r="EHU47" s="343"/>
      <c r="EHV47" s="343"/>
      <c r="EHW47" s="343"/>
      <c r="EHX47" s="343"/>
      <c r="EHY47" s="343"/>
      <c r="EHZ47" s="343"/>
      <c r="EIA47" s="343"/>
      <c r="EIB47" s="343"/>
      <c r="EIC47" s="343"/>
      <c r="EID47" s="343"/>
      <c r="EIE47" s="343"/>
      <c r="EIF47" s="343"/>
      <c r="EIG47" s="343"/>
      <c r="EIH47" s="343"/>
      <c r="EII47" s="343"/>
      <c r="EIJ47" s="343"/>
      <c r="EIK47" s="343"/>
      <c r="EIL47" s="343"/>
      <c r="EIM47" s="343"/>
      <c r="EIN47" s="343"/>
      <c r="EIO47" s="343"/>
      <c r="EIP47" s="343"/>
      <c r="EIQ47" s="343"/>
      <c r="EIR47" s="343"/>
      <c r="EIS47" s="343"/>
      <c r="EIT47" s="343"/>
      <c r="EIU47" s="343"/>
      <c r="EIV47" s="343"/>
      <c r="EIW47" s="343"/>
      <c r="EIX47" s="343"/>
      <c r="EIY47" s="343"/>
      <c r="EIZ47" s="343"/>
      <c r="EJA47" s="343"/>
      <c r="EJB47" s="343"/>
      <c r="EJC47" s="343"/>
      <c r="EJD47" s="343"/>
      <c r="EJE47" s="343"/>
      <c r="EJF47" s="343"/>
      <c r="EJG47" s="343"/>
      <c r="EJH47" s="343"/>
      <c r="EJI47" s="343"/>
      <c r="EJJ47" s="343"/>
      <c r="EJK47" s="343"/>
      <c r="EJL47" s="343"/>
      <c r="EJM47" s="343"/>
      <c r="EJN47" s="343"/>
      <c r="EJO47" s="343"/>
      <c r="EJP47" s="343"/>
      <c r="EJQ47" s="343"/>
      <c r="EJR47" s="343"/>
      <c r="EJS47" s="343"/>
      <c r="EJT47" s="343"/>
      <c r="EJU47" s="343"/>
      <c r="EJV47" s="343"/>
      <c r="EJW47" s="343"/>
      <c r="EJX47" s="343"/>
      <c r="EJY47" s="343"/>
      <c r="EJZ47" s="343"/>
      <c r="EKA47" s="343"/>
      <c r="EKB47" s="343"/>
      <c r="EKC47" s="343"/>
      <c r="EKD47" s="343"/>
      <c r="EKE47" s="343"/>
      <c r="EKF47" s="343"/>
      <c r="EKG47" s="343"/>
      <c r="EKH47" s="343"/>
      <c r="EKI47" s="343"/>
      <c r="EKJ47" s="343"/>
      <c r="EKK47" s="343"/>
      <c r="EKL47" s="343"/>
      <c r="EKM47" s="343"/>
      <c r="EKN47" s="343"/>
      <c r="EKO47" s="343"/>
      <c r="EKP47" s="343"/>
      <c r="EKQ47" s="343"/>
      <c r="EKR47" s="343"/>
      <c r="EKS47" s="343"/>
      <c r="EKT47" s="343"/>
      <c r="EKU47" s="343"/>
      <c r="EKV47" s="343"/>
      <c r="EKW47" s="343"/>
      <c r="EKX47" s="343"/>
      <c r="EKY47" s="343"/>
      <c r="EKZ47" s="343"/>
      <c r="ELA47" s="343"/>
      <c r="ELB47" s="343"/>
      <c r="ELC47" s="343"/>
      <c r="ELD47" s="343"/>
      <c r="ELE47" s="343"/>
      <c r="ELF47" s="343"/>
      <c r="ELG47" s="343"/>
      <c r="ELH47" s="343"/>
      <c r="ELI47" s="343"/>
      <c r="ELJ47" s="343"/>
      <c r="ELK47" s="343"/>
      <c r="ELL47" s="343"/>
      <c r="ELM47" s="343"/>
      <c r="ELN47" s="343"/>
      <c r="ELO47" s="343"/>
      <c r="ELP47" s="343"/>
      <c r="ELQ47" s="343"/>
      <c r="ELR47" s="343"/>
      <c r="ELS47" s="343"/>
      <c r="ELT47" s="343"/>
      <c r="ELU47" s="343"/>
      <c r="ELV47" s="343"/>
      <c r="ELW47" s="343"/>
      <c r="ELX47" s="343"/>
      <c r="ELY47" s="343"/>
      <c r="ELZ47" s="343"/>
      <c r="EMA47" s="343"/>
      <c r="EMB47" s="343"/>
      <c r="EMC47" s="343"/>
      <c r="EMD47" s="343"/>
      <c r="EME47" s="343"/>
      <c r="EMF47" s="343"/>
      <c r="EMG47" s="343"/>
      <c r="EMH47" s="343"/>
      <c r="EMI47" s="343"/>
      <c r="EMJ47" s="343"/>
      <c r="EMK47" s="343"/>
      <c r="EML47" s="343"/>
      <c r="EMM47" s="343"/>
      <c r="EMN47" s="343"/>
      <c r="EMO47" s="343"/>
      <c r="EMP47" s="343"/>
      <c r="EMQ47" s="343"/>
      <c r="EMR47" s="343"/>
      <c r="EMS47" s="343"/>
      <c r="EMT47" s="343"/>
      <c r="EMU47" s="343"/>
      <c r="EMV47" s="343"/>
      <c r="EMW47" s="343"/>
      <c r="EMX47" s="343"/>
      <c r="EMY47" s="343"/>
      <c r="EMZ47" s="343"/>
      <c r="ENA47" s="343"/>
      <c r="ENB47" s="343"/>
      <c r="ENC47" s="343"/>
      <c r="END47" s="343"/>
      <c r="ENE47" s="343"/>
      <c r="ENF47" s="343"/>
      <c r="ENG47" s="343"/>
      <c r="ENH47" s="343"/>
      <c r="ENI47" s="343"/>
      <c r="ENJ47" s="343"/>
      <c r="ENK47" s="343"/>
      <c r="ENL47" s="343"/>
      <c r="ENM47" s="343"/>
      <c r="ENN47" s="343"/>
      <c r="ENO47" s="343"/>
      <c r="ENP47" s="343"/>
      <c r="ENQ47" s="343"/>
      <c r="ENR47" s="343"/>
      <c r="ENS47" s="343"/>
      <c r="ENT47" s="343"/>
      <c r="ENU47" s="343"/>
      <c r="ENV47" s="343"/>
      <c r="ENW47" s="343"/>
      <c r="ENX47" s="343"/>
      <c r="ENY47" s="343"/>
      <c r="ENZ47" s="343"/>
      <c r="EOA47" s="343"/>
      <c r="EOB47" s="343"/>
      <c r="EOC47" s="343"/>
      <c r="EOD47" s="343"/>
      <c r="EOE47" s="343"/>
      <c r="EOF47" s="343"/>
      <c r="EOG47" s="343"/>
      <c r="EOH47" s="343"/>
      <c r="EOI47" s="343"/>
      <c r="EOJ47" s="343"/>
      <c r="EOK47" s="343"/>
      <c r="EOL47" s="343"/>
      <c r="EOM47" s="343"/>
      <c r="EON47" s="343"/>
      <c r="EOO47" s="343"/>
      <c r="EOP47" s="343"/>
      <c r="EOQ47" s="343"/>
      <c r="EOR47" s="343"/>
      <c r="EOS47" s="343"/>
      <c r="EOT47" s="343"/>
      <c r="EOU47" s="343"/>
      <c r="EOV47" s="343"/>
      <c r="EOW47" s="343"/>
      <c r="EOX47" s="343"/>
      <c r="EOY47" s="343"/>
      <c r="EOZ47" s="343"/>
      <c r="EPA47" s="343"/>
      <c r="EPB47" s="343"/>
      <c r="EPC47" s="343"/>
      <c r="EPD47" s="343"/>
      <c r="EPE47" s="343"/>
      <c r="EPF47" s="343"/>
      <c r="EPG47" s="343"/>
      <c r="EPH47" s="343"/>
      <c r="EPI47" s="343"/>
      <c r="EPJ47" s="343"/>
      <c r="EPK47" s="343"/>
      <c r="EPL47" s="343"/>
      <c r="EPM47" s="343"/>
      <c r="EPN47" s="343"/>
      <c r="EPO47" s="343"/>
      <c r="EPP47" s="343"/>
      <c r="EPQ47" s="343"/>
      <c r="EPR47" s="343"/>
      <c r="EPS47" s="343"/>
      <c r="EPT47" s="343"/>
      <c r="EPU47" s="343"/>
      <c r="EPV47" s="343"/>
      <c r="EPW47" s="343"/>
      <c r="EPX47" s="343"/>
      <c r="EPY47" s="343"/>
      <c r="EPZ47" s="343"/>
      <c r="EQA47" s="343"/>
      <c r="EQB47" s="343"/>
      <c r="EQC47" s="343"/>
      <c r="EQD47" s="343"/>
      <c r="EQE47" s="343"/>
      <c r="EQF47" s="343"/>
      <c r="EQG47" s="343"/>
      <c r="EQH47" s="343"/>
      <c r="EQI47" s="343"/>
      <c r="EQJ47" s="343"/>
      <c r="EQK47" s="343"/>
      <c r="EQL47" s="343"/>
      <c r="EQM47" s="343"/>
      <c r="EQN47" s="343"/>
      <c r="EQO47" s="343"/>
      <c r="EQP47" s="343"/>
      <c r="EQQ47" s="343"/>
      <c r="EQR47" s="343"/>
      <c r="EQS47" s="343"/>
      <c r="EQT47" s="343"/>
      <c r="EQU47" s="343"/>
      <c r="EQV47" s="343"/>
      <c r="EQW47" s="343"/>
      <c r="EQX47" s="343"/>
      <c r="EQY47" s="343"/>
      <c r="EQZ47" s="343"/>
      <c r="ERA47" s="343"/>
      <c r="ERB47" s="343"/>
      <c r="ERC47" s="343"/>
      <c r="ERD47" s="343"/>
      <c r="ERE47" s="343"/>
      <c r="ERF47" s="343"/>
      <c r="ERG47" s="343"/>
      <c r="ERH47" s="343"/>
      <c r="ERI47" s="343"/>
      <c r="ERJ47" s="343"/>
      <c r="ERK47" s="343"/>
      <c r="ERL47" s="343"/>
      <c r="ERM47" s="343"/>
      <c r="ERN47" s="343"/>
      <c r="ERO47" s="343"/>
      <c r="ERP47" s="343"/>
      <c r="ERQ47" s="343"/>
      <c r="ERR47" s="343"/>
      <c r="ERS47" s="343"/>
      <c r="ERT47" s="343"/>
      <c r="ERU47" s="343"/>
      <c r="ERV47" s="343"/>
      <c r="ERW47" s="343"/>
      <c r="ERX47" s="343"/>
      <c r="ERY47" s="343"/>
      <c r="ERZ47" s="343"/>
      <c r="ESA47" s="343"/>
      <c r="ESB47" s="343"/>
      <c r="ESC47" s="343"/>
      <c r="ESD47" s="343"/>
      <c r="ESE47" s="343"/>
      <c r="ESF47" s="343"/>
      <c r="ESG47" s="343"/>
      <c r="ESH47" s="343"/>
      <c r="ESI47" s="343"/>
      <c r="ESJ47" s="343"/>
      <c r="ESK47" s="343"/>
      <c r="ESL47" s="343"/>
      <c r="ESM47" s="343"/>
      <c r="ESN47" s="343"/>
      <c r="ESO47" s="343"/>
      <c r="ESP47" s="343"/>
      <c r="ESQ47" s="343"/>
      <c r="ESR47" s="343"/>
      <c r="ESS47" s="343"/>
      <c r="EST47" s="343"/>
      <c r="ESU47" s="343"/>
      <c r="ESV47" s="343"/>
      <c r="ESW47" s="343"/>
      <c r="ESX47" s="343"/>
      <c r="ESY47" s="343"/>
      <c r="ESZ47" s="343"/>
      <c r="ETA47" s="343"/>
      <c r="ETB47" s="343"/>
      <c r="ETC47" s="343"/>
      <c r="ETD47" s="343"/>
      <c r="ETE47" s="343"/>
      <c r="ETF47" s="343"/>
      <c r="ETG47" s="343"/>
      <c r="ETH47" s="343"/>
      <c r="ETI47" s="343"/>
      <c r="ETJ47" s="343"/>
      <c r="ETK47" s="343"/>
      <c r="ETL47" s="343"/>
      <c r="ETM47" s="343"/>
      <c r="ETN47" s="343"/>
      <c r="ETO47" s="343"/>
      <c r="ETP47" s="343"/>
      <c r="ETQ47" s="343"/>
      <c r="ETR47" s="343"/>
      <c r="ETS47" s="343"/>
      <c r="ETT47" s="343"/>
      <c r="ETU47" s="343"/>
      <c r="ETV47" s="343"/>
      <c r="ETW47" s="343"/>
      <c r="ETX47" s="343"/>
      <c r="ETY47" s="343"/>
      <c r="ETZ47" s="343"/>
      <c r="EUA47" s="343"/>
      <c r="EUB47" s="343"/>
      <c r="EUC47" s="343"/>
      <c r="EUD47" s="343"/>
      <c r="EUE47" s="343"/>
      <c r="EUF47" s="343"/>
      <c r="EUG47" s="343"/>
      <c r="EUH47" s="343"/>
      <c r="EUI47" s="343"/>
      <c r="EUJ47" s="343"/>
      <c r="EUK47" s="343"/>
      <c r="EUL47" s="343"/>
      <c r="EUM47" s="343"/>
      <c r="EUN47" s="343"/>
      <c r="EUO47" s="343"/>
      <c r="EUP47" s="343"/>
      <c r="EUQ47" s="343"/>
      <c r="EUR47" s="343"/>
      <c r="EUS47" s="343"/>
      <c r="EUT47" s="343"/>
      <c r="EUU47" s="343"/>
      <c r="EUV47" s="343"/>
      <c r="EUW47" s="343"/>
      <c r="EUX47" s="343"/>
      <c r="EUY47" s="343"/>
      <c r="EUZ47" s="343"/>
      <c r="EVA47" s="343"/>
      <c r="EVB47" s="343"/>
      <c r="EVC47" s="343"/>
      <c r="EVD47" s="343"/>
      <c r="EVE47" s="343"/>
      <c r="EVF47" s="343"/>
      <c r="EVG47" s="343"/>
      <c r="EVH47" s="343"/>
      <c r="EVI47" s="343"/>
      <c r="EVJ47" s="343"/>
      <c r="EVK47" s="343"/>
      <c r="EVL47" s="343"/>
      <c r="EVM47" s="343"/>
      <c r="EVN47" s="343"/>
      <c r="EVO47" s="343"/>
      <c r="EVP47" s="343"/>
      <c r="EVQ47" s="343"/>
      <c r="EVR47" s="343"/>
      <c r="EVS47" s="343"/>
      <c r="EVT47" s="343"/>
      <c r="EVU47" s="343"/>
      <c r="EVV47" s="343"/>
      <c r="EVW47" s="343"/>
      <c r="EVX47" s="343"/>
      <c r="EVY47" s="343"/>
      <c r="EVZ47" s="343"/>
      <c r="EWA47" s="343"/>
      <c r="EWB47" s="343"/>
      <c r="EWC47" s="343"/>
      <c r="EWD47" s="343"/>
      <c r="EWE47" s="343"/>
      <c r="EWF47" s="343"/>
      <c r="EWG47" s="343"/>
      <c r="EWH47" s="343"/>
      <c r="EWI47" s="343"/>
      <c r="EWJ47" s="343"/>
      <c r="EWK47" s="343"/>
      <c r="EWL47" s="343"/>
      <c r="EWM47" s="343"/>
      <c r="EWN47" s="343"/>
      <c r="EWO47" s="343"/>
      <c r="EWP47" s="343"/>
      <c r="EWQ47" s="343"/>
      <c r="EWR47" s="343"/>
      <c r="EWS47" s="343"/>
      <c r="EWT47" s="343"/>
      <c r="EWU47" s="343"/>
      <c r="EWV47" s="343"/>
      <c r="EWW47" s="343"/>
      <c r="EWX47" s="343"/>
      <c r="EWY47" s="343"/>
      <c r="EWZ47" s="343"/>
      <c r="EXA47" s="343"/>
      <c r="EXB47" s="343"/>
      <c r="EXC47" s="343"/>
      <c r="EXD47" s="343"/>
      <c r="EXE47" s="343"/>
      <c r="EXF47" s="343"/>
      <c r="EXG47" s="343"/>
      <c r="EXH47" s="343"/>
      <c r="EXI47" s="343"/>
      <c r="EXJ47" s="343"/>
      <c r="EXK47" s="343"/>
      <c r="EXL47" s="343"/>
      <c r="EXM47" s="343"/>
      <c r="EXN47" s="343"/>
      <c r="EXO47" s="343"/>
      <c r="EXP47" s="343"/>
      <c r="EXQ47" s="343"/>
      <c r="EXR47" s="343"/>
      <c r="EXS47" s="343"/>
      <c r="EXT47" s="343"/>
      <c r="EXU47" s="343"/>
      <c r="EXV47" s="343"/>
      <c r="EXW47" s="343"/>
      <c r="EXX47" s="343"/>
      <c r="EXY47" s="343"/>
      <c r="EXZ47" s="343"/>
      <c r="EYA47" s="343"/>
      <c r="EYB47" s="343"/>
      <c r="EYC47" s="343"/>
      <c r="EYD47" s="343"/>
      <c r="EYE47" s="343"/>
      <c r="EYF47" s="343"/>
      <c r="EYG47" s="343"/>
      <c r="EYH47" s="343"/>
      <c r="EYI47" s="343"/>
      <c r="EYJ47" s="343"/>
      <c r="EYK47" s="343"/>
      <c r="EYL47" s="343"/>
      <c r="EYM47" s="343"/>
      <c r="EYN47" s="343"/>
      <c r="EYO47" s="343"/>
      <c r="EYP47" s="343"/>
      <c r="EYQ47" s="343"/>
      <c r="EYR47" s="343"/>
      <c r="EYS47" s="343"/>
      <c r="EYT47" s="343"/>
      <c r="EYU47" s="343"/>
      <c r="EYV47" s="343"/>
      <c r="EYW47" s="343"/>
      <c r="EYX47" s="343"/>
      <c r="EYY47" s="343"/>
      <c r="EYZ47" s="343"/>
      <c r="EZA47" s="343"/>
      <c r="EZB47" s="343"/>
      <c r="EZC47" s="343"/>
      <c r="EZD47" s="343"/>
      <c r="EZE47" s="343"/>
      <c r="EZF47" s="343"/>
      <c r="EZG47" s="343"/>
      <c r="EZH47" s="343"/>
      <c r="EZI47" s="343"/>
      <c r="EZJ47" s="343"/>
      <c r="EZK47" s="343"/>
      <c r="EZL47" s="343"/>
      <c r="EZM47" s="343"/>
      <c r="EZN47" s="343"/>
      <c r="EZO47" s="343"/>
      <c r="EZP47" s="343"/>
      <c r="EZQ47" s="343"/>
      <c r="EZR47" s="343"/>
      <c r="EZS47" s="343"/>
      <c r="EZT47" s="343"/>
      <c r="EZU47" s="343"/>
      <c r="EZV47" s="343"/>
      <c r="EZW47" s="343"/>
      <c r="EZX47" s="343"/>
      <c r="EZY47" s="343"/>
      <c r="EZZ47" s="343"/>
      <c r="FAA47" s="343"/>
      <c r="FAB47" s="343"/>
      <c r="FAC47" s="343"/>
      <c r="FAD47" s="343"/>
      <c r="FAE47" s="343"/>
      <c r="FAF47" s="343"/>
      <c r="FAG47" s="343"/>
      <c r="FAH47" s="343"/>
      <c r="FAI47" s="343"/>
      <c r="FAJ47" s="343"/>
      <c r="FAK47" s="343"/>
      <c r="FAL47" s="343"/>
      <c r="FAM47" s="343"/>
      <c r="FAN47" s="343"/>
      <c r="FAO47" s="343"/>
      <c r="FAP47" s="343"/>
      <c r="FAQ47" s="343"/>
      <c r="FAR47" s="343"/>
      <c r="FAS47" s="343"/>
      <c r="FAT47" s="343"/>
      <c r="FAU47" s="343"/>
      <c r="FAV47" s="343"/>
      <c r="FAW47" s="343"/>
      <c r="FAX47" s="343"/>
      <c r="FAY47" s="343"/>
      <c r="FAZ47" s="343"/>
      <c r="FBA47" s="343"/>
      <c r="FBB47" s="343"/>
      <c r="FBC47" s="343"/>
      <c r="FBD47" s="343"/>
      <c r="FBE47" s="343"/>
      <c r="FBF47" s="343"/>
      <c r="FBG47" s="343"/>
      <c r="FBH47" s="343"/>
      <c r="FBI47" s="343"/>
      <c r="FBJ47" s="343"/>
      <c r="FBK47" s="343"/>
      <c r="FBL47" s="343"/>
      <c r="FBM47" s="343"/>
      <c r="FBN47" s="343"/>
      <c r="FBO47" s="343"/>
      <c r="FBP47" s="343"/>
      <c r="FBQ47" s="343"/>
      <c r="FBR47" s="343"/>
      <c r="FBS47" s="343"/>
      <c r="FBT47" s="343"/>
      <c r="FBU47" s="343"/>
      <c r="FBV47" s="343"/>
      <c r="FBW47" s="343"/>
      <c r="FBX47" s="343"/>
      <c r="FBY47" s="343"/>
      <c r="FBZ47" s="343"/>
      <c r="FCA47" s="343"/>
      <c r="FCB47" s="343"/>
      <c r="FCC47" s="343"/>
      <c r="FCD47" s="343"/>
      <c r="FCE47" s="343"/>
      <c r="FCF47" s="343"/>
      <c r="FCG47" s="343"/>
      <c r="FCH47" s="343"/>
      <c r="FCI47" s="343"/>
      <c r="FCJ47" s="343"/>
      <c r="FCK47" s="343"/>
      <c r="FCL47" s="343"/>
      <c r="FCM47" s="343"/>
      <c r="FCN47" s="343"/>
      <c r="FCO47" s="343"/>
      <c r="FCP47" s="343"/>
      <c r="FCQ47" s="343"/>
      <c r="FCR47" s="343"/>
      <c r="FCS47" s="343"/>
      <c r="FCT47" s="343"/>
      <c r="FCU47" s="343"/>
      <c r="FCV47" s="343"/>
      <c r="FCW47" s="343"/>
      <c r="FCX47" s="343"/>
      <c r="FCY47" s="343"/>
      <c r="FCZ47" s="343"/>
      <c r="FDA47" s="343"/>
      <c r="FDB47" s="343"/>
      <c r="FDC47" s="343"/>
      <c r="FDD47" s="343"/>
      <c r="FDE47" s="343"/>
      <c r="FDF47" s="343"/>
      <c r="FDG47" s="343"/>
      <c r="FDH47" s="343"/>
      <c r="FDI47" s="343"/>
      <c r="FDJ47" s="343"/>
      <c r="FDK47" s="343"/>
      <c r="FDL47" s="343"/>
      <c r="FDM47" s="343"/>
      <c r="FDN47" s="343"/>
      <c r="FDO47" s="343"/>
      <c r="FDP47" s="343"/>
      <c r="FDQ47" s="343"/>
      <c r="FDR47" s="343"/>
      <c r="FDS47" s="343"/>
      <c r="FDT47" s="343"/>
      <c r="FDU47" s="343"/>
      <c r="FDV47" s="343"/>
      <c r="FDW47" s="343"/>
      <c r="FDX47" s="343"/>
      <c r="FDY47" s="343"/>
      <c r="FDZ47" s="343"/>
      <c r="FEA47" s="343"/>
      <c r="FEB47" s="343"/>
      <c r="FEC47" s="343"/>
      <c r="FED47" s="343"/>
      <c r="FEE47" s="343"/>
      <c r="FEF47" s="343"/>
      <c r="FEG47" s="343"/>
      <c r="FEH47" s="343"/>
      <c r="FEI47" s="343"/>
      <c r="FEJ47" s="343"/>
      <c r="FEK47" s="343"/>
      <c r="FEL47" s="343"/>
      <c r="FEM47" s="343"/>
      <c r="FEN47" s="343"/>
      <c r="FEO47" s="343"/>
      <c r="FEP47" s="343"/>
      <c r="FEQ47" s="343"/>
      <c r="FER47" s="343"/>
      <c r="FES47" s="343"/>
      <c r="FET47" s="343"/>
      <c r="FEU47" s="343"/>
      <c r="FEV47" s="343"/>
      <c r="FEW47" s="343"/>
      <c r="FEX47" s="343"/>
      <c r="FEY47" s="343"/>
      <c r="FEZ47" s="343"/>
      <c r="FFA47" s="343"/>
      <c r="FFB47" s="343"/>
      <c r="FFC47" s="343"/>
      <c r="FFD47" s="343"/>
      <c r="FFE47" s="343"/>
      <c r="FFF47" s="343"/>
      <c r="FFG47" s="343"/>
      <c r="FFH47" s="343"/>
      <c r="FFI47" s="343"/>
      <c r="FFJ47" s="343"/>
      <c r="FFK47" s="343"/>
      <c r="FFL47" s="343"/>
      <c r="FFM47" s="343"/>
      <c r="FFN47" s="343"/>
      <c r="FFO47" s="343"/>
      <c r="FFP47" s="343"/>
      <c r="FFQ47" s="343"/>
      <c r="FFR47" s="343"/>
      <c r="FFS47" s="343"/>
      <c r="FFT47" s="343"/>
      <c r="FFU47" s="343"/>
      <c r="FFV47" s="343"/>
      <c r="FFW47" s="343"/>
      <c r="FFX47" s="343"/>
      <c r="FFY47" s="343"/>
      <c r="FFZ47" s="343"/>
      <c r="FGA47" s="343"/>
      <c r="FGB47" s="343"/>
      <c r="FGC47" s="343"/>
      <c r="FGD47" s="343"/>
      <c r="FGE47" s="343"/>
      <c r="FGF47" s="343"/>
      <c r="FGG47" s="343"/>
      <c r="FGH47" s="343"/>
      <c r="FGI47" s="343"/>
      <c r="FGJ47" s="343"/>
      <c r="FGK47" s="343"/>
      <c r="FGL47" s="343"/>
      <c r="FGM47" s="343"/>
      <c r="FGN47" s="343"/>
      <c r="FGO47" s="343"/>
      <c r="FGP47" s="343"/>
      <c r="FGQ47" s="343"/>
      <c r="FGR47" s="343"/>
      <c r="FGS47" s="343"/>
      <c r="FGT47" s="343"/>
      <c r="FGU47" s="343"/>
      <c r="FGV47" s="343"/>
      <c r="FGW47" s="343"/>
      <c r="FGX47" s="343"/>
      <c r="FGY47" s="343"/>
      <c r="FGZ47" s="343"/>
      <c r="FHA47" s="343"/>
      <c r="FHB47" s="343"/>
      <c r="FHC47" s="343"/>
      <c r="FHD47" s="343"/>
      <c r="FHE47" s="343"/>
      <c r="FHF47" s="343"/>
      <c r="FHG47" s="343"/>
      <c r="FHH47" s="343"/>
      <c r="FHI47" s="343"/>
      <c r="FHJ47" s="343"/>
      <c r="FHK47" s="343"/>
      <c r="FHL47" s="343"/>
      <c r="FHM47" s="343"/>
      <c r="FHN47" s="343"/>
      <c r="FHO47" s="343"/>
      <c r="FHP47" s="343"/>
      <c r="FHQ47" s="343"/>
      <c r="FHR47" s="343"/>
      <c r="FHS47" s="343"/>
      <c r="FHT47" s="343"/>
      <c r="FHU47" s="343"/>
      <c r="FHV47" s="343"/>
      <c r="FHW47" s="343"/>
      <c r="FHX47" s="343"/>
      <c r="FHY47" s="343"/>
      <c r="FHZ47" s="343"/>
      <c r="FIA47" s="343"/>
      <c r="FIB47" s="343"/>
      <c r="FIC47" s="343"/>
      <c r="FID47" s="343"/>
      <c r="FIE47" s="343"/>
      <c r="FIF47" s="343"/>
      <c r="FIG47" s="343"/>
      <c r="FIH47" s="343"/>
      <c r="FII47" s="343"/>
      <c r="FIJ47" s="343"/>
      <c r="FIK47" s="343"/>
      <c r="FIL47" s="343"/>
      <c r="FIM47" s="343"/>
      <c r="FIN47" s="343"/>
      <c r="FIO47" s="343"/>
      <c r="FIP47" s="343"/>
      <c r="FIQ47" s="343"/>
      <c r="FIR47" s="343"/>
      <c r="FIS47" s="343"/>
      <c r="FIT47" s="343"/>
      <c r="FIU47" s="343"/>
      <c r="FIV47" s="343"/>
      <c r="FIW47" s="343"/>
      <c r="FIX47" s="343"/>
      <c r="FIY47" s="343"/>
      <c r="FIZ47" s="343"/>
      <c r="FJA47" s="343"/>
      <c r="FJB47" s="343"/>
      <c r="FJC47" s="343"/>
      <c r="FJD47" s="343"/>
      <c r="FJE47" s="343"/>
      <c r="FJF47" s="343"/>
      <c r="FJG47" s="343"/>
      <c r="FJH47" s="343"/>
      <c r="FJI47" s="343"/>
      <c r="FJJ47" s="343"/>
      <c r="FJK47" s="343"/>
      <c r="FJL47" s="343"/>
      <c r="FJM47" s="343"/>
      <c r="FJN47" s="343"/>
      <c r="FJO47" s="343"/>
      <c r="FJP47" s="343"/>
      <c r="FJQ47" s="343"/>
      <c r="FJR47" s="343"/>
      <c r="FJS47" s="343"/>
      <c r="FJT47" s="343"/>
      <c r="FJU47" s="343"/>
      <c r="FJV47" s="343"/>
      <c r="FJW47" s="343"/>
      <c r="FJX47" s="343"/>
      <c r="FJY47" s="343"/>
      <c r="FJZ47" s="343"/>
      <c r="FKA47" s="343"/>
      <c r="FKB47" s="343"/>
      <c r="FKC47" s="343"/>
      <c r="FKD47" s="343"/>
      <c r="FKE47" s="343"/>
      <c r="FKF47" s="343"/>
      <c r="FKG47" s="343"/>
      <c r="FKH47" s="343"/>
      <c r="FKI47" s="343"/>
      <c r="FKJ47" s="343"/>
      <c r="FKK47" s="343"/>
      <c r="FKL47" s="343"/>
      <c r="FKM47" s="343"/>
      <c r="FKN47" s="343"/>
      <c r="FKO47" s="343"/>
      <c r="FKP47" s="343"/>
      <c r="FKQ47" s="343"/>
      <c r="FKR47" s="343"/>
      <c r="FKS47" s="343"/>
      <c r="FKT47" s="343"/>
      <c r="FKU47" s="343"/>
      <c r="FKV47" s="343"/>
      <c r="FKW47" s="343"/>
      <c r="FKX47" s="343"/>
      <c r="FKY47" s="343"/>
      <c r="FKZ47" s="343"/>
      <c r="FLA47" s="343"/>
      <c r="FLB47" s="343"/>
      <c r="FLC47" s="343"/>
      <c r="FLD47" s="343"/>
      <c r="FLE47" s="343"/>
      <c r="FLF47" s="343"/>
      <c r="FLG47" s="343"/>
      <c r="FLH47" s="343"/>
      <c r="FLI47" s="343"/>
      <c r="FLJ47" s="343"/>
      <c r="FLK47" s="343"/>
      <c r="FLL47" s="343"/>
      <c r="FLM47" s="343"/>
      <c r="FLN47" s="343"/>
      <c r="FLO47" s="343"/>
      <c r="FLP47" s="343"/>
      <c r="FLQ47" s="343"/>
      <c r="FLR47" s="343"/>
      <c r="FLS47" s="343"/>
      <c r="FLT47" s="343"/>
      <c r="FLU47" s="343"/>
      <c r="FLV47" s="343"/>
      <c r="FLW47" s="343"/>
      <c r="FLX47" s="343"/>
      <c r="FLY47" s="343"/>
      <c r="FLZ47" s="343"/>
      <c r="FMA47" s="343"/>
      <c r="FMB47" s="343"/>
      <c r="FMC47" s="343"/>
      <c r="FMD47" s="343"/>
      <c r="FME47" s="343"/>
      <c r="FMF47" s="343"/>
      <c r="FMG47" s="343"/>
      <c r="FMH47" s="343"/>
      <c r="FMI47" s="343"/>
      <c r="FMJ47" s="343"/>
      <c r="FMK47" s="343"/>
      <c r="FML47" s="343"/>
      <c r="FMM47" s="343"/>
      <c r="FMN47" s="343"/>
      <c r="FMO47" s="343"/>
      <c r="FMP47" s="343"/>
      <c r="FMQ47" s="343"/>
      <c r="FMR47" s="343"/>
      <c r="FMS47" s="343"/>
      <c r="FMT47" s="343"/>
      <c r="FMU47" s="343"/>
      <c r="FMV47" s="343"/>
      <c r="FMW47" s="343"/>
      <c r="FMX47" s="343"/>
      <c r="FMY47" s="343"/>
      <c r="FMZ47" s="343"/>
      <c r="FNA47" s="343"/>
      <c r="FNB47" s="343"/>
      <c r="FNC47" s="343"/>
      <c r="FND47" s="343"/>
      <c r="FNE47" s="343"/>
      <c r="FNF47" s="343"/>
      <c r="FNG47" s="343"/>
      <c r="FNH47" s="343"/>
      <c r="FNI47" s="343"/>
      <c r="FNJ47" s="343"/>
      <c r="FNK47" s="343"/>
      <c r="FNL47" s="343"/>
      <c r="FNM47" s="343"/>
      <c r="FNN47" s="343"/>
      <c r="FNO47" s="343"/>
      <c r="FNP47" s="343"/>
      <c r="FNQ47" s="343"/>
      <c r="FNR47" s="343"/>
      <c r="FNS47" s="343"/>
      <c r="FNT47" s="343"/>
      <c r="FNU47" s="343"/>
      <c r="FNV47" s="343"/>
      <c r="FNW47" s="343"/>
      <c r="FNX47" s="343"/>
      <c r="FNY47" s="343"/>
      <c r="FNZ47" s="343"/>
      <c r="FOA47" s="343"/>
      <c r="FOB47" s="343"/>
      <c r="FOC47" s="343"/>
      <c r="FOD47" s="343"/>
      <c r="FOE47" s="343"/>
      <c r="FOF47" s="343"/>
      <c r="FOG47" s="343"/>
      <c r="FOH47" s="343"/>
      <c r="FOI47" s="343"/>
      <c r="FOJ47" s="343"/>
      <c r="FOK47" s="343"/>
      <c r="FOL47" s="343"/>
      <c r="FOM47" s="343"/>
      <c r="FON47" s="343"/>
      <c r="FOO47" s="343"/>
      <c r="FOP47" s="343"/>
      <c r="FOQ47" s="343"/>
      <c r="FOR47" s="343"/>
      <c r="FOS47" s="343"/>
      <c r="FOT47" s="343"/>
      <c r="FOU47" s="343"/>
      <c r="FOV47" s="343"/>
      <c r="FOW47" s="343"/>
      <c r="FOX47" s="343"/>
      <c r="FOY47" s="343"/>
      <c r="FOZ47" s="343"/>
      <c r="FPA47" s="343"/>
      <c r="FPB47" s="343"/>
      <c r="FPC47" s="343"/>
      <c r="FPD47" s="343"/>
      <c r="FPE47" s="343"/>
      <c r="FPF47" s="343"/>
      <c r="FPG47" s="343"/>
      <c r="FPH47" s="343"/>
      <c r="FPI47" s="343"/>
      <c r="FPJ47" s="343"/>
      <c r="FPK47" s="343"/>
      <c r="FPL47" s="343"/>
      <c r="FPM47" s="343"/>
      <c r="FPN47" s="343"/>
      <c r="FPO47" s="343"/>
      <c r="FPP47" s="343"/>
      <c r="FPQ47" s="343"/>
      <c r="FPR47" s="343"/>
      <c r="FPS47" s="343"/>
      <c r="FPT47" s="343"/>
      <c r="FPU47" s="343"/>
      <c r="FPV47" s="343"/>
      <c r="FPW47" s="343"/>
      <c r="FPX47" s="343"/>
      <c r="FPY47" s="343"/>
      <c r="FPZ47" s="343"/>
      <c r="FQA47" s="343"/>
      <c r="FQB47" s="343"/>
      <c r="FQC47" s="343"/>
      <c r="FQD47" s="343"/>
      <c r="FQE47" s="343"/>
      <c r="FQF47" s="343"/>
      <c r="FQG47" s="343"/>
      <c r="FQH47" s="343"/>
      <c r="FQI47" s="343"/>
      <c r="FQJ47" s="343"/>
      <c r="FQK47" s="343"/>
      <c r="FQL47" s="343"/>
      <c r="FQM47" s="343"/>
      <c r="FQN47" s="343"/>
      <c r="FQO47" s="343"/>
      <c r="FQP47" s="343"/>
      <c r="FQQ47" s="343"/>
      <c r="FQR47" s="343"/>
      <c r="FQS47" s="343"/>
      <c r="FQT47" s="343"/>
      <c r="FQU47" s="343"/>
      <c r="FQV47" s="343"/>
      <c r="FQW47" s="343"/>
      <c r="FQX47" s="343"/>
      <c r="FQY47" s="343"/>
      <c r="FQZ47" s="343"/>
      <c r="FRA47" s="343"/>
      <c r="FRB47" s="343"/>
      <c r="FRC47" s="343"/>
      <c r="FRD47" s="343"/>
      <c r="FRE47" s="343"/>
      <c r="FRF47" s="343"/>
      <c r="FRG47" s="343"/>
      <c r="FRH47" s="343"/>
      <c r="FRI47" s="343"/>
      <c r="FRJ47" s="343"/>
      <c r="FRK47" s="343"/>
      <c r="FRL47" s="343"/>
      <c r="FRM47" s="343"/>
      <c r="FRN47" s="343"/>
      <c r="FRO47" s="343"/>
      <c r="FRP47" s="343"/>
      <c r="FRQ47" s="343"/>
      <c r="FRR47" s="343"/>
      <c r="FRS47" s="343"/>
      <c r="FRT47" s="343"/>
      <c r="FRU47" s="343"/>
      <c r="FRV47" s="343"/>
      <c r="FRW47" s="343"/>
      <c r="FRX47" s="343"/>
      <c r="FRY47" s="343"/>
      <c r="FRZ47" s="343"/>
      <c r="FSA47" s="343"/>
      <c r="FSB47" s="343"/>
      <c r="FSC47" s="343"/>
      <c r="FSD47" s="343"/>
      <c r="FSE47" s="343"/>
      <c r="FSF47" s="343"/>
      <c r="FSG47" s="343"/>
      <c r="FSH47" s="343"/>
      <c r="FSI47" s="343"/>
      <c r="FSJ47" s="343"/>
      <c r="FSK47" s="343"/>
      <c r="FSL47" s="343"/>
      <c r="FSM47" s="343"/>
      <c r="FSN47" s="343"/>
      <c r="FSO47" s="343"/>
      <c r="FSP47" s="343"/>
      <c r="FSQ47" s="343"/>
      <c r="FSR47" s="343"/>
      <c r="FSS47" s="343"/>
      <c r="FST47" s="343"/>
      <c r="FSU47" s="343"/>
      <c r="FSV47" s="343"/>
      <c r="FSW47" s="343"/>
      <c r="FSX47" s="343"/>
      <c r="FSY47" s="343"/>
      <c r="FSZ47" s="343"/>
      <c r="FTA47" s="343"/>
      <c r="FTB47" s="343"/>
      <c r="FTC47" s="343"/>
      <c r="FTD47" s="343"/>
      <c r="FTE47" s="343"/>
      <c r="FTF47" s="343"/>
      <c r="FTG47" s="343"/>
      <c r="FTH47" s="343"/>
      <c r="FTI47" s="343"/>
      <c r="FTJ47" s="343"/>
      <c r="FTK47" s="343"/>
      <c r="FTL47" s="343"/>
      <c r="FTM47" s="343"/>
      <c r="FTN47" s="343"/>
      <c r="FTO47" s="343"/>
      <c r="FTP47" s="343"/>
      <c r="FTQ47" s="343"/>
      <c r="FTR47" s="343"/>
      <c r="FTS47" s="343"/>
      <c r="FTT47" s="343"/>
      <c r="FTU47" s="343"/>
      <c r="FTV47" s="343"/>
      <c r="FTW47" s="343"/>
      <c r="FTX47" s="343"/>
      <c r="FTY47" s="343"/>
      <c r="FTZ47" s="343"/>
      <c r="FUA47" s="343"/>
      <c r="FUB47" s="343"/>
      <c r="FUC47" s="343"/>
      <c r="FUD47" s="343"/>
      <c r="FUE47" s="343"/>
      <c r="FUF47" s="343"/>
      <c r="FUG47" s="343"/>
      <c r="FUH47" s="343"/>
      <c r="FUI47" s="343"/>
      <c r="FUJ47" s="343"/>
      <c r="FUK47" s="343"/>
      <c r="FUL47" s="343"/>
      <c r="FUM47" s="343"/>
      <c r="FUN47" s="343"/>
      <c r="FUO47" s="343"/>
      <c r="FUP47" s="343"/>
      <c r="FUQ47" s="343"/>
      <c r="FUR47" s="343"/>
      <c r="FUS47" s="343"/>
      <c r="FUT47" s="343"/>
      <c r="FUU47" s="343"/>
      <c r="FUV47" s="343"/>
      <c r="FUW47" s="343"/>
      <c r="FUX47" s="343"/>
      <c r="FUY47" s="343"/>
      <c r="FUZ47" s="343"/>
      <c r="FVA47" s="343"/>
      <c r="FVB47" s="343"/>
      <c r="FVC47" s="343"/>
      <c r="FVD47" s="343"/>
      <c r="FVE47" s="343"/>
      <c r="FVF47" s="343"/>
      <c r="FVG47" s="343"/>
      <c r="FVH47" s="343"/>
      <c r="FVI47" s="343"/>
      <c r="FVJ47" s="343"/>
      <c r="FVK47" s="343"/>
      <c r="FVL47" s="343"/>
      <c r="FVM47" s="343"/>
      <c r="FVN47" s="343"/>
      <c r="FVO47" s="343"/>
      <c r="FVP47" s="343"/>
      <c r="FVQ47" s="343"/>
      <c r="FVR47" s="343"/>
      <c r="FVS47" s="343"/>
      <c r="FVT47" s="343"/>
      <c r="FVU47" s="343"/>
      <c r="FVV47" s="343"/>
      <c r="FVW47" s="343"/>
      <c r="FVX47" s="343"/>
      <c r="FVY47" s="343"/>
      <c r="FVZ47" s="343"/>
      <c r="FWA47" s="343"/>
      <c r="FWB47" s="343"/>
      <c r="FWC47" s="343"/>
      <c r="FWD47" s="343"/>
      <c r="FWE47" s="343"/>
      <c r="FWF47" s="343"/>
      <c r="FWG47" s="343"/>
      <c r="FWH47" s="343"/>
      <c r="FWI47" s="343"/>
      <c r="FWJ47" s="343"/>
      <c r="FWK47" s="343"/>
      <c r="FWL47" s="343"/>
      <c r="FWM47" s="343"/>
      <c r="FWN47" s="343"/>
      <c r="FWO47" s="343"/>
      <c r="FWP47" s="343"/>
      <c r="FWQ47" s="343"/>
      <c r="FWR47" s="343"/>
      <c r="FWS47" s="343"/>
      <c r="FWT47" s="343"/>
      <c r="FWU47" s="343"/>
      <c r="FWV47" s="343"/>
      <c r="FWW47" s="343"/>
      <c r="FWX47" s="343"/>
      <c r="FWY47" s="343"/>
      <c r="FWZ47" s="343"/>
      <c r="FXA47" s="343"/>
      <c r="FXB47" s="343"/>
      <c r="FXC47" s="343"/>
      <c r="FXD47" s="343"/>
      <c r="FXE47" s="343"/>
      <c r="FXF47" s="343"/>
      <c r="FXG47" s="343"/>
      <c r="FXH47" s="343"/>
      <c r="FXI47" s="343"/>
      <c r="FXJ47" s="343"/>
      <c r="FXK47" s="343"/>
      <c r="FXL47" s="343"/>
      <c r="FXM47" s="343"/>
      <c r="FXN47" s="343"/>
      <c r="FXO47" s="343"/>
      <c r="FXP47" s="343"/>
      <c r="FXQ47" s="343"/>
      <c r="FXR47" s="343"/>
      <c r="FXS47" s="343"/>
      <c r="FXT47" s="343"/>
      <c r="FXU47" s="343"/>
      <c r="FXV47" s="343"/>
      <c r="FXW47" s="343"/>
      <c r="FXX47" s="343"/>
      <c r="FXY47" s="343"/>
      <c r="FXZ47" s="343"/>
      <c r="FYA47" s="343"/>
      <c r="FYB47" s="343"/>
      <c r="FYC47" s="343"/>
      <c r="FYD47" s="343"/>
      <c r="FYE47" s="343"/>
      <c r="FYF47" s="343"/>
      <c r="FYG47" s="343"/>
      <c r="FYH47" s="343"/>
      <c r="FYI47" s="343"/>
      <c r="FYJ47" s="343"/>
      <c r="FYK47" s="343"/>
      <c r="FYL47" s="343"/>
      <c r="FYM47" s="343"/>
      <c r="FYN47" s="343"/>
      <c r="FYO47" s="343"/>
      <c r="FYP47" s="343"/>
      <c r="FYQ47" s="343"/>
      <c r="FYR47" s="343"/>
      <c r="FYS47" s="343"/>
      <c r="FYT47" s="343"/>
      <c r="FYU47" s="343"/>
      <c r="FYV47" s="343"/>
      <c r="FYW47" s="343"/>
      <c r="FYX47" s="343"/>
      <c r="FYY47" s="343"/>
      <c r="FYZ47" s="343"/>
      <c r="FZA47" s="343"/>
      <c r="FZB47" s="343"/>
      <c r="FZC47" s="343"/>
      <c r="FZD47" s="343"/>
      <c r="FZE47" s="343"/>
      <c r="FZF47" s="343"/>
      <c r="FZG47" s="343"/>
      <c r="FZH47" s="343"/>
      <c r="FZI47" s="343"/>
      <c r="FZJ47" s="343"/>
      <c r="FZK47" s="343"/>
      <c r="FZL47" s="343"/>
      <c r="FZM47" s="343"/>
      <c r="FZN47" s="343"/>
      <c r="FZO47" s="343"/>
      <c r="FZP47" s="343"/>
      <c r="FZQ47" s="343"/>
      <c r="FZR47" s="343"/>
      <c r="FZS47" s="343"/>
      <c r="FZT47" s="343"/>
      <c r="FZU47" s="343"/>
      <c r="FZV47" s="343"/>
      <c r="FZW47" s="343"/>
      <c r="FZX47" s="343"/>
      <c r="FZY47" s="343"/>
      <c r="FZZ47" s="343"/>
      <c r="GAA47" s="343"/>
      <c r="GAB47" s="343"/>
      <c r="GAC47" s="343"/>
      <c r="GAD47" s="343"/>
      <c r="GAE47" s="343"/>
      <c r="GAF47" s="343"/>
      <c r="GAG47" s="343"/>
      <c r="GAH47" s="343"/>
      <c r="GAI47" s="343"/>
      <c r="GAJ47" s="343"/>
      <c r="GAK47" s="343"/>
      <c r="GAL47" s="343"/>
      <c r="GAM47" s="343"/>
      <c r="GAN47" s="343"/>
      <c r="GAO47" s="343"/>
      <c r="GAP47" s="343"/>
      <c r="GAQ47" s="343"/>
      <c r="GAR47" s="343"/>
      <c r="GAS47" s="343"/>
      <c r="GAT47" s="343"/>
      <c r="GAU47" s="343"/>
      <c r="GAV47" s="343"/>
      <c r="GAW47" s="343"/>
      <c r="GAX47" s="343"/>
      <c r="GAY47" s="343"/>
      <c r="GAZ47" s="343"/>
      <c r="GBA47" s="343"/>
      <c r="GBB47" s="343"/>
      <c r="GBC47" s="343"/>
      <c r="GBD47" s="343"/>
      <c r="GBE47" s="343"/>
      <c r="GBF47" s="343"/>
      <c r="GBG47" s="343"/>
      <c r="GBH47" s="343"/>
      <c r="GBI47" s="343"/>
      <c r="GBJ47" s="343"/>
      <c r="GBK47" s="343"/>
      <c r="GBL47" s="343"/>
      <c r="GBM47" s="343"/>
      <c r="GBN47" s="343"/>
      <c r="GBO47" s="343"/>
      <c r="GBP47" s="343"/>
      <c r="GBQ47" s="343"/>
      <c r="GBR47" s="343"/>
      <c r="GBS47" s="343"/>
      <c r="GBT47" s="343"/>
      <c r="GBU47" s="343"/>
      <c r="GBV47" s="343"/>
      <c r="GBW47" s="343"/>
      <c r="GBX47" s="343"/>
      <c r="GBY47" s="343"/>
      <c r="GBZ47" s="343"/>
      <c r="GCA47" s="343"/>
      <c r="GCB47" s="343"/>
      <c r="GCC47" s="343"/>
      <c r="GCD47" s="343"/>
      <c r="GCE47" s="343"/>
      <c r="GCF47" s="343"/>
      <c r="GCG47" s="343"/>
      <c r="GCH47" s="343"/>
      <c r="GCI47" s="343"/>
      <c r="GCJ47" s="343"/>
      <c r="GCK47" s="343"/>
      <c r="GCL47" s="343"/>
      <c r="GCM47" s="343"/>
      <c r="GCN47" s="343"/>
      <c r="GCO47" s="343"/>
      <c r="GCP47" s="343"/>
      <c r="GCQ47" s="343"/>
      <c r="GCR47" s="343"/>
      <c r="GCS47" s="343"/>
      <c r="GCT47" s="343"/>
      <c r="GCU47" s="343"/>
      <c r="GCV47" s="343"/>
      <c r="GCW47" s="343"/>
      <c r="GCX47" s="343"/>
      <c r="GCY47" s="343"/>
      <c r="GCZ47" s="343"/>
      <c r="GDA47" s="343"/>
      <c r="GDB47" s="343"/>
      <c r="GDC47" s="343"/>
      <c r="GDD47" s="343"/>
      <c r="GDE47" s="343"/>
      <c r="GDF47" s="343"/>
      <c r="GDG47" s="343"/>
      <c r="GDH47" s="343"/>
      <c r="GDI47" s="343"/>
      <c r="GDJ47" s="343"/>
      <c r="GDK47" s="343"/>
      <c r="GDL47" s="343"/>
      <c r="GDM47" s="343"/>
      <c r="GDN47" s="343"/>
      <c r="GDO47" s="343"/>
      <c r="GDP47" s="343"/>
      <c r="GDQ47" s="343"/>
      <c r="GDR47" s="343"/>
      <c r="GDS47" s="343"/>
      <c r="GDT47" s="343"/>
      <c r="GDU47" s="343"/>
      <c r="GDV47" s="343"/>
      <c r="GDW47" s="343"/>
      <c r="GDX47" s="343"/>
      <c r="GDY47" s="343"/>
      <c r="GDZ47" s="343"/>
      <c r="GEA47" s="343"/>
      <c r="GEB47" s="343"/>
      <c r="GEC47" s="343"/>
      <c r="GED47" s="343"/>
      <c r="GEE47" s="343"/>
      <c r="GEF47" s="343"/>
      <c r="GEG47" s="343"/>
      <c r="GEH47" s="343"/>
      <c r="GEI47" s="343"/>
      <c r="GEJ47" s="343"/>
      <c r="GEK47" s="343"/>
      <c r="GEL47" s="343"/>
      <c r="GEM47" s="343"/>
      <c r="GEN47" s="343"/>
      <c r="GEO47" s="343"/>
      <c r="GEP47" s="343"/>
      <c r="GEQ47" s="343"/>
      <c r="GER47" s="343"/>
      <c r="GES47" s="343"/>
      <c r="GET47" s="343"/>
      <c r="GEU47" s="343"/>
      <c r="GEV47" s="343"/>
      <c r="GEW47" s="343"/>
      <c r="GEX47" s="343"/>
      <c r="GEY47" s="343"/>
      <c r="GEZ47" s="343"/>
      <c r="GFA47" s="343"/>
      <c r="GFB47" s="343"/>
      <c r="GFC47" s="343"/>
      <c r="GFD47" s="343"/>
      <c r="GFE47" s="343"/>
      <c r="GFF47" s="343"/>
      <c r="GFG47" s="343"/>
      <c r="GFH47" s="343"/>
      <c r="GFI47" s="343"/>
      <c r="GFJ47" s="343"/>
      <c r="GFK47" s="343"/>
      <c r="GFL47" s="343"/>
      <c r="GFM47" s="343"/>
      <c r="GFN47" s="343"/>
      <c r="GFO47" s="343"/>
      <c r="GFP47" s="343"/>
      <c r="GFQ47" s="343"/>
      <c r="GFR47" s="343"/>
      <c r="GFS47" s="343"/>
      <c r="GFT47" s="343"/>
      <c r="GFU47" s="343"/>
      <c r="GFV47" s="343"/>
      <c r="GFW47" s="343"/>
      <c r="GFX47" s="343"/>
      <c r="GFY47" s="343"/>
      <c r="GFZ47" s="343"/>
      <c r="GGA47" s="343"/>
      <c r="GGB47" s="343"/>
      <c r="GGC47" s="343"/>
      <c r="GGD47" s="343"/>
      <c r="GGE47" s="343"/>
      <c r="GGF47" s="343"/>
      <c r="GGG47" s="343"/>
      <c r="GGH47" s="343"/>
      <c r="GGI47" s="343"/>
      <c r="GGJ47" s="343"/>
      <c r="GGK47" s="343"/>
      <c r="GGL47" s="343"/>
      <c r="GGM47" s="343"/>
      <c r="GGN47" s="343"/>
      <c r="GGO47" s="343"/>
      <c r="GGP47" s="343"/>
      <c r="GGQ47" s="343"/>
      <c r="GGR47" s="343"/>
      <c r="GGS47" s="343"/>
      <c r="GGT47" s="343"/>
      <c r="GGU47" s="343"/>
      <c r="GGV47" s="343"/>
      <c r="GGW47" s="343"/>
      <c r="GGX47" s="343"/>
      <c r="GGY47" s="343"/>
      <c r="GGZ47" s="343"/>
      <c r="GHA47" s="343"/>
      <c r="GHB47" s="343"/>
      <c r="GHC47" s="343"/>
      <c r="GHD47" s="343"/>
      <c r="GHE47" s="343"/>
      <c r="GHF47" s="343"/>
      <c r="GHG47" s="343"/>
      <c r="GHH47" s="343"/>
      <c r="GHI47" s="343"/>
      <c r="GHJ47" s="343"/>
      <c r="GHK47" s="343"/>
      <c r="GHL47" s="343"/>
      <c r="GHM47" s="343"/>
      <c r="GHN47" s="343"/>
      <c r="GHO47" s="343"/>
      <c r="GHP47" s="343"/>
      <c r="GHQ47" s="343"/>
      <c r="GHR47" s="343"/>
      <c r="GHS47" s="343"/>
      <c r="GHT47" s="343"/>
      <c r="GHU47" s="343"/>
      <c r="GHV47" s="343"/>
      <c r="GHW47" s="343"/>
      <c r="GHX47" s="343"/>
      <c r="GHY47" s="343"/>
      <c r="GHZ47" s="343"/>
      <c r="GIA47" s="343"/>
      <c r="GIB47" s="343"/>
      <c r="GIC47" s="343"/>
      <c r="GID47" s="343"/>
      <c r="GIE47" s="343"/>
      <c r="GIF47" s="343"/>
      <c r="GIG47" s="343"/>
      <c r="GIH47" s="343"/>
      <c r="GII47" s="343"/>
      <c r="GIJ47" s="343"/>
      <c r="GIK47" s="343"/>
      <c r="GIL47" s="343"/>
      <c r="GIM47" s="343"/>
      <c r="GIN47" s="343"/>
      <c r="GIO47" s="343"/>
      <c r="GIP47" s="343"/>
      <c r="GIQ47" s="343"/>
      <c r="GIR47" s="343"/>
      <c r="GIS47" s="343"/>
      <c r="GIT47" s="343"/>
      <c r="GIU47" s="343"/>
      <c r="GIV47" s="343"/>
      <c r="GIW47" s="343"/>
      <c r="GIX47" s="343"/>
      <c r="GIY47" s="343"/>
      <c r="GIZ47" s="343"/>
      <c r="GJA47" s="343"/>
      <c r="GJB47" s="343"/>
      <c r="GJC47" s="343"/>
      <c r="GJD47" s="343"/>
      <c r="GJE47" s="343"/>
      <c r="GJF47" s="343"/>
      <c r="GJG47" s="343"/>
      <c r="GJH47" s="343"/>
      <c r="GJI47" s="343"/>
      <c r="GJJ47" s="343"/>
      <c r="GJK47" s="343"/>
      <c r="GJL47" s="343"/>
      <c r="GJM47" s="343"/>
      <c r="GJN47" s="343"/>
      <c r="GJO47" s="343"/>
      <c r="GJP47" s="343"/>
      <c r="GJQ47" s="343"/>
      <c r="GJR47" s="343"/>
      <c r="GJS47" s="343"/>
      <c r="GJT47" s="343"/>
      <c r="GJU47" s="343"/>
      <c r="GJV47" s="343"/>
      <c r="GJW47" s="343"/>
      <c r="GJX47" s="343"/>
      <c r="GJY47" s="343"/>
      <c r="GJZ47" s="343"/>
      <c r="GKA47" s="343"/>
      <c r="GKB47" s="343"/>
      <c r="GKC47" s="343"/>
      <c r="GKD47" s="343"/>
      <c r="GKE47" s="343"/>
      <c r="GKF47" s="343"/>
      <c r="GKG47" s="343"/>
      <c r="GKH47" s="343"/>
      <c r="GKI47" s="343"/>
      <c r="GKJ47" s="343"/>
      <c r="GKK47" s="343"/>
      <c r="GKL47" s="343"/>
      <c r="GKM47" s="343"/>
      <c r="GKN47" s="343"/>
      <c r="GKO47" s="343"/>
      <c r="GKP47" s="343"/>
      <c r="GKQ47" s="343"/>
      <c r="GKR47" s="343"/>
      <c r="GKS47" s="343"/>
      <c r="GKT47" s="343"/>
      <c r="GKU47" s="343"/>
      <c r="GKV47" s="343"/>
      <c r="GKW47" s="343"/>
      <c r="GKX47" s="343"/>
      <c r="GKY47" s="343"/>
      <c r="GKZ47" s="343"/>
      <c r="GLA47" s="343"/>
      <c r="GLB47" s="343"/>
      <c r="GLC47" s="343"/>
      <c r="GLD47" s="343"/>
      <c r="GLE47" s="343"/>
      <c r="GLF47" s="343"/>
      <c r="GLG47" s="343"/>
      <c r="GLH47" s="343"/>
      <c r="GLI47" s="343"/>
      <c r="GLJ47" s="343"/>
      <c r="GLK47" s="343"/>
      <c r="GLL47" s="343"/>
      <c r="GLM47" s="343"/>
      <c r="GLN47" s="343"/>
      <c r="GLO47" s="343"/>
      <c r="GLP47" s="343"/>
      <c r="GLQ47" s="343"/>
      <c r="GLR47" s="343"/>
      <c r="GLS47" s="343"/>
      <c r="GLT47" s="343"/>
      <c r="GLU47" s="343"/>
      <c r="GLV47" s="343"/>
      <c r="GLW47" s="343"/>
      <c r="GLX47" s="343"/>
      <c r="GLY47" s="343"/>
      <c r="GLZ47" s="343"/>
      <c r="GMA47" s="343"/>
      <c r="GMB47" s="343"/>
      <c r="GMC47" s="343"/>
      <c r="GMD47" s="343"/>
      <c r="GME47" s="343"/>
      <c r="GMF47" s="343"/>
      <c r="GMG47" s="343"/>
      <c r="GMH47" s="343"/>
      <c r="GMI47" s="343"/>
      <c r="GMJ47" s="343"/>
      <c r="GMK47" s="343"/>
      <c r="GML47" s="343"/>
      <c r="GMM47" s="343"/>
      <c r="GMN47" s="343"/>
      <c r="GMO47" s="343"/>
      <c r="GMP47" s="343"/>
      <c r="GMQ47" s="343"/>
      <c r="GMR47" s="343"/>
      <c r="GMS47" s="343"/>
      <c r="GMT47" s="343"/>
      <c r="GMU47" s="343"/>
      <c r="GMV47" s="343"/>
      <c r="GMW47" s="343"/>
      <c r="GMX47" s="343"/>
      <c r="GMY47" s="343"/>
      <c r="GMZ47" s="343"/>
      <c r="GNA47" s="343"/>
      <c r="GNB47" s="343"/>
      <c r="GNC47" s="343"/>
      <c r="GND47" s="343"/>
      <c r="GNE47" s="343"/>
      <c r="GNF47" s="343"/>
      <c r="GNG47" s="343"/>
      <c r="GNH47" s="343"/>
      <c r="GNI47" s="343"/>
      <c r="GNJ47" s="343"/>
      <c r="GNK47" s="343"/>
      <c r="GNL47" s="343"/>
      <c r="GNM47" s="343"/>
      <c r="GNN47" s="343"/>
      <c r="GNO47" s="343"/>
      <c r="GNP47" s="343"/>
      <c r="GNQ47" s="343"/>
      <c r="GNR47" s="343"/>
      <c r="GNS47" s="343"/>
      <c r="GNT47" s="343"/>
      <c r="GNU47" s="343"/>
      <c r="GNV47" s="343"/>
      <c r="GNW47" s="343"/>
      <c r="GNX47" s="343"/>
      <c r="GNY47" s="343"/>
      <c r="GNZ47" s="343"/>
      <c r="GOA47" s="343"/>
      <c r="GOB47" s="343"/>
      <c r="GOC47" s="343"/>
      <c r="GOD47" s="343"/>
      <c r="GOE47" s="343"/>
      <c r="GOF47" s="343"/>
      <c r="GOG47" s="343"/>
      <c r="GOH47" s="343"/>
      <c r="GOI47" s="343"/>
      <c r="GOJ47" s="343"/>
      <c r="GOK47" s="343"/>
      <c r="GOL47" s="343"/>
      <c r="GOM47" s="343"/>
      <c r="GON47" s="343"/>
      <c r="GOO47" s="343"/>
      <c r="GOP47" s="343"/>
      <c r="GOQ47" s="343"/>
      <c r="GOR47" s="343"/>
      <c r="GOS47" s="343"/>
      <c r="GOT47" s="343"/>
      <c r="GOU47" s="343"/>
      <c r="GOV47" s="343"/>
      <c r="GOW47" s="343"/>
      <c r="GOX47" s="343"/>
      <c r="GOY47" s="343"/>
      <c r="GOZ47" s="343"/>
      <c r="GPA47" s="343"/>
      <c r="GPB47" s="343"/>
      <c r="GPC47" s="343"/>
      <c r="GPD47" s="343"/>
      <c r="GPE47" s="343"/>
      <c r="GPF47" s="343"/>
      <c r="GPG47" s="343"/>
      <c r="GPH47" s="343"/>
      <c r="GPI47" s="343"/>
      <c r="GPJ47" s="343"/>
      <c r="GPK47" s="343"/>
      <c r="GPL47" s="343"/>
      <c r="GPM47" s="343"/>
      <c r="GPN47" s="343"/>
      <c r="GPO47" s="343"/>
      <c r="GPP47" s="343"/>
      <c r="GPQ47" s="343"/>
      <c r="GPR47" s="343"/>
      <c r="GPS47" s="343"/>
      <c r="GPT47" s="343"/>
      <c r="GPU47" s="343"/>
      <c r="GPV47" s="343"/>
      <c r="GPW47" s="343"/>
      <c r="GPX47" s="343"/>
      <c r="GPY47" s="343"/>
      <c r="GPZ47" s="343"/>
      <c r="GQA47" s="343"/>
      <c r="GQB47" s="343"/>
      <c r="GQC47" s="343"/>
      <c r="GQD47" s="343"/>
      <c r="GQE47" s="343"/>
      <c r="GQF47" s="343"/>
      <c r="GQG47" s="343"/>
      <c r="GQH47" s="343"/>
      <c r="GQI47" s="343"/>
      <c r="GQJ47" s="343"/>
      <c r="GQK47" s="343"/>
      <c r="GQL47" s="343"/>
      <c r="GQM47" s="343"/>
      <c r="GQN47" s="343"/>
      <c r="GQO47" s="343"/>
      <c r="GQP47" s="343"/>
      <c r="GQQ47" s="343"/>
      <c r="GQR47" s="343"/>
      <c r="GQS47" s="343"/>
      <c r="GQT47" s="343"/>
      <c r="GQU47" s="343"/>
      <c r="GQV47" s="343"/>
      <c r="GQW47" s="343"/>
      <c r="GQX47" s="343"/>
      <c r="GQY47" s="343"/>
      <c r="GQZ47" s="343"/>
      <c r="GRA47" s="343"/>
      <c r="GRB47" s="343"/>
      <c r="GRC47" s="343"/>
      <c r="GRD47" s="343"/>
      <c r="GRE47" s="343"/>
      <c r="GRF47" s="343"/>
      <c r="GRG47" s="343"/>
      <c r="GRH47" s="343"/>
      <c r="GRI47" s="343"/>
      <c r="GRJ47" s="343"/>
      <c r="GRK47" s="343"/>
      <c r="GRL47" s="343"/>
      <c r="GRM47" s="343"/>
      <c r="GRN47" s="343"/>
      <c r="GRO47" s="343"/>
      <c r="GRP47" s="343"/>
      <c r="GRQ47" s="343"/>
      <c r="GRR47" s="343"/>
      <c r="GRS47" s="343"/>
      <c r="GRT47" s="343"/>
      <c r="GRU47" s="343"/>
      <c r="GRV47" s="343"/>
      <c r="GRW47" s="343"/>
      <c r="GRX47" s="343"/>
      <c r="GRY47" s="343"/>
      <c r="GRZ47" s="343"/>
      <c r="GSA47" s="343"/>
      <c r="GSB47" s="343"/>
      <c r="GSC47" s="343"/>
      <c r="GSD47" s="343"/>
      <c r="GSE47" s="343"/>
      <c r="GSF47" s="343"/>
      <c r="GSG47" s="343"/>
      <c r="GSH47" s="343"/>
      <c r="GSI47" s="343"/>
      <c r="GSJ47" s="343"/>
      <c r="GSK47" s="343"/>
      <c r="GSL47" s="343"/>
      <c r="GSM47" s="343"/>
      <c r="GSN47" s="343"/>
      <c r="GSO47" s="343"/>
      <c r="GSP47" s="343"/>
      <c r="GSQ47" s="343"/>
      <c r="GSR47" s="343"/>
      <c r="GSS47" s="343"/>
      <c r="GST47" s="343"/>
      <c r="GSU47" s="343"/>
      <c r="GSV47" s="343"/>
      <c r="GSW47" s="343"/>
      <c r="GSX47" s="343"/>
      <c r="GSY47" s="343"/>
      <c r="GSZ47" s="343"/>
      <c r="GTA47" s="343"/>
      <c r="GTB47" s="343"/>
      <c r="GTC47" s="343"/>
      <c r="GTD47" s="343"/>
      <c r="GTE47" s="343"/>
      <c r="GTF47" s="343"/>
      <c r="GTG47" s="343"/>
      <c r="GTH47" s="343"/>
      <c r="GTI47" s="343"/>
      <c r="GTJ47" s="343"/>
      <c r="GTK47" s="343"/>
      <c r="GTL47" s="343"/>
      <c r="GTM47" s="343"/>
      <c r="GTN47" s="343"/>
      <c r="GTO47" s="343"/>
      <c r="GTP47" s="343"/>
      <c r="GTQ47" s="343"/>
      <c r="GTR47" s="343"/>
      <c r="GTS47" s="343"/>
      <c r="GTT47" s="343"/>
      <c r="GTU47" s="343"/>
      <c r="GTV47" s="343"/>
      <c r="GTW47" s="343"/>
      <c r="GTX47" s="343"/>
      <c r="GTY47" s="343"/>
      <c r="GTZ47" s="343"/>
      <c r="GUA47" s="343"/>
      <c r="GUB47" s="343"/>
      <c r="GUC47" s="343"/>
      <c r="GUD47" s="343"/>
      <c r="GUE47" s="343"/>
      <c r="GUF47" s="343"/>
      <c r="GUG47" s="343"/>
      <c r="GUH47" s="343"/>
      <c r="GUI47" s="343"/>
      <c r="GUJ47" s="343"/>
      <c r="GUK47" s="343"/>
      <c r="GUL47" s="343"/>
      <c r="GUM47" s="343"/>
      <c r="GUN47" s="343"/>
      <c r="GUO47" s="343"/>
      <c r="GUP47" s="343"/>
      <c r="GUQ47" s="343"/>
      <c r="GUR47" s="343"/>
      <c r="GUS47" s="343"/>
      <c r="GUT47" s="343"/>
      <c r="GUU47" s="343"/>
      <c r="GUV47" s="343"/>
      <c r="GUW47" s="343"/>
      <c r="GUX47" s="343"/>
      <c r="GUY47" s="343"/>
      <c r="GUZ47" s="343"/>
      <c r="GVA47" s="343"/>
      <c r="GVB47" s="343"/>
      <c r="GVC47" s="343"/>
      <c r="GVD47" s="343"/>
      <c r="GVE47" s="343"/>
      <c r="GVF47" s="343"/>
      <c r="GVG47" s="343"/>
      <c r="GVH47" s="343"/>
      <c r="GVI47" s="343"/>
      <c r="GVJ47" s="343"/>
      <c r="GVK47" s="343"/>
      <c r="GVL47" s="343"/>
      <c r="GVM47" s="343"/>
      <c r="GVN47" s="343"/>
      <c r="GVO47" s="343"/>
      <c r="GVP47" s="343"/>
      <c r="GVQ47" s="343"/>
      <c r="GVR47" s="343"/>
      <c r="GVS47" s="343"/>
      <c r="GVT47" s="343"/>
      <c r="GVU47" s="343"/>
      <c r="GVV47" s="343"/>
      <c r="GVW47" s="343"/>
      <c r="GVX47" s="343"/>
      <c r="GVY47" s="343"/>
      <c r="GVZ47" s="343"/>
      <c r="GWA47" s="343"/>
      <c r="GWB47" s="343"/>
      <c r="GWC47" s="343"/>
      <c r="GWD47" s="343"/>
      <c r="GWE47" s="343"/>
      <c r="GWF47" s="343"/>
      <c r="GWG47" s="343"/>
      <c r="GWH47" s="343"/>
      <c r="GWI47" s="343"/>
      <c r="GWJ47" s="343"/>
      <c r="GWK47" s="343"/>
      <c r="GWL47" s="343"/>
      <c r="GWM47" s="343"/>
      <c r="GWN47" s="343"/>
      <c r="GWO47" s="343"/>
      <c r="GWP47" s="343"/>
      <c r="GWQ47" s="343"/>
      <c r="GWR47" s="343"/>
      <c r="GWS47" s="343"/>
      <c r="GWT47" s="343"/>
      <c r="GWU47" s="343"/>
      <c r="GWV47" s="343"/>
      <c r="GWW47" s="343"/>
      <c r="GWX47" s="343"/>
      <c r="GWY47" s="343"/>
      <c r="GWZ47" s="343"/>
      <c r="GXA47" s="343"/>
      <c r="GXB47" s="343"/>
      <c r="GXC47" s="343"/>
      <c r="GXD47" s="343"/>
      <c r="GXE47" s="343"/>
      <c r="GXF47" s="343"/>
      <c r="GXG47" s="343"/>
      <c r="GXH47" s="343"/>
      <c r="GXI47" s="343"/>
      <c r="GXJ47" s="343"/>
      <c r="GXK47" s="343"/>
      <c r="GXL47" s="343"/>
      <c r="GXM47" s="343"/>
      <c r="GXN47" s="343"/>
      <c r="GXO47" s="343"/>
      <c r="GXP47" s="343"/>
      <c r="GXQ47" s="343"/>
      <c r="GXR47" s="343"/>
      <c r="GXS47" s="343"/>
      <c r="GXT47" s="343"/>
      <c r="GXU47" s="343"/>
      <c r="GXV47" s="343"/>
      <c r="GXW47" s="343"/>
      <c r="GXX47" s="343"/>
      <c r="GXY47" s="343"/>
      <c r="GXZ47" s="343"/>
      <c r="GYA47" s="343"/>
      <c r="GYB47" s="343"/>
      <c r="GYC47" s="343"/>
      <c r="GYD47" s="343"/>
      <c r="GYE47" s="343"/>
      <c r="GYF47" s="343"/>
      <c r="GYG47" s="343"/>
      <c r="GYH47" s="343"/>
      <c r="GYI47" s="343"/>
      <c r="GYJ47" s="343"/>
      <c r="GYK47" s="343"/>
      <c r="GYL47" s="343"/>
      <c r="GYM47" s="343"/>
      <c r="GYN47" s="343"/>
      <c r="GYO47" s="343"/>
      <c r="GYP47" s="343"/>
      <c r="GYQ47" s="343"/>
      <c r="GYR47" s="343"/>
      <c r="GYS47" s="343"/>
      <c r="GYT47" s="343"/>
      <c r="GYU47" s="343"/>
      <c r="GYV47" s="343"/>
      <c r="GYW47" s="343"/>
      <c r="GYX47" s="343"/>
      <c r="GYY47" s="343"/>
      <c r="GYZ47" s="343"/>
      <c r="GZA47" s="343"/>
      <c r="GZB47" s="343"/>
      <c r="GZC47" s="343"/>
      <c r="GZD47" s="343"/>
      <c r="GZE47" s="343"/>
      <c r="GZF47" s="343"/>
      <c r="GZG47" s="343"/>
      <c r="GZH47" s="343"/>
      <c r="GZI47" s="343"/>
      <c r="GZJ47" s="343"/>
      <c r="GZK47" s="343"/>
      <c r="GZL47" s="343"/>
      <c r="GZM47" s="343"/>
      <c r="GZN47" s="343"/>
      <c r="GZO47" s="343"/>
      <c r="GZP47" s="343"/>
      <c r="GZQ47" s="343"/>
      <c r="GZR47" s="343"/>
      <c r="GZS47" s="343"/>
      <c r="GZT47" s="343"/>
      <c r="GZU47" s="343"/>
      <c r="GZV47" s="343"/>
      <c r="GZW47" s="343"/>
      <c r="GZX47" s="343"/>
      <c r="GZY47" s="343"/>
      <c r="GZZ47" s="343"/>
      <c r="HAA47" s="343"/>
      <c r="HAB47" s="343"/>
      <c r="HAC47" s="343"/>
      <c r="HAD47" s="343"/>
      <c r="HAE47" s="343"/>
      <c r="HAF47" s="343"/>
      <c r="HAG47" s="343"/>
      <c r="HAH47" s="343"/>
      <c r="HAI47" s="343"/>
      <c r="HAJ47" s="343"/>
      <c r="HAK47" s="343"/>
      <c r="HAL47" s="343"/>
      <c r="HAM47" s="343"/>
      <c r="HAN47" s="343"/>
      <c r="HAO47" s="343"/>
      <c r="HAP47" s="343"/>
      <c r="HAQ47" s="343"/>
      <c r="HAR47" s="343"/>
      <c r="HAS47" s="343"/>
      <c r="HAT47" s="343"/>
      <c r="HAU47" s="343"/>
      <c r="HAV47" s="343"/>
      <c r="HAW47" s="343"/>
      <c r="HAX47" s="343"/>
      <c r="HAY47" s="343"/>
      <c r="HAZ47" s="343"/>
      <c r="HBA47" s="343"/>
      <c r="HBB47" s="343"/>
      <c r="HBC47" s="343"/>
      <c r="HBD47" s="343"/>
      <c r="HBE47" s="343"/>
      <c r="HBF47" s="343"/>
      <c r="HBG47" s="343"/>
      <c r="HBH47" s="343"/>
      <c r="HBI47" s="343"/>
      <c r="HBJ47" s="343"/>
      <c r="HBK47" s="343"/>
      <c r="HBL47" s="343"/>
      <c r="HBM47" s="343"/>
      <c r="HBN47" s="343"/>
      <c r="HBO47" s="343"/>
      <c r="HBP47" s="343"/>
      <c r="HBQ47" s="343"/>
      <c r="HBR47" s="343"/>
      <c r="HBS47" s="343"/>
      <c r="HBT47" s="343"/>
      <c r="HBU47" s="343"/>
      <c r="HBV47" s="343"/>
      <c r="HBW47" s="343"/>
      <c r="HBX47" s="343"/>
      <c r="HBY47" s="343"/>
      <c r="HBZ47" s="343"/>
      <c r="HCA47" s="343"/>
      <c r="HCB47" s="343"/>
      <c r="HCC47" s="343"/>
      <c r="HCD47" s="343"/>
      <c r="HCE47" s="343"/>
      <c r="HCF47" s="343"/>
      <c r="HCG47" s="343"/>
      <c r="HCH47" s="343"/>
      <c r="HCI47" s="343"/>
      <c r="HCJ47" s="343"/>
      <c r="HCK47" s="343"/>
      <c r="HCL47" s="343"/>
      <c r="HCM47" s="343"/>
      <c r="HCN47" s="343"/>
      <c r="HCO47" s="343"/>
      <c r="HCP47" s="343"/>
      <c r="HCQ47" s="343"/>
      <c r="HCR47" s="343"/>
      <c r="HCS47" s="343"/>
      <c r="HCT47" s="343"/>
      <c r="HCU47" s="343"/>
      <c r="HCV47" s="343"/>
      <c r="HCW47" s="343"/>
      <c r="HCX47" s="343"/>
      <c r="HCY47" s="343"/>
      <c r="HCZ47" s="343"/>
      <c r="HDA47" s="343"/>
      <c r="HDB47" s="343"/>
      <c r="HDC47" s="343"/>
      <c r="HDD47" s="343"/>
      <c r="HDE47" s="343"/>
      <c r="HDF47" s="343"/>
      <c r="HDG47" s="343"/>
      <c r="HDH47" s="343"/>
      <c r="HDI47" s="343"/>
      <c r="HDJ47" s="343"/>
      <c r="HDK47" s="343"/>
      <c r="HDL47" s="343"/>
      <c r="HDM47" s="343"/>
      <c r="HDN47" s="343"/>
      <c r="HDO47" s="343"/>
      <c r="HDP47" s="343"/>
      <c r="HDQ47" s="343"/>
      <c r="HDR47" s="343"/>
      <c r="HDS47" s="343"/>
      <c r="HDT47" s="343"/>
      <c r="HDU47" s="343"/>
      <c r="HDV47" s="343"/>
      <c r="HDW47" s="343"/>
      <c r="HDX47" s="343"/>
      <c r="HDY47" s="343"/>
      <c r="HDZ47" s="343"/>
      <c r="HEA47" s="343"/>
      <c r="HEB47" s="343"/>
      <c r="HEC47" s="343"/>
      <c r="HED47" s="343"/>
      <c r="HEE47" s="343"/>
      <c r="HEF47" s="343"/>
      <c r="HEG47" s="343"/>
      <c r="HEH47" s="343"/>
      <c r="HEI47" s="343"/>
      <c r="HEJ47" s="343"/>
      <c r="HEK47" s="343"/>
      <c r="HEL47" s="343"/>
      <c r="HEM47" s="343"/>
      <c r="HEN47" s="343"/>
      <c r="HEO47" s="343"/>
      <c r="HEP47" s="343"/>
      <c r="HEQ47" s="343"/>
      <c r="HER47" s="343"/>
      <c r="HES47" s="343"/>
      <c r="HET47" s="343"/>
      <c r="HEU47" s="343"/>
      <c r="HEV47" s="343"/>
      <c r="HEW47" s="343"/>
      <c r="HEX47" s="343"/>
      <c r="HEY47" s="343"/>
      <c r="HEZ47" s="343"/>
      <c r="HFA47" s="343"/>
      <c r="HFB47" s="343"/>
      <c r="HFC47" s="343"/>
      <c r="HFD47" s="343"/>
      <c r="HFE47" s="343"/>
      <c r="HFF47" s="343"/>
      <c r="HFG47" s="343"/>
      <c r="HFH47" s="343"/>
      <c r="HFI47" s="343"/>
      <c r="HFJ47" s="343"/>
      <c r="HFK47" s="343"/>
      <c r="HFL47" s="343"/>
      <c r="HFM47" s="343"/>
      <c r="HFN47" s="343"/>
      <c r="HFO47" s="343"/>
      <c r="HFP47" s="343"/>
      <c r="HFQ47" s="343"/>
      <c r="HFR47" s="343"/>
      <c r="HFS47" s="343"/>
      <c r="HFT47" s="343"/>
      <c r="HFU47" s="343"/>
      <c r="HFV47" s="343"/>
      <c r="HFW47" s="343"/>
      <c r="HFX47" s="343"/>
      <c r="HFY47" s="343"/>
      <c r="HFZ47" s="343"/>
      <c r="HGA47" s="343"/>
      <c r="HGB47" s="343"/>
      <c r="HGC47" s="343"/>
      <c r="HGD47" s="343"/>
      <c r="HGE47" s="343"/>
      <c r="HGF47" s="343"/>
      <c r="HGG47" s="343"/>
      <c r="HGH47" s="343"/>
      <c r="HGI47" s="343"/>
      <c r="HGJ47" s="343"/>
      <c r="HGK47" s="343"/>
      <c r="HGL47" s="343"/>
      <c r="HGM47" s="343"/>
      <c r="HGN47" s="343"/>
      <c r="HGO47" s="343"/>
      <c r="HGP47" s="343"/>
      <c r="HGQ47" s="343"/>
      <c r="HGR47" s="343"/>
      <c r="HGS47" s="343"/>
      <c r="HGT47" s="343"/>
      <c r="HGU47" s="343"/>
      <c r="HGV47" s="343"/>
      <c r="HGW47" s="343"/>
      <c r="HGX47" s="343"/>
      <c r="HGY47" s="343"/>
      <c r="HGZ47" s="343"/>
      <c r="HHA47" s="343"/>
      <c r="HHB47" s="343"/>
      <c r="HHC47" s="343"/>
      <c r="HHD47" s="343"/>
      <c r="HHE47" s="343"/>
      <c r="HHF47" s="343"/>
      <c r="HHG47" s="343"/>
      <c r="HHH47" s="343"/>
      <c r="HHI47" s="343"/>
      <c r="HHJ47" s="343"/>
      <c r="HHK47" s="343"/>
      <c r="HHL47" s="343"/>
      <c r="HHM47" s="343"/>
      <c r="HHN47" s="343"/>
      <c r="HHO47" s="343"/>
      <c r="HHP47" s="343"/>
      <c r="HHQ47" s="343"/>
      <c r="HHR47" s="343"/>
      <c r="HHS47" s="343"/>
      <c r="HHT47" s="343"/>
      <c r="HHU47" s="343"/>
      <c r="HHV47" s="343"/>
      <c r="HHW47" s="343"/>
      <c r="HHX47" s="343"/>
      <c r="HHY47" s="343"/>
      <c r="HHZ47" s="343"/>
      <c r="HIA47" s="343"/>
      <c r="HIB47" s="343"/>
      <c r="HIC47" s="343"/>
      <c r="HID47" s="343"/>
      <c r="HIE47" s="343"/>
      <c r="HIF47" s="343"/>
      <c r="HIG47" s="343"/>
      <c r="HIH47" s="343"/>
      <c r="HII47" s="343"/>
      <c r="HIJ47" s="343"/>
      <c r="HIK47" s="343"/>
      <c r="HIL47" s="343"/>
      <c r="HIM47" s="343"/>
      <c r="HIN47" s="343"/>
      <c r="HIO47" s="343"/>
      <c r="HIP47" s="343"/>
      <c r="HIQ47" s="343"/>
      <c r="HIR47" s="343"/>
      <c r="HIS47" s="343"/>
      <c r="HIT47" s="343"/>
      <c r="HIU47" s="343"/>
      <c r="HIV47" s="343"/>
      <c r="HIW47" s="343"/>
      <c r="HIX47" s="343"/>
      <c r="HIY47" s="343"/>
      <c r="HIZ47" s="343"/>
      <c r="HJA47" s="343"/>
      <c r="HJB47" s="343"/>
      <c r="HJC47" s="343"/>
      <c r="HJD47" s="343"/>
      <c r="HJE47" s="343"/>
      <c r="HJF47" s="343"/>
      <c r="HJG47" s="343"/>
      <c r="HJH47" s="343"/>
      <c r="HJI47" s="343"/>
      <c r="HJJ47" s="343"/>
      <c r="HJK47" s="343"/>
      <c r="HJL47" s="343"/>
      <c r="HJM47" s="343"/>
      <c r="HJN47" s="343"/>
      <c r="HJO47" s="343"/>
      <c r="HJP47" s="343"/>
      <c r="HJQ47" s="343"/>
      <c r="HJR47" s="343"/>
      <c r="HJS47" s="343"/>
      <c r="HJT47" s="343"/>
      <c r="HJU47" s="343"/>
      <c r="HJV47" s="343"/>
      <c r="HJW47" s="343"/>
      <c r="HJX47" s="343"/>
      <c r="HJY47" s="343"/>
      <c r="HJZ47" s="343"/>
      <c r="HKA47" s="343"/>
      <c r="HKB47" s="343"/>
      <c r="HKC47" s="343"/>
      <c r="HKD47" s="343"/>
      <c r="HKE47" s="343"/>
      <c r="HKF47" s="343"/>
      <c r="HKG47" s="343"/>
      <c r="HKH47" s="343"/>
      <c r="HKI47" s="343"/>
      <c r="HKJ47" s="343"/>
      <c r="HKK47" s="343"/>
      <c r="HKL47" s="343"/>
      <c r="HKM47" s="343"/>
      <c r="HKN47" s="343"/>
      <c r="HKO47" s="343"/>
      <c r="HKP47" s="343"/>
      <c r="HKQ47" s="343"/>
      <c r="HKR47" s="343"/>
      <c r="HKS47" s="343"/>
      <c r="HKT47" s="343"/>
      <c r="HKU47" s="343"/>
      <c r="HKV47" s="343"/>
      <c r="HKW47" s="343"/>
      <c r="HKX47" s="343"/>
      <c r="HKY47" s="343"/>
      <c r="HKZ47" s="343"/>
      <c r="HLA47" s="343"/>
      <c r="HLB47" s="343"/>
      <c r="HLC47" s="343"/>
      <c r="HLD47" s="343"/>
      <c r="HLE47" s="343"/>
      <c r="HLF47" s="343"/>
      <c r="HLG47" s="343"/>
      <c r="HLH47" s="343"/>
      <c r="HLI47" s="343"/>
      <c r="HLJ47" s="343"/>
      <c r="HLK47" s="343"/>
      <c r="HLL47" s="343"/>
      <c r="HLM47" s="343"/>
      <c r="HLN47" s="343"/>
      <c r="HLO47" s="343"/>
      <c r="HLP47" s="343"/>
      <c r="HLQ47" s="343"/>
      <c r="HLR47" s="343"/>
      <c r="HLS47" s="343"/>
      <c r="HLT47" s="343"/>
      <c r="HLU47" s="343"/>
      <c r="HLV47" s="343"/>
      <c r="HLW47" s="343"/>
      <c r="HLX47" s="343"/>
      <c r="HLY47" s="343"/>
      <c r="HLZ47" s="343"/>
      <c r="HMA47" s="343"/>
      <c r="HMB47" s="343"/>
      <c r="HMC47" s="343"/>
      <c r="HMD47" s="343"/>
      <c r="HME47" s="343"/>
      <c r="HMF47" s="343"/>
      <c r="HMG47" s="343"/>
      <c r="HMH47" s="343"/>
      <c r="HMI47" s="343"/>
      <c r="HMJ47" s="343"/>
      <c r="HMK47" s="343"/>
      <c r="HML47" s="343"/>
      <c r="HMM47" s="343"/>
      <c r="HMN47" s="343"/>
      <c r="HMO47" s="343"/>
      <c r="HMP47" s="343"/>
      <c r="HMQ47" s="343"/>
      <c r="HMR47" s="343"/>
      <c r="HMS47" s="343"/>
      <c r="HMT47" s="343"/>
      <c r="HMU47" s="343"/>
      <c r="HMV47" s="343"/>
      <c r="HMW47" s="343"/>
      <c r="HMX47" s="343"/>
      <c r="HMY47" s="343"/>
      <c r="HMZ47" s="343"/>
      <c r="HNA47" s="343"/>
      <c r="HNB47" s="343"/>
      <c r="HNC47" s="343"/>
      <c r="HND47" s="343"/>
      <c r="HNE47" s="343"/>
      <c r="HNF47" s="343"/>
      <c r="HNG47" s="343"/>
      <c r="HNH47" s="343"/>
      <c r="HNI47" s="343"/>
      <c r="HNJ47" s="343"/>
      <c r="HNK47" s="343"/>
      <c r="HNL47" s="343"/>
      <c r="HNM47" s="343"/>
      <c r="HNN47" s="343"/>
      <c r="HNO47" s="343"/>
      <c r="HNP47" s="343"/>
      <c r="HNQ47" s="343"/>
      <c r="HNR47" s="343"/>
      <c r="HNS47" s="343"/>
      <c r="HNT47" s="343"/>
      <c r="HNU47" s="343"/>
      <c r="HNV47" s="343"/>
      <c r="HNW47" s="343"/>
      <c r="HNX47" s="343"/>
      <c r="HNY47" s="343"/>
      <c r="HNZ47" s="343"/>
      <c r="HOA47" s="343"/>
      <c r="HOB47" s="343"/>
      <c r="HOC47" s="343"/>
      <c r="HOD47" s="343"/>
      <c r="HOE47" s="343"/>
      <c r="HOF47" s="343"/>
      <c r="HOG47" s="343"/>
      <c r="HOH47" s="343"/>
      <c r="HOI47" s="343"/>
      <c r="HOJ47" s="343"/>
      <c r="HOK47" s="343"/>
      <c r="HOL47" s="343"/>
      <c r="HOM47" s="343"/>
      <c r="HON47" s="343"/>
      <c r="HOO47" s="343"/>
      <c r="HOP47" s="343"/>
      <c r="HOQ47" s="343"/>
      <c r="HOR47" s="343"/>
      <c r="HOS47" s="343"/>
      <c r="HOT47" s="343"/>
      <c r="HOU47" s="343"/>
      <c r="HOV47" s="343"/>
      <c r="HOW47" s="343"/>
      <c r="HOX47" s="343"/>
      <c r="HOY47" s="343"/>
      <c r="HOZ47" s="343"/>
      <c r="HPA47" s="343"/>
      <c r="HPB47" s="343"/>
      <c r="HPC47" s="343"/>
      <c r="HPD47" s="343"/>
      <c r="HPE47" s="343"/>
      <c r="HPF47" s="343"/>
      <c r="HPG47" s="343"/>
      <c r="HPH47" s="343"/>
      <c r="HPI47" s="343"/>
      <c r="HPJ47" s="343"/>
      <c r="HPK47" s="343"/>
      <c r="HPL47" s="343"/>
      <c r="HPM47" s="343"/>
      <c r="HPN47" s="343"/>
      <c r="HPO47" s="343"/>
      <c r="HPP47" s="343"/>
      <c r="HPQ47" s="343"/>
      <c r="HPR47" s="343"/>
      <c r="HPS47" s="343"/>
      <c r="HPT47" s="343"/>
      <c r="HPU47" s="343"/>
      <c r="HPV47" s="343"/>
      <c r="HPW47" s="343"/>
      <c r="HPX47" s="343"/>
      <c r="HPY47" s="343"/>
      <c r="HPZ47" s="343"/>
      <c r="HQA47" s="343"/>
      <c r="HQB47" s="343"/>
      <c r="HQC47" s="343"/>
      <c r="HQD47" s="343"/>
      <c r="HQE47" s="343"/>
      <c r="HQF47" s="343"/>
      <c r="HQG47" s="343"/>
      <c r="HQH47" s="343"/>
      <c r="HQI47" s="343"/>
      <c r="HQJ47" s="343"/>
      <c r="HQK47" s="343"/>
      <c r="HQL47" s="343"/>
      <c r="HQM47" s="343"/>
      <c r="HQN47" s="343"/>
      <c r="HQO47" s="343"/>
      <c r="HQP47" s="343"/>
      <c r="HQQ47" s="343"/>
      <c r="HQR47" s="343"/>
      <c r="HQS47" s="343"/>
      <c r="HQT47" s="343"/>
      <c r="HQU47" s="343"/>
      <c r="HQV47" s="343"/>
      <c r="HQW47" s="343"/>
      <c r="HQX47" s="343"/>
      <c r="HQY47" s="343"/>
      <c r="HQZ47" s="343"/>
      <c r="HRA47" s="343"/>
      <c r="HRB47" s="343"/>
      <c r="HRC47" s="343"/>
      <c r="HRD47" s="343"/>
      <c r="HRE47" s="343"/>
      <c r="HRF47" s="343"/>
      <c r="HRG47" s="343"/>
      <c r="HRH47" s="343"/>
      <c r="HRI47" s="343"/>
      <c r="HRJ47" s="343"/>
      <c r="HRK47" s="343"/>
      <c r="HRL47" s="343"/>
      <c r="HRM47" s="343"/>
      <c r="HRN47" s="343"/>
      <c r="HRO47" s="343"/>
      <c r="HRP47" s="343"/>
      <c r="HRQ47" s="343"/>
      <c r="HRR47" s="343"/>
      <c r="HRS47" s="343"/>
      <c r="HRT47" s="343"/>
      <c r="HRU47" s="343"/>
      <c r="HRV47" s="343"/>
      <c r="HRW47" s="343"/>
      <c r="HRX47" s="343"/>
      <c r="HRY47" s="343"/>
      <c r="HRZ47" s="343"/>
      <c r="HSA47" s="343"/>
      <c r="HSB47" s="343"/>
      <c r="HSC47" s="343"/>
      <c r="HSD47" s="343"/>
      <c r="HSE47" s="343"/>
      <c r="HSF47" s="343"/>
      <c r="HSG47" s="343"/>
      <c r="HSH47" s="343"/>
      <c r="HSI47" s="343"/>
      <c r="HSJ47" s="343"/>
      <c r="HSK47" s="343"/>
      <c r="HSL47" s="343"/>
      <c r="HSM47" s="343"/>
      <c r="HSN47" s="343"/>
      <c r="HSO47" s="343"/>
      <c r="HSP47" s="343"/>
      <c r="HSQ47" s="343"/>
      <c r="HSR47" s="343"/>
      <c r="HSS47" s="343"/>
      <c r="HST47" s="343"/>
      <c r="HSU47" s="343"/>
      <c r="HSV47" s="343"/>
      <c r="HSW47" s="343"/>
      <c r="HSX47" s="343"/>
      <c r="HSY47" s="343"/>
      <c r="HSZ47" s="343"/>
      <c r="HTA47" s="343"/>
      <c r="HTB47" s="343"/>
      <c r="HTC47" s="343"/>
      <c r="HTD47" s="343"/>
      <c r="HTE47" s="343"/>
      <c r="HTF47" s="343"/>
      <c r="HTG47" s="343"/>
      <c r="HTH47" s="343"/>
      <c r="HTI47" s="343"/>
      <c r="HTJ47" s="343"/>
      <c r="HTK47" s="343"/>
      <c r="HTL47" s="343"/>
      <c r="HTM47" s="343"/>
      <c r="HTN47" s="343"/>
      <c r="HTO47" s="343"/>
      <c r="HTP47" s="343"/>
      <c r="HTQ47" s="343"/>
      <c r="HTR47" s="343"/>
      <c r="HTS47" s="343"/>
      <c r="HTT47" s="343"/>
      <c r="HTU47" s="343"/>
      <c r="HTV47" s="343"/>
      <c r="HTW47" s="343"/>
      <c r="HTX47" s="343"/>
      <c r="HTY47" s="343"/>
      <c r="HTZ47" s="343"/>
      <c r="HUA47" s="343"/>
      <c r="HUB47" s="343"/>
      <c r="HUC47" s="343"/>
      <c r="HUD47" s="343"/>
      <c r="HUE47" s="343"/>
      <c r="HUF47" s="343"/>
      <c r="HUG47" s="343"/>
      <c r="HUH47" s="343"/>
      <c r="HUI47" s="343"/>
      <c r="HUJ47" s="343"/>
      <c r="HUK47" s="343"/>
      <c r="HUL47" s="343"/>
      <c r="HUM47" s="343"/>
      <c r="HUN47" s="343"/>
      <c r="HUO47" s="343"/>
      <c r="HUP47" s="343"/>
      <c r="HUQ47" s="343"/>
      <c r="HUR47" s="343"/>
      <c r="HUS47" s="343"/>
      <c r="HUT47" s="343"/>
      <c r="HUU47" s="343"/>
      <c r="HUV47" s="343"/>
      <c r="HUW47" s="343"/>
      <c r="HUX47" s="343"/>
      <c r="HUY47" s="343"/>
      <c r="HUZ47" s="343"/>
      <c r="HVA47" s="343"/>
      <c r="HVB47" s="343"/>
      <c r="HVC47" s="343"/>
      <c r="HVD47" s="343"/>
      <c r="HVE47" s="343"/>
      <c r="HVF47" s="343"/>
      <c r="HVG47" s="343"/>
      <c r="HVH47" s="343"/>
      <c r="HVI47" s="343"/>
      <c r="HVJ47" s="343"/>
      <c r="HVK47" s="343"/>
      <c r="HVL47" s="343"/>
      <c r="HVM47" s="343"/>
      <c r="HVN47" s="343"/>
      <c r="HVO47" s="343"/>
      <c r="HVP47" s="343"/>
      <c r="HVQ47" s="343"/>
      <c r="HVR47" s="343"/>
      <c r="HVS47" s="343"/>
      <c r="HVT47" s="343"/>
      <c r="HVU47" s="343"/>
      <c r="HVV47" s="343"/>
      <c r="HVW47" s="343"/>
      <c r="HVX47" s="343"/>
      <c r="HVY47" s="343"/>
      <c r="HVZ47" s="343"/>
      <c r="HWA47" s="343"/>
      <c r="HWB47" s="343"/>
      <c r="HWC47" s="343"/>
      <c r="HWD47" s="343"/>
      <c r="HWE47" s="343"/>
      <c r="HWF47" s="343"/>
      <c r="HWG47" s="343"/>
      <c r="HWH47" s="343"/>
      <c r="HWI47" s="343"/>
      <c r="HWJ47" s="343"/>
      <c r="HWK47" s="343"/>
      <c r="HWL47" s="343"/>
      <c r="HWM47" s="343"/>
      <c r="HWN47" s="343"/>
      <c r="HWO47" s="343"/>
      <c r="HWP47" s="343"/>
      <c r="HWQ47" s="343"/>
      <c r="HWR47" s="343"/>
      <c r="HWS47" s="343"/>
      <c r="HWT47" s="343"/>
      <c r="HWU47" s="343"/>
      <c r="HWV47" s="343"/>
      <c r="HWW47" s="343"/>
      <c r="HWX47" s="343"/>
      <c r="HWY47" s="343"/>
      <c r="HWZ47" s="343"/>
      <c r="HXA47" s="343"/>
      <c r="HXB47" s="343"/>
      <c r="HXC47" s="343"/>
      <c r="HXD47" s="343"/>
      <c r="HXE47" s="343"/>
      <c r="HXF47" s="343"/>
      <c r="HXG47" s="343"/>
      <c r="HXH47" s="343"/>
      <c r="HXI47" s="343"/>
      <c r="HXJ47" s="343"/>
      <c r="HXK47" s="343"/>
      <c r="HXL47" s="343"/>
      <c r="HXM47" s="343"/>
      <c r="HXN47" s="343"/>
      <c r="HXO47" s="343"/>
      <c r="HXP47" s="343"/>
      <c r="HXQ47" s="343"/>
      <c r="HXR47" s="343"/>
      <c r="HXS47" s="343"/>
      <c r="HXT47" s="343"/>
      <c r="HXU47" s="343"/>
      <c r="HXV47" s="343"/>
      <c r="HXW47" s="343"/>
      <c r="HXX47" s="343"/>
      <c r="HXY47" s="343"/>
      <c r="HXZ47" s="343"/>
      <c r="HYA47" s="343"/>
      <c r="HYB47" s="343"/>
      <c r="HYC47" s="343"/>
      <c r="HYD47" s="343"/>
      <c r="HYE47" s="343"/>
      <c r="HYF47" s="343"/>
      <c r="HYG47" s="343"/>
      <c r="HYH47" s="343"/>
      <c r="HYI47" s="343"/>
      <c r="HYJ47" s="343"/>
      <c r="HYK47" s="343"/>
      <c r="HYL47" s="343"/>
      <c r="HYM47" s="343"/>
      <c r="HYN47" s="343"/>
      <c r="HYO47" s="343"/>
      <c r="HYP47" s="343"/>
      <c r="HYQ47" s="343"/>
      <c r="HYR47" s="343"/>
      <c r="HYS47" s="343"/>
      <c r="HYT47" s="343"/>
      <c r="HYU47" s="343"/>
      <c r="HYV47" s="343"/>
      <c r="HYW47" s="343"/>
      <c r="HYX47" s="343"/>
      <c r="HYY47" s="343"/>
      <c r="HYZ47" s="343"/>
      <c r="HZA47" s="343"/>
      <c r="HZB47" s="343"/>
      <c r="HZC47" s="343"/>
      <c r="HZD47" s="343"/>
      <c r="HZE47" s="343"/>
      <c r="HZF47" s="343"/>
      <c r="HZG47" s="343"/>
      <c r="HZH47" s="343"/>
      <c r="HZI47" s="343"/>
      <c r="HZJ47" s="343"/>
      <c r="HZK47" s="343"/>
      <c r="HZL47" s="343"/>
      <c r="HZM47" s="343"/>
      <c r="HZN47" s="343"/>
      <c r="HZO47" s="343"/>
      <c r="HZP47" s="343"/>
      <c r="HZQ47" s="343"/>
      <c r="HZR47" s="343"/>
      <c r="HZS47" s="343"/>
      <c r="HZT47" s="343"/>
      <c r="HZU47" s="343"/>
      <c r="HZV47" s="343"/>
      <c r="HZW47" s="343"/>
      <c r="HZX47" s="343"/>
      <c r="HZY47" s="343"/>
      <c r="HZZ47" s="343"/>
      <c r="IAA47" s="343"/>
      <c r="IAB47" s="343"/>
      <c r="IAC47" s="343"/>
      <c r="IAD47" s="343"/>
      <c r="IAE47" s="343"/>
      <c r="IAF47" s="343"/>
      <c r="IAG47" s="343"/>
      <c r="IAH47" s="343"/>
      <c r="IAI47" s="343"/>
      <c r="IAJ47" s="343"/>
      <c r="IAK47" s="343"/>
      <c r="IAL47" s="343"/>
      <c r="IAM47" s="343"/>
      <c r="IAN47" s="343"/>
      <c r="IAO47" s="343"/>
      <c r="IAP47" s="343"/>
      <c r="IAQ47" s="343"/>
      <c r="IAR47" s="343"/>
      <c r="IAS47" s="343"/>
      <c r="IAT47" s="343"/>
      <c r="IAU47" s="343"/>
      <c r="IAV47" s="343"/>
      <c r="IAW47" s="343"/>
      <c r="IAX47" s="343"/>
      <c r="IAY47" s="343"/>
      <c r="IAZ47" s="343"/>
      <c r="IBA47" s="343"/>
      <c r="IBB47" s="343"/>
      <c r="IBC47" s="343"/>
      <c r="IBD47" s="343"/>
      <c r="IBE47" s="343"/>
      <c r="IBF47" s="343"/>
      <c r="IBG47" s="343"/>
      <c r="IBH47" s="343"/>
      <c r="IBI47" s="343"/>
      <c r="IBJ47" s="343"/>
      <c r="IBK47" s="343"/>
      <c r="IBL47" s="343"/>
      <c r="IBM47" s="343"/>
      <c r="IBN47" s="343"/>
      <c r="IBO47" s="343"/>
      <c r="IBP47" s="343"/>
      <c r="IBQ47" s="343"/>
      <c r="IBR47" s="343"/>
      <c r="IBS47" s="343"/>
      <c r="IBT47" s="343"/>
      <c r="IBU47" s="343"/>
      <c r="IBV47" s="343"/>
      <c r="IBW47" s="343"/>
      <c r="IBX47" s="343"/>
      <c r="IBY47" s="343"/>
      <c r="IBZ47" s="343"/>
      <c r="ICA47" s="343"/>
      <c r="ICB47" s="343"/>
      <c r="ICC47" s="343"/>
      <c r="ICD47" s="343"/>
      <c r="ICE47" s="343"/>
      <c r="ICF47" s="343"/>
      <c r="ICG47" s="343"/>
      <c r="ICH47" s="343"/>
      <c r="ICI47" s="343"/>
      <c r="ICJ47" s="343"/>
      <c r="ICK47" s="343"/>
      <c r="ICL47" s="343"/>
      <c r="ICM47" s="343"/>
      <c r="ICN47" s="343"/>
      <c r="ICO47" s="343"/>
      <c r="ICP47" s="343"/>
      <c r="ICQ47" s="343"/>
      <c r="ICR47" s="343"/>
      <c r="ICS47" s="343"/>
      <c r="ICT47" s="343"/>
      <c r="ICU47" s="343"/>
      <c r="ICV47" s="343"/>
      <c r="ICW47" s="343"/>
      <c r="ICX47" s="343"/>
      <c r="ICY47" s="343"/>
      <c r="ICZ47" s="343"/>
      <c r="IDA47" s="343"/>
      <c r="IDB47" s="343"/>
      <c r="IDC47" s="343"/>
      <c r="IDD47" s="343"/>
      <c r="IDE47" s="343"/>
      <c r="IDF47" s="343"/>
      <c r="IDG47" s="343"/>
      <c r="IDH47" s="343"/>
      <c r="IDI47" s="343"/>
      <c r="IDJ47" s="343"/>
      <c r="IDK47" s="343"/>
      <c r="IDL47" s="343"/>
      <c r="IDM47" s="343"/>
      <c r="IDN47" s="343"/>
      <c r="IDO47" s="343"/>
      <c r="IDP47" s="343"/>
      <c r="IDQ47" s="343"/>
      <c r="IDR47" s="343"/>
      <c r="IDS47" s="343"/>
      <c r="IDT47" s="343"/>
      <c r="IDU47" s="343"/>
      <c r="IDV47" s="343"/>
      <c r="IDW47" s="343"/>
      <c r="IDX47" s="343"/>
      <c r="IDY47" s="343"/>
      <c r="IDZ47" s="343"/>
      <c r="IEA47" s="343"/>
      <c r="IEB47" s="343"/>
      <c r="IEC47" s="343"/>
      <c r="IED47" s="343"/>
      <c r="IEE47" s="343"/>
      <c r="IEF47" s="343"/>
      <c r="IEG47" s="343"/>
      <c r="IEH47" s="343"/>
      <c r="IEI47" s="343"/>
      <c r="IEJ47" s="343"/>
      <c r="IEK47" s="343"/>
      <c r="IEL47" s="343"/>
      <c r="IEM47" s="343"/>
      <c r="IEN47" s="343"/>
      <c r="IEO47" s="343"/>
      <c r="IEP47" s="343"/>
      <c r="IEQ47" s="343"/>
      <c r="IER47" s="343"/>
      <c r="IES47" s="343"/>
      <c r="IET47" s="343"/>
      <c r="IEU47" s="343"/>
      <c r="IEV47" s="343"/>
      <c r="IEW47" s="343"/>
      <c r="IEX47" s="343"/>
      <c r="IEY47" s="343"/>
      <c r="IEZ47" s="343"/>
      <c r="IFA47" s="343"/>
      <c r="IFB47" s="343"/>
      <c r="IFC47" s="343"/>
      <c r="IFD47" s="343"/>
      <c r="IFE47" s="343"/>
      <c r="IFF47" s="343"/>
      <c r="IFG47" s="343"/>
      <c r="IFH47" s="343"/>
      <c r="IFI47" s="343"/>
      <c r="IFJ47" s="343"/>
      <c r="IFK47" s="343"/>
      <c r="IFL47" s="343"/>
      <c r="IFM47" s="343"/>
      <c r="IFN47" s="343"/>
      <c r="IFO47" s="343"/>
      <c r="IFP47" s="343"/>
      <c r="IFQ47" s="343"/>
      <c r="IFR47" s="343"/>
      <c r="IFS47" s="343"/>
      <c r="IFT47" s="343"/>
      <c r="IFU47" s="343"/>
      <c r="IFV47" s="343"/>
      <c r="IFW47" s="343"/>
      <c r="IFX47" s="343"/>
      <c r="IFY47" s="343"/>
      <c r="IFZ47" s="343"/>
      <c r="IGA47" s="343"/>
      <c r="IGB47" s="343"/>
      <c r="IGC47" s="343"/>
      <c r="IGD47" s="343"/>
      <c r="IGE47" s="343"/>
      <c r="IGF47" s="343"/>
      <c r="IGG47" s="343"/>
      <c r="IGH47" s="343"/>
      <c r="IGI47" s="343"/>
      <c r="IGJ47" s="343"/>
      <c r="IGK47" s="343"/>
      <c r="IGL47" s="343"/>
      <c r="IGM47" s="343"/>
      <c r="IGN47" s="343"/>
      <c r="IGO47" s="343"/>
      <c r="IGP47" s="343"/>
      <c r="IGQ47" s="343"/>
      <c r="IGR47" s="343"/>
      <c r="IGS47" s="343"/>
      <c r="IGT47" s="343"/>
      <c r="IGU47" s="343"/>
      <c r="IGV47" s="343"/>
      <c r="IGW47" s="343"/>
      <c r="IGX47" s="343"/>
      <c r="IGY47" s="343"/>
      <c r="IGZ47" s="343"/>
      <c r="IHA47" s="343"/>
      <c r="IHB47" s="343"/>
      <c r="IHC47" s="343"/>
      <c r="IHD47" s="343"/>
      <c r="IHE47" s="343"/>
      <c r="IHF47" s="343"/>
      <c r="IHG47" s="343"/>
      <c r="IHH47" s="343"/>
      <c r="IHI47" s="343"/>
      <c r="IHJ47" s="343"/>
      <c r="IHK47" s="343"/>
      <c r="IHL47" s="343"/>
      <c r="IHM47" s="343"/>
      <c r="IHN47" s="343"/>
      <c r="IHO47" s="343"/>
      <c r="IHP47" s="343"/>
      <c r="IHQ47" s="343"/>
      <c r="IHR47" s="343"/>
      <c r="IHS47" s="343"/>
      <c r="IHT47" s="343"/>
      <c r="IHU47" s="343"/>
      <c r="IHV47" s="343"/>
      <c r="IHW47" s="343"/>
      <c r="IHX47" s="343"/>
      <c r="IHY47" s="343"/>
      <c r="IHZ47" s="343"/>
      <c r="IIA47" s="343"/>
      <c r="IIB47" s="343"/>
      <c r="IIC47" s="343"/>
      <c r="IID47" s="343"/>
      <c r="IIE47" s="343"/>
      <c r="IIF47" s="343"/>
      <c r="IIG47" s="343"/>
      <c r="IIH47" s="343"/>
      <c r="III47" s="343"/>
      <c r="IIJ47" s="343"/>
      <c r="IIK47" s="343"/>
      <c r="IIL47" s="343"/>
      <c r="IIM47" s="343"/>
      <c r="IIN47" s="343"/>
      <c r="IIO47" s="343"/>
      <c r="IIP47" s="343"/>
      <c r="IIQ47" s="343"/>
      <c r="IIR47" s="343"/>
      <c r="IIS47" s="343"/>
      <c r="IIT47" s="343"/>
      <c r="IIU47" s="343"/>
      <c r="IIV47" s="343"/>
      <c r="IIW47" s="343"/>
      <c r="IIX47" s="343"/>
      <c r="IIY47" s="343"/>
      <c r="IIZ47" s="343"/>
      <c r="IJA47" s="343"/>
      <c r="IJB47" s="343"/>
      <c r="IJC47" s="343"/>
      <c r="IJD47" s="343"/>
      <c r="IJE47" s="343"/>
      <c r="IJF47" s="343"/>
      <c r="IJG47" s="343"/>
      <c r="IJH47" s="343"/>
      <c r="IJI47" s="343"/>
      <c r="IJJ47" s="343"/>
      <c r="IJK47" s="343"/>
      <c r="IJL47" s="343"/>
      <c r="IJM47" s="343"/>
      <c r="IJN47" s="343"/>
      <c r="IJO47" s="343"/>
      <c r="IJP47" s="343"/>
      <c r="IJQ47" s="343"/>
      <c r="IJR47" s="343"/>
      <c r="IJS47" s="343"/>
      <c r="IJT47" s="343"/>
      <c r="IJU47" s="343"/>
      <c r="IJV47" s="343"/>
      <c r="IJW47" s="343"/>
      <c r="IJX47" s="343"/>
      <c r="IJY47" s="343"/>
      <c r="IJZ47" s="343"/>
      <c r="IKA47" s="343"/>
      <c r="IKB47" s="343"/>
      <c r="IKC47" s="343"/>
      <c r="IKD47" s="343"/>
      <c r="IKE47" s="343"/>
      <c r="IKF47" s="343"/>
      <c r="IKG47" s="343"/>
      <c r="IKH47" s="343"/>
      <c r="IKI47" s="343"/>
      <c r="IKJ47" s="343"/>
      <c r="IKK47" s="343"/>
      <c r="IKL47" s="343"/>
      <c r="IKM47" s="343"/>
      <c r="IKN47" s="343"/>
      <c r="IKO47" s="343"/>
      <c r="IKP47" s="343"/>
      <c r="IKQ47" s="343"/>
      <c r="IKR47" s="343"/>
      <c r="IKS47" s="343"/>
      <c r="IKT47" s="343"/>
      <c r="IKU47" s="343"/>
      <c r="IKV47" s="343"/>
      <c r="IKW47" s="343"/>
      <c r="IKX47" s="343"/>
      <c r="IKY47" s="343"/>
      <c r="IKZ47" s="343"/>
      <c r="ILA47" s="343"/>
      <c r="ILB47" s="343"/>
      <c r="ILC47" s="343"/>
      <c r="ILD47" s="343"/>
      <c r="ILE47" s="343"/>
      <c r="ILF47" s="343"/>
      <c r="ILG47" s="343"/>
      <c r="ILH47" s="343"/>
      <c r="ILI47" s="343"/>
      <c r="ILJ47" s="343"/>
      <c r="ILK47" s="343"/>
      <c r="ILL47" s="343"/>
      <c r="ILM47" s="343"/>
      <c r="ILN47" s="343"/>
      <c r="ILO47" s="343"/>
      <c r="ILP47" s="343"/>
      <c r="ILQ47" s="343"/>
      <c r="ILR47" s="343"/>
      <c r="ILS47" s="343"/>
      <c r="ILT47" s="343"/>
      <c r="ILU47" s="343"/>
      <c r="ILV47" s="343"/>
      <c r="ILW47" s="343"/>
      <c r="ILX47" s="343"/>
      <c r="ILY47" s="343"/>
      <c r="ILZ47" s="343"/>
      <c r="IMA47" s="343"/>
      <c r="IMB47" s="343"/>
      <c r="IMC47" s="343"/>
      <c r="IMD47" s="343"/>
      <c r="IME47" s="343"/>
      <c r="IMF47" s="343"/>
      <c r="IMG47" s="343"/>
      <c r="IMH47" s="343"/>
      <c r="IMI47" s="343"/>
      <c r="IMJ47" s="343"/>
      <c r="IMK47" s="343"/>
      <c r="IML47" s="343"/>
      <c r="IMM47" s="343"/>
      <c r="IMN47" s="343"/>
      <c r="IMO47" s="343"/>
      <c r="IMP47" s="343"/>
      <c r="IMQ47" s="343"/>
      <c r="IMR47" s="343"/>
      <c r="IMS47" s="343"/>
      <c r="IMT47" s="343"/>
      <c r="IMU47" s="343"/>
      <c r="IMV47" s="343"/>
      <c r="IMW47" s="343"/>
      <c r="IMX47" s="343"/>
      <c r="IMY47" s="343"/>
      <c r="IMZ47" s="343"/>
      <c r="INA47" s="343"/>
      <c r="INB47" s="343"/>
      <c r="INC47" s="343"/>
      <c r="IND47" s="343"/>
      <c r="INE47" s="343"/>
      <c r="INF47" s="343"/>
      <c r="ING47" s="343"/>
      <c r="INH47" s="343"/>
      <c r="INI47" s="343"/>
      <c r="INJ47" s="343"/>
      <c r="INK47" s="343"/>
      <c r="INL47" s="343"/>
      <c r="INM47" s="343"/>
      <c r="INN47" s="343"/>
      <c r="INO47" s="343"/>
      <c r="INP47" s="343"/>
      <c r="INQ47" s="343"/>
      <c r="INR47" s="343"/>
      <c r="INS47" s="343"/>
      <c r="INT47" s="343"/>
      <c r="INU47" s="343"/>
      <c r="INV47" s="343"/>
      <c r="INW47" s="343"/>
      <c r="INX47" s="343"/>
      <c r="INY47" s="343"/>
      <c r="INZ47" s="343"/>
      <c r="IOA47" s="343"/>
      <c r="IOB47" s="343"/>
      <c r="IOC47" s="343"/>
      <c r="IOD47" s="343"/>
      <c r="IOE47" s="343"/>
      <c r="IOF47" s="343"/>
      <c r="IOG47" s="343"/>
      <c r="IOH47" s="343"/>
      <c r="IOI47" s="343"/>
      <c r="IOJ47" s="343"/>
      <c r="IOK47" s="343"/>
      <c r="IOL47" s="343"/>
      <c r="IOM47" s="343"/>
      <c r="ION47" s="343"/>
      <c r="IOO47" s="343"/>
      <c r="IOP47" s="343"/>
      <c r="IOQ47" s="343"/>
      <c r="IOR47" s="343"/>
      <c r="IOS47" s="343"/>
      <c r="IOT47" s="343"/>
      <c r="IOU47" s="343"/>
      <c r="IOV47" s="343"/>
      <c r="IOW47" s="343"/>
      <c r="IOX47" s="343"/>
      <c r="IOY47" s="343"/>
      <c r="IOZ47" s="343"/>
      <c r="IPA47" s="343"/>
      <c r="IPB47" s="343"/>
      <c r="IPC47" s="343"/>
      <c r="IPD47" s="343"/>
      <c r="IPE47" s="343"/>
      <c r="IPF47" s="343"/>
      <c r="IPG47" s="343"/>
      <c r="IPH47" s="343"/>
      <c r="IPI47" s="343"/>
      <c r="IPJ47" s="343"/>
      <c r="IPK47" s="343"/>
      <c r="IPL47" s="343"/>
      <c r="IPM47" s="343"/>
      <c r="IPN47" s="343"/>
      <c r="IPO47" s="343"/>
      <c r="IPP47" s="343"/>
      <c r="IPQ47" s="343"/>
      <c r="IPR47" s="343"/>
      <c r="IPS47" s="343"/>
      <c r="IPT47" s="343"/>
      <c r="IPU47" s="343"/>
      <c r="IPV47" s="343"/>
      <c r="IPW47" s="343"/>
      <c r="IPX47" s="343"/>
      <c r="IPY47" s="343"/>
      <c r="IPZ47" s="343"/>
      <c r="IQA47" s="343"/>
      <c r="IQB47" s="343"/>
      <c r="IQC47" s="343"/>
      <c r="IQD47" s="343"/>
      <c r="IQE47" s="343"/>
      <c r="IQF47" s="343"/>
      <c r="IQG47" s="343"/>
      <c r="IQH47" s="343"/>
      <c r="IQI47" s="343"/>
      <c r="IQJ47" s="343"/>
      <c r="IQK47" s="343"/>
      <c r="IQL47" s="343"/>
      <c r="IQM47" s="343"/>
      <c r="IQN47" s="343"/>
      <c r="IQO47" s="343"/>
      <c r="IQP47" s="343"/>
      <c r="IQQ47" s="343"/>
      <c r="IQR47" s="343"/>
      <c r="IQS47" s="343"/>
      <c r="IQT47" s="343"/>
      <c r="IQU47" s="343"/>
      <c r="IQV47" s="343"/>
      <c r="IQW47" s="343"/>
      <c r="IQX47" s="343"/>
      <c r="IQY47" s="343"/>
      <c r="IQZ47" s="343"/>
      <c r="IRA47" s="343"/>
      <c r="IRB47" s="343"/>
      <c r="IRC47" s="343"/>
      <c r="IRD47" s="343"/>
      <c r="IRE47" s="343"/>
      <c r="IRF47" s="343"/>
      <c r="IRG47" s="343"/>
      <c r="IRH47" s="343"/>
      <c r="IRI47" s="343"/>
      <c r="IRJ47" s="343"/>
      <c r="IRK47" s="343"/>
      <c r="IRL47" s="343"/>
      <c r="IRM47" s="343"/>
      <c r="IRN47" s="343"/>
      <c r="IRO47" s="343"/>
      <c r="IRP47" s="343"/>
      <c r="IRQ47" s="343"/>
      <c r="IRR47" s="343"/>
      <c r="IRS47" s="343"/>
      <c r="IRT47" s="343"/>
      <c r="IRU47" s="343"/>
      <c r="IRV47" s="343"/>
      <c r="IRW47" s="343"/>
      <c r="IRX47" s="343"/>
      <c r="IRY47" s="343"/>
      <c r="IRZ47" s="343"/>
      <c r="ISA47" s="343"/>
      <c r="ISB47" s="343"/>
      <c r="ISC47" s="343"/>
      <c r="ISD47" s="343"/>
      <c r="ISE47" s="343"/>
      <c r="ISF47" s="343"/>
      <c r="ISG47" s="343"/>
      <c r="ISH47" s="343"/>
      <c r="ISI47" s="343"/>
      <c r="ISJ47" s="343"/>
      <c r="ISK47" s="343"/>
      <c r="ISL47" s="343"/>
      <c r="ISM47" s="343"/>
      <c r="ISN47" s="343"/>
      <c r="ISO47" s="343"/>
      <c r="ISP47" s="343"/>
      <c r="ISQ47" s="343"/>
      <c r="ISR47" s="343"/>
      <c r="ISS47" s="343"/>
      <c r="IST47" s="343"/>
      <c r="ISU47" s="343"/>
      <c r="ISV47" s="343"/>
      <c r="ISW47" s="343"/>
      <c r="ISX47" s="343"/>
      <c r="ISY47" s="343"/>
      <c r="ISZ47" s="343"/>
      <c r="ITA47" s="343"/>
      <c r="ITB47" s="343"/>
      <c r="ITC47" s="343"/>
      <c r="ITD47" s="343"/>
      <c r="ITE47" s="343"/>
      <c r="ITF47" s="343"/>
      <c r="ITG47" s="343"/>
      <c r="ITH47" s="343"/>
      <c r="ITI47" s="343"/>
      <c r="ITJ47" s="343"/>
      <c r="ITK47" s="343"/>
      <c r="ITL47" s="343"/>
      <c r="ITM47" s="343"/>
      <c r="ITN47" s="343"/>
      <c r="ITO47" s="343"/>
      <c r="ITP47" s="343"/>
      <c r="ITQ47" s="343"/>
      <c r="ITR47" s="343"/>
      <c r="ITS47" s="343"/>
      <c r="ITT47" s="343"/>
      <c r="ITU47" s="343"/>
      <c r="ITV47" s="343"/>
      <c r="ITW47" s="343"/>
      <c r="ITX47" s="343"/>
      <c r="ITY47" s="343"/>
      <c r="ITZ47" s="343"/>
      <c r="IUA47" s="343"/>
      <c r="IUB47" s="343"/>
      <c r="IUC47" s="343"/>
      <c r="IUD47" s="343"/>
      <c r="IUE47" s="343"/>
      <c r="IUF47" s="343"/>
      <c r="IUG47" s="343"/>
      <c r="IUH47" s="343"/>
      <c r="IUI47" s="343"/>
      <c r="IUJ47" s="343"/>
      <c r="IUK47" s="343"/>
      <c r="IUL47" s="343"/>
      <c r="IUM47" s="343"/>
      <c r="IUN47" s="343"/>
      <c r="IUO47" s="343"/>
      <c r="IUP47" s="343"/>
      <c r="IUQ47" s="343"/>
      <c r="IUR47" s="343"/>
      <c r="IUS47" s="343"/>
      <c r="IUT47" s="343"/>
      <c r="IUU47" s="343"/>
      <c r="IUV47" s="343"/>
      <c r="IUW47" s="343"/>
      <c r="IUX47" s="343"/>
      <c r="IUY47" s="343"/>
      <c r="IUZ47" s="343"/>
      <c r="IVA47" s="343"/>
      <c r="IVB47" s="343"/>
      <c r="IVC47" s="343"/>
      <c r="IVD47" s="343"/>
      <c r="IVE47" s="343"/>
      <c r="IVF47" s="343"/>
      <c r="IVG47" s="343"/>
      <c r="IVH47" s="343"/>
      <c r="IVI47" s="343"/>
      <c r="IVJ47" s="343"/>
      <c r="IVK47" s="343"/>
      <c r="IVL47" s="343"/>
      <c r="IVM47" s="343"/>
      <c r="IVN47" s="343"/>
      <c r="IVO47" s="343"/>
      <c r="IVP47" s="343"/>
      <c r="IVQ47" s="343"/>
      <c r="IVR47" s="343"/>
      <c r="IVS47" s="343"/>
      <c r="IVT47" s="343"/>
      <c r="IVU47" s="343"/>
      <c r="IVV47" s="343"/>
      <c r="IVW47" s="343"/>
      <c r="IVX47" s="343"/>
      <c r="IVY47" s="343"/>
      <c r="IVZ47" s="343"/>
      <c r="IWA47" s="343"/>
      <c r="IWB47" s="343"/>
      <c r="IWC47" s="343"/>
      <c r="IWD47" s="343"/>
      <c r="IWE47" s="343"/>
      <c r="IWF47" s="343"/>
      <c r="IWG47" s="343"/>
      <c r="IWH47" s="343"/>
      <c r="IWI47" s="343"/>
      <c r="IWJ47" s="343"/>
      <c r="IWK47" s="343"/>
      <c r="IWL47" s="343"/>
      <c r="IWM47" s="343"/>
      <c r="IWN47" s="343"/>
      <c r="IWO47" s="343"/>
      <c r="IWP47" s="343"/>
      <c r="IWQ47" s="343"/>
      <c r="IWR47" s="343"/>
      <c r="IWS47" s="343"/>
      <c r="IWT47" s="343"/>
      <c r="IWU47" s="343"/>
      <c r="IWV47" s="343"/>
      <c r="IWW47" s="343"/>
      <c r="IWX47" s="343"/>
      <c r="IWY47" s="343"/>
      <c r="IWZ47" s="343"/>
      <c r="IXA47" s="343"/>
      <c r="IXB47" s="343"/>
      <c r="IXC47" s="343"/>
      <c r="IXD47" s="343"/>
      <c r="IXE47" s="343"/>
      <c r="IXF47" s="343"/>
      <c r="IXG47" s="343"/>
      <c r="IXH47" s="343"/>
      <c r="IXI47" s="343"/>
      <c r="IXJ47" s="343"/>
      <c r="IXK47" s="343"/>
      <c r="IXL47" s="343"/>
      <c r="IXM47" s="343"/>
      <c r="IXN47" s="343"/>
      <c r="IXO47" s="343"/>
      <c r="IXP47" s="343"/>
      <c r="IXQ47" s="343"/>
      <c r="IXR47" s="343"/>
      <c r="IXS47" s="343"/>
      <c r="IXT47" s="343"/>
      <c r="IXU47" s="343"/>
      <c r="IXV47" s="343"/>
      <c r="IXW47" s="343"/>
      <c r="IXX47" s="343"/>
      <c r="IXY47" s="343"/>
      <c r="IXZ47" s="343"/>
      <c r="IYA47" s="343"/>
      <c r="IYB47" s="343"/>
      <c r="IYC47" s="343"/>
      <c r="IYD47" s="343"/>
      <c r="IYE47" s="343"/>
      <c r="IYF47" s="343"/>
      <c r="IYG47" s="343"/>
      <c r="IYH47" s="343"/>
      <c r="IYI47" s="343"/>
      <c r="IYJ47" s="343"/>
      <c r="IYK47" s="343"/>
      <c r="IYL47" s="343"/>
      <c r="IYM47" s="343"/>
      <c r="IYN47" s="343"/>
      <c r="IYO47" s="343"/>
      <c r="IYP47" s="343"/>
      <c r="IYQ47" s="343"/>
      <c r="IYR47" s="343"/>
      <c r="IYS47" s="343"/>
      <c r="IYT47" s="343"/>
      <c r="IYU47" s="343"/>
      <c r="IYV47" s="343"/>
      <c r="IYW47" s="343"/>
      <c r="IYX47" s="343"/>
      <c r="IYY47" s="343"/>
      <c r="IYZ47" s="343"/>
      <c r="IZA47" s="343"/>
      <c r="IZB47" s="343"/>
      <c r="IZC47" s="343"/>
      <c r="IZD47" s="343"/>
      <c r="IZE47" s="343"/>
      <c r="IZF47" s="343"/>
      <c r="IZG47" s="343"/>
      <c r="IZH47" s="343"/>
      <c r="IZI47" s="343"/>
      <c r="IZJ47" s="343"/>
      <c r="IZK47" s="343"/>
      <c r="IZL47" s="343"/>
      <c r="IZM47" s="343"/>
      <c r="IZN47" s="343"/>
      <c r="IZO47" s="343"/>
      <c r="IZP47" s="343"/>
      <c r="IZQ47" s="343"/>
      <c r="IZR47" s="343"/>
      <c r="IZS47" s="343"/>
      <c r="IZT47" s="343"/>
      <c r="IZU47" s="343"/>
      <c r="IZV47" s="343"/>
      <c r="IZW47" s="343"/>
      <c r="IZX47" s="343"/>
      <c r="IZY47" s="343"/>
      <c r="IZZ47" s="343"/>
      <c r="JAA47" s="343"/>
      <c r="JAB47" s="343"/>
      <c r="JAC47" s="343"/>
      <c r="JAD47" s="343"/>
      <c r="JAE47" s="343"/>
      <c r="JAF47" s="343"/>
      <c r="JAG47" s="343"/>
      <c r="JAH47" s="343"/>
      <c r="JAI47" s="343"/>
      <c r="JAJ47" s="343"/>
      <c r="JAK47" s="343"/>
      <c r="JAL47" s="343"/>
      <c r="JAM47" s="343"/>
      <c r="JAN47" s="343"/>
      <c r="JAO47" s="343"/>
      <c r="JAP47" s="343"/>
      <c r="JAQ47" s="343"/>
      <c r="JAR47" s="343"/>
      <c r="JAS47" s="343"/>
      <c r="JAT47" s="343"/>
      <c r="JAU47" s="343"/>
      <c r="JAV47" s="343"/>
      <c r="JAW47" s="343"/>
      <c r="JAX47" s="343"/>
      <c r="JAY47" s="343"/>
      <c r="JAZ47" s="343"/>
      <c r="JBA47" s="343"/>
      <c r="JBB47" s="343"/>
      <c r="JBC47" s="343"/>
      <c r="JBD47" s="343"/>
      <c r="JBE47" s="343"/>
      <c r="JBF47" s="343"/>
      <c r="JBG47" s="343"/>
      <c r="JBH47" s="343"/>
      <c r="JBI47" s="343"/>
      <c r="JBJ47" s="343"/>
      <c r="JBK47" s="343"/>
      <c r="JBL47" s="343"/>
      <c r="JBM47" s="343"/>
      <c r="JBN47" s="343"/>
      <c r="JBO47" s="343"/>
      <c r="JBP47" s="343"/>
      <c r="JBQ47" s="343"/>
      <c r="JBR47" s="343"/>
      <c r="JBS47" s="343"/>
      <c r="JBT47" s="343"/>
      <c r="JBU47" s="343"/>
      <c r="JBV47" s="343"/>
      <c r="JBW47" s="343"/>
      <c r="JBX47" s="343"/>
      <c r="JBY47" s="343"/>
      <c r="JBZ47" s="343"/>
      <c r="JCA47" s="343"/>
      <c r="JCB47" s="343"/>
      <c r="JCC47" s="343"/>
      <c r="JCD47" s="343"/>
      <c r="JCE47" s="343"/>
      <c r="JCF47" s="343"/>
      <c r="JCG47" s="343"/>
      <c r="JCH47" s="343"/>
      <c r="JCI47" s="343"/>
      <c r="JCJ47" s="343"/>
      <c r="JCK47" s="343"/>
      <c r="JCL47" s="343"/>
      <c r="JCM47" s="343"/>
      <c r="JCN47" s="343"/>
      <c r="JCO47" s="343"/>
      <c r="JCP47" s="343"/>
      <c r="JCQ47" s="343"/>
      <c r="JCR47" s="343"/>
      <c r="JCS47" s="343"/>
      <c r="JCT47" s="343"/>
      <c r="JCU47" s="343"/>
      <c r="JCV47" s="343"/>
      <c r="JCW47" s="343"/>
      <c r="JCX47" s="343"/>
      <c r="JCY47" s="343"/>
      <c r="JCZ47" s="343"/>
      <c r="JDA47" s="343"/>
      <c r="JDB47" s="343"/>
      <c r="JDC47" s="343"/>
      <c r="JDD47" s="343"/>
      <c r="JDE47" s="343"/>
      <c r="JDF47" s="343"/>
      <c r="JDG47" s="343"/>
      <c r="JDH47" s="343"/>
      <c r="JDI47" s="343"/>
      <c r="JDJ47" s="343"/>
      <c r="JDK47" s="343"/>
      <c r="JDL47" s="343"/>
      <c r="JDM47" s="343"/>
      <c r="JDN47" s="343"/>
      <c r="JDO47" s="343"/>
      <c r="JDP47" s="343"/>
      <c r="JDQ47" s="343"/>
      <c r="JDR47" s="343"/>
      <c r="JDS47" s="343"/>
      <c r="JDT47" s="343"/>
      <c r="JDU47" s="343"/>
      <c r="JDV47" s="343"/>
      <c r="JDW47" s="343"/>
      <c r="JDX47" s="343"/>
      <c r="JDY47" s="343"/>
      <c r="JDZ47" s="343"/>
      <c r="JEA47" s="343"/>
      <c r="JEB47" s="343"/>
      <c r="JEC47" s="343"/>
      <c r="JED47" s="343"/>
      <c r="JEE47" s="343"/>
      <c r="JEF47" s="343"/>
      <c r="JEG47" s="343"/>
      <c r="JEH47" s="343"/>
      <c r="JEI47" s="343"/>
      <c r="JEJ47" s="343"/>
      <c r="JEK47" s="343"/>
      <c r="JEL47" s="343"/>
      <c r="JEM47" s="343"/>
      <c r="JEN47" s="343"/>
      <c r="JEO47" s="343"/>
      <c r="JEP47" s="343"/>
      <c r="JEQ47" s="343"/>
      <c r="JER47" s="343"/>
      <c r="JES47" s="343"/>
      <c r="JET47" s="343"/>
      <c r="JEU47" s="343"/>
      <c r="JEV47" s="343"/>
      <c r="JEW47" s="343"/>
      <c r="JEX47" s="343"/>
      <c r="JEY47" s="343"/>
      <c r="JEZ47" s="343"/>
      <c r="JFA47" s="343"/>
      <c r="JFB47" s="343"/>
      <c r="JFC47" s="343"/>
      <c r="JFD47" s="343"/>
      <c r="JFE47" s="343"/>
      <c r="JFF47" s="343"/>
      <c r="JFG47" s="343"/>
      <c r="JFH47" s="343"/>
      <c r="JFI47" s="343"/>
      <c r="JFJ47" s="343"/>
      <c r="JFK47" s="343"/>
      <c r="JFL47" s="343"/>
      <c r="JFM47" s="343"/>
      <c r="JFN47" s="343"/>
      <c r="JFO47" s="343"/>
      <c r="JFP47" s="343"/>
      <c r="JFQ47" s="343"/>
      <c r="JFR47" s="343"/>
      <c r="JFS47" s="343"/>
      <c r="JFT47" s="343"/>
      <c r="JFU47" s="343"/>
      <c r="JFV47" s="343"/>
      <c r="JFW47" s="343"/>
      <c r="JFX47" s="343"/>
      <c r="JFY47" s="343"/>
      <c r="JFZ47" s="343"/>
      <c r="JGA47" s="343"/>
      <c r="JGB47" s="343"/>
      <c r="JGC47" s="343"/>
      <c r="JGD47" s="343"/>
      <c r="JGE47" s="343"/>
      <c r="JGF47" s="343"/>
      <c r="JGG47" s="343"/>
      <c r="JGH47" s="343"/>
      <c r="JGI47" s="343"/>
      <c r="JGJ47" s="343"/>
      <c r="JGK47" s="343"/>
      <c r="JGL47" s="343"/>
      <c r="JGM47" s="343"/>
      <c r="JGN47" s="343"/>
      <c r="JGO47" s="343"/>
      <c r="JGP47" s="343"/>
      <c r="JGQ47" s="343"/>
      <c r="JGR47" s="343"/>
      <c r="JGS47" s="343"/>
      <c r="JGT47" s="343"/>
      <c r="JGU47" s="343"/>
      <c r="JGV47" s="343"/>
      <c r="JGW47" s="343"/>
      <c r="JGX47" s="343"/>
      <c r="JGY47" s="343"/>
      <c r="JGZ47" s="343"/>
      <c r="JHA47" s="343"/>
      <c r="JHB47" s="343"/>
      <c r="JHC47" s="343"/>
      <c r="JHD47" s="343"/>
      <c r="JHE47" s="343"/>
      <c r="JHF47" s="343"/>
      <c r="JHG47" s="343"/>
      <c r="JHH47" s="343"/>
      <c r="JHI47" s="343"/>
      <c r="JHJ47" s="343"/>
      <c r="JHK47" s="343"/>
      <c r="JHL47" s="343"/>
      <c r="JHM47" s="343"/>
      <c r="JHN47" s="343"/>
      <c r="JHO47" s="343"/>
      <c r="JHP47" s="343"/>
      <c r="JHQ47" s="343"/>
      <c r="JHR47" s="343"/>
      <c r="JHS47" s="343"/>
      <c r="JHT47" s="343"/>
      <c r="JHU47" s="343"/>
      <c r="JHV47" s="343"/>
      <c r="JHW47" s="343"/>
      <c r="JHX47" s="343"/>
      <c r="JHY47" s="343"/>
      <c r="JHZ47" s="343"/>
      <c r="JIA47" s="343"/>
      <c r="JIB47" s="343"/>
      <c r="JIC47" s="343"/>
      <c r="JID47" s="343"/>
      <c r="JIE47" s="343"/>
      <c r="JIF47" s="343"/>
      <c r="JIG47" s="343"/>
      <c r="JIH47" s="343"/>
      <c r="JII47" s="343"/>
      <c r="JIJ47" s="343"/>
      <c r="JIK47" s="343"/>
      <c r="JIL47" s="343"/>
      <c r="JIM47" s="343"/>
      <c r="JIN47" s="343"/>
      <c r="JIO47" s="343"/>
      <c r="JIP47" s="343"/>
      <c r="JIQ47" s="343"/>
      <c r="JIR47" s="343"/>
      <c r="JIS47" s="343"/>
      <c r="JIT47" s="343"/>
      <c r="JIU47" s="343"/>
      <c r="JIV47" s="343"/>
      <c r="JIW47" s="343"/>
      <c r="JIX47" s="343"/>
      <c r="JIY47" s="343"/>
      <c r="JIZ47" s="343"/>
      <c r="JJA47" s="343"/>
      <c r="JJB47" s="343"/>
      <c r="JJC47" s="343"/>
      <c r="JJD47" s="343"/>
      <c r="JJE47" s="343"/>
      <c r="JJF47" s="343"/>
      <c r="JJG47" s="343"/>
      <c r="JJH47" s="343"/>
      <c r="JJI47" s="343"/>
      <c r="JJJ47" s="343"/>
      <c r="JJK47" s="343"/>
      <c r="JJL47" s="343"/>
      <c r="JJM47" s="343"/>
      <c r="JJN47" s="343"/>
      <c r="JJO47" s="343"/>
      <c r="JJP47" s="343"/>
      <c r="JJQ47" s="343"/>
      <c r="JJR47" s="343"/>
      <c r="JJS47" s="343"/>
      <c r="JJT47" s="343"/>
      <c r="JJU47" s="343"/>
      <c r="JJV47" s="343"/>
      <c r="JJW47" s="343"/>
      <c r="JJX47" s="343"/>
      <c r="JJY47" s="343"/>
      <c r="JJZ47" s="343"/>
      <c r="JKA47" s="343"/>
      <c r="JKB47" s="343"/>
      <c r="JKC47" s="343"/>
      <c r="JKD47" s="343"/>
      <c r="JKE47" s="343"/>
      <c r="JKF47" s="343"/>
      <c r="JKG47" s="343"/>
      <c r="JKH47" s="343"/>
      <c r="JKI47" s="343"/>
      <c r="JKJ47" s="343"/>
      <c r="JKK47" s="343"/>
      <c r="JKL47" s="343"/>
      <c r="JKM47" s="343"/>
      <c r="JKN47" s="343"/>
      <c r="JKO47" s="343"/>
      <c r="JKP47" s="343"/>
      <c r="JKQ47" s="343"/>
      <c r="JKR47" s="343"/>
      <c r="JKS47" s="343"/>
      <c r="JKT47" s="343"/>
      <c r="JKU47" s="343"/>
      <c r="JKV47" s="343"/>
      <c r="JKW47" s="343"/>
      <c r="JKX47" s="343"/>
      <c r="JKY47" s="343"/>
      <c r="JKZ47" s="343"/>
      <c r="JLA47" s="343"/>
      <c r="JLB47" s="343"/>
      <c r="JLC47" s="343"/>
      <c r="JLD47" s="343"/>
      <c r="JLE47" s="343"/>
      <c r="JLF47" s="343"/>
      <c r="JLG47" s="343"/>
      <c r="JLH47" s="343"/>
      <c r="JLI47" s="343"/>
      <c r="JLJ47" s="343"/>
      <c r="JLK47" s="343"/>
      <c r="JLL47" s="343"/>
      <c r="JLM47" s="343"/>
      <c r="JLN47" s="343"/>
      <c r="JLO47" s="343"/>
      <c r="JLP47" s="343"/>
      <c r="JLQ47" s="343"/>
      <c r="JLR47" s="343"/>
      <c r="JLS47" s="343"/>
      <c r="JLT47" s="343"/>
      <c r="JLU47" s="343"/>
      <c r="JLV47" s="343"/>
      <c r="JLW47" s="343"/>
      <c r="JLX47" s="343"/>
      <c r="JLY47" s="343"/>
      <c r="JLZ47" s="343"/>
      <c r="JMA47" s="343"/>
      <c r="JMB47" s="343"/>
      <c r="JMC47" s="343"/>
      <c r="JMD47" s="343"/>
      <c r="JME47" s="343"/>
      <c r="JMF47" s="343"/>
      <c r="JMG47" s="343"/>
      <c r="JMH47" s="343"/>
      <c r="JMI47" s="343"/>
      <c r="JMJ47" s="343"/>
      <c r="JMK47" s="343"/>
      <c r="JML47" s="343"/>
      <c r="JMM47" s="343"/>
      <c r="JMN47" s="343"/>
      <c r="JMO47" s="343"/>
      <c r="JMP47" s="343"/>
      <c r="JMQ47" s="343"/>
      <c r="JMR47" s="343"/>
      <c r="JMS47" s="343"/>
      <c r="JMT47" s="343"/>
      <c r="JMU47" s="343"/>
      <c r="JMV47" s="343"/>
      <c r="JMW47" s="343"/>
      <c r="JMX47" s="343"/>
      <c r="JMY47" s="343"/>
      <c r="JMZ47" s="343"/>
      <c r="JNA47" s="343"/>
      <c r="JNB47" s="343"/>
      <c r="JNC47" s="343"/>
      <c r="JND47" s="343"/>
      <c r="JNE47" s="343"/>
      <c r="JNF47" s="343"/>
      <c r="JNG47" s="343"/>
      <c r="JNH47" s="343"/>
      <c r="JNI47" s="343"/>
      <c r="JNJ47" s="343"/>
      <c r="JNK47" s="343"/>
      <c r="JNL47" s="343"/>
      <c r="JNM47" s="343"/>
      <c r="JNN47" s="343"/>
      <c r="JNO47" s="343"/>
      <c r="JNP47" s="343"/>
      <c r="JNQ47" s="343"/>
      <c r="JNR47" s="343"/>
      <c r="JNS47" s="343"/>
      <c r="JNT47" s="343"/>
      <c r="JNU47" s="343"/>
      <c r="JNV47" s="343"/>
      <c r="JNW47" s="343"/>
      <c r="JNX47" s="343"/>
      <c r="JNY47" s="343"/>
      <c r="JNZ47" s="343"/>
      <c r="JOA47" s="343"/>
      <c r="JOB47" s="343"/>
      <c r="JOC47" s="343"/>
      <c r="JOD47" s="343"/>
      <c r="JOE47" s="343"/>
      <c r="JOF47" s="343"/>
      <c r="JOG47" s="343"/>
      <c r="JOH47" s="343"/>
      <c r="JOI47" s="343"/>
      <c r="JOJ47" s="343"/>
      <c r="JOK47" s="343"/>
      <c r="JOL47" s="343"/>
      <c r="JOM47" s="343"/>
      <c r="JON47" s="343"/>
      <c r="JOO47" s="343"/>
      <c r="JOP47" s="343"/>
      <c r="JOQ47" s="343"/>
      <c r="JOR47" s="343"/>
      <c r="JOS47" s="343"/>
      <c r="JOT47" s="343"/>
      <c r="JOU47" s="343"/>
      <c r="JOV47" s="343"/>
      <c r="JOW47" s="343"/>
      <c r="JOX47" s="343"/>
      <c r="JOY47" s="343"/>
      <c r="JOZ47" s="343"/>
      <c r="JPA47" s="343"/>
      <c r="JPB47" s="343"/>
      <c r="JPC47" s="343"/>
      <c r="JPD47" s="343"/>
      <c r="JPE47" s="343"/>
      <c r="JPF47" s="343"/>
      <c r="JPG47" s="343"/>
      <c r="JPH47" s="343"/>
      <c r="JPI47" s="343"/>
      <c r="JPJ47" s="343"/>
      <c r="JPK47" s="343"/>
      <c r="JPL47" s="343"/>
      <c r="JPM47" s="343"/>
      <c r="JPN47" s="343"/>
      <c r="JPO47" s="343"/>
      <c r="JPP47" s="343"/>
      <c r="JPQ47" s="343"/>
      <c r="JPR47" s="343"/>
      <c r="JPS47" s="343"/>
      <c r="JPT47" s="343"/>
      <c r="JPU47" s="343"/>
      <c r="JPV47" s="343"/>
      <c r="JPW47" s="343"/>
      <c r="JPX47" s="343"/>
      <c r="JPY47" s="343"/>
      <c r="JPZ47" s="343"/>
      <c r="JQA47" s="343"/>
      <c r="JQB47" s="343"/>
      <c r="JQC47" s="343"/>
      <c r="JQD47" s="343"/>
      <c r="JQE47" s="343"/>
      <c r="JQF47" s="343"/>
      <c r="JQG47" s="343"/>
      <c r="JQH47" s="343"/>
      <c r="JQI47" s="343"/>
      <c r="JQJ47" s="343"/>
      <c r="JQK47" s="343"/>
      <c r="JQL47" s="343"/>
      <c r="JQM47" s="343"/>
      <c r="JQN47" s="343"/>
      <c r="JQO47" s="343"/>
      <c r="JQP47" s="343"/>
      <c r="JQQ47" s="343"/>
      <c r="JQR47" s="343"/>
      <c r="JQS47" s="343"/>
      <c r="JQT47" s="343"/>
      <c r="JQU47" s="343"/>
      <c r="JQV47" s="343"/>
      <c r="JQW47" s="343"/>
      <c r="JQX47" s="343"/>
      <c r="JQY47" s="343"/>
      <c r="JQZ47" s="343"/>
      <c r="JRA47" s="343"/>
      <c r="JRB47" s="343"/>
      <c r="JRC47" s="343"/>
      <c r="JRD47" s="343"/>
      <c r="JRE47" s="343"/>
      <c r="JRF47" s="343"/>
      <c r="JRG47" s="343"/>
      <c r="JRH47" s="343"/>
      <c r="JRI47" s="343"/>
      <c r="JRJ47" s="343"/>
      <c r="JRK47" s="343"/>
      <c r="JRL47" s="343"/>
      <c r="JRM47" s="343"/>
      <c r="JRN47" s="343"/>
      <c r="JRO47" s="343"/>
      <c r="JRP47" s="343"/>
      <c r="JRQ47" s="343"/>
      <c r="JRR47" s="343"/>
      <c r="JRS47" s="343"/>
      <c r="JRT47" s="343"/>
      <c r="JRU47" s="343"/>
      <c r="JRV47" s="343"/>
      <c r="JRW47" s="343"/>
      <c r="JRX47" s="343"/>
      <c r="JRY47" s="343"/>
      <c r="JRZ47" s="343"/>
      <c r="JSA47" s="343"/>
      <c r="JSB47" s="343"/>
      <c r="JSC47" s="343"/>
      <c r="JSD47" s="343"/>
      <c r="JSE47" s="343"/>
      <c r="JSF47" s="343"/>
      <c r="JSG47" s="343"/>
      <c r="JSH47" s="343"/>
      <c r="JSI47" s="343"/>
      <c r="JSJ47" s="343"/>
      <c r="JSK47" s="343"/>
      <c r="JSL47" s="343"/>
      <c r="JSM47" s="343"/>
      <c r="JSN47" s="343"/>
      <c r="JSO47" s="343"/>
      <c r="JSP47" s="343"/>
      <c r="JSQ47" s="343"/>
      <c r="JSR47" s="343"/>
      <c r="JSS47" s="343"/>
      <c r="JST47" s="343"/>
      <c r="JSU47" s="343"/>
      <c r="JSV47" s="343"/>
      <c r="JSW47" s="343"/>
      <c r="JSX47" s="343"/>
      <c r="JSY47" s="343"/>
      <c r="JSZ47" s="343"/>
      <c r="JTA47" s="343"/>
      <c r="JTB47" s="343"/>
      <c r="JTC47" s="343"/>
      <c r="JTD47" s="343"/>
      <c r="JTE47" s="343"/>
      <c r="JTF47" s="343"/>
      <c r="JTG47" s="343"/>
      <c r="JTH47" s="343"/>
      <c r="JTI47" s="343"/>
      <c r="JTJ47" s="343"/>
      <c r="JTK47" s="343"/>
      <c r="JTL47" s="343"/>
      <c r="JTM47" s="343"/>
      <c r="JTN47" s="343"/>
      <c r="JTO47" s="343"/>
      <c r="JTP47" s="343"/>
      <c r="JTQ47" s="343"/>
      <c r="JTR47" s="343"/>
      <c r="JTS47" s="343"/>
      <c r="JTT47" s="343"/>
      <c r="JTU47" s="343"/>
      <c r="JTV47" s="343"/>
      <c r="JTW47" s="343"/>
      <c r="JTX47" s="343"/>
      <c r="JTY47" s="343"/>
      <c r="JTZ47" s="343"/>
      <c r="JUA47" s="343"/>
      <c r="JUB47" s="343"/>
      <c r="JUC47" s="343"/>
      <c r="JUD47" s="343"/>
      <c r="JUE47" s="343"/>
      <c r="JUF47" s="343"/>
      <c r="JUG47" s="343"/>
      <c r="JUH47" s="343"/>
      <c r="JUI47" s="343"/>
      <c r="JUJ47" s="343"/>
      <c r="JUK47" s="343"/>
      <c r="JUL47" s="343"/>
      <c r="JUM47" s="343"/>
      <c r="JUN47" s="343"/>
      <c r="JUO47" s="343"/>
      <c r="JUP47" s="343"/>
      <c r="JUQ47" s="343"/>
      <c r="JUR47" s="343"/>
      <c r="JUS47" s="343"/>
      <c r="JUT47" s="343"/>
      <c r="JUU47" s="343"/>
      <c r="JUV47" s="343"/>
      <c r="JUW47" s="343"/>
      <c r="JUX47" s="343"/>
      <c r="JUY47" s="343"/>
      <c r="JUZ47" s="343"/>
      <c r="JVA47" s="343"/>
      <c r="JVB47" s="343"/>
      <c r="JVC47" s="343"/>
      <c r="JVD47" s="343"/>
      <c r="JVE47" s="343"/>
      <c r="JVF47" s="343"/>
      <c r="JVG47" s="343"/>
      <c r="JVH47" s="343"/>
      <c r="JVI47" s="343"/>
      <c r="JVJ47" s="343"/>
      <c r="JVK47" s="343"/>
      <c r="JVL47" s="343"/>
      <c r="JVM47" s="343"/>
      <c r="JVN47" s="343"/>
      <c r="JVO47" s="343"/>
      <c r="JVP47" s="343"/>
      <c r="JVQ47" s="343"/>
      <c r="JVR47" s="343"/>
      <c r="JVS47" s="343"/>
      <c r="JVT47" s="343"/>
      <c r="JVU47" s="343"/>
      <c r="JVV47" s="343"/>
      <c r="JVW47" s="343"/>
      <c r="JVX47" s="343"/>
      <c r="JVY47" s="343"/>
      <c r="JVZ47" s="343"/>
      <c r="JWA47" s="343"/>
      <c r="JWB47" s="343"/>
      <c r="JWC47" s="343"/>
      <c r="JWD47" s="343"/>
      <c r="JWE47" s="343"/>
      <c r="JWF47" s="343"/>
      <c r="JWG47" s="343"/>
      <c r="JWH47" s="343"/>
      <c r="JWI47" s="343"/>
      <c r="JWJ47" s="343"/>
      <c r="JWK47" s="343"/>
      <c r="JWL47" s="343"/>
      <c r="JWM47" s="343"/>
      <c r="JWN47" s="343"/>
      <c r="JWO47" s="343"/>
      <c r="JWP47" s="343"/>
      <c r="JWQ47" s="343"/>
      <c r="JWR47" s="343"/>
      <c r="JWS47" s="343"/>
      <c r="JWT47" s="343"/>
      <c r="JWU47" s="343"/>
      <c r="JWV47" s="343"/>
      <c r="JWW47" s="343"/>
      <c r="JWX47" s="343"/>
      <c r="JWY47" s="343"/>
      <c r="JWZ47" s="343"/>
      <c r="JXA47" s="343"/>
      <c r="JXB47" s="343"/>
      <c r="JXC47" s="343"/>
      <c r="JXD47" s="343"/>
      <c r="JXE47" s="343"/>
      <c r="JXF47" s="343"/>
      <c r="JXG47" s="343"/>
      <c r="JXH47" s="343"/>
      <c r="JXI47" s="343"/>
      <c r="JXJ47" s="343"/>
      <c r="JXK47" s="343"/>
      <c r="JXL47" s="343"/>
      <c r="JXM47" s="343"/>
      <c r="JXN47" s="343"/>
      <c r="JXO47" s="343"/>
      <c r="JXP47" s="343"/>
      <c r="JXQ47" s="343"/>
      <c r="JXR47" s="343"/>
      <c r="JXS47" s="343"/>
      <c r="JXT47" s="343"/>
      <c r="JXU47" s="343"/>
      <c r="JXV47" s="343"/>
      <c r="JXW47" s="343"/>
      <c r="JXX47" s="343"/>
      <c r="JXY47" s="343"/>
      <c r="JXZ47" s="343"/>
      <c r="JYA47" s="343"/>
      <c r="JYB47" s="343"/>
      <c r="JYC47" s="343"/>
      <c r="JYD47" s="343"/>
      <c r="JYE47" s="343"/>
      <c r="JYF47" s="343"/>
      <c r="JYG47" s="343"/>
      <c r="JYH47" s="343"/>
      <c r="JYI47" s="343"/>
      <c r="JYJ47" s="343"/>
      <c r="JYK47" s="343"/>
      <c r="JYL47" s="343"/>
      <c r="JYM47" s="343"/>
      <c r="JYN47" s="343"/>
      <c r="JYO47" s="343"/>
      <c r="JYP47" s="343"/>
      <c r="JYQ47" s="343"/>
      <c r="JYR47" s="343"/>
      <c r="JYS47" s="343"/>
      <c r="JYT47" s="343"/>
      <c r="JYU47" s="343"/>
      <c r="JYV47" s="343"/>
      <c r="JYW47" s="343"/>
      <c r="JYX47" s="343"/>
      <c r="JYY47" s="343"/>
      <c r="JYZ47" s="343"/>
      <c r="JZA47" s="343"/>
      <c r="JZB47" s="343"/>
      <c r="JZC47" s="343"/>
      <c r="JZD47" s="343"/>
      <c r="JZE47" s="343"/>
      <c r="JZF47" s="343"/>
      <c r="JZG47" s="343"/>
      <c r="JZH47" s="343"/>
      <c r="JZI47" s="343"/>
      <c r="JZJ47" s="343"/>
      <c r="JZK47" s="343"/>
      <c r="JZL47" s="343"/>
      <c r="JZM47" s="343"/>
      <c r="JZN47" s="343"/>
      <c r="JZO47" s="343"/>
      <c r="JZP47" s="343"/>
      <c r="JZQ47" s="343"/>
      <c r="JZR47" s="343"/>
      <c r="JZS47" s="343"/>
      <c r="JZT47" s="343"/>
      <c r="JZU47" s="343"/>
      <c r="JZV47" s="343"/>
      <c r="JZW47" s="343"/>
      <c r="JZX47" s="343"/>
      <c r="JZY47" s="343"/>
      <c r="JZZ47" s="343"/>
      <c r="KAA47" s="343"/>
      <c r="KAB47" s="343"/>
      <c r="KAC47" s="343"/>
      <c r="KAD47" s="343"/>
      <c r="KAE47" s="343"/>
      <c r="KAF47" s="343"/>
      <c r="KAG47" s="343"/>
      <c r="KAH47" s="343"/>
      <c r="KAI47" s="343"/>
      <c r="KAJ47" s="343"/>
      <c r="KAK47" s="343"/>
      <c r="KAL47" s="343"/>
      <c r="KAM47" s="343"/>
      <c r="KAN47" s="343"/>
      <c r="KAO47" s="343"/>
      <c r="KAP47" s="343"/>
      <c r="KAQ47" s="343"/>
      <c r="KAR47" s="343"/>
      <c r="KAS47" s="343"/>
      <c r="KAT47" s="343"/>
      <c r="KAU47" s="343"/>
      <c r="KAV47" s="343"/>
      <c r="KAW47" s="343"/>
      <c r="KAX47" s="343"/>
      <c r="KAY47" s="343"/>
      <c r="KAZ47" s="343"/>
      <c r="KBA47" s="343"/>
      <c r="KBB47" s="343"/>
      <c r="KBC47" s="343"/>
      <c r="KBD47" s="343"/>
      <c r="KBE47" s="343"/>
      <c r="KBF47" s="343"/>
      <c r="KBG47" s="343"/>
      <c r="KBH47" s="343"/>
      <c r="KBI47" s="343"/>
      <c r="KBJ47" s="343"/>
      <c r="KBK47" s="343"/>
      <c r="KBL47" s="343"/>
      <c r="KBM47" s="343"/>
      <c r="KBN47" s="343"/>
      <c r="KBO47" s="343"/>
      <c r="KBP47" s="343"/>
      <c r="KBQ47" s="343"/>
      <c r="KBR47" s="343"/>
      <c r="KBS47" s="343"/>
      <c r="KBT47" s="343"/>
      <c r="KBU47" s="343"/>
      <c r="KBV47" s="343"/>
      <c r="KBW47" s="343"/>
      <c r="KBX47" s="343"/>
      <c r="KBY47" s="343"/>
      <c r="KBZ47" s="343"/>
      <c r="KCA47" s="343"/>
      <c r="KCB47" s="343"/>
      <c r="KCC47" s="343"/>
      <c r="KCD47" s="343"/>
      <c r="KCE47" s="343"/>
      <c r="KCF47" s="343"/>
      <c r="KCG47" s="343"/>
      <c r="KCH47" s="343"/>
      <c r="KCI47" s="343"/>
      <c r="KCJ47" s="343"/>
      <c r="KCK47" s="343"/>
      <c r="KCL47" s="343"/>
      <c r="KCM47" s="343"/>
      <c r="KCN47" s="343"/>
      <c r="KCO47" s="343"/>
      <c r="KCP47" s="343"/>
      <c r="KCQ47" s="343"/>
      <c r="KCR47" s="343"/>
      <c r="KCS47" s="343"/>
      <c r="KCT47" s="343"/>
      <c r="KCU47" s="343"/>
      <c r="KCV47" s="343"/>
      <c r="KCW47" s="343"/>
      <c r="KCX47" s="343"/>
      <c r="KCY47" s="343"/>
      <c r="KCZ47" s="343"/>
      <c r="KDA47" s="343"/>
      <c r="KDB47" s="343"/>
      <c r="KDC47" s="343"/>
      <c r="KDD47" s="343"/>
      <c r="KDE47" s="343"/>
      <c r="KDF47" s="343"/>
      <c r="KDG47" s="343"/>
      <c r="KDH47" s="343"/>
      <c r="KDI47" s="343"/>
      <c r="KDJ47" s="343"/>
      <c r="KDK47" s="343"/>
      <c r="KDL47" s="343"/>
      <c r="KDM47" s="343"/>
      <c r="KDN47" s="343"/>
      <c r="KDO47" s="343"/>
      <c r="KDP47" s="343"/>
      <c r="KDQ47" s="343"/>
      <c r="KDR47" s="343"/>
      <c r="KDS47" s="343"/>
      <c r="KDT47" s="343"/>
      <c r="KDU47" s="343"/>
      <c r="KDV47" s="343"/>
      <c r="KDW47" s="343"/>
      <c r="KDX47" s="343"/>
      <c r="KDY47" s="343"/>
      <c r="KDZ47" s="343"/>
      <c r="KEA47" s="343"/>
      <c r="KEB47" s="343"/>
      <c r="KEC47" s="343"/>
      <c r="KED47" s="343"/>
      <c r="KEE47" s="343"/>
      <c r="KEF47" s="343"/>
      <c r="KEG47" s="343"/>
      <c r="KEH47" s="343"/>
      <c r="KEI47" s="343"/>
      <c r="KEJ47" s="343"/>
      <c r="KEK47" s="343"/>
      <c r="KEL47" s="343"/>
      <c r="KEM47" s="343"/>
      <c r="KEN47" s="343"/>
      <c r="KEO47" s="343"/>
      <c r="KEP47" s="343"/>
      <c r="KEQ47" s="343"/>
      <c r="KER47" s="343"/>
      <c r="KES47" s="343"/>
      <c r="KET47" s="343"/>
      <c r="KEU47" s="343"/>
      <c r="KEV47" s="343"/>
      <c r="KEW47" s="343"/>
      <c r="KEX47" s="343"/>
      <c r="KEY47" s="343"/>
      <c r="KEZ47" s="343"/>
      <c r="KFA47" s="343"/>
      <c r="KFB47" s="343"/>
      <c r="KFC47" s="343"/>
      <c r="KFD47" s="343"/>
      <c r="KFE47" s="343"/>
      <c r="KFF47" s="343"/>
      <c r="KFG47" s="343"/>
      <c r="KFH47" s="343"/>
      <c r="KFI47" s="343"/>
      <c r="KFJ47" s="343"/>
      <c r="KFK47" s="343"/>
      <c r="KFL47" s="343"/>
      <c r="KFM47" s="343"/>
      <c r="KFN47" s="343"/>
      <c r="KFO47" s="343"/>
      <c r="KFP47" s="343"/>
      <c r="KFQ47" s="343"/>
      <c r="KFR47" s="343"/>
      <c r="KFS47" s="343"/>
      <c r="KFT47" s="343"/>
      <c r="KFU47" s="343"/>
      <c r="KFV47" s="343"/>
      <c r="KFW47" s="343"/>
      <c r="KFX47" s="343"/>
      <c r="KFY47" s="343"/>
      <c r="KFZ47" s="343"/>
      <c r="KGA47" s="343"/>
      <c r="KGB47" s="343"/>
      <c r="KGC47" s="343"/>
      <c r="KGD47" s="343"/>
      <c r="KGE47" s="343"/>
      <c r="KGF47" s="343"/>
      <c r="KGG47" s="343"/>
      <c r="KGH47" s="343"/>
      <c r="KGI47" s="343"/>
      <c r="KGJ47" s="343"/>
      <c r="KGK47" s="343"/>
      <c r="KGL47" s="343"/>
      <c r="KGM47" s="343"/>
      <c r="KGN47" s="343"/>
      <c r="KGO47" s="343"/>
      <c r="KGP47" s="343"/>
      <c r="KGQ47" s="343"/>
      <c r="KGR47" s="343"/>
      <c r="KGS47" s="343"/>
      <c r="KGT47" s="343"/>
      <c r="KGU47" s="343"/>
      <c r="KGV47" s="343"/>
      <c r="KGW47" s="343"/>
      <c r="KGX47" s="343"/>
      <c r="KGY47" s="343"/>
      <c r="KGZ47" s="343"/>
      <c r="KHA47" s="343"/>
      <c r="KHB47" s="343"/>
      <c r="KHC47" s="343"/>
      <c r="KHD47" s="343"/>
      <c r="KHE47" s="343"/>
      <c r="KHF47" s="343"/>
      <c r="KHG47" s="343"/>
      <c r="KHH47" s="343"/>
      <c r="KHI47" s="343"/>
      <c r="KHJ47" s="343"/>
      <c r="KHK47" s="343"/>
      <c r="KHL47" s="343"/>
      <c r="KHM47" s="343"/>
      <c r="KHN47" s="343"/>
      <c r="KHO47" s="343"/>
      <c r="KHP47" s="343"/>
      <c r="KHQ47" s="343"/>
      <c r="KHR47" s="343"/>
      <c r="KHS47" s="343"/>
      <c r="KHT47" s="343"/>
      <c r="KHU47" s="343"/>
      <c r="KHV47" s="343"/>
      <c r="KHW47" s="343"/>
      <c r="KHX47" s="343"/>
      <c r="KHY47" s="343"/>
      <c r="KHZ47" s="343"/>
      <c r="KIA47" s="343"/>
      <c r="KIB47" s="343"/>
      <c r="KIC47" s="343"/>
      <c r="KID47" s="343"/>
      <c r="KIE47" s="343"/>
      <c r="KIF47" s="343"/>
      <c r="KIG47" s="343"/>
      <c r="KIH47" s="343"/>
      <c r="KII47" s="343"/>
      <c r="KIJ47" s="343"/>
      <c r="KIK47" s="343"/>
      <c r="KIL47" s="343"/>
      <c r="KIM47" s="343"/>
      <c r="KIN47" s="343"/>
      <c r="KIO47" s="343"/>
      <c r="KIP47" s="343"/>
      <c r="KIQ47" s="343"/>
      <c r="KIR47" s="343"/>
      <c r="KIS47" s="343"/>
      <c r="KIT47" s="343"/>
      <c r="KIU47" s="343"/>
      <c r="KIV47" s="343"/>
      <c r="KIW47" s="343"/>
      <c r="KIX47" s="343"/>
      <c r="KIY47" s="343"/>
      <c r="KIZ47" s="343"/>
      <c r="KJA47" s="343"/>
      <c r="KJB47" s="343"/>
      <c r="KJC47" s="343"/>
      <c r="KJD47" s="343"/>
      <c r="KJE47" s="343"/>
      <c r="KJF47" s="343"/>
      <c r="KJG47" s="343"/>
      <c r="KJH47" s="343"/>
      <c r="KJI47" s="343"/>
      <c r="KJJ47" s="343"/>
      <c r="KJK47" s="343"/>
      <c r="KJL47" s="343"/>
      <c r="KJM47" s="343"/>
      <c r="KJN47" s="343"/>
      <c r="KJO47" s="343"/>
      <c r="KJP47" s="343"/>
      <c r="KJQ47" s="343"/>
      <c r="KJR47" s="343"/>
      <c r="KJS47" s="343"/>
      <c r="KJT47" s="343"/>
      <c r="KJU47" s="343"/>
      <c r="KJV47" s="343"/>
      <c r="KJW47" s="343"/>
      <c r="KJX47" s="343"/>
      <c r="KJY47" s="343"/>
      <c r="KJZ47" s="343"/>
      <c r="KKA47" s="343"/>
      <c r="KKB47" s="343"/>
      <c r="KKC47" s="343"/>
      <c r="KKD47" s="343"/>
      <c r="KKE47" s="343"/>
      <c r="KKF47" s="343"/>
      <c r="KKG47" s="343"/>
      <c r="KKH47" s="343"/>
      <c r="KKI47" s="343"/>
      <c r="KKJ47" s="343"/>
      <c r="KKK47" s="343"/>
      <c r="KKL47" s="343"/>
      <c r="KKM47" s="343"/>
      <c r="KKN47" s="343"/>
      <c r="KKO47" s="343"/>
      <c r="KKP47" s="343"/>
      <c r="KKQ47" s="343"/>
      <c r="KKR47" s="343"/>
      <c r="KKS47" s="343"/>
      <c r="KKT47" s="343"/>
      <c r="KKU47" s="343"/>
      <c r="KKV47" s="343"/>
      <c r="KKW47" s="343"/>
      <c r="KKX47" s="343"/>
      <c r="KKY47" s="343"/>
      <c r="KKZ47" s="343"/>
      <c r="KLA47" s="343"/>
      <c r="KLB47" s="343"/>
      <c r="KLC47" s="343"/>
      <c r="KLD47" s="343"/>
      <c r="KLE47" s="343"/>
      <c r="KLF47" s="343"/>
      <c r="KLG47" s="343"/>
      <c r="KLH47" s="343"/>
      <c r="KLI47" s="343"/>
      <c r="KLJ47" s="343"/>
      <c r="KLK47" s="343"/>
      <c r="KLL47" s="343"/>
      <c r="KLM47" s="343"/>
      <c r="KLN47" s="343"/>
      <c r="KLO47" s="343"/>
      <c r="KLP47" s="343"/>
      <c r="KLQ47" s="343"/>
      <c r="KLR47" s="343"/>
      <c r="KLS47" s="343"/>
      <c r="KLT47" s="343"/>
      <c r="KLU47" s="343"/>
      <c r="KLV47" s="343"/>
      <c r="KLW47" s="343"/>
      <c r="KLX47" s="343"/>
      <c r="KLY47" s="343"/>
      <c r="KLZ47" s="343"/>
      <c r="KMA47" s="343"/>
      <c r="KMB47" s="343"/>
      <c r="KMC47" s="343"/>
      <c r="KMD47" s="343"/>
      <c r="KME47" s="343"/>
      <c r="KMF47" s="343"/>
      <c r="KMG47" s="343"/>
      <c r="KMH47" s="343"/>
      <c r="KMI47" s="343"/>
      <c r="KMJ47" s="343"/>
      <c r="KMK47" s="343"/>
      <c r="KML47" s="343"/>
      <c r="KMM47" s="343"/>
      <c r="KMN47" s="343"/>
      <c r="KMO47" s="343"/>
      <c r="KMP47" s="343"/>
      <c r="KMQ47" s="343"/>
      <c r="KMR47" s="343"/>
      <c r="KMS47" s="343"/>
      <c r="KMT47" s="343"/>
      <c r="KMU47" s="343"/>
      <c r="KMV47" s="343"/>
      <c r="KMW47" s="343"/>
      <c r="KMX47" s="343"/>
      <c r="KMY47" s="343"/>
      <c r="KMZ47" s="343"/>
      <c r="KNA47" s="343"/>
      <c r="KNB47" s="343"/>
      <c r="KNC47" s="343"/>
      <c r="KND47" s="343"/>
      <c r="KNE47" s="343"/>
      <c r="KNF47" s="343"/>
      <c r="KNG47" s="343"/>
      <c r="KNH47" s="343"/>
      <c r="KNI47" s="343"/>
      <c r="KNJ47" s="343"/>
      <c r="KNK47" s="343"/>
      <c r="KNL47" s="343"/>
      <c r="KNM47" s="343"/>
      <c r="KNN47" s="343"/>
      <c r="KNO47" s="343"/>
      <c r="KNP47" s="343"/>
      <c r="KNQ47" s="343"/>
      <c r="KNR47" s="343"/>
      <c r="KNS47" s="343"/>
      <c r="KNT47" s="343"/>
      <c r="KNU47" s="343"/>
      <c r="KNV47" s="343"/>
      <c r="KNW47" s="343"/>
      <c r="KNX47" s="343"/>
      <c r="KNY47" s="343"/>
      <c r="KNZ47" s="343"/>
      <c r="KOA47" s="343"/>
      <c r="KOB47" s="343"/>
      <c r="KOC47" s="343"/>
      <c r="KOD47" s="343"/>
      <c r="KOE47" s="343"/>
      <c r="KOF47" s="343"/>
      <c r="KOG47" s="343"/>
      <c r="KOH47" s="343"/>
      <c r="KOI47" s="343"/>
      <c r="KOJ47" s="343"/>
      <c r="KOK47" s="343"/>
      <c r="KOL47" s="343"/>
      <c r="KOM47" s="343"/>
      <c r="KON47" s="343"/>
      <c r="KOO47" s="343"/>
      <c r="KOP47" s="343"/>
      <c r="KOQ47" s="343"/>
      <c r="KOR47" s="343"/>
      <c r="KOS47" s="343"/>
      <c r="KOT47" s="343"/>
      <c r="KOU47" s="343"/>
      <c r="KOV47" s="343"/>
      <c r="KOW47" s="343"/>
      <c r="KOX47" s="343"/>
      <c r="KOY47" s="343"/>
      <c r="KOZ47" s="343"/>
      <c r="KPA47" s="343"/>
      <c r="KPB47" s="343"/>
      <c r="KPC47" s="343"/>
      <c r="KPD47" s="343"/>
      <c r="KPE47" s="343"/>
      <c r="KPF47" s="343"/>
      <c r="KPG47" s="343"/>
      <c r="KPH47" s="343"/>
      <c r="KPI47" s="343"/>
      <c r="KPJ47" s="343"/>
      <c r="KPK47" s="343"/>
      <c r="KPL47" s="343"/>
      <c r="KPM47" s="343"/>
      <c r="KPN47" s="343"/>
      <c r="KPO47" s="343"/>
      <c r="KPP47" s="343"/>
      <c r="KPQ47" s="343"/>
      <c r="KPR47" s="343"/>
      <c r="KPS47" s="343"/>
      <c r="KPT47" s="343"/>
      <c r="KPU47" s="343"/>
      <c r="KPV47" s="343"/>
      <c r="KPW47" s="343"/>
      <c r="KPX47" s="343"/>
      <c r="KPY47" s="343"/>
      <c r="KPZ47" s="343"/>
      <c r="KQA47" s="343"/>
      <c r="KQB47" s="343"/>
      <c r="KQC47" s="343"/>
      <c r="KQD47" s="343"/>
      <c r="KQE47" s="343"/>
      <c r="KQF47" s="343"/>
      <c r="KQG47" s="343"/>
      <c r="KQH47" s="343"/>
      <c r="KQI47" s="343"/>
      <c r="KQJ47" s="343"/>
      <c r="KQK47" s="343"/>
      <c r="KQL47" s="343"/>
      <c r="KQM47" s="343"/>
      <c r="KQN47" s="343"/>
      <c r="KQO47" s="343"/>
      <c r="KQP47" s="343"/>
      <c r="KQQ47" s="343"/>
      <c r="KQR47" s="343"/>
      <c r="KQS47" s="343"/>
      <c r="KQT47" s="343"/>
      <c r="KQU47" s="343"/>
      <c r="KQV47" s="343"/>
      <c r="KQW47" s="343"/>
      <c r="KQX47" s="343"/>
      <c r="KQY47" s="343"/>
      <c r="KQZ47" s="343"/>
      <c r="KRA47" s="343"/>
      <c r="KRB47" s="343"/>
      <c r="KRC47" s="343"/>
      <c r="KRD47" s="343"/>
      <c r="KRE47" s="343"/>
      <c r="KRF47" s="343"/>
      <c r="KRG47" s="343"/>
      <c r="KRH47" s="343"/>
      <c r="KRI47" s="343"/>
      <c r="KRJ47" s="343"/>
      <c r="KRK47" s="343"/>
      <c r="KRL47" s="343"/>
      <c r="KRM47" s="343"/>
      <c r="KRN47" s="343"/>
      <c r="KRO47" s="343"/>
      <c r="KRP47" s="343"/>
      <c r="KRQ47" s="343"/>
      <c r="KRR47" s="343"/>
      <c r="KRS47" s="343"/>
      <c r="KRT47" s="343"/>
      <c r="KRU47" s="343"/>
      <c r="KRV47" s="343"/>
      <c r="KRW47" s="343"/>
      <c r="KRX47" s="343"/>
      <c r="KRY47" s="343"/>
      <c r="KRZ47" s="343"/>
      <c r="KSA47" s="343"/>
      <c r="KSB47" s="343"/>
      <c r="KSC47" s="343"/>
      <c r="KSD47" s="343"/>
      <c r="KSE47" s="343"/>
      <c r="KSF47" s="343"/>
      <c r="KSG47" s="343"/>
      <c r="KSH47" s="343"/>
      <c r="KSI47" s="343"/>
      <c r="KSJ47" s="343"/>
      <c r="KSK47" s="343"/>
      <c r="KSL47" s="343"/>
      <c r="KSM47" s="343"/>
      <c r="KSN47" s="343"/>
      <c r="KSO47" s="343"/>
      <c r="KSP47" s="343"/>
      <c r="KSQ47" s="343"/>
      <c r="KSR47" s="343"/>
      <c r="KSS47" s="343"/>
      <c r="KST47" s="343"/>
      <c r="KSU47" s="343"/>
      <c r="KSV47" s="343"/>
      <c r="KSW47" s="343"/>
      <c r="KSX47" s="343"/>
      <c r="KSY47" s="343"/>
      <c r="KSZ47" s="343"/>
      <c r="KTA47" s="343"/>
      <c r="KTB47" s="343"/>
      <c r="KTC47" s="343"/>
      <c r="KTD47" s="343"/>
      <c r="KTE47" s="343"/>
      <c r="KTF47" s="343"/>
      <c r="KTG47" s="343"/>
      <c r="KTH47" s="343"/>
      <c r="KTI47" s="343"/>
      <c r="KTJ47" s="343"/>
      <c r="KTK47" s="343"/>
      <c r="KTL47" s="343"/>
      <c r="KTM47" s="343"/>
      <c r="KTN47" s="343"/>
      <c r="KTO47" s="343"/>
      <c r="KTP47" s="343"/>
      <c r="KTQ47" s="343"/>
      <c r="KTR47" s="343"/>
      <c r="KTS47" s="343"/>
      <c r="KTT47" s="343"/>
      <c r="KTU47" s="343"/>
      <c r="KTV47" s="343"/>
      <c r="KTW47" s="343"/>
      <c r="KTX47" s="343"/>
      <c r="KTY47" s="343"/>
      <c r="KTZ47" s="343"/>
      <c r="KUA47" s="343"/>
      <c r="KUB47" s="343"/>
      <c r="KUC47" s="343"/>
      <c r="KUD47" s="343"/>
      <c r="KUE47" s="343"/>
      <c r="KUF47" s="343"/>
      <c r="KUG47" s="343"/>
      <c r="KUH47" s="343"/>
      <c r="KUI47" s="343"/>
      <c r="KUJ47" s="343"/>
      <c r="KUK47" s="343"/>
      <c r="KUL47" s="343"/>
      <c r="KUM47" s="343"/>
      <c r="KUN47" s="343"/>
      <c r="KUO47" s="343"/>
      <c r="KUP47" s="343"/>
      <c r="KUQ47" s="343"/>
      <c r="KUR47" s="343"/>
      <c r="KUS47" s="343"/>
      <c r="KUT47" s="343"/>
      <c r="KUU47" s="343"/>
      <c r="KUV47" s="343"/>
      <c r="KUW47" s="343"/>
      <c r="KUX47" s="343"/>
      <c r="KUY47" s="343"/>
      <c r="KUZ47" s="343"/>
      <c r="KVA47" s="343"/>
      <c r="KVB47" s="343"/>
      <c r="KVC47" s="343"/>
      <c r="KVD47" s="343"/>
      <c r="KVE47" s="343"/>
      <c r="KVF47" s="343"/>
      <c r="KVG47" s="343"/>
      <c r="KVH47" s="343"/>
      <c r="KVI47" s="343"/>
      <c r="KVJ47" s="343"/>
      <c r="KVK47" s="343"/>
      <c r="KVL47" s="343"/>
      <c r="KVM47" s="343"/>
      <c r="KVN47" s="343"/>
      <c r="KVO47" s="343"/>
      <c r="KVP47" s="343"/>
      <c r="KVQ47" s="343"/>
      <c r="KVR47" s="343"/>
      <c r="KVS47" s="343"/>
      <c r="KVT47" s="343"/>
      <c r="KVU47" s="343"/>
      <c r="KVV47" s="343"/>
      <c r="KVW47" s="343"/>
      <c r="KVX47" s="343"/>
      <c r="KVY47" s="343"/>
      <c r="KVZ47" s="343"/>
      <c r="KWA47" s="343"/>
      <c r="KWB47" s="343"/>
      <c r="KWC47" s="343"/>
      <c r="KWD47" s="343"/>
      <c r="KWE47" s="343"/>
      <c r="KWF47" s="343"/>
      <c r="KWG47" s="343"/>
      <c r="KWH47" s="343"/>
      <c r="KWI47" s="343"/>
      <c r="KWJ47" s="343"/>
      <c r="KWK47" s="343"/>
      <c r="KWL47" s="343"/>
      <c r="KWM47" s="343"/>
      <c r="KWN47" s="343"/>
      <c r="KWO47" s="343"/>
      <c r="KWP47" s="343"/>
      <c r="KWQ47" s="343"/>
      <c r="KWR47" s="343"/>
      <c r="KWS47" s="343"/>
      <c r="KWT47" s="343"/>
      <c r="KWU47" s="343"/>
      <c r="KWV47" s="343"/>
      <c r="KWW47" s="343"/>
      <c r="KWX47" s="343"/>
      <c r="KWY47" s="343"/>
      <c r="KWZ47" s="343"/>
      <c r="KXA47" s="343"/>
      <c r="KXB47" s="343"/>
      <c r="KXC47" s="343"/>
      <c r="KXD47" s="343"/>
      <c r="KXE47" s="343"/>
      <c r="KXF47" s="343"/>
      <c r="KXG47" s="343"/>
      <c r="KXH47" s="343"/>
      <c r="KXI47" s="343"/>
      <c r="KXJ47" s="343"/>
      <c r="KXK47" s="343"/>
      <c r="KXL47" s="343"/>
      <c r="KXM47" s="343"/>
      <c r="KXN47" s="343"/>
      <c r="KXO47" s="343"/>
      <c r="KXP47" s="343"/>
      <c r="KXQ47" s="343"/>
      <c r="KXR47" s="343"/>
      <c r="KXS47" s="343"/>
      <c r="KXT47" s="343"/>
      <c r="KXU47" s="343"/>
      <c r="KXV47" s="343"/>
      <c r="KXW47" s="343"/>
      <c r="KXX47" s="343"/>
      <c r="KXY47" s="343"/>
      <c r="KXZ47" s="343"/>
      <c r="KYA47" s="343"/>
      <c r="KYB47" s="343"/>
      <c r="KYC47" s="343"/>
      <c r="KYD47" s="343"/>
      <c r="KYE47" s="343"/>
      <c r="KYF47" s="343"/>
      <c r="KYG47" s="343"/>
      <c r="KYH47" s="343"/>
      <c r="KYI47" s="343"/>
      <c r="KYJ47" s="343"/>
      <c r="KYK47" s="343"/>
      <c r="KYL47" s="343"/>
      <c r="KYM47" s="343"/>
      <c r="KYN47" s="343"/>
      <c r="KYO47" s="343"/>
      <c r="KYP47" s="343"/>
      <c r="KYQ47" s="343"/>
      <c r="KYR47" s="343"/>
      <c r="KYS47" s="343"/>
      <c r="KYT47" s="343"/>
      <c r="KYU47" s="343"/>
      <c r="KYV47" s="343"/>
      <c r="KYW47" s="343"/>
      <c r="KYX47" s="343"/>
      <c r="KYY47" s="343"/>
      <c r="KYZ47" s="343"/>
      <c r="KZA47" s="343"/>
      <c r="KZB47" s="343"/>
      <c r="KZC47" s="343"/>
      <c r="KZD47" s="343"/>
      <c r="KZE47" s="343"/>
      <c r="KZF47" s="343"/>
      <c r="KZG47" s="343"/>
      <c r="KZH47" s="343"/>
      <c r="KZI47" s="343"/>
      <c r="KZJ47" s="343"/>
      <c r="KZK47" s="343"/>
      <c r="KZL47" s="343"/>
      <c r="KZM47" s="343"/>
      <c r="KZN47" s="343"/>
      <c r="KZO47" s="343"/>
      <c r="KZP47" s="343"/>
      <c r="KZQ47" s="343"/>
      <c r="KZR47" s="343"/>
      <c r="KZS47" s="343"/>
      <c r="KZT47" s="343"/>
      <c r="KZU47" s="343"/>
      <c r="KZV47" s="343"/>
      <c r="KZW47" s="343"/>
      <c r="KZX47" s="343"/>
      <c r="KZY47" s="343"/>
      <c r="KZZ47" s="343"/>
      <c r="LAA47" s="343"/>
      <c r="LAB47" s="343"/>
      <c r="LAC47" s="343"/>
      <c r="LAD47" s="343"/>
      <c r="LAE47" s="343"/>
      <c r="LAF47" s="343"/>
      <c r="LAG47" s="343"/>
      <c r="LAH47" s="343"/>
      <c r="LAI47" s="343"/>
      <c r="LAJ47" s="343"/>
      <c r="LAK47" s="343"/>
      <c r="LAL47" s="343"/>
      <c r="LAM47" s="343"/>
      <c r="LAN47" s="343"/>
      <c r="LAO47" s="343"/>
      <c r="LAP47" s="343"/>
      <c r="LAQ47" s="343"/>
      <c r="LAR47" s="343"/>
      <c r="LAS47" s="343"/>
      <c r="LAT47" s="343"/>
      <c r="LAU47" s="343"/>
      <c r="LAV47" s="343"/>
      <c r="LAW47" s="343"/>
      <c r="LAX47" s="343"/>
      <c r="LAY47" s="343"/>
      <c r="LAZ47" s="343"/>
      <c r="LBA47" s="343"/>
      <c r="LBB47" s="343"/>
      <c r="LBC47" s="343"/>
      <c r="LBD47" s="343"/>
      <c r="LBE47" s="343"/>
      <c r="LBF47" s="343"/>
      <c r="LBG47" s="343"/>
      <c r="LBH47" s="343"/>
      <c r="LBI47" s="343"/>
      <c r="LBJ47" s="343"/>
      <c r="LBK47" s="343"/>
      <c r="LBL47" s="343"/>
      <c r="LBM47" s="343"/>
      <c r="LBN47" s="343"/>
      <c r="LBO47" s="343"/>
      <c r="LBP47" s="343"/>
      <c r="LBQ47" s="343"/>
      <c r="LBR47" s="343"/>
      <c r="LBS47" s="343"/>
      <c r="LBT47" s="343"/>
      <c r="LBU47" s="343"/>
      <c r="LBV47" s="343"/>
      <c r="LBW47" s="343"/>
      <c r="LBX47" s="343"/>
      <c r="LBY47" s="343"/>
      <c r="LBZ47" s="343"/>
      <c r="LCA47" s="343"/>
      <c r="LCB47" s="343"/>
      <c r="LCC47" s="343"/>
      <c r="LCD47" s="343"/>
      <c r="LCE47" s="343"/>
      <c r="LCF47" s="343"/>
      <c r="LCG47" s="343"/>
      <c r="LCH47" s="343"/>
      <c r="LCI47" s="343"/>
      <c r="LCJ47" s="343"/>
      <c r="LCK47" s="343"/>
      <c r="LCL47" s="343"/>
      <c r="LCM47" s="343"/>
      <c r="LCN47" s="343"/>
      <c r="LCO47" s="343"/>
      <c r="LCP47" s="343"/>
      <c r="LCQ47" s="343"/>
      <c r="LCR47" s="343"/>
      <c r="LCS47" s="343"/>
      <c r="LCT47" s="343"/>
      <c r="LCU47" s="343"/>
      <c r="LCV47" s="343"/>
      <c r="LCW47" s="343"/>
      <c r="LCX47" s="343"/>
      <c r="LCY47" s="343"/>
      <c r="LCZ47" s="343"/>
      <c r="LDA47" s="343"/>
      <c r="LDB47" s="343"/>
      <c r="LDC47" s="343"/>
      <c r="LDD47" s="343"/>
      <c r="LDE47" s="343"/>
      <c r="LDF47" s="343"/>
      <c r="LDG47" s="343"/>
      <c r="LDH47" s="343"/>
      <c r="LDI47" s="343"/>
      <c r="LDJ47" s="343"/>
      <c r="LDK47" s="343"/>
      <c r="LDL47" s="343"/>
      <c r="LDM47" s="343"/>
      <c r="LDN47" s="343"/>
      <c r="LDO47" s="343"/>
      <c r="LDP47" s="343"/>
      <c r="LDQ47" s="343"/>
      <c r="LDR47" s="343"/>
      <c r="LDS47" s="343"/>
      <c r="LDT47" s="343"/>
      <c r="LDU47" s="343"/>
      <c r="LDV47" s="343"/>
      <c r="LDW47" s="343"/>
      <c r="LDX47" s="343"/>
      <c r="LDY47" s="343"/>
      <c r="LDZ47" s="343"/>
      <c r="LEA47" s="343"/>
      <c r="LEB47" s="343"/>
      <c r="LEC47" s="343"/>
      <c r="LED47" s="343"/>
      <c r="LEE47" s="343"/>
      <c r="LEF47" s="343"/>
      <c r="LEG47" s="343"/>
      <c r="LEH47" s="343"/>
      <c r="LEI47" s="343"/>
      <c r="LEJ47" s="343"/>
      <c r="LEK47" s="343"/>
      <c r="LEL47" s="343"/>
      <c r="LEM47" s="343"/>
      <c r="LEN47" s="343"/>
      <c r="LEO47" s="343"/>
      <c r="LEP47" s="343"/>
      <c r="LEQ47" s="343"/>
      <c r="LER47" s="343"/>
      <c r="LES47" s="343"/>
      <c r="LET47" s="343"/>
      <c r="LEU47" s="343"/>
      <c r="LEV47" s="343"/>
      <c r="LEW47" s="343"/>
      <c r="LEX47" s="343"/>
      <c r="LEY47" s="343"/>
      <c r="LEZ47" s="343"/>
      <c r="LFA47" s="343"/>
      <c r="LFB47" s="343"/>
      <c r="LFC47" s="343"/>
      <c r="LFD47" s="343"/>
      <c r="LFE47" s="343"/>
      <c r="LFF47" s="343"/>
      <c r="LFG47" s="343"/>
      <c r="LFH47" s="343"/>
      <c r="LFI47" s="343"/>
      <c r="LFJ47" s="343"/>
      <c r="LFK47" s="343"/>
      <c r="LFL47" s="343"/>
      <c r="LFM47" s="343"/>
      <c r="LFN47" s="343"/>
      <c r="LFO47" s="343"/>
      <c r="LFP47" s="343"/>
      <c r="LFQ47" s="343"/>
      <c r="LFR47" s="343"/>
      <c r="LFS47" s="343"/>
      <c r="LFT47" s="343"/>
      <c r="LFU47" s="343"/>
      <c r="LFV47" s="343"/>
      <c r="LFW47" s="343"/>
      <c r="LFX47" s="343"/>
      <c r="LFY47" s="343"/>
      <c r="LFZ47" s="343"/>
      <c r="LGA47" s="343"/>
      <c r="LGB47" s="343"/>
      <c r="LGC47" s="343"/>
      <c r="LGD47" s="343"/>
      <c r="LGE47" s="343"/>
      <c r="LGF47" s="343"/>
      <c r="LGG47" s="343"/>
      <c r="LGH47" s="343"/>
      <c r="LGI47" s="343"/>
      <c r="LGJ47" s="343"/>
      <c r="LGK47" s="343"/>
      <c r="LGL47" s="343"/>
      <c r="LGM47" s="343"/>
      <c r="LGN47" s="343"/>
      <c r="LGO47" s="343"/>
      <c r="LGP47" s="343"/>
      <c r="LGQ47" s="343"/>
      <c r="LGR47" s="343"/>
      <c r="LGS47" s="343"/>
      <c r="LGT47" s="343"/>
      <c r="LGU47" s="343"/>
      <c r="LGV47" s="343"/>
      <c r="LGW47" s="343"/>
      <c r="LGX47" s="343"/>
      <c r="LGY47" s="343"/>
      <c r="LGZ47" s="343"/>
      <c r="LHA47" s="343"/>
      <c r="LHB47" s="343"/>
      <c r="LHC47" s="343"/>
      <c r="LHD47" s="343"/>
      <c r="LHE47" s="343"/>
      <c r="LHF47" s="343"/>
      <c r="LHG47" s="343"/>
      <c r="LHH47" s="343"/>
      <c r="LHI47" s="343"/>
      <c r="LHJ47" s="343"/>
      <c r="LHK47" s="343"/>
      <c r="LHL47" s="343"/>
      <c r="LHM47" s="343"/>
      <c r="LHN47" s="343"/>
      <c r="LHO47" s="343"/>
      <c r="LHP47" s="343"/>
      <c r="LHQ47" s="343"/>
      <c r="LHR47" s="343"/>
      <c r="LHS47" s="343"/>
      <c r="LHT47" s="343"/>
      <c r="LHU47" s="343"/>
      <c r="LHV47" s="343"/>
      <c r="LHW47" s="343"/>
      <c r="LHX47" s="343"/>
      <c r="LHY47" s="343"/>
      <c r="LHZ47" s="343"/>
      <c r="LIA47" s="343"/>
      <c r="LIB47" s="343"/>
      <c r="LIC47" s="343"/>
      <c r="LID47" s="343"/>
      <c r="LIE47" s="343"/>
      <c r="LIF47" s="343"/>
      <c r="LIG47" s="343"/>
      <c r="LIH47" s="343"/>
      <c r="LII47" s="343"/>
      <c r="LIJ47" s="343"/>
      <c r="LIK47" s="343"/>
      <c r="LIL47" s="343"/>
      <c r="LIM47" s="343"/>
      <c r="LIN47" s="343"/>
      <c r="LIO47" s="343"/>
      <c r="LIP47" s="343"/>
      <c r="LIQ47" s="343"/>
      <c r="LIR47" s="343"/>
      <c r="LIS47" s="343"/>
      <c r="LIT47" s="343"/>
      <c r="LIU47" s="343"/>
      <c r="LIV47" s="343"/>
      <c r="LIW47" s="343"/>
      <c r="LIX47" s="343"/>
      <c r="LIY47" s="343"/>
      <c r="LIZ47" s="343"/>
      <c r="LJA47" s="343"/>
      <c r="LJB47" s="343"/>
      <c r="LJC47" s="343"/>
      <c r="LJD47" s="343"/>
      <c r="LJE47" s="343"/>
      <c r="LJF47" s="343"/>
      <c r="LJG47" s="343"/>
      <c r="LJH47" s="343"/>
      <c r="LJI47" s="343"/>
      <c r="LJJ47" s="343"/>
      <c r="LJK47" s="343"/>
      <c r="LJL47" s="343"/>
      <c r="LJM47" s="343"/>
      <c r="LJN47" s="343"/>
      <c r="LJO47" s="343"/>
      <c r="LJP47" s="343"/>
      <c r="LJQ47" s="343"/>
      <c r="LJR47" s="343"/>
      <c r="LJS47" s="343"/>
      <c r="LJT47" s="343"/>
      <c r="LJU47" s="343"/>
      <c r="LJV47" s="343"/>
      <c r="LJW47" s="343"/>
      <c r="LJX47" s="343"/>
      <c r="LJY47" s="343"/>
      <c r="LJZ47" s="343"/>
      <c r="LKA47" s="343"/>
      <c r="LKB47" s="343"/>
      <c r="LKC47" s="343"/>
      <c r="LKD47" s="343"/>
      <c r="LKE47" s="343"/>
      <c r="LKF47" s="343"/>
      <c r="LKG47" s="343"/>
      <c r="LKH47" s="343"/>
      <c r="LKI47" s="343"/>
      <c r="LKJ47" s="343"/>
      <c r="LKK47" s="343"/>
      <c r="LKL47" s="343"/>
      <c r="LKM47" s="343"/>
      <c r="LKN47" s="343"/>
      <c r="LKO47" s="343"/>
      <c r="LKP47" s="343"/>
      <c r="LKQ47" s="343"/>
      <c r="LKR47" s="343"/>
      <c r="LKS47" s="343"/>
      <c r="LKT47" s="343"/>
      <c r="LKU47" s="343"/>
      <c r="LKV47" s="343"/>
      <c r="LKW47" s="343"/>
      <c r="LKX47" s="343"/>
      <c r="LKY47" s="343"/>
      <c r="LKZ47" s="343"/>
      <c r="LLA47" s="343"/>
      <c r="LLB47" s="343"/>
      <c r="LLC47" s="343"/>
      <c r="LLD47" s="343"/>
      <c r="LLE47" s="343"/>
      <c r="LLF47" s="343"/>
      <c r="LLG47" s="343"/>
      <c r="LLH47" s="343"/>
      <c r="LLI47" s="343"/>
      <c r="LLJ47" s="343"/>
      <c r="LLK47" s="343"/>
      <c r="LLL47" s="343"/>
      <c r="LLM47" s="343"/>
      <c r="LLN47" s="343"/>
      <c r="LLO47" s="343"/>
      <c r="LLP47" s="343"/>
      <c r="LLQ47" s="343"/>
      <c r="LLR47" s="343"/>
      <c r="LLS47" s="343"/>
      <c r="LLT47" s="343"/>
      <c r="LLU47" s="343"/>
      <c r="LLV47" s="343"/>
      <c r="LLW47" s="343"/>
      <c r="LLX47" s="343"/>
      <c r="LLY47" s="343"/>
      <c r="LLZ47" s="343"/>
      <c r="LMA47" s="343"/>
      <c r="LMB47" s="343"/>
      <c r="LMC47" s="343"/>
      <c r="LMD47" s="343"/>
      <c r="LME47" s="343"/>
      <c r="LMF47" s="343"/>
      <c r="LMG47" s="343"/>
      <c r="LMH47" s="343"/>
      <c r="LMI47" s="343"/>
      <c r="LMJ47" s="343"/>
      <c r="LMK47" s="343"/>
      <c r="LML47" s="343"/>
      <c r="LMM47" s="343"/>
      <c r="LMN47" s="343"/>
      <c r="LMO47" s="343"/>
      <c r="LMP47" s="343"/>
      <c r="LMQ47" s="343"/>
      <c r="LMR47" s="343"/>
      <c r="LMS47" s="343"/>
      <c r="LMT47" s="343"/>
      <c r="LMU47" s="343"/>
      <c r="LMV47" s="343"/>
      <c r="LMW47" s="343"/>
      <c r="LMX47" s="343"/>
      <c r="LMY47" s="343"/>
      <c r="LMZ47" s="343"/>
      <c r="LNA47" s="343"/>
      <c r="LNB47" s="343"/>
      <c r="LNC47" s="343"/>
      <c r="LND47" s="343"/>
      <c r="LNE47" s="343"/>
      <c r="LNF47" s="343"/>
      <c r="LNG47" s="343"/>
      <c r="LNH47" s="343"/>
      <c r="LNI47" s="343"/>
      <c r="LNJ47" s="343"/>
      <c r="LNK47" s="343"/>
      <c r="LNL47" s="343"/>
      <c r="LNM47" s="343"/>
      <c r="LNN47" s="343"/>
      <c r="LNO47" s="343"/>
      <c r="LNP47" s="343"/>
      <c r="LNQ47" s="343"/>
      <c r="LNR47" s="343"/>
      <c r="LNS47" s="343"/>
      <c r="LNT47" s="343"/>
      <c r="LNU47" s="343"/>
      <c r="LNV47" s="343"/>
      <c r="LNW47" s="343"/>
      <c r="LNX47" s="343"/>
      <c r="LNY47" s="343"/>
      <c r="LNZ47" s="343"/>
      <c r="LOA47" s="343"/>
      <c r="LOB47" s="343"/>
      <c r="LOC47" s="343"/>
      <c r="LOD47" s="343"/>
      <c r="LOE47" s="343"/>
      <c r="LOF47" s="343"/>
      <c r="LOG47" s="343"/>
      <c r="LOH47" s="343"/>
      <c r="LOI47" s="343"/>
      <c r="LOJ47" s="343"/>
      <c r="LOK47" s="343"/>
      <c r="LOL47" s="343"/>
      <c r="LOM47" s="343"/>
      <c r="LON47" s="343"/>
      <c r="LOO47" s="343"/>
      <c r="LOP47" s="343"/>
      <c r="LOQ47" s="343"/>
      <c r="LOR47" s="343"/>
      <c r="LOS47" s="343"/>
      <c r="LOT47" s="343"/>
      <c r="LOU47" s="343"/>
      <c r="LOV47" s="343"/>
      <c r="LOW47" s="343"/>
      <c r="LOX47" s="343"/>
      <c r="LOY47" s="343"/>
      <c r="LOZ47" s="343"/>
      <c r="LPA47" s="343"/>
      <c r="LPB47" s="343"/>
      <c r="LPC47" s="343"/>
      <c r="LPD47" s="343"/>
      <c r="LPE47" s="343"/>
      <c r="LPF47" s="343"/>
      <c r="LPG47" s="343"/>
      <c r="LPH47" s="343"/>
      <c r="LPI47" s="343"/>
      <c r="LPJ47" s="343"/>
      <c r="LPK47" s="343"/>
      <c r="LPL47" s="343"/>
      <c r="LPM47" s="343"/>
      <c r="LPN47" s="343"/>
      <c r="LPO47" s="343"/>
      <c r="LPP47" s="343"/>
      <c r="LPQ47" s="343"/>
      <c r="LPR47" s="343"/>
      <c r="LPS47" s="343"/>
      <c r="LPT47" s="343"/>
      <c r="LPU47" s="343"/>
      <c r="LPV47" s="343"/>
      <c r="LPW47" s="343"/>
      <c r="LPX47" s="343"/>
      <c r="LPY47" s="343"/>
      <c r="LPZ47" s="343"/>
      <c r="LQA47" s="343"/>
      <c r="LQB47" s="343"/>
      <c r="LQC47" s="343"/>
      <c r="LQD47" s="343"/>
      <c r="LQE47" s="343"/>
      <c r="LQF47" s="343"/>
      <c r="LQG47" s="343"/>
      <c r="LQH47" s="343"/>
      <c r="LQI47" s="343"/>
      <c r="LQJ47" s="343"/>
      <c r="LQK47" s="343"/>
      <c r="LQL47" s="343"/>
      <c r="LQM47" s="343"/>
      <c r="LQN47" s="343"/>
      <c r="LQO47" s="343"/>
      <c r="LQP47" s="343"/>
      <c r="LQQ47" s="343"/>
      <c r="LQR47" s="343"/>
      <c r="LQS47" s="343"/>
      <c r="LQT47" s="343"/>
      <c r="LQU47" s="343"/>
      <c r="LQV47" s="343"/>
      <c r="LQW47" s="343"/>
      <c r="LQX47" s="343"/>
      <c r="LQY47" s="343"/>
      <c r="LQZ47" s="343"/>
      <c r="LRA47" s="343"/>
      <c r="LRB47" s="343"/>
      <c r="LRC47" s="343"/>
      <c r="LRD47" s="343"/>
      <c r="LRE47" s="343"/>
      <c r="LRF47" s="343"/>
      <c r="LRG47" s="343"/>
      <c r="LRH47" s="343"/>
      <c r="LRI47" s="343"/>
      <c r="LRJ47" s="343"/>
      <c r="LRK47" s="343"/>
      <c r="LRL47" s="343"/>
      <c r="LRM47" s="343"/>
      <c r="LRN47" s="343"/>
      <c r="LRO47" s="343"/>
      <c r="LRP47" s="343"/>
      <c r="LRQ47" s="343"/>
      <c r="LRR47" s="343"/>
      <c r="LRS47" s="343"/>
      <c r="LRT47" s="343"/>
      <c r="LRU47" s="343"/>
      <c r="LRV47" s="343"/>
      <c r="LRW47" s="343"/>
      <c r="LRX47" s="343"/>
      <c r="LRY47" s="343"/>
      <c r="LRZ47" s="343"/>
      <c r="LSA47" s="343"/>
      <c r="LSB47" s="343"/>
      <c r="LSC47" s="343"/>
      <c r="LSD47" s="343"/>
      <c r="LSE47" s="343"/>
      <c r="LSF47" s="343"/>
      <c r="LSG47" s="343"/>
      <c r="LSH47" s="343"/>
      <c r="LSI47" s="343"/>
      <c r="LSJ47" s="343"/>
      <c r="LSK47" s="343"/>
      <c r="LSL47" s="343"/>
      <c r="LSM47" s="343"/>
      <c r="LSN47" s="343"/>
      <c r="LSO47" s="343"/>
      <c r="LSP47" s="343"/>
      <c r="LSQ47" s="343"/>
      <c r="LSR47" s="343"/>
      <c r="LSS47" s="343"/>
      <c r="LST47" s="343"/>
      <c r="LSU47" s="343"/>
      <c r="LSV47" s="343"/>
      <c r="LSW47" s="343"/>
      <c r="LSX47" s="343"/>
      <c r="LSY47" s="343"/>
      <c r="LSZ47" s="343"/>
      <c r="LTA47" s="343"/>
      <c r="LTB47" s="343"/>
      <c r="LTC47" s="343"/>
      <c r="LTD47" s="343"/>
      <c r="LTE47" s="343"/>
      <c r="LTF47" s="343"/>
      <c r="LTG47" s="343"/>
      <c r="LTH47" s="343"/>
      <c r="LTI47" s="343"/>
      <c r="LTJ47" s="343"/>
      <c r="LTK47" s="343"/>
      <c r="LTL47" s="343"/>
      <c r="LTM47" s="343"/>
      <c r="LTN47" s="343"/>
      <c r="LTO47" s="343"/>
      <c r="LTP47" s="343"/>
      <c r="LTQ47" s="343"/>
      <c r="LTR47" s="343"/>
      <c r="LTS47" s="343"/>
      <c r="LTT47" s="343"/>
      <c r="LTU47" s="343"/>
      <c r="LTV47" s="343"/>
      <c r="LTW47" s="343"/>
      <c r="LTX47" s="343"/>
      <c r="LTY47" s="343"/>
      <c r="LTZ47" s="343"/>
      <c r="LUA47" s="343"/>
      <c r="LUB47" s="343"/>
      <c r="LUC47" s="343"/>
      <c r="LUD47" s="343"/>
      <c r="LUE47" s="343"/>
      <c r="LUF47" s="343"/>
      <c r="LUG47" s="343"/>
      <c r="LUH47" s="343"/>
      <c r="LUI47" s="343"/>
      <c r="LUJ47" s="343"/>
      <c r="LUK47" s="343"/>
      <c r="LUL47" s="343"/>
      <c r="LUM47" s="343"/>
      <c r="LUN47" s="343"/>
      <c r="LUO47" s="343"/>
      <c r="LUP47" s="343"/>
      <c r="LUQ47" s="343"/>
      <c r="LUR47" s="343"/>
      <c r="LUS47" s="343"/>
      <c r="LUT47" s="343"/>
      <c r="LUU47" s="343"/>
      <c r="LUV47" s="343"/>
      <c r="LUW47" s="343"/>
      <c r="LUX47" s="343"/>
      <c r="LUY47" s="343"/>
      <c r="LUZ47" s="343"/>
      <c r="LVA47" s="343"/>
      <c r="LVB47" s="343"/>
      <c r="LVC47" s="343"/>
      <c r="LVD47" s="343"/>
      <c r="LVE47" s="343"/>
      <c r="LVF47" s="343"/>
      <c r="LVG47" s="343"/>
      <c r="LVH47" s="343"/>
      <c r="LVI47" s="343"/>
      <c r="LVJ47" s="343"/>
      <c r="LVK47" s="343"/>
      <c r="LVL47" s="343"/>
      <c r="LVM47" s="343"/>
      <c r="LVN47" s="343"/>
      <c r="LVO47" s="343"/>
      <c r="LVP47" s="343"/>
      <c r="LVQ47" s="343"/>
      <c r="LVR47" s="343"/>
      <c r="LVS47" s="343"/>
      <c r="LVT47" s="343"/>
      <c r="LVU47" s="343"/>
      <c r="LVV47" s="343"/>
      <c r="LVW47" s="343"/>
      <c r="LVX47" s="343"/>
      <c r="LVY47" s="343"/>
      <c r="LVZ47" s="343"/>
      <c r="LWA47" s="343"/>
      <c r="LWB47" s="343"/>
      <c r="LWC47" s="343"/>
      <c r="LWD47" s="343"/>
      <c r="LWE47" s="343"/>
      <c r="LWF47" s="343"/>
      <c r="LWG47" s="343"/>
      <c r="LWH47" s="343"/>
      <c r="LWI47" s="343"/>
      <c r="LWJ47" s="343"/>
      <c r="LWK47" s="343"/>
      <c r="LWL47" s="343"/>
      <c r="LWM47" s="343"/>
      <c r="LWN47" s="343"/>
      <c r="LWO47" s="343"/>
      <c r="LWP47" s="343"/>
      <c r="LWQ47" s="343"/>
      <c r="LWR47" s="343"/>
      <c r="LWS47" s="343"/>
      <c r="LWT47" s="343"/>
      <c r="LWU47" s="343"/>
      <c r="LWV47" s="343"/>
      <c r="LWW47" s="343"/>
      <c r="LWX47" s="343"/>
      <c r="LWY47" s="343"/>
      <c r="LWZ47" s="343"/>
      <c r="LXA47" s="343"/>
      <c r="LXB47" s="343"/>
      <c r="LXC47" s="343"/>
      <c r="LXD47" s="343"/>
      <c r="LXE47" s="343"/>
      <c r="LXF47" s="343"/>
      <c r="LXG47" s="343"/>
      <c r="LXH47" s="343"/>
      <c r="LXI47" s="343"/>
      <c r="LXJ47" s="343"/>
      <c r="LXK47" s="343"/>
      <c r="LXL47" s="343"/>
      <c r="LXM47" s="343"/>
      <c r="LXN47" s="343"/>
      <c r="LXO47" s="343"/>
      <c r="LXP47" s="343"/>
      <c r="LXQ47" s="343"/>
      <c r="LXR47" s="343"/>
      <c r="LXS47" s="343"/>
      <c r="LXT47" s="343"/>
      <c r="LXU47" s="343"/>
      <c r="LXV47" s="343"/>
      <c r="LXW47" s="343"/>
      <c r="LXX47" s="343"/>
      <c r="LXY47" s="343"/>
      <c r="LXZ47" s="343"/>
      <c r="LYA47" s="343"/>
      <c r="LYB47" s="343"/>
      <c r="LYC47" s="343"/>
      <c r="LYD47" s="343"/>
      <c r="LYE47" s="343"/>
      <c r="LYF47" s="343"/>
      <c r="LYG47" s="343"/>
      <c r="LYH47" s="343"/>
      <c r="LYI47" s="343"/>
      <c r="LYJ47" s="343"/>
      <c r="LYK47" s="343"/>
      <c r="LYL47" s="343"/>
      <c r="LYM47" s="343"/>
      <c r="LYN47" s="343"/>
      <c r="LYO47" s="343"/>
      <c r="LYP47" s="343"/>
      <c r="LYQ47" s="343"/>
      <c r="LYR47" s="343"/>
      <c r="LYS47" s="343"/>
      <c r="LYT47" s="343"/>
      <c r="LYU47" s="343"/>
      <c r="LYV47" s="343"/>
      <c r="LYW47" s="343"/>
      <c r="LYX47" s="343"/>
      <c r="LYY47" s="343"/>
      <c r="LYZ47" s="343"/>
      <c r="LZA47" s="343"/>
      <c r="LZB47" s="343"/>
      <c r="LZC47" s="343"/>
      <c r="LZD47" s="343"/>
      <c r="LZE47" s="343"/>
      <c r="LZF47" s="343"/>
      <c r="LZG47" s="343"/>
      <c r="LZH47" s="343"/>
      <c r="LZI47" s="343"/>
      <c r="LZJ47" s="343"/>
      <c r="LZK47" s="343"/>
      <c r="LZL47" s="343"/>
      <c r="LZM47" s="343"/>
      <c r="LZN47" s="343"/>
      <c r="LZO47" s="343"/>
      <c r="LZP47" s="343"/>
      <c r="LZQ47" s="343"/>
      <c r="LZR47" s="343"/>
      <c r="LZS47" s="343"/>
      <c r="LZT47" s="343"/>
      <c r="LZU47" s="343"/>
      <c r="LZV47" s="343"/>
      <c r="LZW47" s="343"/>
      <c r="LZX47" s="343"/>
      <c r="LZY47" s="343"/>
      <c r="LZZ47" s="343"/>
      <c r="MAA47" s="343"/>
      <c r="MAB47" s="343"/>
      <c r="MAC47" s="343"/>
      <c r="MAD47" s="343"/>
      <c r="MAE47" s="343"/>
      <c r="MAF47" s="343"/>
      <c r="MAG47" s="343"/>
      <c r="MAH47" s="343"/>
      <c r="MAI47" s="343"/>
      <c r="MAJ47" s="343"/>
      <c r="MAK47" s="343"/>
      <c r="MAL47" s="343"/>
      <c r="MAM47" s="343"/>
      <c r="MAN47" s="343"/>
      <c r="MAO47" s="343"/>
      <c r="MAP47" s="343"/>
      <c r="MAQ47" s="343"/>
      <c r="MAR47" s="343"/>
      <c r="MAS47" s="343"/>
      <c r="MAT47" s="343"/>
      <c r="MAU47" s="343"/>
      <c r="MAV47" s="343"/>
      <c r="MAW47" s="343"/>
      <c r="MAX47" s="343"/>
      <c r="MAY47" s="343"/>
      <c r="MAZ47" s="343"/>
      <c r="MBA47" s="343"/>
      <c r="MBB47" s="343"/>
      <c r="MBC47" s="343"/>
      <c r="MBD47" s="343"/>
      <c r="MBE47" s="343"/>
      <c r="MBF47" s="343"/>
      <c r="MBG47" s="343"/>
      <c r="MBH47" s="343"/>
      <c r="MBI47" s="343"/>
      <c r="MBJ47" s="343"/>
      <c r="MBK47" s="343"/>
      <c r="MBL47" s="343"/>
      <c r="MBM47" s="343"/>
      <c r="MBN47" s="343"/>
      <c r="MBO47" s="343"/>
      <c r="MBP47" s="343"/>
      <c r="MBQ47" s="343"/>
      <c r="MBR47" s="343"/>
      <c r="MBS47" s="343"/>
      <c r="MBT47" s="343"/>
      <c r="MBU47" s="343"/>
      <c r="MBV47" s="343"/>
      <c r="MBW47" s="343"/>
      <c r="MBX47" s="343"/>
      <c r="MBY47" s="343"/>
      <c r="MBZ47" s="343"/>
      <c r="MCA47" s="343"/>
      <c r="MCB47" s="343"/>
      <c r="MCC47" s="343"/>
      <c r="MCD47" s="343"/>
      <c r="MCE47" s="343"/>
      <c r="MCF47" s="343"/>
      <c r="MCG47" s="343"/>
      <c r="MCH47" s="343"/>
      <c r="MCI47" s="343"/>
      <c r="MCJ47" s="343"/>
      <c r="MCK47" s="343"/>
      <c r="MCL47" s="343"/>
      <c r="MCM47" s="343"/>
      <c r="MCN47" s="343"/>
      <c r="MCO47" s="343"/>
      <c r="MCP47" s="343"/>
      <c r="MCQ47" s="343"/>
      <c r="MCR47" s="343"/>
      <c r="MCS47" s="343"/>
      <c r="MCT47" s="343"/>
      <c r="MCU47" s="343"/>
      <c r="MCV47" s="343"/>
      <c r="MCW47" s="343"/>
      <c r="MCX47" s="343"/>
      <c r="MCY47" s="343"/>
      <c r="MCZ47" s="343"/>
      <c r="MDA47" s="343"/>
      <c r="MDB47" s="343"/>
      <c r="MDC47" s="343"/>
      <c r="MDD47" s="343"/>
      <c r="MDE47" s="343"/>
      <c r="MDF47" s="343"/>
      <c r="MDG47" s="343"/>
      <c r="MDH47" s="343"/>
      <c r="MDI47" s="343"/>
      <c r="MDJ47" s="343"/>
      <c r="MDK47" s="343"/>
      <c r="MDL47" s="343"/>
      <c r="MDM47" s="343"/>
      <c r="MDN47" s="343"/>
      <c r="MDO47" s="343"/>
      <c r="MDP47" s="343"/>
      <c r="MDQ47" s="343"/>
      <c r="MDR47" s="343"/>
      <c r="MDS47" s="343"/>
      <c r="MDT47" s="343"/>
      <c r="MDU47" s="343"/>
      <c r="MDV47" s="343"/>
      <c r="MDW47" s="343"/>
      <c r="MDX47" s="343"/>
      <c r="MDY47" s="343"/>
      <c r="MDZ47" s="343"/>
      <c r="MEA47" s="343"/>
      <c r="MEB47" s="343"/>
      <c r="MEC47" s="343"/>
      <c r="MED47" s="343"/>
      <c r="MEE47" s="343"/>
      <c r="MEF47" s="343"/>
      <c r="MEG47" s="343"/>
      <c r="MEH47" s="343"/>
      <c r="MEI47" s="343"/>
      <c r="MEJ47" s="343"/>
      <c r="MEK47" s="343"/>
      <c r="MEL47" s="343"/>
      <c r="MEM47" s="343"/>
      <c r="MEN47" s="343"/>
      <c r="MEO47" s="343"/>
      <c r="MEP47" s="343"/>
      <c r="MEQ47" s="343"/>
      <c r="MER47" s="343"/>
      <c r="MES47" s="343"/>
      <c r="MET47" s="343"/>
      <c r="MEU47" s="343"/>
      <c r="MEV47" s="343"/>
      <c r="MEW47" s="343"/>
      <c r="MEX47" s="343"/>
      <c r="MEY47" s="343"/>
      <c r="MEZ47" s="343"/>
      <c r="MFA47" s="343"/>
      <c r="MFB47" s="343"/>
      <c r="MFC47" s="343"/>
      <c r="MFD47" s="343"/>
      <c r="MFE47" s="343"/>
      <c r="MFF47" s="343"/>
      <c r="MFG47" s="343"/>
      <c r="MFH47" s="343"/>
      <c r="MFI47" s="343"/>
      <c r="MFJ47" s="343"/>
      <c r="MFK47" s="343"/>
      <c r="MFL47" s="343"/>
      <c r="MFM47" s="343"/>
      <c r="MFN47" s="343"/>
      <c r="MFO47" s="343"/>
      <c r="MFP47" s="343"/>
      <c r="MFQ47" s="343"/>
      <c r="MFR47" s="343"/>
      <c r="MFS47" s="343"/>
      <c r="MFT47" s="343"/>
      <c r="MFU47" s="343"/>
      <c r="MFV47" s="343"/>
      <c r="MFW47" s="343"/>
      <c r="MFX47" s="343"/>
      <c r="MFY47" s="343"/>
      <c r="MFZ47" s="343"/>
      <c r="MGA47" s="343"/>
      <c r="MGB47" s="343"/>
      <c r="MGC47" s="343"/>
      <c r="MGD47" s="343"/>
      <c r="MGE47" s="343"/>
      <c r="MGF47" s="343"/>
      <c r="MGG47" s="343"/>
      <c r="MGH47" s="343"/>
      <c r="MGI47" s="343"/>
      <c r="MGJ47" s="343"/>
      <c r="MGK47" s="343"/>
      <c r="MGL47" s="343"/>
      <c r="MGM47" s="343"/>
      <c r="MGN47" s="343"/>
      <c r="MGO47" s="343"/>
      <c r="MGP47" s="343"/>
      <c r="MGQ47" s="343"/>
      <c r="MGR47" s="343"/>
      <c r="MGS47" s="343"/>
      <c r="MGT47" s="343"/>
      <c r="MGU47" s="343"/>
      <c r="MGV47" s="343"/>
      <c r="MGW47" s="343"/>
      <c r="MGX47" s="343"/>
      <c r="MGY47" s="343"/>
      <c r="MGZ47" s="343"/>
      <c r="MHA47" s="343"/>
      <c r="MHB47" s="343"/>
      <c r="MHC47" s="343"/>
      <c r="MHD47" s="343"/>
      <c r="MHE47" s="343"/>
      <c r="MHF47" s="343"/>
      <c r="MHG47" s="343"/>
      <c r="MHH47" s="343"/>
      <c r="MHI47" s="343"/>
      <c r="MHJ47" s="343"/>
      <c r="MHK47" s="343"/>
      <c r="MHL47" s="343"/>
      <c r="MHM47" s="343"/>
      <c r="MHN47" s="343"/>
      <c r="MHO47" s="343"/>
      <c r="MHP47" s="343"/>
      <c r="MHQ47" s="343"/>
      <c r="MHR47" s="343"/>
      <c r="MHS47" s="343"/>
      <c r="MHT47" s="343"/>
      <c r="MHU47" s="343"/>
      <c r="MHV47" s="343"/>
      <c r="MHW47" s="343"/>
      <c r="MHX47" s="343"/>
      <c r="MHY47" s="343"/>
      <c r="MHZ47" s="343"/>
      <c r="MIA47" s="343"/>
      <c r="MIB47" s="343"/>
      <c r="MIC47" s="343"/>
      <c r="MID47" s="343"/>
      <c r="MIE47" s="343"/>
      <c r="MIF47" s="343"/>
      <c r="MIG47" s="343"/>
      <c r="MIH47" s="343"/>
      <c r="MII47" s="343"/>
      <c r="MIJ47" s="343"/>
      <c r="MIK47" s="343"/>
      <c r="MIL47" s="343"/>
      <c r="MIM47" s="343"/>
      <c r="MIN47" s="343"/>
      <c r="MIO47" s="343"/>
      <c r="MIP47" s="343"/>
      <c r="MIQ47" s="343"/>
      <c r="MIR47" s="343"/>
      <c r="MIS47" s="343"/>
      <c r="MIT47" s="343"/>
      <c r="MIU47" s="343"/>
      <c r="MIV47" s="343"/>
      <c r="MIW47" s="343"/>
      <c r="MIX47" s="343"/>
      <c r="MIY47" s="343"/>
      <c r="MIZ47" s="343"/>
      <c r="MJA47" s="343"/>
      <c r="MJB47" s="343"/>
      <c r="MJC47" s="343"/>
      <c r="MJD47" s="343"/>
      <c r="MJE47" s="343"/>
      <c r="MJF47" s="343"/>
      <c r="MJG47" s="343"/>
      <c r="MJH47" s="343"/>
      <c r="MJI47" s="343"/>
      <c r="MJJ47" s="343"/>
      <c r="MJK47" s="343"/>
      <c r="MJL47" s="343"/>
      <c r="MJM47" s="343"/>
      <c r="MJN47" s="343"/>
      <c r="MJO47" s="343"/>
      <c r="MJP47" s="343"/>
      <c r="MJQ47" s="343"/>
      <c r="MJR47" s="343"/>
      <c r="MJS47" s="343"/>
      <c r="MJT47" s="343"/>
      <c r="MJU47" s="343"/>
      <c r="MJV47" s="343"/>
      <c r="MJW47" s="343"/>
      <c r="MJX47" s="343"/>
      <c r="MJY47" s="343"/>
      <c r="MJZ47" s="343"/>
      <c r="MKA47" s="343"/>
      <c r="MKB47" s="343"/>
      <c r="MKC47" s="343"/>
      <c r="MKD47" s="343"/>
      <c r="MKE47" s="343"/>
      <c r="MKF47" s="343"/>
      <c r="MKG47" s="343"/>
      <c r="MKH47" s="343"/>
      <c r="MKI47" s="343"/>
      <c r="MKJ47" s="343"/>
      <c r="MKK47" s="343"/>
      <c r="MKL47" s="343"/>
      <c r="MKM47" s="343"/>
      <c r="MKN47" s="343"/>
      <c r="MKO47" s="343"/>
      <c r="MKP47" s="343"/>
      <c r="MKQ47" s="343"/>
      <c r="MKR47" s="343"/>
      <c r="MKS47" s="343"/>
      <c r="MKT47" s="343"/>
      <c r="MKU47" s="343"/>
      <c r="MKV47" s="343"/>
      <c r="MKW47" s="343"/>
      <c r="MKX47" s="343"/>
      <c r="MKY47" s="343"/>
      <c r="MKZ47" s="343"/>
      <c r="MLA47" s="343"/>
      <c r="MLB47" s="343"/>
      <c r="MLC47" s="343"/>
      <c r="MLD47" s="343"/>
      <c r="MLE47" s="343"/>
      <c r="MLF47" s="343"/>
      <c r="MLG47" s="343"/>
      <c r="MLH47" s="343"/>
      <c r="MLI47" s="343"/>
      <c r="MLJ47" s="343"/>
      <c r="MLK47" s="343"/>
      <c r="MLL47" s="343"/>
      <c r="MLM47" s="343"/>
      <c r="MLN47" s="343"/>
      <c r="MLO47" s="343"/>
      <c r="MLP47" s="343"/>
      <c r="MLQ47" s="343"/>
      <c r="MLR47" s="343"/>
      <c r="MLS47" s="343"/>
      <c r="MLT47" s="343"/>
      <c r="MLU47" s="343"/>
      <c r="MLV47" s="343"/>
      <c r="MLW47" s="343"/>
      <c r="MLX47" s="343"/>
      <c r="MLY47" s="343"/>
      <c r="MLZ47" s="343"/>
      <c r="MMA47" s="343"/>
      <c r="MMB47" s="343"/>
      <c r="MMC47" s="343"/>
      <c r="MMD47" s="343"/>
      <c r="MME47" s="343"/>
      <c r="MMF47" s="343"/>
      <c r="MMG47" s="343"/>
      <c r="MMH47" s="343"/>
      <c r="MMI47" s="343"/>
      <c r="MMJ47" s="343"/>
      <c r="MMK47" s="343"/>
      <c r="MML47" s="343"/>
      <c r="MMM47" s="343"/>
      <c r="MMN47" s="343"/>
      <c r="MMO47" s="343"/>
      <c r="MMP47" s="343"/>
      <c r="MMQ47" s="343"/>
      <c r="MMR47" s="343"/>
      <c r="MMS47" s="343"/>
      <c r="MMT47" s="343"/>
      <c r="MMU47" s="343"/>
      <c r="MMV47" s="343"/>
      <c r="MMW47" s="343"/>
      <c r="MMX47" s="343"/>
      <c r="MMY47" s="343"/>
      <c r="MMZ47" s="343"/>
      <c r="MNA47" s="343"/>
      <c r="MNB47" s="343"/>
      <c r="MNC47" s="343"/>
      <c r="MND47" s="343"/>
      <c r="MNE47" s="343"/>
      <c r="MNF47" s="343"/>
      <c r="MNG47" s="343"/>
      <c r="MNH47" s="343"/>
      <c r="MNI47" s="343"/>
      <c r="MNJ47" s="343"/>
      <c r="MNK47" s="343"/>
      <c r="MNL47" s="343"/>
      <c r="MNM47" s="343"/>
      <c r="MNN47" s="343"/>
      <c r="MNO47" s="343"/>
      <c r="MNP47" s="343"/>
      <c r="MNQ47" s="343"/>
      <c r="MNR47" s="343"/>
      <c r="MNS47" s="343"/>
      <c r="MNT47" s="343"/>
      <c r="MNU47" s="343"/>
      <c r="MNV47" s="343"/>
      <c r="MNW47" s="343"/>
      <c r="MNX47" s="343"/>
      <c r="MNY47" s="343"/>
      <c r="MNZ47" s="343"/>
      <c r="MOA47" s="343"/>
      <c r="MOB47" s="343"/>
      <c r="MOC47" s="343"/>
      <c r="MOD47" s="343"/>
      <c r="MOE47" s="343"/>
      <c r="MOF47" s="343"/>
      <c r="MOG47" s="343"/>
      <c r="MOH47" s="343"/>
      <c r="MOI47" s="343"/>
      <c r="MOJ47" s="343"/>
      <c r="MOK47" s="343"/>
      <c r="MOL47" s="343"/>
      <c r="MOM47" s="343"/>
      <c r="MON47" s="343"/>
      <c r="MOO47" s="343"/>
      <c r="MOP47" s="343"/>
      <c r="MOQ47" s="343"/>
      <c r="MOR47" s="343"/>
      <c r="MOS47" s="343"/>
      <c r="MOT47" s="343"/>
      <c r="MOU47" s="343"/>
      <c r="MOV47" s="343"/>
      <c r="MOW47" s="343"/>
      <c r="MOX47" s="343"/>
      <c r="MOY47" s="343"/>
      <c r="MOZ47" s="343"/>
      <c r="MPA47" s="343"/>
      <c r="MPB47" s="343"/>
      <c r="MPC47" s="343"/>
      <c r="MPD47" s="343"/>
      <c r="MPE47" s="343"/>
      <c r="MPF47" s="343"/>
      <c r="MPG47" s="343"/>
      <c r="MPH47" s="343"/>
      <c r="MPI47" s="343"/>
      <c r="MPJ47" s="343"/>
      <c r="MPK47" s="343"/>
      <c r="MPL47" s="343"/>
      <c r="MPM47" s="343"/>
      <c r="MPN47" s="343"/>
      <c r="MPO47" s="343"/>
      <c r="MPP47" s="343"/>
      <c r="MPQ47" s="343"/>
      <c r="MPR47" s="343"/>
      <c r="MPS47" s="343"/>
      <c r="MPT47" s="343"/>
      <c r="MPU47" s="343"/>
      <c r="MPV47" s="343"/>
      <c r="MPW47" s="343"/>
      <c r="MPX47" s="343"/>
      <c r="MPY47" s="343"/>
      <c r="MPZ47" s="343"/>
      <c r="MQA47" s="343"/>
      <c r="MQB47" s="343"/>
      <c r="MQC47" s="343"/>
      <c r="MQD47" s="343"/>
      <c r="MQE47" s="343"/>
      <c r="MQF47" s="343"/>
      <c r="MQG47" s="343"/>
      <c r="MQH47" s="343"/>
      <c r="MQI47" s="343"/>
      <c r="MQJ47" s="343"/>
      <c r="MQK47" s="343"/>
      <c r="MQL47" s="343"/>
      <c r="MQM47" s="343"/>
      <c r="MQN47" s="343"/>
      <c r="MQO47" s="343"/>
      <c r="MQP47" s="343"/>
      <c r="MQQ47" s="343"/>
      <c r="MQR47" s="343"/>
      <c r="MQS47" s="343"/>
      <c r="MQT47" s="343"/>
      <c r="MQU47" s="343"/>
      <c r="MQV47" s="343"/>
      <c r="MQW47" s="343"/>
      <c r="MQX47" s="343"/>
      <c r="MQY47" s="343"/>
      <c r="MQZ47" s="343"/>
      <c r="MRA47" s="343"/>
      <c r="MRB47" s="343"/>
      <c r="MRC47" s="343"/>
      <c r="MRD47" s="343"/>
      <c r="MRE47" s="343"/>
      <c r="MRF47" s="343"/>
      <c r="MRG47" s="343"/>
      <c r="MRH47" s="343"/>
      <c r="MRI47" s="343"/>
      <c r="MRJ47" s="343"/>
      <c r="MRK47" s="343"/>
      <c r="MRL47" s="343"/>
      <c r="MRM47" s="343"/>
      <c r="MRN47" s="343"/>
      <c r="MRO47" s="343"/>
      <c r="MRP47" s="343"/>
      <c r="MRQ47" s="343"/>
      <c r="MRR47" s="343"/>
      <c r="MRS47" s="343"/>
      <c r="MRT47" s="343"/>
      <c r="MRU47" s="343"/>
      <c r="MRV47" s="343"/>
      <c r="MRW47" s="343"/>
      <c r="MRX47" s="343"/>
      <c r="MRY47" s="343"/>
      <c r="MRZ47" s="343"/>
      <c r="MSA47" s="343"/>
      <c r="MSB47" s="343"/>
      <c r="MSC47" s="343"/>
      <c r="MSD47" s="343"/>
      <c r="MSE47" s="343"/>
      <c r="MSF47" s="343"/>
      <c r="MSG47" s="343"/>
      <c r="MSH47" s="343"/>
      <c r="MSI47" s="343"/>
      <c r="MSJ47" s="343"/>
      <c r="MSK47" s="343"/>
      <c r="MSL47" s="343"/>
      <c r="MSM47" s="343"/>
      <c r="MSN47" s="343"/>
      <c r="MSO47" s="343"/>
      <c r="MSP47" s="343"/>
      <c r="MSQ47" s="343"/>
      <c r="MSR47" s="343"/>
      <c r="MSS47" s="343"/>
      <c r="MST47" s="343"/>
      <c r="MSU47" s="343"/>
      <c r="MSV47" s="343"/>
      <c r="MSW47" s="343"/>
      <c r="MSX47" s="343"/>
      <c r="MSY47" s="343"/>
      <c r="MSZ47" s="343"/>
      <c r="MTA47" s="343"/>
      <c r="MTB47" s="343"/>
      <c r="MTC47" s="343"/>
      <c r="MTD47" s="343"/>
      <c r="MTE47" s="343"/>
      <c r="MTF47" s="343"/>
      <c r="MTG47" s="343"/>
      <c r="MTH47" s="343"/>
      <c r="MTI47" s="343"/>
      <c r="MTJ47" s="343"/>
      <c r="MTK47" s="343"/>
      <c r="MTL47" s="343"/>
      <c r="MTM47" s="343"/>
      <c r="MTN47" s="343"/>
      <c r="MTO47" s="343"/>
      <c r="MTP47" s="343"/>
      <c r="MTQ47" s="343"/>
      <c r="MTR47" s="343"/>
      <c r="MTS47" s="343"/>
      <c r="MTT47" s="343"/>
      <c r="MTU47" s="343"/>
      <c r="MTV47" s="343"/>
      <c r="MTW47" s="343"/>
      <c r="MTX47" s="343"/>
      <c r="MTY47" s="343"/>
      <c r="MTZ47" s="343"/>
      <c r="MUA47" s="343"/>
      <c r="MUB47" s="343"/>
      <c r="MUC47" s="343"/>
      <c r="MUD47" s="343"/>
      <c r="MUE47" s="343"/>
      <c r="MUF47" s="343"/>
      <c r="MUG47" s="343"/>
      <c r="MUH47" s="343"/>
      <c r="MUI47" s="343"/>
      <c r="MUJ47" s="343"/>
      <c r="MUK47" s="343"/>
      <c r="MUL47" s="343"/>
      <c r="MUM47" s="343"/>
      <c r="MUN47" s="343"/>
      <c r="MUO47" s="343"/>
      <c r="MUP47" s="343"/>
      <c r="MUQ47" s="343"/>
      <c r="MUR47" s="343"/>
      <c r="MUS47" s="343"/>
      <c r="MUT47" s="343"/>
      <c r="MUU47" s="343"/>
      <c r="MUV47" s="343"/>
      <c r="MUW47" s="343"/>
      <c r="MUX47" s="343"/>
      <c r="MUY47" s="343"/>
      <c r="MUZ47" s="343"/>
      <c r="MVA47" s="343"/>
      <c r="MVB47" s="343"/>
      <c r="MVC47" s="343"/>
      <c r="MVD47" s="343"/>
      <c r="MVE47" s="343"/>
      <c r="MVF47" s="343"/>
      <c r="MVG47" s="343"/>
      <c r="MVH47" s="343"/>
      <c r="MVI47" s="343"/>
      <c r="MVJ47" s="343"/>
      <c r="MVK47" s="343"/>
      <c r="MVL47" s="343"/>
      <c r="MVM47" s="343"/>
      <c r="MVN47" s="343"/>
      <c r="MVO47" s="343"/>
      <c r="MVP47" s="343"/>
      <c r="MVQ47" s="343"/>
      <c r="MVR47" s="343"/>
      <c r="MVS47" s="343"/>
      <c r="MVT47" s="343"/>
      <c r="MVU47" s="343"/>
      <c r="MVV47" s="343"/>
      <c r="MVW47" s="343"/>
      <c r="MVX47" s="343"/>
      <c r="MVY47" s="343"/>
      <c r="MVZ47" s="343"/>
      <c r="MWA47" s="343"/>
      <c r="MWB47" s="343"/>
      <c r="MWC47" s="343"/>
      <c r="MWD47" s="343"/>
      <c r="MWE47" s="343"/>
      <c r="MWF47" s="343"/>
      <c r="MWG47" s="343"/>
      <c r="MWH47" s="343"/>
      <c r="MWI47" s="343"/>
      <c r="MWJ47" s="343"/>
      <c r="MWK47" s="343"/>
      <c r="MWL47" s="343"/>
      <c r="MWM47" s="343"/>
      <c r="MWN47" s="343"/>
      <c r="MWO47" s="343"/>
      <c r="MWP47" s="343"/>
      <c r="MWQ47" s="343"/>
      <c r="MWR47" s="343"/>
      <c r="MWS47" s="343"/>
      <c r="MWT47" s="343"/>
      <c r="MWU47" s="343"/>
      <c r="MWV47" s="343"/>
      <c r="MWW47" s="343"/>
      <c r="MWX47" s="343"/>
      <c r="MWY47" s="343"/>
      <c r="MWZ47" s="343"/>
      <c r="MXA47" s="343"/>
      <c r="MXB47" s="343"/>
      <c r="MXC47" s="343"/>
      <c r="MXD47" s="343"/>
      <c r="MXE47" s="343"/>
      <c r="MXF47" s="343"/>
      <c r="MXG47" s="343"/>
      <c r="MXH47" s="343"/>
      <c r="MXI47" s="343"/>
      <c r="MXJ47" s="343"/>
      <c r="MXK47" s="343"/>
      <c r="MXL47" s="343"/>
      <c r="MXM47" s="343"/>
      <c r="MXN47" s="343"/>
      <c r="MXO47" s="343"/>
      <c r="MXP47" s="343"/>
      <c r="MXQ47" s="343"/>
      <c r="MXR47" s="343"/>
      <c r="MXS47" s="343"/>
      <c r="MXT47" s="343"/>
      <c r="MXU47" s="343"/>
      <c r="MXV47" s="343"/>
      <c r="MXW47" s="343"/>
      <c r="MXX47" s="343"/>
      <c r="MXY47" s="343"/>
      <c r="MXZ47" s="343"/>
      <c r="MYA47" s="343"/>
      <c r="MYB47" s="343"/>
      <c r="MYC47" s="343"/>
      <c r="MYD47" s="343"/>
      <c r="MYE47" s="343"/>
      <c r="MYF47" s="343"/>
      <c r="MYG47" s="343"/>
      <c r="MYH47" s="343"/>
      <c r="MYI47" s="343"/>
      <c r="MYJ47" s="343"/>
      <c r="MYK47" s="343"/>
      <c r="MYL47" s="343"/>
      <c r="MYM47" s="343"/>
      <c r="MYN47" s="343"/>
      <c r="MYO47" s="343"/>
      <c r="MYP47" s="343"/>
      <c r="MYQ47" s="343"/>
      <c r="MYR47" s="343"/>
      <c r="MYS47" s="343"/>
      <c r="MYT47" s="343"/>
      <c r="MYU47" s="343"/>
      <c r="MYV47" s="343"/>
      <c r="MYW47" s="343"/>
      <c r="MYX47" s="343"/>
      <c r="MYY47" s="343"/>
      <c r="MYZ47" s="343"/>
      <c r="MZA47" s="343"/>
      <c r="MZB47" s="343"/>
      <c r="MZC47" s="343"/>
      <c r="MZD47" s="343"/>
      <c r="MZE47" s="343"/>
      <c r="MZF47" s="343"/>
      <c r="MZG47" s="343"/>
      <c r="MZH47" s="343"/>
      <c r="MZI47" s="343"/>
      <c r="MZJ47" s="343"/>
      <c r="MZK47" s="343"/>
      <c r="MZL47" s="343"/>
      <c r="MZM47" s="343"/>
      <c r="MZN47" s="343"/>
      <c r="MZO47" s="343"/>
      <c r="MZP47" s="343"/>
      <c r="MZQ47" s="343"/>
      <c r="MZR47" s="343"/>
      <c r="MZS47" s="343"/>
      <c r="MZT47" s="343"/>
      <c r="MZU47" s="343"/>
      <c r="MZV47" s="343"/>
      <c r="MZW47" s="343"/>
      <c r="MZX47" s="343"/>
      <c r="MZY47" s="343"/>
      <c r="MZZ47" s="343"/>
      <c r="NAA47" s="343"/>
      <c r="NAB47" s="343"/>
      <c r="NAC47" s="343"/>
      <c r="NAD47" s="343"/>
      <c r="NAE47" s="343"/>
      <c r="NAF47" s="343"/>
      <c r="NAG47" s="343"/>
      <c r="NAH47" s="343"/>
      <c r="NAI47" s="343"/>
      <c r="NAJ47" s="343"/>
      <c r="NAK47" s="343"/>
      <c r="NAL47" s="343"/>
      <c r="NAM47" s="343"/>
      <c r="NAN47" s="343"/>
      <c r="NAO47" s="343"/>
      <c r="NAP47" s="343"/>
      <c r="NAQ47" s="343"/>
      <c r="NAR47" s="343"/>
      <c r="NAS47" s="343"/>
      <c r="NAT47" s="343"/>
      <c r="NAU47" s="343"/>
      <c r="NAV47" s="343"/>
      <c r="NAW47" s="343"/>
      <c r="NAX47" s="343"/>
      <c r="NAY47" s="343"/>
      <c r="NAZ47" s="343"/>
      <c r="NBA47" s="343"/>
      <c r="NBB47" s="343"/>
      <c r="NBC47" s="343"/>
      <c r="NBD47" s="343"/>
      <c r="NBE47" s="343"/>
      <c r="NBF47" s="343"/>
      <c r="NBG47" s="343"/>
      <c r="NBH47" s="343"/>
      <c r="NBI47" s="343"/>
      <c r="NBJ47" s="343"/>
      <c r="NBK47" s="343"/>
      <c r="NBL47" s="343"/>
      <c r="NBM47" s="343"/>
      <c r="NBN47" s="343"/>
      <c r="NBO47" s="343"/>
      <c r="NBP47" s="343"/>
      <c r="NBQ47" s="343"/>
      <c r="NBR47" s="343"/>
      <c r="NBS47" s="343"/>
      <c r="NBT47" s="343"/>
      <c r="NBU47" s="343"/>
      <c r="NBV47" s="343"/>
      <c r="NBW47" s="343"/>
      <c r="NBX47" s="343"/>
      <c r="NBY47" s="343"/>
      <c r="NBZ47" s="343"/>
      <c r="NCA47" s="343"/>
      <c r="NCB47" s="343"/>
      <c r="NCC47" s="343"/>
      <c r="NCD47" s="343"/>
      <c r="NCE47" s="343"/>
      <c r="NCF47" s="343"/>
      <c r="NCG47" s="343"/>
      <c r="NCH47" s="343"/>
      <c r="NCI47" s="343"/>
      <c r="NCJ47" s="343"/>
      <c r="NCK47" s="343"/>
      <c r="NCL47" s="343"/>
      <c r="NCM47" s="343"/>
      <c r="NCN47" s="343"/>
      <c r="NCO47" s="343"/>
      <c r="NCP47" s="343"/>
      <c r="NCQ47" s="343"/>
      <c r="NCR47" s="343"/>
      <c r="NCS47" s="343"/>
      <c r="NCT47" s="343"/>
      <c r="NCU47" s="343"/>
      <c r="NCV47" s="343"/>
      <c r="NCW47" s="343"/>
      <c r="NCX47" s="343"/>
      <c r="NCY47" s="343"/>
      <c r="NCZ47" s="343"/>
      <c r="NDA47" s="343"/>
      <c r="NDB47" s="343"/>
      <c r="NDC47" s="343"/>
      <c r="NDD47" s="343"/>
      <c r="NDE47" s="343"/>
      <c r="NDF47" s="343"/>
      <c r="NDG47" s="343"/>
      <c r="NDH47" s="343"/>
      <c r="NDI47" s="343"/>
      <c r="NDJ47" s="343"/>
      <c r="NDK47" s="343"/>
      <c r="NDL47" s="343"/>
      <c r="NDM47" s="343"/>
      <c r="NDN47" s="343"/>
      <c r="NDO47" s="343"/>
      <c r="NDP47" s="343"/>
      <c r="NDQ47" s="343"/>
      <c r="NDR47" s="343"/>
      <c r="NDS47" s="343"/>
      <c r="NDT47" s="343"/>
      <c r="NDU47" s="343"/>
      <c r="NDV47" s="343"/>
      <c r="NDW47" s="343"/>
      <c r="NDX47" s="343"/>
      <c r="NDY47" s="343"/>
      <c r="NDZ47" s="343"/>
      <c r="NEA47" s="343"/>
      <c r="NEB47" s="343"/>
      <c r="NEC47" s="343"/>
      <c r="NED47" s="343"/>
      <c r="NEE47" s="343"/>
      <c r="NEF47" s="343"/>
      <c r="NEG47" s="343"/>
      <c r="NEH47" s="343"/>
      <c r="NEI47" s="343"/>
      <c r="NEJ47" s="343"/>
      <c r="NEK47" s="343"/>
      <c r="NEL47" s="343"/>
      <c r="NEM47" s="343"/>
      <c r="NEN47" s="343"/>
      <c r="NEO47" s="343"/>
      <c r="NEP47" s="343"/>
      <c r="NEQ47" s="343"/>
      <c r="NER47" s="343"/>
      <c r="NES47" s="343"/>
      <c r="NET47" s="343"/>
      <c r="NEU47" s="343"/>
      <c r="NEV47" s="343"/>
      <c r="NEW47" s="343"/>
      <c r="NEX47" s="343"/>
      <c r="NEY47" s="343"/>
      <c r="NEZ47" s="343"/>
      <c r="NFA47" s="343"/>
      <c r="NFB47" s="343"/>
      <c r="NFC47" s="343"/>
      <c r="NFD47" s="343"/>
      <c r="NFE47" s="343"/>
      <c r="NFF47" s="343"/>
      <c r="NFG47" s="343"/>
      <c r="NFH47" s="343"/>
      <c r="NFI47" s="343"/>
      <c r="NFJ47" s="343"/>
      <c r="NFK47" s="343"/>
      <c r="NFL47" s="343"/>
      <c r="NFM47" s="343"/>
      <c r="NFN47" s="343"/>
      <c r="NFO47" s="343"/>
      <c r="NFP47" s="343"/>
      <c r="NFQ47" s="343"/>
      <c r="NFR47" s="343"/>
      <c r="NFS47" s="343"/>
      <c r="NFT47" s="343"/>
      <c r="NFU47" s="343"/>
      <c r="NFV47" s="343"/>
      <c r="NFW47" s="343"/>
      <c r="NFX47" s="343"/>
      <c r="NFY47" s="343"/>
      <c r="NFZ47" s="343"/>
      <c r="NGA47" s="343"/>
      <c r="NGB47" s="343"/>
      <c r="NGC47" s="343"/>
      <c r="NGD47" s="343"/>
      <c r="NGE47" s="343"/>
      <c r="NGF47" s="343"/>
      <c r="NGG47" s="343"/>
      <c r="NGH47" s="343"/>
      <c r="NGI47" s="343"/>
      <c r="NGJ47" s="343"/>
      <c r="NGK47" s="343"/>
      <c r="NGL47" s="343"/>
      <c r="NGM47" s="343"/>
      <c r="NGN47" s="343"/>
      <c r="NGO47" s="343"/>
      <c r="NGP47" s="343"/>
      <c r="NGQ47" s="343"/>
      <c r="NGR47" s="343"/>
      <c r="NGS47" s="343"/>
      <c r="NGT47" s="343"/>
      <c r="NGU47" s="343"/>
      <c r="NGV47" s="343"/>
      <c r="NGW47" s="343"/>
      <c r="NGX47" s="343"/>
      <c r="NGY47" s="343"/>
      <c r="NGZ47" s="343"/>
      <c r="NHA47" s="343"/>
      <c r="NHB47" s="343"/>
      <c r="NHC47" s="343"/>
      <c r="NHD47" s="343"/>
      <c r="NHE47" s="343"/>
      <c r="NHF47" s="343"/>
      <c r="NHG47" s="343"/>
      <c r="NHH47" s="343"/>
      <c r="NHI47" s="343"/>
      <c r="NHJ47" s="343"/>
      <c r="NHK47" s="343"/>
      <c r="NHL47" s="343"/>
      <c r="NHM47" s="343"/>
      <c r="NHN47" s="343"/>
      <c r="NHO47" s="343"/>
      <c r="NHP47" s="343"/>
      <c r="NHQ47" s="343"/>
      <c r="NHR47" s="343"/>
      <c r="NHS47" s="343"/>
      <c r="NHT47" s="343"/>
      <c r="NHU47" s="343"/>
      <c r="NHV47" s="343"/>
      <c r="NHW47" s="343"/>
      <c r="NHX47" s="343"/>
      <c r="NHY47" s="343"/>
      <c r="NHZ47" s="343"/>
      <c r="NIA47" s="343"/>
      <c r="NIB47" s="343"/>
      <c r="NIC47" s="343"/>
      <c r="NID47" s="343"/>
      <c r="NIE47" s="343"/>
      <c r="NIF47" s="343"/>
      <c r="NIG47" s="343"/>
      <c r="NIH47" s="343"/>
      <c r="NII47" s="343"/>
      <c r="NIJ47" s="343"/>
      <c r="NIK47" s="343"/>
      <c r="NIL47" s="343"/>
      <c r="NIM47" s="343"/>
      <c r="NIN47" s="343"/>
      <c r="NIO47" s="343"/>
      <c r="NIP47" s="343"/>
      <c r="NIQ47" s="343"/>
      <c r="NIR47" s="343"/>
      <c r="NIS47" s="343"/>
      <c r="NIT47" s="343"/>
      <c r="NIU47" s="343"/>
      <c r="NIV47" s="343"/>
      <c r="NIW47" s="343"/>
      <c r="NIX47" s="343"/>
      <c r="NIY47" s="343"/>
      <c r="NIZ47" s="343"/>
      <c r="NJA47" s="343"/>
      <c r="NJB47" s="343"/>
      <c r="NJC47" s="343"/>
      <c r="NJD47" s="343"/>
      <c r="NJE47" s="343"/>
      <c r="NJF47" s="343"/>
      <c r="NJG47" s="343"/>
      <c r="NJH47" s="343"/>
      <c r="NJI47" s="343"/>
      <c r="NJJ47" s="343"/>
      <c r="NJK47" s="343"/>
      <c r="NJL47" s="343"/>
      <c r="NJM47" s="343"/>
      <c r="NJN47" s="343"/>
      <c r="NJO47" s="343"/>
      <c r="NJP47" s="343"/>
      <c r="NJQ47" s="343"/>
      <c r="NJR47" s="343"/>
      <c r="NJS47" s="343"/>
      <c r="NJT47" s="343"/>
      <c r="NJU47" s="343"/>
      <c r="NJV47" s="343"/>
      <c r="NJW47" s="343"/>
      <c r="NJX47" s="343"/>
      <c r="NJY47" s="343"/>
      <c r="NJZ47" s="343"/>
      <c r="NKA47" s="343"/>
      <c r="NKB47" s="343"/>
      <c r="NKC47" s="343"/>
      <c r="NKD47" s="343"/>
      <c r="NKE47" s="343"/>
      <c r="NKF47" s="343"/>
      <c r="NKG47" s="343"/>
      <c r="NKH47" s="343"/>
      <c r="NKI47" s="343"/>
      <c r="NKJ47" s="343"/>
      <c r="NKK47" s="343"/>
      <c r="NKL47" s="343"/>
      <c r="NKM47" s="343"/>
      <c r="NKN47" s="343"/>
      <c r="NKO47" s="343"/>
      <c r="NKP47" s="343"/>
      <c r="NKQ47" s="343"/>
      <c r="NKR47" s="343"/>
      <c r="NKS47" s="343"/>
      <c r="NKT47" s="343"/>
      <c r="NKU47" s="343"/>
      <c r="NKV47" s="343"/>
      <c r="NKW47" s="343"/>
      <c r="NKX47" s="343"/>
      <c r="NKY47" s="343"/>
      <c r="NKZ47" s="343"/>
      <c r="NLA47" s="343"/>
      <c r="NLB47" s="343"/>
      <c r="NLC47" s="343"/>
      <c r="NLD47" s="343"/>
      <c r="NLE47" s="343"/>
      <c r="NLF47" s="343"/>
      <c r="NLG47" s="343"/>
      <c r="NLH47" s="343"/>
      <c r="NLI47" s="343"/>
      <c r="NLJ47" s="343"/>
      <c r="NLK47" s="343"/>
      <c r="NLL47" s="343"/>
      <c r="NLM47" s="343"/>
      <c r="NLN47" s="343"/>
      <c r="NLO47" s="343"/>
      <c r="NLP47" s="343"/>
      <c r="NLQ47" s="343"/>
      <c r="NLR47" s="343"/>
      <c r="NLS47" s="343"/>
      <c r="NLT47" s="343"/>
      <c r="NLU47" s="343"/>
      <c r="NLV47" s="343"/>
      <c r="NLW47" s="343"/>
      <c r="NLX47" s="343"/>
      <c r="NLY47" s="343"/>
      <c r="NLZ47" s="343"/>
      <c r="NMA47" s="343"/>
      <c r="NMB47" s="343"/>
      <c r="NMC47" s="343"/>
      <c r="NMD47" s="343"/>
      <c r="NME47" s="343"/>
      <c r="NMF47" s="343"/>
      <c r="NMG47" s="343"/>
      <c r="NMH47" s="343"/>
      <c r="NMI47" s="343"/>
      <c r="NMJ47" s="343"/>
      <c r="NMK47" s="343"/>
      <c r="NML47" s="343"/>
      <c r="NMM47" s="343"/>
      <c r="NMN47" s="343"/>
      <c r="NMO47" s="343"/>
      <c r="NMP47" s="343"/>
      <c r="NMQ47" s="343"/>
      <c r="NMR47" s="343"/>
      <c r="NMS47" s="343"/>
      <c r="NMT47" s="343"/>
      <c r="NMU47" s="343"/>
      <c r="NMV47" s="343"/>
      <c r="NMW47" s="343"/>
      <c r="NMX47" s="343"/>
      <c r="NMY47" s="343"/>
      <c r="NMZ47" s="343"/>
      <c r="NNA47" s="343"/>
      <c r="NNB47" s="343"/>
      <c r="NNC47" s="343"/>
      <c r="NND47" s="343"/>
      <c r="NNE47" s="343"/>
      <c r="NNF47" s="343"/>
      <c r="NNG47" s="343"/>
      <c r="NNH47" s="343"/>
      <c r="NNI47" s="343"/>
      <c r="NNJ47" s="343"/>
      <c r="NNK47" s="343"/>
      <c r="NNL47" s="343"/>
      <c r="NNM47" s="343"/>
      <c r="NNN47" s="343"/>
      <c r="NNO47" s="343"/>
      <c r="NNP47" s="343"/>
      <c r="NNQ47" s="343"/>
      <c r="NNR47" s="343"/>
      <c r="NNS47" s="343"/>
      <c r="NNT47" s="343"/>
      <c r="NNU47" s="343"/>
      <c r="NNV47" s="343"/>
      <c r="NNW47" s="343"/>
      <c r="NNX47" s="343"/>
      <c r="NNY47" s="343"/>
      <c r="NNZ47" s="343"/>
      <c r="NOA47" s="343"/>
      <c r="NOB47" s="343"/>
      <c r="NOC47" s="343"/>
      <c r="NOD47" s="343"/>
      <c r="NOE47" s="343"/>
      <c r="NOF47" s="343"/>
      <c r="NOG47" s="343"/>
      <c r="NOH47" s="343"/>
      <c r="NOI47" s="343"/>
      <c r="NOJ47" s="343"/>
      <c r="NOK47" s="343"/>
      <c r="NOL47" s="343"/>
      <c r="NOM47" s="343"/>
      <c r="NON47" s="343"/>
      <c r="NOO47" s="343"/>
      <c r="NOP47" s="343"/>
      <c r="NOQ47" s="343"/>
      <c r="NOR47" s="343"/>
      <c r="NOS47" s="343"/>
      <c r="NOT47" s="343"/>
      <c r="NOU47" s="343"/>
      <c r="NOV47" s="343"/>
      <c r="NOW47" s="343"/>
      <c r="NOX47" s="343"/>
      <c r="NOY47" s="343"/>
      <c r="NOZ47" s="343"/>
      <c r="NPA47" s="343"/>
      <c r="NPB47" s="343"/>
      <c r="NPC47" s="343"/>
      <c r="NPD47" s="343"/>
      <c r="NPE47" s="343"/>
      <c r="NPF47" s="343"/>
      <c r="NPG47" s="343"/>
      <c r="NPH47" s="343"/>
      <c r="NPI47" s="343"/>
      <c r="NPJ47" s="343"/>
      <c r="NPK47" s="343"/>
      <c r="NPL47" s="343"/>
      <c r="NPM47" s="343"/>
      <c r="NPN47" s="343"/>
      <c r="NPO47" s="343"/>
      <c r="NPP47" s="343"/>
      <c r="NPQ47" s="343"/>
      <c r="NPR47" s="343"/>
      <c r="NPS47" s="343"/>
      <c r="NPT47" s="343"/>
      <c r="NPU47" s="343"/>
      <c r="NPV47" s="343"/>
      <c r="NPW47" s="343"/>
      <c r="NPX47" s="343"/>
      <c r="NPY47" s="343"/>
      <c r="NPZ47" s="343"/>
      <c r="NQA47" s="343"/>
      <c r="NQB47" s="343"/>
      <c r="NQC47" s="343"/>
      <c r="NQD47" s="343"/>
      <c r="NQE47" s="343"/>
      <c r="NQF47" s="343"/>
      <c r="NQG47" s="343"/>
      <c r="NQH47" s="343"/>
      <c r="NQI47" s="343"/>
      <c r="NQJ47" s="343"/>
      <c r="NQK47" s="343"/>
      <c r="NQL47" s="343"/>
      <c r="NQM47" s="343"/>
      <c r="NQN47" s="343"/>
      <c r="NQO47" s="343"/>
      <c r="NQP47" s="343"/>
      <c r="NQQ47" s="343"/>
      <c r="NQR47" s="343"/>
      <c r="NQS47" s="343"/>
      <c r="NQT47" s="343"/>
      <c r="NQU47" s="343"/>
      <c r="NQV47" s="343"/>
      <c r="NQW47" s="343"/>
      <c r="NQX47" s="343"/>
      <c r="NQY47" s="343"/>
      <c r="NQZ47" s="343"/>
      <c r="NRA47" s="343"/>
      <c r="NRB47" s="343"/>
      <c r="NRC47" s="343"/>
      <c r="NRD47" s="343"/>
      <c r="NRE47" s="343"/>
      <c r="NRF47" s="343"/>
      <c r="NRG47" s="343"/>
      <c r="NRH47" s="343"/>
      <c r="NRI47" s="343"/>
      <c r="NRJ47" s="343"/>
      <c r="NRK47" s="343"/>
      <c r="NRL47" s="343"/>
      <c r="NRM47" s="343"/>
      <c r="NRN47" s="343"/>
      <c r="NRO47" s="343"/>
      <c r="NRP47" s="343"/>
      <c r="NRQ47" s="343"/>
      <c r="NRR47" s="343"/>
      <c r="NRS47" s="343"/>
      <c r="NRT47" s="343"/>
      <c r="NRU47" s="343"/>
      <c r="NRV47" s="343"/>
      <c r="NRW47" s="343"/>
      <c r="NRX47" s="343"/>
      <c r="NRY47" s="343"/>
      <c r="NRZ47" s="343"/>
      <c r="NSA47" s="343"/>
      <c r="NSB47" s="343"/>
      <c r="NSC47" s="343"/>
      <c r="NSD47" s="343"/>
      <c r="NSE47" s="343"/>
      <c r="NSF47" s="343"/>
      <c r="NSG47" s="343"/>
      <c r="NSH47" s="343"/>
      <c r="NSI47" s="343"/>
      <c r="NSJ47" s="343"/>
      <c r="NSK47" s="343"/>
      <c r="NSL47" s="343"/>
      <c r="NSM47" s="343"/>
      <c r="NSN47" s="343"/>
      <c r="NSO47" s="343"/>
      <c r="NSP47" s="343"/>
      <c r="NSQ47" s="343"/>
      <c r="NSR47" s="343"/>
      <c r="NSS47" s="343"/>
      <c r="NST47" s="343"/>
      <c r="NSU47" s="343"/>
      <c r="NSV47" s="343"/>
      <c r="NSW47" s="343"/>
      <c r="NSX47" s="343"/>
      <c r="NSY47" s="343"/>
      <c r="NSZ47" s="343"/>
      <c r="NTA47" s="343"/>
      <c r="NTB47" s="343"/>
      <c r="NTC47" s="343"/>
      <c r="NTD47" s="343"/>
      <c r="NTE47" s="343"/>
      <c r="NTF47" s="343"/>
      <c r="NTG47" s="343"/>
      <c r="NTH47" s="343"/>
      <c r="NTI47" s="343"/>
      <c r="NTJ47" s="343"/>
      <c r="NTK47" s="343"/>
      <c r="NTL47" s="343"/>
      <c r="NTM47" s="343"/>
      <c r="NTN47" s="343"/>
      <c r="NTO47" s="343"/>
      <c r="NTP47" s="343"/>
      <c r="NTQ47" s="343"/>
      <c r="NTR47" s="343"/>
      <c r="NTS47" s="343"/>
      <c r="NTT47" s="343"/>
      <c r="NTU47" s="343"/>
      <c r="NTV47" s="343"/>
      <c r="NTW47" s="343"/>
      <c r="NTX47" s="343"/>
      <c r="NTY47" s="343"/>
      <c r="NTZ47" s="343"/>
      <c r="NUA47" s="343"/>
      <c r="NUB47" s="343"/>
      <c r="NUC47" s="343"/>
      <c r="NUD47" s="343"/>
      <c r="NUE47" s="343"/>
      <c r="NUF47" s="343"/>
      <c r="NUG47" s="343"/>
      <c r="NUH47" s="343"/>
      <c r="NUI47" s="343"/>
      <c r="NUJ47" s="343"/>
      <c r="NUK47" s="343"/>
      <c r="NUL47" s="343"/>
      <c r="NUM47" s="343"/>
      <c r="NUN47" s="343"/>
      <c r="NUO47" s="343"/>
      <c r="NUP47" s="343"/>
      <c r="NUQ47" s="343"/>
      <c r="NUR47" s="343"/>
      <c r="NUS47" s="343"/>
      <c r="NUT47" s="343"/>
      <c r="NUU47" s="343"/>
      <c r="NUV47" s="343"/>
      <c r="NUW47" s="343"/>
      <c r="NUX47" s="343"/>
      <c r="NUY47" s="343"/>
      <c r="NUZ47" s="343"/>
      <c r="NVA47" s="343"/>
      <c r="NVB47" s="343"/>
      <c r="NVC47" s="343"/>
      <c r="NVD47" s="343"/>
      <c r="NVE47" s="343"/>
      <c r="NVF47" s="343"/>
      <c r="NVG47" s="343"/>
      <c r="NVH47" s="343"/>
      <c r="NVI47" s="343"/>
      <c r="NVJ47" s="343"/>
      <c r="NVK47" s="343"/>
      <c r="NVL47" s="343"/>
      <c r="NVM47" s="343"/>
      <c r="NVN47" s="343"/>
      <c r="NVO47" s="343"/>
      <c r="NVP47" s="343"/>
      <c r="NVQ47" s="343"/>
      <c r="NVR47" s="343"/>
      <c r="NVS47" s="343"/>
      <c r="NVT47" s="343"/>
      <c r="NVU47" s="343"/>
      <c r="NVV47" s="343"/>
      <c r="NVW47" s="343"/>
      <c r="NVX47" s="343"/>
      <c r="NVY47" s="343"/>
      <c r="NVZ47" s="343"/>
      <c r="NWA47" s="343"/>
      <c r="NWB47" s="343"/>
      <c r="NWC47" s="343"/>
      <c r="NWD47" s="343"/>
      <c r="NWE47" s="343"/>
      <c r="NWF47" s="343"/>
      <c r="NWG47" s="343"/>
      <c r="NWH47" s="343"/>
      <c r="NWI47" s="343"/>
      <c r="NWJ47" s="343"/>
      <c r="NWK47" s="343"/>
      <c r="NWL47" s="343"/>
      <c r="NWM47" s="343"/>
      <c r="NWN47" s="343"/>
      <c r="NWO47" s="343"/>
      <c r="NWP47" s="343"/>
      <c r="NWQ47" s="343"/>
      <c r="NWR47" s="343"/>
      <c r="NWS47" s="343"/>
      <c r="NWT47" s="343"/>
      <c r="NWU47" s="343"/>
      <c r="NWV47" s="343"/>
      <c r="NWW47" s="343"/>
      <c r="NWX47" s="343"/>
      <c r="NWY47" s="343"/>
      <c r="NWZ47" s="343"/>
      <c r="NXA47" s="343"/>
      <c r="NXB47" s="343"/>
      <c r="NXC47" s="343"/>
      <c r="NXD47" s="343"/>
      <c r="NXE47" s="343"/>
      <c r="NXF47" s="343"/>
      <c r="NXG47" s="343"/>
      <c r="NXH47" s="343"/>
      <c r="NXI47" s="343"/>
      <c r="NXJ47" s="343"/>
      <c r="NXK47" s="343"/>
      <c r="NXL47" s="343"/>
      <c r="NXM47" s="343"/>
      <c r="NXN47" s="343"/>
      <c r="NXO47" s="343"/>
      <c r="NXP47" s="343"/>
      <c r="NXQ47" s="343"/>
      <c r="NXR47" s="343"/>
      <c r="NXS47" s="343"/>
      <c r="NXT47" s="343"/>
      <c r="NXU47" s="343"/>
      <c r="NXV47" s="343"/>
      <c r="NXW47" s="343"/>
      <c r="NXX47" s="343"/>
      <c r="NXY47" s="343"/>
      <c r="NXZ47" s="343"/>
      <c r="NYA47" s="343"/>
      <c r="NYB47" s="343"/>
      <c r="NYC47" s="343"/>
      <c r="NYD47" s="343"/>
      <c r="NYE47" s="343"/>
      <c r="NYF47" s="343"/>
      <c r="NYG47" s="343"/>
      <c r="NYH47" s="343"/>
      <c r="NYI47" s="343"/>
      <c r="NYJ47" s="343"/>
      <c r="NYK47" s="343"/>
      <c r="NYL47" s="343"/>
      <c r="NYM47" s="343"/>
      <c r="NYN47" s="343"/>
      <c r="NYO47" s="343"/>
      <c r="NYP47" s="343"/>
      <c r="NYQ47" s="343"/>
      <c r="NYR47" s="343"/>
      <c r="NYS47" s="343"/>
      <c r="NYT47" s="343"/>
      <c r="NYU47" s="343"/>
      <c r="NYV47" s="343"/>
      <c r="NYW47" s="343"/>
      <c r="NYX47" s="343"/>
      <c r="NYY47" s="343"/>
      <c r="NYZ47" s="343"/>
      <c r="NZA47" s="343"/>
      <c r="NZB47" s="343"/>
      <c r="NZC47" s="343"/>
      <c r="NZD47" s="343"/>
      <c r="NZE47" s="343"/>
      <c r="NZF47" s="343"/>
      <c r="NZG47" s="343"/>
      <c r="NZH47" s="343"/>
      <c r="NZI47" s="343"/>
      <c r="NZJ47" s="343"/>
      <c r="NZK47" s="343"/>
      <c r="NZL47" s="343"/>
      <c r="NZM47" s="343"/>
      <c r="NZN47" s="343"/>
      <c r="NZO47" s="343"/>
      <c r="NZP47" s="343"/>
      <c r="NZQ47" s="343"/>
      <c r="NZR47" s="343"/>
      <c r="NZS47" s="343"/>
      <c r="NZT47" s="343"/>
      <c r="NZU47" s="343"/>
      <c r="NZV47" s="343"/>
      <c r="NZW47" s="343"/>
      <c r="NZX47" s="343"/>
      <c r="NZY47" s="343"/>
      <c r="NZZ47" s="343"/>
      <c r="OAA47" s="343"/>
      <c r="OAB47" s="343"/>
      <c r="OAC47" s="343"/>
      <c r="OAD47" s="343"/>
      <c r="OAE47" s="343"/>
      <c r="OAF47" s="343"/>
      <c r="OAG47" s="343"/>
      <c r="OAH47" s="343"/>
      <c r="OAI47" s="343"/>
      <c r="OAJ47" s="343"/>
      <c r="OAK47" s="343"/>
      <c r="OAL47" s="343"/>
      <c r="OAM47" s="343"/>
      <c r="OAN47" s="343"/>
      <c r="OAO47" s="343"/>
      <c r="OAP47" s="343"/>
      <c r="OAQ47" s="343"/>
      <c r="OAR47" s="343"/>
      <c r="OAS47" s="343"/>
      <c r="OAT47" s="343"/>
      <c r="OAU47" s="343"/>
      <c r="OAV47" s="343"/>
      <c r="OAW47" s="343"/>
      <c r="OAX47" s="343"/>
      <c r="OAY47" s="343"/>
      <c r="OAZ47" s="343"/>
      <c r="OBA47" s="343"/>
      <c r="OBB47" s="343"/>
      <c r="OBC47" s="343"/>
      <c r="OBD47" s="343"/>
      <c r="OBE47" s="343"/>
      <c r="OBF47" s="343"/>
      <c r="OBG47" s="343"/>
      <c r="OBH47" s="343"/>
      <c r="OBI47" s="343"/>
      <c r="OBJ47" s="343"/>
      <c r="OBK47" s="343"/>
      <c r="OBL47" s="343"/>
      <c r="OBM47" s="343"/>
      <c r="OBN47" s="343"/>
      <c r="OBO47" s="343"/>
      <c r="OBP47" s="343"/>
      <c r="OBQ47" s="343"/>
      <c r="OBR47" s="343"/>
      <c r="OBS47" s="343"/>
      <c r="OBT47" s="343"/>
      <c r="OBU47" s="343"/>
      <c r="OBV47" s="343"/>
      <c r="OBW47" s="343"/>
      <c r="OBX47" s="343"/>
      <c r="OBY47" s="343"/>
      <c r="OBZ47" s="343"/>
      <c r="OCA47" s="343"/>
      <c r="OCB47" s="343"/>
      <c r="OCC47" s="343"/>
      <c r="OCD47" s="343"/>
      <c r="OCE47" s="343"/>
      <c r="OCF47" s="343"/>
      <c r="OCG47" s="343"/>
      <c r="OCH47" s="343"/>
      <c r="OCI47" s="343"/>
      <c r="OCJ47" s="343"/>
      <c r="OCK47" s="343"/>
      <c r="OCL47" s="343"/>
      <c r="OCM47" s="343"/>
      <c r="OCN47" s="343"/>
      <c r="OCO47" s="343"/>
      <c r="OCP47" s="343"/>
      <c r="OCQ47" s="343"/>
      <c r="OCR47" s="343"/>
      <c r="OCS47" s="343"/>
      <c r="OCT47" s="343"/>
      <c r="OCU47" s="343"/>
      <c r="OCV47" s="343"/>
      <c r="OCW47" s="343"/>
      <c r="OCX47" s="343"/>
      <c r="OCY47" s="343"/>
      <c r="OCZ47" s="343"/>
      <c r="ODA47" s="343"/>
      <c r="ODB47" s="343"/>
      <c r="ODC47" s="343"/>
      <c r="ODD47" s="343"/>
      <c r="ODE47" s="343"/>
      <c r="ODF47" s="343"/>
      <c r="ODG47" s="343"/>
      <c r="ODH47" s="343"/>
      <c r="ODI47" s="343"/>
      <c r="ODJ47" s="343"/>
      <c r="ODK47" s="343"/>
      <c r="ODL47" s="343"/>
      <c r="ODM47" s="343"/>
      <c r="ODN47" s="343"/>
      <c r="ODO47" s="343"/>
      <c r="ODP47" s="343"/>
      <c r="ODQ47" s="343"/>
      <c r="ODR47" s="343"/>
      <c r="ODS47" s="343"/>
      <c r="ODT47" s="343"/>
      <c r="ODU47" s="343"/>
      <c r="ODV47" s="343"/>
      <c r="ODW47" s="343"/>
      <c r="ODX47" s="343"/>
      <c r="ODY47" s="343"/>
      <c r="ODZ47" s="343"/>
      <c r="OEA47" s="343"/>
      <c r="OEB47" s="343"/>
      <c r="OEC47" s="343"/>
      <c r="OED47" s="343"/>
      <c r="OEE47" s="343"/>
      <c r="OEF47" s="343"/>
      <c r="OEG47" s="343"/>
      <c r="OEH47" s="343"/>
      <c r="OEI47" s="343"/>
      <c r="OEJ47" s="343"/>
      <c r="OEK47" s="343"/>
      <c r="OEL47" s="343"/>
      <c r="OEM47" s="343"/>
      <c r="OEN47" s="343"/>
      <c r="OEO47" s="343"/>
      <c r="OEP47" s="343"/>
      <c r="OEQ47" s="343"/>
      <c r="OER47" s="343"/>
      <c r="OES47" s="343"/>
      <c r="OET47" s="343"/>
      <c r="OEU47" s="343"/>
      <c r="OEV47" s="343"/>
      <c r="OEW47" s="343"/>
      <c r="OEX47" s="343"/>
      <c r="OEY47" s="343"/>
      <c r="OEZ47" s="343"/>
      <c r="OFA47" s="343"/>
      <c r="OFB47" s="343"/>
      <c r="OFC47" s="343"/>
      <c r="OFD47" s="343"/>
      <c r="OFE47" s="343"/>
      <c r="OFF47" s="343"/>
      <c r="OFG47" s="343"/>
      <c r="OFH47" s="343"/>
      <c r="OFI47" s="343"/>
      <c r="OFJ47" s="343"/>
      <c r="OFK47" s="343"/>
      <c r="OFL47" s="343"/>
      <c r="OFM47" s="343"/>
      <c r="OFN47" s="343"/>
      <c r="OFO47" s="343"/>
      <c r="OFP47" s="343"/>
      <c r="OFQ47" s="343"/>
      <c r="OFR47" s="343"/>
      <c r="OFS47" s="343"/>
      <c r="OFT47" s="343"/>
      <c r="OFU47" s="343"/>
      <c r="OFV47" s="343"/>
      <c r="OFW47" s="343"/>
      <c r="OFX47" s="343"/>
      <c r="OFY47" s="343"/>
      <c r="OFZ47" s="343"/>
      <c r="OGA47" s="343"/>
      <c r="OGB47" s="343"/>
      <c r="OGC47" s="343"/>
      <c r="OGD47" s="343"/>
      <c r="OGE47" s="343"/>
      <c r="OGF47" s="343"/>
      <c r="OGG47" s="343"/>
      <c r="OGH47" s="343"/>
      <c r="OGI47" s="343"/>
      <c r="OGJ47" s="343"/>
      <c r="OGK47" s="343"/>
      <c r="OGL47" s="343"/>
      <c r="OGM47" s="343"/>
      <c r="OGN47" s="343"/>
      <c r="OGO47" s="343"/>
      <c r="OGP47" s="343"/>
      <c r="OGQ47" s="343"/>
      <c r="OGR47" s="343"/>
      <c r="OGS47" s="343"/>
      <c r="OGT47" s="343"/>
      <c r="OGU47" s="343"/>
      <c r="OGV47" s="343"/>
      <c r="OGW47" s="343"/>
      <c r="OGX47" s="343"/>
      <c r="OGY47" s="343"/>
      <c r="OGZ47" s="343"/>
      <c r="OHA47" s="343"/>
      <c r="OHB47" s="343"/>
      <c r="OHC47" s="343"/>
      <c r="OHD47" s="343"/>
      <c r="OHE47" s="343"/>
      <c r="OHF47" s="343"/>
      <c r="OHG47" s="343"/>
      <c r="OHH47" s="343"/>
      <c r="OHI47" s="343"/>
      <c r="OHJ47" s="343"/>
      <c r="OHK47" s="343"/>
      <c r="OHL47" s="343"/>
      <c r="OHM47" s="343"/>
      <c r="OHN47" s="343"/>
      <c r="OHO47" s="343"/>
      <c r="OHP47" s="343"/>
      <c r="OHQ47" s="343"/>
      <c r="OHR47" s="343"/>
      <c r="OHS47" s="343"/>
      <c r="OHT47" s="343"/>
      <c r="OHU47" s="343"/>
      <c r="OHV47" s="343"/>
      <c r="OHW47" s="343"/>
      <c r="OHX47" s="343"/>
      <c r="OHY47" s="343"/>
      <c r="OHZ47" s="343"/>
      <c r="OIA47" s="343"/>
      <c r="OIB47" s="343"/>
      <c r="OIC47" s="343"/>
      <c r="OID47" s="343"/>
      <c r="OIE47" s="343"/>
      <c r="OIF47" s="343"/>
      <c r="OIG47" s="343"/>
      <c r="OIH47" s="343"/>
      <c r="OII47" s="343"/>
      <c r="OIJ47" s="343"/>
      <c r="OIK47" s="343"/>
      <c r="OIL47" s="343"/>
      <c r="OIM47" s="343"/>
      <c r="OIN47" s="343"/>
      <c r="OIO47" s="343"/>
      <c r="OIP47" s="343"/>
      <c r="OIQ47" s="343"/>
      <c r="OIR47" s="343"/>
      <c r="OIS47" s="343"/>
      <c r="OIT47" s="343"/>
      <c r="OIU47" s="343"/>
      <c r="OIV47" s="343"/>
      <c r="OIW47" s="343"/>
      <c r="OIX47" s="343"/>
      <c r="OIY47" s="343"/>
      <c r="OIZ47" s="343"/>
      <c r="OJA47" s="343"/>
      <c r="OJB47" s="343"/>
      <c r="OJC47" s="343"/>
      <c r="OJD47" s="343"/>
      <c r="OJE47" s="343"/>
      <c r="OJF47" s="343"/>
      <c r="OJG47" s="343"/>
      <c r="OJH47" s="343"/>
      <c r="OJI47" s="343"/>
      <c r="OJJ47" s="343"/>
      <c r="OJK47" s="343"/>
      <c r="OJL47" s="343"/>
      <c r="OJM47" s="343"/>
      <c r="OJN47" s="343"/>
      <c r="OJO47" s="343"/>
      <c r="OJP47" s="343"/>
      <c r="OJQ47" s="343"/>
      <c r="OJR47" s="343"/>
      <c r="OJS47" s="343"/>
      <c r="OJT47" s="343"/>
      <c r="OJU47" s="343"/>
      <c r="OJV47" s="343"/>
      <c r="OJW47" s="343"/>
      <c r="OJX47" s="343"/>
      <c r="OJY47" s="343"/>
      <c r="OJZ47" s="343"/>
      <c r="OKA47" s="343"/>
      <c r="OKB47" s="343"/>
      <c r="OKC47" s="343"/>
      <c r="OKD47" s="343"/>
      <c r="OKE47" s="343"/>
      <c r="OKF47" s="343"/>
      <c r="OKG47" s="343"/>
      <c r="OKH47" s="343"/>
      <c r="OKI47" s="343"/>
      <c r="OKJ47" s="343"/>
      <c r="OKK47" s="343"/>
      <c r="OKL47" s="343"/>
      <c r="OKM47" s="343"/>
      <c r="OKN47" s="343"/>
      <c r="OKO47" s="343"/>
      <c r="OKP47" s="343"/>
      <c r="OKQ47" s="343"/>
      <c r="OKR47" s="343"/>
      <c r="OKS47" s="343"/>
      <c r="OKT47" s="343"/>
      <c r="OKU47" s="343"/>
      <c r="OKV47" s="343"/>
      <c r="OKW47" s="343"/>
      <c r="OKX47" s="343"/>
      <c r="OKY47" s="343"/>
      <c r="OKZ47" s="343"/>
      <c r="OLA47" s="343"/>
      <c r="OLB47" s="343"/>
      <c r="OLC47" s="343"/>
      <c r="OLD47" s="343"/>
      <c r="OLE47" s="343"/>
      <c r="OLF47" s="343"/>
      <c r="OLG47" s="343"/>
      <c r="OLH47" s="343"/>
      <c r="OLI47" s="343"/>
      <c r="OLJ47" s="343"/>
      <c r="OLK47" s="343"/>
      <c r="OLL47" s="343"/>
      <c r="OLM47" s="343"/>
      <c r="OLN47" s="343"/>
      <c r="OLO47" s="343"/>
      <c r="OLP47" s="343"/>
      <c r="OLQ47" s="343"/>
      <c r="OLR47" s="343"/>
      <c r="OLS47" s="343"/>
      <c r="OLT47" s="343"/>
      <c r="OLU47" s="343"/>
      <c r="OLV47" s="343"/>
      <c r="OLW47" s="343"/>
      <c r="OLX47" s="343"/>
      <c r="OLY47" s="343"/>
      <c r="OLZ47" s="343"/>
      <c r="OMA47" s="343"/>
      <c r="OMB47" s="343"/>
      <c r="OMC47" s="343"/>
      <c r="OMD47" s="343"/>
      <c r="OME47" s="343"/>
      <c r="OMF47" s="343"/>
      <c r="OMG47" s="343"/>
      <c r="OMH47" s="343"/>
      <c r="OMI47" s="343"/>
      <c r="OMJ47" s="343"/>
      <c r="OMK47" s="343"/>
      <c r="OML47" s="343"/>
      <c r="OMM47" s="343"/>
      <c r="OMN47" s="343"/>
      <c r="OMO47" s="343"/>
      <c r="OMP47" s="343"/>
      <c r="OMQ47" s="343"/>
      <c r="OMR47" s="343"/>
      <c r="OMS47" s="343"/>
      <c r="OMT47" s="343"/>
      <c r="OMU47" s="343"/>
      <c r="OMV47" s="343"/>
      <c r="OMW47" s="343"/>
      <c r="OMX47" s="343"/>
      <c r="OMY47" s="343"/>
      <c r="OMZ47" s="343"/>
      <c r="ONA47" s="343"/>
      <c r="ONB47" s="343"/>
      <c r="ONC47" s="343"/>
      <c r="OND47" s="343"/>
      <c r="ONE47" s="343"/>
      <c r="ONF47" s="343"/>
      <c r="ONG47" s="343"/>
      <c r="ONH47" s="343"/>
      <c r="ONI47" s="343"/>
      <c r="ONJ47" s="343"/>
      <c r="ONK47" s="343"/>
      <c r="ONL47" s="343"/>
      <c r="ONM47" s="343"/>
      <c r="ONN47" s="343"/>
      <c r="ONO47" s="343"/>
      <c r="ONP47" s="343"/>
      <c r="ONQ47" s="343"/>
      <c r="ONR47" s="343"/>
      <c r="ONS47" s="343"/>
      <c r="ONT47" s="343"/>
      <c r="ONU47" s="343"/>
      <c r="ONV47" s="343"/>
      <c r="ONW47" s="343"/>
      <c r="ONX47" s="343"/>
      <c r="ONY47" s="343"/>
      <c r="ONZ47" s="343"/>
      <c r="OOA47" s="343"/>
      <c r="OOB47" s="343"/>
      <c r="OOC47" s="343"/>
      <c r="OOD47" s="343"/>
      <c r="OOE47" s="343"/>
      <c r="OOF47" s="343"/>
      <c r="OOG47" s="343"/>
      <c r="OOH47" s="343"/>
      <c r="OOI47" s="343"/>
      <c r="OOJ47" s="343"/>
      <c r="OOK47" s="343"/>
      <c r="OOL47" s="343"/>
      <c r="OOM47" s="343"/>
      <c r="OON47" s="343"/>
      <c r="OOO47" s="343"/>
      <c r="OOP47" s="343"/>
      <c r="OOQ47" s="343"/>
      <c r="OOR47" s="343"/>
      <c r="OOS47" s="343"/>
      <c r="OOT47" s="343"/>
      <c r="OOU47" s="343"/>
      <c r="OOV47" s="343"/>
      <c r="OOW47" s="343"/>
      <c r="OOX47" s="343"/>
      <c r="OOY47" s="343"/>
      <c r="OOZ47" s="343"/>
      <c r="OPA47" s="343"/>
      <c r="OPB47" s="343"/>
      <c r="OPC47" s="343"/>
      <c r="OPD47" s="343"/>
      <c r="OPE47" s="343"/>
      <c r="OPF47" s="343"/>
      <c r="OPG47" s="343"/>
      <c r="OPH47" s="343"/>
      <c r="OPI47" s="343"/>
      <c r="OPJ47" s="343"/>
      <c r="OPK47" s="343"/>
      <c r="OPL47" s="343"/>
      <c r="OPM47" s="343"/>
      <c r="OPN47" s="343"/>
      <c r="OPO47" s="343"/>
      <c r="OPP47" s="343"/>
      <c r="OPQ47" s="343"/>
      <c r="OPR47" s="343"/>
      <c r="OPS47" s="343"/>
      <c r="OPT47" s="343"/>
      <c r="OPU47" s="343"/>
      <c r="OPV47" s="343"/>
      <c r="OPW47" s="343"/>
      <c r="OPX47" s="343"/>
      <c r="OPY47" s="343"/>
      <c r="OPZ47" s="343"/>
      <c r="OQA47" s="343"/>
      <c r="OQB47" s="343"/>
      <c r="OQC47" s="343"/>
      <c r="OQD47" s="343"/>
      <c r="OQE47" s="343"/>
      <c r="OQF47" s="343"/>
      <c r="OQG47" s="343"/>
      <c r="OQH47" s="343"/>
      <c r="OQI47" s="343"/>
      <c r="OQJ47" s="343"/>
      <c r="OQK47" s="343"/>
      <c r="OQL47" s="343"/>
      <c r="OQM47" s="343"/>
      <c r="OQN47" s="343"/>
      <c r="OQO47" s="343"/>
      <c r="OQP47" s="343"/>
      <c r="OQQ47" s="343"/>
      <c r="OQR47" s="343"/>
      <c r="OQS47" s="343"/>
      <c r="OQT47" s="343"/>
      <c r="OQU47" s="343"/>
      <c r="OQV47" s="343"/>
      <c r="OQW47" s="343"/>
      <c r="OQX47" s="343"/>
      <c r="OQY47" s="343"/>
      <c r="OQZ47" s="343"/>
      <c r="ORA47" s="343"/>
      <c r="ORB47" s="343"/>
      <c r="ORC47" s="343"/>
      <c r="ORD47" s="343"/>
      <c r="ORE47" s="343"/>
      <c r="ORF47" s="343"/>
      <c r="ORG47" s="343"/>
      <c r="ORH47" s="343"/>
      <c r="ORI47" s="343"/>
      <c r="ORJ47" s="343"/>
      <c r="ORK47" s="343"/>
      <c r="ORL47" s="343"/>
      <c r="ORM47" s="343"/>
      <c r="ORN47" s="343"/>
      <c r="ORO47" s="343"/>
      <c r="ORP47" s="343"/>
      <c r="ORQ47" s="343"/>
      <c r="ORR47" s="343"/>
      <c r="ORS47" s="343"/>
      <c r="ORT47" s="343"/>
      <c r="ORU47" s="343"/>
      <c r="ORV47" s="343"/>
      <c r="ORW47" s="343"/>
      <c r="ORX47" s="343"/>
      <c r="ORY47" s="343"/>
      <c r="ORZ47" s="343"/>
      <c r="OSA47" s="343"/>
      <c r="OSB47" s="343"/>
      <c r="OSC47" s="343"/>
      <c r="OSD47" s="343"/>
      <c r="OSE47" s="343"/>
      <c r="OSF47" s="343"/>
      <c r="OSG47" s="343"/>
      <c r="OSH47" s="343"/>
      <c r="OSI47" s="343"/>
      <c r="OSJ47" s="343"/>
      <c r="OSK47" s="343"/>
      <c r="OSL47" s="343"/>
      <c r="OSM47" s="343"/>
      <c r="OSN47" s="343"/>
      <c r="OSO47" s="343"/>
      <c r="OSP47" s="343"/>
      <c r="OSQ47" s="343"/>
      <c r="OSR47" s="343"/>
      <c r="OSS47" s="343"/>
      <c r="OST47" s="343"/>
      <c r="OSU47" s="343"/>
      <c r="OSV47" s="343"/>
      <c r="OSW47" s="343"/>
      <c r="OSX47" s="343"/>
      <c r="OSY47" s="343"/>
      <c r="OSZ47" s="343"/>
      <c r="OTA47" s="343"/>
      <c r="OTB47" s="343"/>
      <c r="OTC47" s="343"/>
      <c r="OTD47" s="343"/>
      <c r="OTE47" s="343"/>
      <c r="OTF47" s="343"/>
      <c r="OTG47" s="343"/>
      <c r="OTH47" s="343"/>
      <c r="OTI47" s="343"/>
      <c r="OTJ47" s="343"/>
      <c r="OTK47" s="343"/>
      <c r="OTL47" s="343"/>
      <c r="OTM47" s="343"/>
      <c r="OTN47" s="343"/>
      <c r="OTO47" s="343"/>
      <c r="OTP47" s="343"/>
      <c r="OTQ47" s="343"/>
      <c r="OTR47" s="343"/>
      <c r="OTS47" s="343"/>
      <c r="OTT47" s="343"/>
      <c r="OTU47" s="343"/>
      <c r="OTV47" s="343"/>
      <c r="OTW47" s="343"/>
      <c r="OTX47" s="343"/>
      <c r="OTY47" s="343"/>
      <c r="OTZ47" s="343"/>
      <c r="OUA47" s="343"/>
      <c r="OUB47" s="343"/>
      <c r="OUC47" s="343"/>
      <c r="OUD47" s="343"/>
      <c r="OUE47" s="343"/>
      <c r="OUF47" s="343"/>
      <c r="OUG47" s="343"/>
      <c r="OUH47" s="343"/>
      <c r="OUI47" s="343"/>
      <c r="OUJ47" s="343"/>
      <c r="OUK47" s="343"/>
      <c r="OUL47" s="343"/>
      <c r="OUM47" s="343"/>
      <c r="OUN47" s="343"/>
      <c r="OUO47" s="343"/>
      <c r="OUP47" s="343"/>
      <c r="OUQ47" s="343"/>
      <c r="OUR47" s="343"/>
      <c r="OUS47" s="343"/>
      <c r="OUT47" s="343"/>
      <c r="OUU47" s="343"/>
      <c r="OUV47" s="343"/>
      <c r="OUW47" s="343"/>
      <c r="OUX47" s="343"/>
      <c r="OUY47" s="343"/>
      <c r="OUZ47" s="343"/>
      <c r="OVA47" s="343"/>
      <c r="OVB47" s="343"/>
      <c r="OVC47" s="343"/>
      <c r="OVD47" s="343"/>
      <c r="OVE47" s="343"/>
      <c r="OVF47" s="343"/>
      <c r="OVG47" s="343"/>
      <c r="OVH47" s="343"/>
      <c r="OVI47" s="343"/>
      <c r="OVJ47" s="343"/>
      <c r="OVK47" s="343"/>
      <c r="OVL47" s="343"/>
      <c r="OVM47" s="343"/>
      <c r="OVN47" s="343"/>
      <c r="OVO47" s="343"/>
      <c r="OVP47" s="343"/>
      <c r="OVQ47" s="343"/>
      <c r="OVR47" s="343"/>
      <c r="OVS47" s="343"/>
      <c r="OVT47" s="343"/>
      <c r="OVU47" s="343"/>
      <c r="OVV47" s="343"/>
      <c r="OVW47" s="343"/>
      <c r="OVX47" s="343"/>
      <c r="OVY47" s="343"/>
      <c r="OVZ47" s="343"/>
      <c r="OWA47" s="343"/>
      <c r="OWB47" s="343"/>
      <c r="OWC47" s="343"/>
      <c r="OWD47" s="343"/>
      <c r="OWE47" s="343"/>
      <c r="OWF47" s="343"/>
      <c r="OWG47" s="343"/>
      <c r="OWH47" s="343"/>
      <c r="OWI47" s="343"/>
      <c r="OWJ47" s="343"/>
      <c r="OWK47" s="343"/>
      <c r="OWL47" s="343"/>
      <c r="OWM47" s="343"/>
      <c r="OWN47" s="343"/>
      <c r="OWO47" s="343"/>
      <c r="OWP47" s="343"/>
      <c r="OWQ47" s="343"/>
      <c r="OWR47" s="343"/>
      <c r="OWS47" s="343"/>
      <c r="OWT47" s="343"/>
      <c r="OWU47" s="343"/>
      <c r="OWV47" s="343"/>
      <c r="OWW47" s="343"/>
      <c r="OWX47" s="343"/>
      <c r="OWY47" s="343"/>
      <c r="OWZ47" s="343"/>
      <c r="OXA47" s="343"/>
      <c r="OXB47" s="343"/>
      <c r="OXC47" s="343"/>
      <c r="OXD47" s="343"/>
      <c r="OXE47" s="343"/>
      <c r="OXF47" s="343"/>
      <c r="OXG47" s="343"/>
      <c r="OXH47" s="343"/>
      <c r="OXI47" s="343"/>
      <c r="OXJ47" s="343"/>
      <c r="OXK47" s="343"/>
      <c r="OXL47" s="343"/>
      <c r="OXM47" s="343"/>
      <c r="OXN47" s="343"/>
      <c r="OXO47" s="343"/>
      <c r="OXP47" s="343"/>
      <c r="OXQ47" s="343"/>
      <c r="OXR47" s="343"/>
      <c r="OXS47" s="343"/>
      <c r="OXT47" s="343"/>
      <c r="OXU47" s="343"/>
      <c r="OXV47" s="343"/>
      <c r="OXW47" s="343"/>
      <c r="OXX47" s="343"/>
      <c r="OXY47" s="343"/>
      <c r="OXZ47" s="343"/>
      <c r="OYA47" s="343"/>
      <c r="OYB47" s="343"/>
      <c r="OYC47" s="343"/>
      <c r="OYD47" s="343"/>
      <c r="OYE47" s="343"/>
      <c r="OYF47" s="343"/>
      <c r="OYG47" s="343"/>
      <c r="OYH47" s="343"/>
      <c r="OYI47" s="343"/>
      <c r="OYJ47" s="343"/>
      <c r="OYK47" s="343"/>
      <c r="OYL47" s="343"/>
      <c r="OYM47" s="343"/>
      <c r="OYN47" s="343"/>
      <c r="OYO47" s="343"/>
      <c r="OYP47" s="343"/>
      <c r="OYQ47" s="343"/>
      <c r="OYR47" s="343"/>
      <c r="OYS47" s="343"/>
      <c r="OYT47" s="343"/>
      <c r="OYU47" s="343"/>
      <c r="OYV47" s="343"/>
      <c r="OYW47" s="343"/>
      <c r="OYX47" s="343"/>
      <c r="OYY47" s="343"/>
      <c r="OYZ47" s="343"/>
      <c r="OZA47" s="343"/>
      <c r="OZB47" s="343"/>
      <c r="OZC47" s="343"/>
      <c r="OZD47" s="343"/>
      <c r="OZE47" s="343"/>
      <c r="OZF47" s="343"/>
      <c r="OZG47" s="343"/>
      <c r="OZH47" s="343"/>
      <c r="OZI47" s="343"/>
      <c r="OZJ47" s="343"/>
      <c r="OZK47" s="343"/>
      <c r="OZL47" s="343"/>
      <c r="OZM47" s="343"/>
      <c r="OZN47" s="343"/>
      <c r="OZO47" s="343"/>
      <c r="OZP47" s="343"/>
      <c r="OZQ47" s="343"/>
      <c r="OZR47" s="343"/>
      <c r="OZS47" s="343"/>
      <c r="OZT47" s="343"/>
      <c r="OZU47" s="343"/>
      <c r="OZV47" s="343"/>
      <c r="OZW47" s="343"/>
      <c r="OZX47" s="343"/>
      <c r="OZY47" s="343"/>
      <c r="OZZ47" s="343"/>
      <c r="PAA47" s="343"/>
      <c r="PAB47" s="343"/>
      <c r="PAC47" s="343"/>
      <c r="PAD47" s="343"/>
      <c r="PAE47" s="343"/>
      <c r="PAF47" s="343"/>
      <c r="PAG47" s="343"/>
      <c r="PAH47" s="343"/>
      <c r="PAI47" s="343"/>
      <c r="PAJ47" s="343"/>
      <c r="PAK47" s="343"/>
      <c r="PAL47" s="343"/>
      <c r="PAM47" s="343"/>
      <c r="PAN47" s="343"/>
      <c r="PAO47" s="343"/>
      <c r="PAP47" s="343"/>
      <c r="PAQ47" s="343"/>
      <c r="PAR47" s="343"/>
      <c r="PAS47" s="343"/>
      <c r="PAT47" s="343"/>
      <c r="PAU47" s="343"/>
      <c r="PAV47" s="343"/>
      <c r="PAW47" s="343"/>
      <c r="PAX47" s="343"/>
      <c r="PAY47" s="343"/>
      <c r="PAZ47" s="343"/>
      <c r="PBA47" s="343"/>
      <c r="PBB47" s="343"/>
      <c r="PBC47" s="343"/>
      <c r="PBD47" s="343"/>
      <c r="PBE47" s="343"/>
      <c r="PBF47" s="343"/>
      <c r="PBG47" s="343"/>
      <c r="PBH47" s="343"/>
      <c r="PBI47" s="343"/>
      <c r="PBJ47" s="343"/>
      <c r="PBK47" s="343"/>
      <c r="PBL47" s="343"/>
      <c r="PBM47" s="343"/>
      <c r="PBN47" s="343"/>
      <c r="PBO47" s="343"/>
      <c r="PBP47" s="343"/>
      <c r="PBQ47" s="343"/>
      <c r="PBR47" s="343"/>
      <c r="PBS47" s="343"/>
      <c r="PBT47" s="343"/>
      <c r="PBU47" s="343"/>
      <c r="PBV47" s="343"/>
      <c r="PBW47" s="343"/>
      <c r="PBX47" s="343"/>
      <c r="PBY47" s="343"/>
      <c r="PBZ47" s="343"/>
      <c r="PCA47" s="343"/>
      <c r="PCB47" s="343"/>
      <c r="PCC47" s="343"/>
      <c r="PCD47" s="343"/>
      <c r="PCE47" s="343"/>
      <c r="PCF47" s="343"/>
      <c r="PCG47" s="343"/>
      <c r="PCH47" s="343"/>
      <c r="PCI47" s="343"/>
      <c r="PCJ47" s="343"/>
      <c r="PCK47" s="343"/>
      <c r="PCL47" s="343"/>
      <c r="PCM47" s="343"/>
      <c r="PCN47" s="343"/>
      <c r="PCO47" s="343"/>
      <c r="PCP47" s="343"/>
      <c r="PCQ47" s="343"/>
      <c r="PCR47" s="343"/>
      <c r="PCS47" s="343"/>
      <c r="PCT47" s="343"/>
      <c r="PCU47" s="343"/>
      <c r="PCV47" s="343"/>
      <c r="PCW47" s="343"/>
      <c r="PCX47" s="343"/>
      <c r="PCY47" s="343"/>
      <c r="PCZ47" s="343"/>
      <c r="PDA47" s="343"/>
      <c r="PDB47" s="343"/>
      <c r="PDC47" s="343"/>
      <c r="PDD47" s="343"/>
      <c r="PDE47" s="343"/>
      <c r="PDF47" s="343"/>
      <c r="PDG47" s="343"/>
      <c r="PDH47" s="343"/>
      <c r="PDI47" s="343"/>
      <c r="PDJ47" s="343"/>
      <c r="PDK47" s="343"/>
      <c r="PDL47" s="343"/>
      <c r="PDM47" s="343"/>
      <c r="PDN47" s="343"/>
      <c r="PDO47" s="343"/>
      <c r="PDP47" s="343"/>
      <c r="PDQ47" s="343"/>
      <c r="PDR47" s="343"/>
      <c r="PDS47" s="343"/>
      <c r="PDT47" s="343"/>
      <c r="PDU47" s="343"/>
      <c r="PDV47" s="343"/>
      <c r="PDW47" s="343"/>
      <c r="PDX47" s="343"/>
      <c r="PDY47" s="343"/>
      <c r="PDZ47" s="343"/>
      <c r="PEA47" s="343"/>
      <c r="PEB47" s="343"/>
      <c r="PEC47" s="343"/>
      <c r="PED47" s="343"/>
      <c r="PEE47" s="343"/>
      <c r="PEF47" s="343"/>
      <c r="PEG47" s="343"/>
      <c r="PEH47" s="343"/>
      <c r="PEI47" s="343"/>
      <c r="PEJ47" s="343"/>
      <c r="PEK47" s="343"/>
      <c r="PEL47" s="343"/>
      <c r="PEM47" s="343"/>
      <c r="PEN47" s="343"/>
      <c r="PEO47" s="343"/>
      <c r="PEP47" s="343"/>
      <c r="PEQ47" s="343"/>
      <c r="PER47" s="343"/>
      <c r="PES47" s="343"/>
      <c r="PET47" s="343"/>
      <c r="PEU47" s="343"/>
      <c r="PEV47" s="343"/>
      <c r="PEW47" s="343"/>
      <c r="PEX47" s="343"/>
      <c r="PEY47" s="343"/>
      <c r="PEZ47" s="343"/>
      <c r="PFA47" s="343"/>
      <c r="PFB47" s="343"/>
      <c r="PFC47" s="343"/>
      <c r="PFD47" s="343"/>
      <c r="PFE47" s="343"/>
      <c r="PFF47" s="343"/>
      <c r="PFG47" s="343"/>
      <c r="PFH47" s="343"/>
      <c r="PFI47" s="343"/>
      <c r="PFJ47" s="343"/>
      <c r="PFK47" s="343"/>
      <c r="PFL47" s="343"/>
      <c r="PFM47" s="343"/>
      <c r="PFN47" s="343"/>
      <c r="PFO47" s="343"/>
      <c r="PFP47" s="343"/>
      <c r="PFQ47" s="343"/>
      <c r="PFR47" s="343"/>
      <c r="PFS47" s="343"/>
      <c r="PFT47" s="343"/>
      <c r="PFU47" s="343"/>
      <c r="PFV47" s="343"/>
      <c r="PFW47" s="343"/>
      <c r="PFX47" s="343"/>
      <c r="PFY47" s="343"/>
      <c r="PFZ47" s="343"/>
      <c r="PGA47" s="343"/>
      <c r="PGB47" s="343"/>
      <c r="PGC47" s="343"/>
      <c r="PGD47" s="343"/>
      <c r="PGE47" s="343"/>
      <c r="PGF47" s="343"/>
      <c r="PGG47" s="343"/>
      <c r="PGH47" s="343"/>
      <c r="PGI47" s="343"/>
      <c r="PGJ47" s="343"/>
      <c r="PGK47" s="343"/>
      <c r="PGL47" s="343"/>
      <c r="PGM47" s="343"/>
      <c r="PGN47" s="343"/>
      <c r="PGO47" s="343"/>
      <c r="PGP47" s="343"/>
      <c r="PGQ47" s="343"/>
      <c r="PGR47" s="343"/>
      <c r="PGS47" s="343"/>
      <c r="PGT47" s="343"/>
      <c r="PGU47" s="343"/>
      <c r="PGV47" s="343"/>
      <c r="PGW47" s="343"/>
      <c r="PGX47" s="343"/>
      <c r="PGY47" s="343"/>
      <c r="PGZ47" s="343"/>
      <c r="PHA47" s="343"/>
      <c r="PHB47" s="343"/>
      <c r="PHC47" s="343"/>
      <c r="PHD47" s="343"/>
      <c r="PHE47" s="343"/>
      <c r="PHF47" s="343"/>
      <c r="PHG47" s="343"/>
      <c r="PHH47" s="343"/>
      <c r="PHI47" s="343"/>
      <c r="PHJ47" s="343"/>
      <c r="PHK47" s="343"/>
      <c r="PHL47" s="343"/>
      <c r="PHM47" s="343"/>
      <c r="PHN47" s="343"/>
      <c r="PHO47" s="343"/>
      <c r="PHP47" s="343"/>
      <c r="PHQ47" s="343"/>
      <c r="PHR47" s="343"/>
      <c r="PHS47" s="343"/>
      <c r="PHT47" s="343"/>
      <c r="PHU47" s="343"/>
      <c r="PHV47" s="343"/>
      <c r="PHW47" s="343"/>
      <c r="PHX47" s="343"/>
      <c r="PHY47" s="343"/>
      <c r="PHZ47" s="343"/>
      <c r="PIA47" s="343"/>
      <c r="PIB47" s="343"/>
      <c r="PIC47" s="343"/>
      <c r="PID47" s="343"/>
      <c r="PIE47" s="343"/>
      <c r="PIF47" s="343"/>
      <c r="PIG47" s="343"/>
      <c r="PIH47" s="343"/>
      <c r="PII47" s="343"/>
      <c r="PIJ47" s="343"/>
      <c r="PIK47" s="343"/>
      <c r="PIL47" s="343"/>
      <c r="PIM47" s="343"/>
      <c r="PIN47" s="343"/>
      <c r="PIO47" s="343"/>
      <c r="PIP47" s="343"/>
      <c r="PIQ47" s="343"/>
      <c r="PIR47" s="343"/>
      <c r="PIS47" s="343"/>
      <c r="PIT47" s="343"/>
      <c r="PIU47" s="343"/>
      <c r="PIV47" s="343"/>
      <c r="PIW47" s="343"/>
      <c r="PIX47" s="343"/>
      <c r="PIY47" s="343"/>
      <c r="PIZ47" s="343"/>
      <c r="PJA47" s="343"/>
      <c r="PJB47" s="343"/>
      <c r="PJC47" s="343"/>
      <c r="PJD47" s="343"/>
      <c r="PJE47" s="343"/>
      <c r="PJF47" s="343"/>
      <c r="PJG47" s="343"/>
      <c r="PJH47" s="343"/>
      <c r="PJI47" s="343"/>
      <c r="PJJ47" s="343"/>
      <c r="PJK47" s="343"/>
      <c r="PJL47" s="343"/>
      <c r="PJM47" s="343"/>
      <c r="PJN47" s="343"/>
      <c r="PJO47" s="343"/>
      <c r="PJP47" s="343"/>
      <c r="PJQ47" s="343"/>
      <c r="PJR47" s="343"/>
      <c r="PJS47" s="343"/>
      <c r="PJT47" s="343"/>
      <c r="PJU47" s="343"/>
      <c r="PJV47" s="343"/>
      <c r="PJW47" s="343"/>
      <c r="PJX47" s="343"/>
      <c r="PJY47" s="343"/>
      <c r="PJZ47" s="343"/>
      <c r="PKA47" s="343"/>
      <c r="PKB47" s="343"/>
      <c r="PKC47" s="343"/>
      <c r="PKD47" s="343"/>
      <c r="PKE47" s="343"/>
      <c r="PKF47" s="343"/>
      <c r="PKG47" s="343"/>
      <c r="PKH47" s="343"/>
      <c r="PKI47" s="343"/>
      <c r="PKJ47" s="343"/>
      <c r="PKK47" s="343"/>
      <c r="PKL47" s="343"/>
      <c r="PKM47" s="343"/>
      <c r="PKN47" s="343"/>
      <c r="PKO47" s="343"/>
      <c r="PKP47" s="343"/>
      <c r="PKQ47" s="343"/>
      <c r="PKR47" s="343"/>
      <c r="PKS47" s="343"/>
      <c r="PKT47" s="343"/>
      <c r="PKU47" s="343"/>
      <c r="PKV47" s="343"/>
      <c r="PKW47" s="343"/>
      <c r="PKX47" s="343"/>
      <c r="PKY47" s="343"/>
      <c r="PKZ47" s="343"/>
      <c r="PLA47" s="343"/>
      <c r="PLB47" s="343"/>
      <c r="PLC47" s="343"/>
      <c r="PLD47" s="343"/>
      <c r="PLE47" s="343"/>
      <c r="PLF47" s="343"/>
      <c r="PLG47" s="343"/>
      <c r="PLH47" s="343"/>
      <c r="PLI47" s="343"/>
      <c r="PLJ47" s="343"/>
      <c r="PLK47" s="343"/>
      <c r="PLL47" s="343"/>
      <c r="PLM47" s="343"/>
      <c r="PLN47" s="343"/>
      <c r="PLO47" s="343"/>
      <c r="PLP47" s="343"/>
      <c r="PLQ47" s="343"/>
      <c r="PLR47" s="343"/>
      <c r="PLS47" s="343"/>
      <c r="PLT47" s="343"/>
      <c r="PLU47" s="343"/>
      <c r="PLV47" s="343"/>
      <c r="PLW47" s="343"/>
      <c r="PLX47" s="343"/>
      <c r="PLY47" s="343"/>
      <c r="PLZ47" s="343"/>
      <c r="PMA47" s="343"/>
      <c r="PMB47" s="343"/>
      <c r="PMC47" s="343"/>
      <c r="PMD47" s="343"/>
      <c r="PME47" s="343"/>
      <c r="PMF47" s="343"/>
      <c r="PMG47" s="343"/>
      <c r="PMH47" s="343"/>
      <c r="PMI47" s="343"/>
      <c r="PMJ47" s="343"/>
      <c r="PMK47" s="343"/>
      <c r="PML47" s="343"/>
      <c r="PMM47" s="343"/>
      <c r="PMN47" s="343"/>
      <c r="PMO47" s="343"/>
      <c r="PMP47" s="343"/>
      <c r="PMQ47" s="343"/>
      <c r="PMR47" s="343"/>
      <c r="PMS47" s="343"/>
      <c r="PMT47" s="343"/>
      <c r="PMU47" s="343"/>
      <c r="PMV47" s="343"/>
      <c r="PMW47" s="343"/>
      <c r="PMX47" s="343"/>
      <c r="PMY47" s="343"/>
      <c r="PMZ47" s="343"/>
      <c r="PNA47" s="343"/>
      <c r="PNB47" s="343"/>
      <c r="PNC47" s="343"/>
      <c r="PND47" s="343"/>
      <c r="PNE47" s="343"/>
      <c r="PNF47" s="343"/>
      <c r="PNG47" s="343"/>
      <c r="PNH47" s="343"/>
      <c r="PNI47" s="343"/>
      <c r="PNJ47" s="343"/>
      <c r="PNK47" s="343"/>
      <c r="PNL47" s="343"/>
      <c r="PNM47" s="343"/>
      <c r="PNN47" s="343"/>
      <c r="PNO47" s="343"/>
      <c r="PNP47" s="343"/>
      <c r="PNQ47" s="343"/>
      <c r="PNR47" s="343"/>
      <c r="PNS47" s="343"/>
      <c r="PNT47" s="343"/>
      <c r="PNU47" s="343"/>
      <c r="PNV47" s="343"/>
      <c r="PNW47" s="343"/>
      <c r="PNX47" s="343"/>
      <c r="PNY47" s="343"/>
      <c r="PNZ47" s="343"/>
      <c r="POA47" s="343"/>
      <c r="POB47" s="343"/>
      <c r="POC47" s="343"/>
      <c r="POD47" s="343"/>
      <c r="POE47" s="343"/>
      <c r="POF47" s="343"/>
      <c r="POG47" s="343"/>
      <c r="POH47" s="343"/>
      <c r="POI47" s="343"/>
      <c r="POJ47" s="343"/>
      <c r="POK47" s="343"/>
      <c r="POL47" s="343"/>
      <c r="POM47" s="343"/>
      <c r="PON47" s="343"/>
      <c r="POO47" s="343"/>
      <c r="POP47" s="343"/>
      <c r="POQ47" s="343"/>
      <c r="POR47" s="343"/>
      <c r="POS47" s="343"/>
      <c r="POT47" s="343"/>
      <c r="POU47" s="343"/>
      <c r="POV47" s="343"/>
      <c r="POW47" s="343"/>
      <c r="POX47" s="343"/>
      <c r="POY47" s="343"/>
      <c r="POZ47" s="343"/>
      <c r="PPA47" s="343"/>
      <c r="PPB47" s="343"/>
      <c r="PPC47" s="343"/>
      <c r="PPD47" s="343"/>
      <c r="PPE47" s="343"/>
      <c r="PPF47" s="343"/>
      <c r="PPG47" s="343"/>
      <c r="PPH47" s="343"/>
      <c r="PPI47" s="343"/>
      <c r="PPJ47" s="343"/>
      <c r="PPK47" s="343"/>
      <c r="PPL47" s="343"/>
      <c r="PPM47" s="343"/>
      <c r="PPN47" s="343"/>
      <c r="PPO47" s="343"/>
      <c r="PPP47" s="343"/>
      <c r="PPQ47" s="343"/>
      <c r="PPR47" s="343"/>
      <c r="PPS47" s="343"/>
      <c r="PPT47" s="343"/>
      <c r="PPU47" s="343"/>
      <c r="PPV47" s="343"/>
      <c r="PPW47" s="343"/>
      <c r="PPX47" s="343"/>
      <c r="PPY47" s="343"/>
      <c r="PPZ47" s="343"/>
      <c r="PQA47" s="343"/>
      <c r="PQB47" s="343"/>
      <c r="PQC47" s="343"/>
      <c r="PQD47" s="343"/>
      <c r="PQE47" s="343"/>
      <c r="PQF47" s="343"/>
      <c r="PQG47" s="343"/>
      <c r="PQH47" s="343"/>
      <c r="PQI47" s="343"/>
      <c r="PQJ47" s="343"/>
      <c r="PQK47" s="343"/>
      <c r="PQL47" s="343"/>
      <c r="PQM47" s="343"/>
      <c r="PQN47" s="343"/>
      <c r="PQO47" s="343"/>
      <c r="PQP47" s="343"/>
      <c r="PQQ47" s="343"/>
      <c r="PQR47" s="343"/>
      <c r="PQS47" s="343"/>
      <c r="PQT47" s="343"/>
      <c r="PQU47" s="343"/>
      <c r="PQV47" s="343"/>
      <c r="PQW47" s="343"/>
      <c r="PQX47" s="343"/>
      <c r="PQY47" s="343"/>
      <c r="PQZ47" s="343"/>
      <c r="PRA47" s="343"/>
      <c r="PRB47" s="343"/>
      <c r="PRC47" s="343"/>
      <c r="PRD47" s="343"/>
      <c r="PRE47" s="343"/>
      <c r="PRF47" s="343"/>
      <c r="PRG47" s="343"/>
      <c r="PRH47" s="343"/>
      <c r="PRI47" s="343"/>
      <c r="PRJ47" s="343"/>
      <c r="PRK47" s="343"/>
      <c r="PRL47" s="343"/>
      <c r="PRM47" s="343"/>
      <c r="PRN47" s="343"/>
      <c r="PRO47" s="343"/>
      <c r="PRP47" s="343"/>
      <c r="PRQ47" s="343"/>
      <c r="PRR47" s="343"/>
      <c r="PRS47" s="343"/>
      <c r="PRT47" s="343"/>
      <c r="PRU47" s="343"/>
      <c r="PRV47" s="343"/>
      <c r="PRW47" s="343"/>
      <c r="PRX47" s="343"/>
      <c r="PRY47" s="343"/>
      <c r="PRZ47" s="343"/>
      <c r="PSA47" s="343"/>
      <c r="PSB47" s="343"/>
      <c r="PSC47" s="343"/>
      <c r="PSD47" s="343"/>
      <c r="PSE47" s="343"/>
      <c r="PSF47" s="343"/>
      <c r="PSG47" s="343"/>
      <c r="PSH47" s="343"/>
      <c r="PSI47" s="343"/>
      <c r="PSJ47" s="343"/>
      <c r="PSK47" s="343"/>
      <c r="PSL47" s="343"/>
      <c r="PSM47" s="343"/>
      <c r="PSN47" s="343"/>
      <c r="PSO47" s="343"/>
      <c r="PSP47" s="343"/>
      <c r="PSQ47" s="343"/>
      <c r="PSR47" s="343"/>
      <c r="PSS47" s="343"/>
      <c r="PST47" s="343"/>
      <c r="PSU47" s="343"/>
      <c r="PSV47" s="343"/>
      <c r="PSW47" s="343"/>
      <c r="PSX47" s="343"/>
      <c r="PSY47" s="343"/>
      <c r="PSZ47" s="343"/>
      <c r="PTA47" s="343"/>
      <c r="PTB47" s="343"/>
      <c r="PTC47" s="343"/>
      <c r="PTD47" s="343"/>
      <c r="PTE47" s="343"/>
      <c r="PTF47" s="343"/>
      <c r="PTG47" s="343"/>
      <c r="PTH47" s="343"/>
      <c r="PTI47" s="343"/>
      <c r="PTJ47" s="343"/>
      <c r="PTK47" s="343"/>
      <c r="PTL47" s="343"/>
      <c r="PTM47" s="343"/>
      <c r="PTN47" s="343"/>
      <c r="PTO47" s="343"/>
      <c r="PTP47" s="343"/>
      <c r="PTQ47" s="343"/>
      <c r="PTR47" s="343"/>
      <c r="PTS47" s="343"/>
      <c r="PTT47" s="343"/>
      <c r="PTU47" s="343"/>
      <c r="PTV47" s="343"/>
      <c r="PTW47" s="343"/>
      <c r="PTX47" s="343"/>
      <c r="PTY47" s="343"/>
      <c r="PTZ47" s="343"/>
      <c r="PUA47" s="343"/>
      <c r="PUB47" s="343"/>
      <c r="PUC47" s="343"/>
      <c r="PUD47" s="343"/>
      <c r="PUE47" s="343"/>
      <c r="PUF47" s="343"/>
      <c r="PUG47" s="343"/>
      <c r="PUH47" s="343"/>
      <c r="PUI47" s="343"/>
      <c r="PUJ47" s="343"/>
      <c r="PUK47" s="343"/>
      <c r="PUL47" s="343"/>
      <c r="PUM47" s="343"/>
      <c r="PUN47" s="343"/>
      <c r="PUO47" s="343"/>
      <c r="PUP47" s="343"/>
      <c r="PUQ47" s="343"/>
      <c r="PUR47" s="343"/>
      <c r="PUS47" s="343"/>
      <c r="PUT47" s="343"/>
      <c r="PUU47" s="343"/>
      <c r="PUV47" s="343"/>
      <c r="PUW47" s="343"/>
      <c r="PUX47" s="343"/>
      <c r="PUY47" s="343"/>
      <c r="PUZ47" s="343"/>
      <c r="PVA47" s="343"/>
      <c r="PVB47" s="343"/>
      <c r="PVC47" s="343"/>
      <c r="PVD47" s="343"/>
      <c r="PVE47" s="343"/>
      <c r="PVF47" s="343"/>
      <c r="PVG47" s="343"/>
      <c r="PVH47" s="343"/>
      <c r="PVI47" s="343"/>
      <c r="PVJ47" s="343"/>
      <c r="PVK47" s="343"/>
      <c r="PVL47" s="343"/>
      <c r="PVM47" s="343"/>
      <c r="PVN47" s="343"/>
      <c r="PVO47" s="343"/>
      <c r="PVP47" s="343"/>
      <c r="PVQ47" s="343"/>
      <c r="PVR47" s="343"/>
      <c r="PVS47" s="343"/>
      <c r="PVT47" s="343"/>
      <c r="PVU47" s="343"/>
      <c r="PVV47" s="343"/>
      <c r="PVW47" s="343"/>
      <c r="PVX47" s="343"/>
      <c r="PVY47" s="343"/>
      <c r="PVZ47" s="343"/>
      <c r="PWA47" s="343"/>
      <c r="PWB47" s="343"/>
      <c r="PWC47" s="343"/>
      <c r="PWD47" s="343"/>
      <c r="PWE47" s="343"/>
      <c r="PWF47" s="343"/>
      <c r="PWG47" s="343"/>
      <c r="PWH47" s="343"/>
      <c r="PWI47" s="343"/>
      <c r="PWJ47" s="343"/>
      <c r="PWK47" s="343"/>
      <c r="PWL47" s="343"/>
      <c r="PWM47" s="343"/>
      <c r="PWN47" s="343"/>
      <c r="PWO47" s="343"/>
      <c r="PWP47" s="343"/>
      <c r="PWQ47" s="343"/>
      <c r="PWR47" s="343"/>
      <c r="PWS47" s="343"/>
      <c r="PWT47" s="343"/>
      <c r="PWU47" s="343"/>
      <c r="PWV47" s="343"/>
      <c r="PWW47" s="343"/>
      <c r="PWX47" s="343"/>
      <c r="PWY47" s="343"/>
      <c r="PWZ47" s="343"/>
      <c r="PXA47" s="343"/>
      <c r="PXB47" s="343"/>
      <c r="PXC47" s="343"/>
      <c r="PXD47" s="343"/>
      <c r="PXE47" s="343"/>
      <c r="PXF47" s="343"/>
      <c r="PXG47" s="343"/>
      <c r="PXH47" s="343"/>
      <c r="PXI47" s="343"/>
      <c r="PXJ47" s="343"/>
      <c r="PXK47" s="343"/>
      <c r="PXL47" s="343"/>
      <c r="PXM47" s="343"/>
      <c r="PXN47" s="343"/>
      <c r="PXO47" s="343"/>
      <c r="PXP47" s="343"/>
      <c r="PXQ47" s="343"/>
      <c r="PXR47" s="343"/>
      <c r="PXS47" s="343"/>
      <c r="PXT47" s="343"/>
      <c r="PXU47" s="343"/>
      <c r="PXV47" s="343"/>
      <c r="PXW47" s="343"/>
      <c r="PXX47" s="343"/>
      <c r="PXY47" s="343"/>
      <c r="PXZ47" s="343"/>
      <c r="PYA47" s="343"/>
      <c r="PYB47" s="343"/>
      <c r="PYC47" s="343"/>
      <c r="PYD47" s="343"/>
      <c r="PYE47" s="343"/>
      <c r="PYF47" s="343"/>
      <c r="PYG47" s="343"/>
      <c r="PYH47" s="343"/>
      <c r="PYI47" s="343"/>
      <c r="PYJ47" s="343"/>
      <c r="PYK47" s="343"/>
      <c r="PYL47" s="343"/>
      <c r="PYM47" s="343"/>
      <c r="PYN47" s="343"/>
      <c r="PYO47" s="343"/>
      <c r="PYP47" s="343"/>
      <c r="PYQ47" s="343"/>
      <c r="PYR47" s="343"/>
      <c r="PYS47" s="343"/>
      <c r="PYT47" s="343"/>
      <c r="PYU47" s="343"/>
      <c r="PYV47" s="343"/>
      <c r="PYW47" s="343"/>
      <c r="PYX47" s="343"/>
      <c r="PYY47" s="343"/>
      <c r="PYZ47" s="343"/>
      <c r="PZA47" s="343"/>
      <c r="PZB47" s="343"/>
      <c r="PZC47" s="343"/>
      <c r="PZD47" s="343"/>
      <c r="PZE47" s="343"/>
      <c r="PZF47" s="343"/>
      <c r="PZG47" s="343"/>
      <c r="PZH47" s="343"/>
      <c r="PZI47" s="343"/>
      <c r="PZJ47" s="343"/>
      <c r="PZK47" s="343"/>
      <c r="PZL47" s="343"/>
      <c r="PZM47" s="343"/>
      <c r="PZN47" s="343"/>
      <c r="PZO47" s="343"/>
      <c r="PZP47" s="343"/>
      <c r="PZQ47" s="343"/>
      <c r="PZR47" s="343"/>
      <c r="PZS47" s="343"/>
      <c r="PZT47" s="343"/>
      <c r="PZU47" s="343"/>
      <c r="PZV47" s="343"/>
      <c r="PZW47" s="343"/>
      <c r="PZX47" s="343"/>
      <c r="PZY47" s="343"/>
      <c r="PZZ47" s="343"/>
      <c r="QAA47" s="343"/>
      <c r="QAB47" s="343"/>
      <c r="QAC47" s="343"/>
      <c r="QAD47" s="343"/>
      <c r="QAE47" s="343"/>
      <c r="QAF47" s="343"/>
      <c r="QAG47" s="343"/>
      <c r="QAH47" s="343"/>
      <c r="QAI47" s="343"/>
      <c r="QAJ47" s="343"/>
      <c r="QAK47" s="343"/>
      <c r="QAL47" s="343"/>
      <c r="QAM47" s="343"/>
      <c r="QAN47" s="343"/>
      <c r="QAO47" s="343"/>
      <c r="QAP47" s="343"/>
      <c r="QAQ47" s="343"/>
      <c r="QAR47" s="343"/>
      <c r="QAS47" s="343"/>
      <c r="QAT47" s="343"/>
      <c r="QAU47" s="343"/>
      <c r="QAV47" s="343"/>
      <c r="QAW47" s="343"/>
      <c r="QAX47" s="343"/>
      <c r="QAY47" s="343"/>
      <c r="QAZ47" s="343"/>
      <c r="QBA47" s="343"/>
      <c r="QBB47" s="343"/>
      <c r="QBC47" s="343"/>
      <c r="QBD47" s="343"/>
      <c r="QBE47" s="343"/>
      <c r="QBF47" s="343"/>
      <c r="QBG47" s="343"/>
      <c r="QBH47" s="343"/>
      <c r="QBI47" s="343"/>
      <c r="QBJ47" s="343"/>
      <c r="QBK47" s="343"/>
      <c r="QBL47" s="343"/>
      <c r="QBM47" s="343"/>
      <c r="QBN47" s="343"/>
      <c r="QBO47" s="343"/>
      <c r="QBP47" s="343"/>
      <c r="QBQ47" s="343"/>
      <c r="QBR47" s="343"/>
      <c r="QBS47" s="343"/>
      <c r="QBT47" s="343"/>
      <c r="QBU47" s="343"/>
      <c r="QBV47" s="343"/>
      <c r="QBW47" s="343"/>
      <c r="QBX47" s="343"/>
      <c r="QBY47" s="343"/>
      <c r="QBZ47" s="343"/>
      <c r="QCA47" s="343"/>
      <c r="QCB47" s="343"/>
      <c r="QCC47" s="343"/>
      <c r="QCD47" s="343"/>
      <c r="QCE47" s="343"/>
      <c r="QCF47" s="343"/>
      <c r="QCG47" s="343"/>
      <c r="QCH47" s="343"/>
      <c r="QCI47" s="343"/>
      <c r="QCJ47" s="343"/>
      <c r="QCK47" s="343"/>
      <c r="QCL47" s="343"/>
      <c r="QCM47" s="343"/>
      <c r="QCN47" s="343"/>
      <c r="QCO47" s="343"/>
      <c r="QCP47" s="343"/>
      <c r="QCQ47" s="343"/>
      <c r="QCR47" s="343"/>
      <c r="QCS47" s="343"/>
      <c r="QCT47" s="343"/>
      <c r="QCU47" s="343"/>
      <c r="QCV47" s="343"/>
      <c r="QCW47" s="343"/>
      <c r="QCX47" s="343"/>
      <c r="QCY47" s="343"/>
      <c r="QCZ47" s="343"/>
      <c r="QDA47" s="343"/>
      <c r="QDB47" s="343"/>
      <c r="QDC47" s="343"/>
      <c r="QDD47" s="343"/>
      <c r="QDE47" s="343"/>
      <c r="QDF47" s="343"/>
      <c r="QDG47" s="343"/>
      <c r="QDH47" s="343"/>
      <c r="QDI47" s="343"/>
      <c r="QDJ47" s="343"/>
      <c r="QDK47" s="343"/>
      <c r="QDL47" s="343"/>
      <c r="QDM47" s="343"/>
      <c r="QDN47" s="343"/>
      <c r="QDO47" s="343"/>
      <c r="QDP47" s="343"/>
      <c r="QDQ47" s="343"/>
      <c r="QDR47" s="343"/>
      <c r="QDS47" s="343"/>
      <c r="QDT47" s="343"/>
      <c r="QDU47" s="343"/>
      <c r="QDV47" s="343"/>
      <c r="QDW47" s="343"/>
      <c r="QDX47" s="343"/>
      <c r="QDY47" s="343"/>
      <c r="QDZ47" s="343"/>
      <c r="QEA47" s="343"/>
      <c r="QEB47" s="343"/>
      <c r="QEC47" s="343"/>
      <c r="QED47" s="343"/>
      <c r="QEE47" s="343"/>
      <c r="QEF47" s="343"/>
      <c r="QEG47" s="343"/>
      <c r="QEH47" s="343"/>
      <c r="QEI47" s="343"/>
      <c r="QEJ47" s="343"/>
      <c r="QEK47" s="343"/>
      <c r="QEL47" s="343"/>
      <c r="QEM47" s="343"/>
      <c r="QEN47" s="343"/>
      <c r="QEO47" s="343"/>
      <c r="QEP47" s="343"/>
      <c r="QEQ47" s="343"/>
      <c r="QER47" s="343"/>
      <c r="QES47" s="343"/>
      <c r="QET47" s="343"/>
      <c r="QEU47" s="343"/>
      <c r="QEV47" s="343"/>
      <c r="QEW47" s="343"/>
      <c r="QEX47" s="343"/>
      <c r="QEY47" s="343"/>
      <c r="QEZ47" s="343"/>
      <c r="QFA47" s="343"/>
      <c r="QFB47" s="343"/>
      <c r="QFC47" s="343"/>
      <c r="QFD47" s="343"/>
      <c r="QFE47" s="343"/>
      <c r="QFF47" s="343"/>
      <c r="QFG47" s="343"/>
      <c r="QFH47" s="343"/>
      <c r="QFI47" s="343"/>
      <c r="QFJ47" s="343"/>
      <c r="QFK47" s="343"/>
      <c r="QFL47" s="343"/>
      <c r="QFM47" s="343"/>
      <c r="QFN47" s="343"/>
      <c r="QFO47" s="343"/>
      <c r="QFP47" s="343"/>
      <c r="QFQ47" s="343"/>
      <c r="QFR47" s="343"/>
      <c r="QFS47" s="343"/>
      <c r="QFT47" s="343"/>
      <c r="QFU47" s="343"/>
      <c r="QFV47" s="343"/>
      <c r="QFW47" s="343"/>
      <c r="QFX47" s="343"/>
      <c r="QFY47" s="343"/>
      <c r="QFZ47" s="343"/>
      <c r="QGA47" s="343"/>
      <c r="QGB47" s="343"/>
      <c r="QGC47" s="343"/>
      <c r="QGD47" s="343"/>
      <c r="QGE47" s="343"/>
      <c r="QGF47" s="343"/>
      <c r="QGG47" s="343"/>
      <c r="QGH47" s="343"/>
      <c r="QGI47" s="343"/>
      <c r="QGJ47" s="343"/>
      <c r="QGK47" s="343"/>
      <c r="QGL47" s="343"/>
      <c r="QGM47" s="343"/>
      <c r="QGN47" s="343"/>
      <c r="QGO47" s="343"/>
      <c r="QGP47" s="343"/>
      <c r="QGQ47" s="343"/>
      <c r="QGR47" s="343"/>
      <c r="QGS47" s="343"/>
      <c r="QGT47" s="343"/>
      <c r="QGU47" s="343"/>
      <c r="QGV47" s="343"/>
      <c r="QGW47" s="343"/>
      <c r="QGX47" s="343"/>
      <c r="QGY47" s="343"/>
      <c r="QGZ47" s="343"/>
      <c r="QHA47" s="343"/>
      <c r="QHB47" s="343"/>
      <c r="QHC47" s="343"/>
      <c r="QHD47" s="343"/>
      <c r="QHE47" s="343"/>
      <c r="QHF47" s="343"/>
      <c r="QHG47" s="343"/>
      <c r="QHH47" s="343"/>
      <c r="QHI47" s="343"/>
      <c r="QHJ47" s="343"/>
      <c r="QHK47" s="343"/>
      <c r="QHL47" s="343"/>
      <c r="QHM47" s="343"/>
      <c r="QHN47" s="343"/>
      <c r="QHO47" s="343"/>
      <c r="QHP47" s="343"/>
      <c r="QHQ47" s="343"/>
      <c r="QHR47" s="343"/>
      <c r="QHS47" s="343"/>
      <c r="QHT47" s="343"/>
      <c r="QHU47" s="343"/>
      <c r="QHV47" s="343"/>
      <c r="QHW47" s="343"/>
      <c r="QHX47" s="343"/>
      <c r="QHY47" s="343"/>
      <c r="QHZ47" s="343"/>
      <c r="QIA47" s="343"/>
      <c r="QIB47" s="343"/>
      <c r="QIC47" s="343"/>
      <c r="QID47" s="343"/>
      <c r="QIE47" s="343"/>
      <c r="QIF47" s="343"/>
      <c r="QIG47" s="343"/>
      <c r="QIH47" s="343"/>
      <c r="QII47" s="343"/>
      <c r="QIJ47" s="343"/>
      <c r="QIK47" s="343"/>
      <c r="QIL47" s="343"/>
      <c r="QIM47" s="343"/>
      <c r="QIN47" s="343"/>
      <c r="QIO47" s="343"/>
      <c r="QIP47" s="343"/>
      <c r="QIQ47" s="343"/>
      <c r="QIR47" s="343"/>
      <c r="QIS47" s="343"/>
      <c r="QIT47" s="343"/>
      <c r="QIU47" s="343"/>
      <c r="QIV47" s="343"/>
      <c r="QIW47" s="343"/>
      <c r="QIX47" s="343"/>
      <c r="QIY47" s="343"/>
      <c r="QIZ47" s="343"/>
      <c r="QJA47" s="343"/>
      <c r="QJB47" s="343"/>
      <c r="QJC47" s="343"/>
      <c r="QJD47" s="343"/>
      <c r="QJE47" s="343"/>
      <c r="QJF47" s="343"/>
      <c r="QJG47" s="343"/>
      <c r="QJH47" s="343"/>
      <c r="QJI47" s="343"/>
      <c r="QJJ47" s="343"/>
      <c r="QJK47" s="343"/>
      <c r="QJL47" s="343"/>
      <c r="QJM47" s="343"/>
      <c r="QJN47" s="343"/>
      <c r="QJO47" s="343"/>
      <c r="QJP47" s="343"/>
      <c r="QJQ47" s="343"/>
      <c r="QJR47" s="343"/>
      <c r="QJS47" s="343"/>
      <c r="QJT47" s="343"/>
      <c r="QJU47" s="343"/>
      <c r="QJV47" s="343"/>
      <c r="QJW47" s="343"/>
      <c r="QJX47" s="343"/>
      <c r="QJY47" s="343"/>
      <c r="QJZ47" s="343"/>
      <c r="QKA47" s="343"/>
      <c r="QKB47" s="343"/>
      <c r="QKC47" s="343"/>
      <c r="QKD47" s="343"/>
      <c r="QKE47" s="343"/>
      <c r="QKF47" s="343"/>
      <c r="QKG47" s="343"/>
      <c r="QKH47" s="343"/>
      <c r="QKI47" s="343"/>
      <c r="QKJ47" s="343"/>
      <c r="QKK47" s="343"/>
      <c r="QKL47" s="343"/>
      <c r="QKM47" s="343"/>
      <c r="QKN47" s="343"/>
      <c r="QKO47" s="343"/>
      <c r="QKP47" s="343"/>
      <c r="QKQ47" s="343"/>
      <c r="QKR47" s="343"/>
      <c r="QKS47" s="343"/>
      <c r="QKT47" s="343"/>
      <c r="QKU47" s="343"/>
      <c r="QKV47" s="343"/>
      <c r="QKW47" s="343"/>
      <c r="QKX47" s="343"/>
      <c r="QKY47" s="343"/>
      <c r="QKZ47" s="343"/>
      <c r="QLA47" s="343"/>
      <c r="QLB47" s="343"/>
      <c r="QLC47" s="343"/>
      <c r="QLD47" s="343"/>
      <c r="QLE47" s="343"/>
      <c r="QLF47" s="343"/>
      <c r="QLG47" s="343"/>
      <c r="QLH47" s="343"/>
      <c r="QLI47" s="343"/>
      <c r="QLJ47" s="343"/>
      <c r="QLK47" s="343"/>
      <c r="QLL47" s="343"/>
      <c r="QLM47" s="343"/>
      <c r="QLN47" s="343"/>
      <c r="QLO47" s="343"/>
      <c r="QLP47" s="343"/>
      <c r="QLQ47" s="343"/>
      <c r="QLR47" s="343"/>
      <c r="QLS47" s="343"/>
      <c r="QLT47" s="343"/>
      <c r="QLU47" s="343"/>
      <c r="QLV47" s="343"/>
      <c r="QLW47" s="343"/>
      <c r="QLX47" s="343"/>
      <c r="QLY47" s="343"/>
      <c r="QLZ47" s="343"/>
      <c r="QMA47" s="343"/>
      <c r="QMB47" s="343"/>
      <c r="QMC47" s="343"/>
      <c r="QMD47" s="343"/>
      <c r="QME47" s="343"/>
      <c r="QMF47" s="343"/>
      <c r="QMG47" s="343"/>
      <c r="QMH47" s="343"/>
      <c r="QMI47" s="343"/>
      <c r="QMJ47" s="343"/>
      <c r="QMK47" s="343"/>
      <c r="QML47" s="343"/>
      <c r="QMM47" s="343"/>
      <c r="QMN47" s="343"/>
      <c r="QMO47" s="343"/>
      <c r="QMP47" s="343"/>
      <c r="QMQ47" s="343"/>
      <c r="QMR47" s="343"/>
      <c r="QMS47" s="343"/>
      <c r="QMT47" s="343"/>
      <c r="QMU47" s="343"/>
      <c r="QMV47" s="343"/>
      <c r="QMW47" s="343"/>
      <c r="QMX47" s="343"/>
      <c r="QMY47" s="343"/>
      <c r="QMZ47" s="343"/>
      <c r="QNA47" s="343"/>
      <c r="QNB47" s="343"/>
      <c r="QNC47" s="343"/>
      <c r="QND47" s="343"/>
      <c r="QNE47" s="343"/>
      <c r="QNF47" s="343"/>
      <c r="QNG47" s="343"/>
      <c r="QNH47" s="343"/>
      <c r="QNI47" s="343"/>
      <c r="QNJ47" s="343"/>
      <c r="QNK47" s="343"/>
      <c r="QNL47" s="343"/>
      <c r="QNM47" s="343"/>
      <c r="QNN47" s="343"/>
      <c r="QNO47" s="343"/>
      <c r="QNP47" s="343"/>
      <c r="QNQ47" s="343"/>
      <c r="QNR47" s="343"/>
      <c r="QNS47" s="343"/>
      <c r="QNT47" s="343"/>
      <c r="QNU47" s="343"/>
      <c r="QNV47" s="343"/>
      <c r="QNW47" s="343"/>
      <c r="QNX47" s="343"/>
      <c r="QNY47" s="343"/>
      <c r="QNZ47" s="343"/>
      <c r="QOA47" s="343"/>
      <c r="QOB47" s="343"/>
      <c r="QOC47" s="343"/>
      <c r="QOD47" s="343"/>
      <c r="QOE47" s="343"/>
      <c r="QOF47" s="343"/>
      <c r="QOG47" s="343"/>
      <c r="QOH47" s="343"/>
      <c r="QOI47" s="343"/>
      <c r="QOJ47" s="343"/>
      <c r="QOK47" s="343"/>
      <c r="QOL47" s="343"/>
      <c r="QOM47" s="343"/>
      <c r="QON47" s="343"/>
      <c r="QOO47" s="343"/>
      <c r="QOP47" s="343"/>
      <c r="QOQ47" s="343"/>
      <c r="QOR47" s="343"/>
      <c r="QOS47" s="343"/>
      <c r="QOT47" s="343"/>
      <c r="QOU47" s="343"/>
      <c r="QOV47" s="343"/>
      <c r="QOW47" s="343"/>
      <c r="QOX47" s="343"/>
      <c r="QOY47" s="343"/>
      <c r="QOZ47" s="343"/>
      <c r="QPA47" s="343"/>
      <c r="QPB47" s="343"/>
      <c r="QPC47" s="343"/>
      <c r="QPD47" s="343"/>
      <c r="QPE47" s="343"/>
      <c r="QPF47" s="343"/>
      <c r="QPG47" s="343"/>
      <c r="QPH47" s="343"/>
      <c r="QPI47" s="343"/>
      <c r="QPJ47" s="343"/>
      <c r="QPK47" s="343"/>
      <c r="QPL47" s="343"/>
      <c r="QPM47" s="343"/>
      <c r="QPN47" s="343"/>
      <c r="QPO47" s="343"/>
      <c r="QPP47" s="343"/>
      <c r="QPQ47" s="343"/>
      <c r="QPR47" s="343"/>
      <c r="QPS47" s="343"/>
      <c r="QPT47" s="343"/>
      <c r="QPU47" s="343"/>
      <c r="QPV47" s="343"/>
      <c r="QPW47" s="343"/>
      <c r="QPX47" s="343"/>
      <c r="QPY47" s="343"/>
      <c r="QPZ47" s="343"/>
      <c r="QQA47" s="343"/>
      <c r="QQB47" s="343"/>
      <c r="QQC47" s="343"/>
      <c r="QQD47" s="343"/>
      <c r="QQE47" s="343"/>
      <c r="QQF47" s="343"/>
      <c r="QQG47" s="343"/>
      <c r="QQH47" s="343"/>
      <c r="QQI47" s="343"/>
      <c r="QQJ47" s="343"/>
      <c r="QQK47" s="343"/>
      <c r="QQL47" s="343"/>
      <c r="QQM47" s="343"/>
      <c r="QQN47" s="343"/>
      <c r="QQO47" s="343"/>
      <c r="QQP47" s="343"/>
      <c r="QQQ47" s="343"/>
      <c r="QQR47" s="343"/>
      <c r="QQS47" s="343"/>
      <c r="QQT47" s="343"/>
      <c r="QQU47" s="343"/>
      <c r="QQV47" s="343"/>
      <c r="QQW47" s="343"/>
      <c r="QQX47" s="343"/>
      <c r="QQY47" s="343"/>
      <c r="QQZ47" s="343"/>
      <c r="QRA47" s="343"/>
      <c r="QRB47" s="343"/>
      <c r="QRC47" s="343"/>
      <c r="QRD47" s="343"/>
      <c r="QRE47" s="343"/>
      <c r="QRF47" s="343"/>
      <c r="QRG47" s="343"/>
      <c r="QRH47" s="343"/>
      <c r="QRI47" s="343"/>
      <c r="QRJ47" s="343"/>
      <c r="QRK47" s="343"/>
      <c r="QRL47" s="343"/>
      <c r="QRM47" s="343"/>
      <c r="QRN47" s="343"/>
      <c r="QRO47" s="343"/>
      <c r="QRP47" s="343"/>
      <c r="QRQ47" s="343"/>
      <c r="QRR47" s="343"/>
      <c r="QRS47" s="343"/>
      <c r="QRT47" s="343"/>
      <c r="QRU47" s="343"/>
      <c r="QRV47" s="343"/>
      <c r="QRW47" s="343"/>
      <c r="QRX47" s="343"/>
      <c r="QRY47" s="343"/>
      <c r="QRZ47" s="343"/>
      <c r="QSA47" s="343"/>
      <c r="QSB47" s="343"/>
      <c r="QSC47" s="343"/>
      <c r="QSD47" s="343"/>
      <c r="QSE47" s="343"/>
      <c r="QSF47" s="343"/>
      <c r="QSG47" s="343"/>
      <c r="QSH47" s="343"/>
      <c r="QSI47" s="343"/>
      <c r="QSJ47" s="343"/>
      <c r="QSK47" s="343"/>
      <c r="QSL47" s="343"/>
      <c r="QSM47" s="343"/>
      <c r="QSN47" s="343"/>
      <c r="QSO47" s="343"/>
      <c r="QSP47" s="343"/>
      <c r="QSQ47" s="343"/>
      <c r="QSR47" s="343"/>
      <c r="QSS47" s="343"/>
      <c r="QST47" s="343"/>
      <c r="QSU47" s="343"/>
      <c r="QSV47" s="343"/>
      <c r="QSW47" s="343"/>
      <c r="QSX47" s="343"/>
      <c r="QSY47" s="343"/>
      <c r="QSZ47" s="343"/>
      <c r="QTA47" s="343"/>
      <c r="QTB47" s="343"/>
      <c r="QTC47" s="343"/>
      <c r="QTD47" s="343"/>
      <c r="QTE47" s="343"/>
      <c r="QTF47" s="343"/>
      <c r="QTG47" s="343"/>
      <c r="QTH47" s="343"/>
      <c r="QTI47" s="343"/>
      <c r="QTJ47" s="343"/>
      <c r="QTK47" s="343"/>
      <c r="QTL47" s="343"/>
      <c r="QTM47" s="343"/>
      <c r="QTN47" s="343"/>
      <c r="QTO47" s="343"/>
      <c r="QTP47" s="343"/>
      <c r="QTQ47" s="343"/>
      <c r="QTR47" s="343"/>
      <c r="QTS47" s="343"/>
      <c r="QTT47" s="343"/>
      <c r="QTU47" s="343"/>
      <c r="QTV47" s="343"/>
      <c r="QTW47" s="343"/>
      <c r="QTX47" s="343"/>
      <c r="QTY47" s="343"/>
      <c r="QTZ47" s="343"/>
      <c r="QUA47" s="343"/>
      <c r="QUB47" s="343"/>
      <c r="QUC47" s="343"/>
      <c r="QUD47" s="343"/>
      <c r="QUE47" s="343"/>
      <c r="QUF47" s="343"/>
      <c r="QUG47" s="343"/>
      <c r="QUH47" s="343"/>
      <c r="QUI47" s="343"/>
      <c r="QUJ47" s="343"/>
      <c r="QUK47" s="343"/>
      <c r="QUL47" s="343"/>
      <c r="QUM47" s="343"/>
      <c r="QUN47" s="343"/>
      <c r="QUO47" s="343"/>
      <c r="QUP47" s="343"/>
      <c r="QUQ47" s="343"/>
      <c r="QUR47" s="343"/>
      <c r="QUS47" s="343"/>
      <c r="QUT47" s="343"/>
      <c r="QUU47" s="343"/>
      <c r="QUV47" s="343"/>
      <c r="QUW47" s="343"/>
      <c r="QUX47" s="343"/>
      <c r="QUY47" s="343"/>
      <c r="QUZ47" s="343"/>
      <c r="QVA47" s="343"/>
      <c r="QVB47" s="343"/>
      <c r="QVC47" s="343"/>
      <c r="QVD47" s="343"/>
      <c r="QVE47" s="343"/>
      <c r="QVF47" s="343"/>
      <c r="QVG47" s="343"/>
      <c r="QVH47" s="343"/>
      <c r="QVI47" s="343"/>
      <c r="QVJ47" s="343"/>
      <c r="QVK47" s="343"/>
      <c r="QVL47" s="343"/>
      <c r="QVM47" s="343"/>
      <c r="QVN47" s="343"/>
      <c r="QVO47" s="343"/>
      <c r="QVP47" s="343"/>
      <c r="QVQ47" s="343"/>
      <c r="QVR47" s="343"/>
      <c r="QVS47" s="343"/>
      <c r="QVT47" s="343"/>
      <c r="QVU47" s="343"/>
      <c r="QVV47" s="343"/>
      <c r="QVW47" s="343"/>
      <c r="QVX47" s="343"/>
      <c r="QVY47" s="343"/>
      <c r="QVZ47" s="343"/>
      <c r="QWA47" s="343"/>
      <c r="QWB47" s="343"/>
      <c r="QWC47" s="343"/>
      <c r="QWD47" s="343"/>
      <c r="QWE47" s="343"/>
      <c r="QWF47" s="343"/>
      <c r="QWG47" s="343"/>
      <c r="QWH47" s="343"/>
      <c r="QWI47" s="343"/>
      <c r="QWJ47" s="343"/>
      <c r="QWK47" s="343"/>
      <c r="QWL47" s="343"/>
      <c r="QWM47" s="343"/>
      <c r="QWN47" s="343"/>
      <c r="QWO47" s="343"/>
      <c r="QWP47" s="343"/>
      <c r="QWQ47" s="343"/>
      <c r="QWR47" s="343"/>
      <c r="QWS47" s="343"/>
      <c r="QWT47" s="343"/>
      <c r="QWU47" s="343"/>
      <c r="QWV47" s="343"/>
      <c r="QWW47" s="343"/>
      <c r="QWX47" s="343"/>
      <c r="QWY47" s="343"/>
      <c r="QWZ47" s="343"/>
      <c r="QXA47" s="343"/>
      <c r="QXB47" s="343"/>
      <c r="QXC47" s="343"/>
      <c r="QXD47" s="343"/>
      <c r="QXE47" s="343"/>
      <c r="QXF47" s="343"/>
      <c r="QXG47" s="343"/>
      <c r="QXH47" s="343"/>
      <c r="QXI47" s="343"/>
      <c r="QXJ47" s="343"/>
      <c r="QXK47" s="343"/>
      <c r="QXL47" s="343"/>
      <c r="QXM47" s="343"/>
      <c r="QXN47" s="343"/>
      <c r="QXO47" s="343"/>
      <c r="QXP47" s="343"/>
      <c r="QXQ47" s="343"/>
      <c r="QXR47" s="343"/>
      <c r="QXS47" s="343"/>
      <c r="QXT47" s="343"/>
      <c r="QXU47" s="343"/>
      <c r="QXV47" s="343"/>
      <c r="QXW47" s="343"/>
      <c r="QXX47" s="343"/>
      <c r="QXY47" s="343"/>
      <c r="QXZ47" s="343"/>
      <c r="QYA47" s="343"/>
      <c r="QYB47" s="343"/>
      <c r="QYC47" s="343"/>
      <c r="QYD47" s="343"/>
      <c r="QYE47" s="343"/>
      <c r="QYF47" s="343"/>
      <c r="QYG47" s="343"/>
      <c r="QYH47" s="343"/>
      <c r="QYI47" s="343"/>
      <c r="QYJ47" s="343"/>
      <c r="QYK47" s="343"/>
      <c r="QYL47" s="343"/>
      <c r="QYM47" s="343"/>
      <c r="QYN47" s="343"/>
      <c r="QYO47" s="343"/>
      <c r="QYP47" s="343"/>
      <c r="QYQ47" s="343"/>
      <c r="QYR47" s="343"/>
      <c r="QYS47" s="343"/>
      <c r="QYT47" s="343"/>
      <c r="QYU47" s="343"/>
      <c r="QYV47" s="343"/>
      <c r="QYW47" s="343"/>
      <c r="QYX47" s="343"/>
      <c r="QYY47" s="343"/>
      <c r="QYZ47" s="343"/>
      <c r="QZA47" s="343"/>
      <c r="QZB47" s="343"/>
      <c r="QZC47" s="343"/>
      <c r="QZD47" s="343"/>
      <c r="QZE47" s="343"/>
      <c r="QZF47" s="343"/>
      <c r="QZG47" s="343"/>
      <c r="QZH47" s="343"/>
      <c r="QZI47" s="343"/>
      <c r="QZJ47" s="343"/>
      <c r="QZK47" s="343"/>
      <c r="QZL47" s="343"/>
      <c r="QZM47" s="343"/>
      <c r="QZN47" s="343"/>
      <c r="QZO47" s="343"/>
      <c r="QZP47" s="343"/>
      <c r="QZQ47" s="343"/>
      <c r="QZR47" s="343"/>
      <c r="QZS47" s="343"/>
      <c r="QZT47" s="343"/>
      <c r="QZU47" s="343"/>
      <c r="QZV47" s="343"/>
      <c r="QZW47" s="343"/>
      <c r="QZX47" s="343"/>
      <c r="QZY47" s="343"/>
      <c r="QZZ47" s="343"/>
      <c r="RAA47" s="343"/>
      <c r="RAB47" s="343"/>
      <c r="RAC47" s="343"/>
      <c r="RAD47" s="343"/>
      <c r="RAE47" s="343"/>
      <c r="RAF47" s="343"/>
      <c r="RAG47" s="343"/>
      <c r="RAH47" s="343"/>
      <c r="RAI47" s="343"/>
      <c r="RAJ47" s="343"/>
      <c r="RAK47" s="343"/>
      <c r="RAL47" s="343"/>
      <c r="RAM47" s="343"/>
      <c r="RAN47" s="343"/>
      <c r="RAO47" s="343"/>
      <c r="RAP47" s="343"/>
      <c r="RAQ47" s="343"/>
      <c r="RAR47" s="343"/>
      <c r="RAS47" s="343"/>
      <c r="RAT47" s="343"/>
      <c r="RAU47" s="343"/>
      <c r="RAV47" s="343"/>
      <c r="RAW47" s="343"/>
      <c r="RAX47" s="343"/>
      <c r="RAY47" s="343"/>
      <c r="RAZ47" s="343"/>
      <c r="RBA47" s="343"/>
      <c r="RBB47" s="343"/>
      <c r="RBC47" s="343"/>
      <c r="RBD47" s="343"/>
      <c r="RBE47" s="343"/>
      <c r="RBF47" s="343"/>
      <c r="RBG47" s="343"/>
      <c r="RBH47" s="343"/>
      <c r="RBI47" s="343"/>
      <c r="RBJ47" s="343"/>
      <c r="RBK47" s="343"/>
      <c r="RBL47" s="343"/>
      <c r="RBM47" s="343"/>
      <c r="RBN47" s="343"/>
      <c r="RBO47" s="343"/>
      <c r="RBP47" s="343"/>
      <c r="RBQ47" s="343"/>
      <c r="RBR47" s="343"/>
      <c r="RBS47" s="343"/>
      <c r="RBT47" s="343"/>
      <c r="RBU47" s="343"/>
      <c r="RBV47" s="343"/>
      <c r="RBW47" s="343"/>
      <c r="RBX47" s="343"/>
      <c r="RBY47" s="343"/>
      <c r="RBZ47" s="343"/>
      <c r="RCA47" s="343"/>
      <c r="RCB47" s="343"/>
      <c r="RCC47" s="343"/>
      <c r="RCD47" s="343"/>
      <c r="RCE47" s="343"/>
      <c r="RCF47" s="343"/>
      <c r="RCG47" s="343"/>
      <c r="RCH47" s="343"/>
      <c r="RCI47" s="343"/>
      <c r="RCJ47" s="343"/>
      <c r="RCK47" s="343"/>
      <c r="RCL47" s="343"/>
      <c r="RCM47" s="343"/>
      <c r="RCN47" s="343"/>
      <c r="RCO47" s="343"/>
      <c r="RCP47" s="343"/>
      <c r="RCQ47" s="343"/>
      <c r="RCR47" s="343"/>
      <c r="RCS47" s="343"/>
      <c r="RCT47" s="343"/>
      <c r="RCU47" s="343"/>
      <c r="RCV47" s="343"/>
      <c r="RCW47" s="343"/>
      <c r="RCX47" s="343"/>
      <c r="RCY47" s="343"/>
      <c r="RCZ47" s="343"/>
      <c r="RDA47" s="343"/>
      <c r="RDB47" s="343"/>
      <c r="RDC47" s="343"/>
      <c r="RDD47" s="343"/>
      <c r="RDE47" s="343"/>
      <c r="RDF47" s="343"/>
      <c r="RDG47" s="343"/>
      <c r="RDH47" s="343"/>
      <c r="RDI47" s="343"/>
      <c r="RDJ47" s="343"/>
      <c r="RDK47" s="343"/>
      <c r="RDL47" s="343"/>
      <c r="RDM47" s="343"/>
      <c r="RDN47" s="343"/>
      <c r="RDO47" s="343"/>
      <c r="RDP47" s="343"/>
      <c r="RDQ47" s="343"/>
      <c r="RDR47" s="343"/>
      <c r="RDS47" s="343"/>
      <c r="RDT47" s="343"/>
      <c r="RDU47" s="343"/>
      <c r="RDV47" s="343"/>
      <c r="RDW47" s="343"/>
      <c r="RDX47" s="343"/>
      <c r="RDY47" s="343"/>
      <c r="RDZ47" s="343"/>
      <c r="REA47" s="343"/>
      <c r="REB47" s="343"/>
      <c r="REC47" s="343"/>
      <c r="RED47" s="343"/>
      <c r="REE47" s="343"/>
      <c r="REF47" s="343"/>
      <c r="REG47" s="343"/>
      <c r="REH47" s="343"/>
      <c r="REI47" s="343"/>
      <c r="REJ47" s="343"/>
      <c r="REK47" s="343"/>
      <c r="REL47" s="343"/>
      <c r="REM47" s="343"/>
      <c r="REN47" s="343"/>
      <c r="REO47" s="343"/>
      <c r="REP47" s="343"/>
      <c r="REQ47" s="343"/>
      <c r="RER47" s="343"/>
      <c r="RES47" s="343"/>
      <c r="RET47" s="343"/>
      <c r="REU47" s="343"/>
      <c r="REV47" s="343"/>
      <c r="REW47" s="343"/>
      <c r="REX47" s="343"/>
      <c r="REY47" s="343"/>
      <c r="REZ47" s="343"/>
      <c r="RFA47" s="343"/>
      <c r="RFB47" s="343"/>
      <c r="RFC47" s="343"/>
      <c r="RFD47" s="343"/>
      <c r="RFE47" s="343"/>
      <c r="RFF47" s="343"/>
      <c r="RFG47" s="343"/>
      <c r="RFH47" s="343"/>
      <c r="RFI47" s="343"/>
      <c r="RFJ47" s="343"/>
      <c r="RFK47" s="343"/>
      <c r="RFL47" s="343"/>
      <c r="RFM47" s="343"/>
      <c r="RFN47" s="343"/>
      <c r="RFO47" s="343"/>
      <c r="RFP47" s="343"/>
      <c r="RFQ47" s="343"/>
      <c r="RFR47" s="343"/>
      <c r="RFS47" s="343"/>
      <c r="RFT47" s="343"/>
      <c r="RFU47" s="343"/>
      <c r="RFV47" s="343"/>
      <c r="RFW47" s="343"/>
      <c r="RFX47" s="343"/>
      <c r="RFY47" s="343"/>
      <c r="RFZ47" s="343"/>
      <c r="RGA47" s="343"/>
      <c r="RGB47" s="343"/>
      <c r="RGC47" s="343"/>
      <c r="RGD47" s="343"/>
      <c r="RGE47" s="343"/>
      <c r="RGF47" s="343"/>
      <c r="RGG47" s="343"/>
      <c r="RGH47" s="343"/>
      <c r="RGI47" s="343"/>
      <c r="RGJ47" s="343"/>
      <c r="RGK47" s="343"/>
      <c r="RGL47" s="343"/>
      <c r="RGM47" s="343"/>
      <c r="RGN47" s="343"/>
      <c r="RGO47" s="343"/>
      <c r="RGP47" s="343"/>
      <c r="RGQ47" s="343"/>
      <c r="RGR47" s="343"/>
      <c r="RGS47" s="343"/>
      <c r="RGT47" s="343"/>
      <c r="RGU47" s="343"/>
      <c r="RGV47" s="343"/>
      <c r="RGW47" s="343"/>
      <c r="RGX47" s="343"/>
      <c r="RGY47" s="343"/>
      <c r="RGZ47" s="343"/>
      <c r="RHA47" s="343"/>
      <c r="RHB47" s="343"/>
      <c r="RHC47" s="343"/>
      <c r="RHD47" s="343"/>
      <c r="RHE47" s="343"/>
      <c r="RHF47" s="343"/>
      <c r="RHG47" s="343"/>
      <c r="RHH47" s="343"/>
      <c r="RHI47" s="343"/>
      <c r="RHJ47" s="343"/>
      <c r="RHK47" s="343"/>
      <c r="RHL47" s="343"/>
      <c r="RHM47" s="343"/>
      <c r="RHN47" s="343"/>
      <c r="RHO47" s="343"/>
      <c r="RHP47" s="343"/>
      <c r="RHQ47" s="343"/>
      <c r="RHR47" s="343"/>
      <c r="RHS47" s="343"/>
      <c r="RHT47" s="343"/>
      <c r="RHU47" s="343"/>
      <c r="RHV47" s="343"/>
      <c r="RHW47" s="343"/>
      <c r="RHX47" s="343"/>
      <c r="RHY47" s="343"/>
      <c r="RHZ47" s="343"/>
      <c r="RIA47" s="343"/>
      <c r="RIB47" s="343"/>
      <c r="RIC47" s="343"/>
      <c r="RID47" s="343"/>
      <c r="RIE47" s="343"/>
      <c r="RIF47" s="343"/>
      <c r="RIG47" s="343"/>
      <c r="RIH47" s="343"/>
      <c r="RII47" s="343"/>
      <c r="RIJ47" s="343"/>
      <c r="RIK47" s="343"/>
      <c r="RIL47" s="343"/>
      <c r="RIM47" s="343"/>
      <c r="RIN47" s="343"/>
      <c r="RIO47" s="343"/>
      <c r="RIP47" s="343"/>
      <c r="RIQ47" s="343"/>
      <c r="RIR47" s="343"/>
      <c r="RIS47" s="343"/>
      <c r="RIT47" s="343"/>
      <c r="RIU47" s="343"/>
      <c r="RIV47" s="343"/>
      <c r="RIW47" s="343"/>
      <c r="RIX47" s="343"/>
      <c r="RIY47" s="343"/>
      <c r="RIZ47" s="343"/>
      <c r="RJA47" s="343"/>
      <c r="RJB47" s="343"/>
      <c r="RJC47" s="343"/>
      <c r="RJD47" s="343"/>
      <c r="RJE47" s="343"/>
      <c r="RJF47" s="343"/>
      <c r="RJG47" s="343"/>
      <c r="RJH47" s="343"/>
      <c r="RJI47" s="343"/>
      <c r="RJJ47" s="343"/>
      <c r="RJK47" s="343"/>
      <c r="RJL47" s="343"/>
      <c r="RJM47" s="343"/>
      <c r="RJN47" s="343"/>
      <c r="RJO47" s="343"/>
      <c r="RJP47" s="343"/>
      <c r="RJQ47" s="343"/>
      <c r="RJR47" s="343"/>
      <c r="RJS47" s="343"/>
      <c r="RJT47" s="343"/>
      <c r="RJU47" s="343"/>
      <c r="RJV47" s="343"/>
      <c r="RJW47" s="343"/>
      <c r="RJX47" s="343"/>
      <c r="RJY47" s="343"/>
      <c r="RJZ47" s="343"/>
      <c r="RKA47" s="343"/>
      <c r="RKB47" s="343"/>
      <c r="RKC47" s="343"/>
      <c r="RKD47" s="343"/>
      <c r="RKE47" s="343"/>
      <c r="RKF47" s="343"/>
      <c r="RKG47" s="343"/>
      <c r="RKH47" s="343"/>
      <c r="RKI47" s="343"/>
      <c r="RKJ47" s="343"/>
      <c r="RKK47" s="343"/>
      <c r="RKL47" s="343"/>
      <c r="RKM47" s="343"/>
      <c r="RKN47" s="343"/>
      <c r="RKO47" s="343"/>
      <c r="RKP47" s="343"/>
      <c r="RKQ47" s="343"/>
      <c r="RKR47" s="343"/>
      <c r="RKS47" s="343"/>
      <c r="RKT47" s="343"/>
      <c r="RKU47" s="343"/>
      <c r="RKV47" s="343"/>
      <c r="RKW47" s="343"/>
      <c r="RKX47" s="343"/>
      <c r="RKY47" s="343"/>
      <c r="RKZ47" s="343"/>
      <c r="RLA47" s="343"/>
      <c r="RLB47" s="343"/>
      <c r="RLC47" s="343"/>
      <c r="RLD47" s="343"/>
      <c r="RLE47" s="343"/>
      <c r="RLF47" s="343"/>
      <c r="RLG47" s="343"/>
      <c r="RLH47" s="343"/>
      <c r="RLI47" s="343"/>
      <c r="RLJ47" s="343"/>
      <c r="RLK47" s="343"/>
      <c r="RLL47" s="343"/>
      <c r="RLM47" s="343"/>
      <c r="RLN47" s="343"/>
      <c r="RLO47" s="343"/>
      <c r="RLP47" s="343"/>
      <c r="RLQ47" s="343"/>
      <c r="RLR47" s="343"/>
      <c r="RLS47" s="343"/>
      <c r="RLT47" s="343"/>
      <c r="RLU47" s="343"/>
      <c r="RLV47" s="343"/>
      <c r="RLW47" s="343"/>
      <c r="RLX47" s="343"/>
      <c r="RLY47" s="343"/>
      <c r="RLZ47" s="343"/>
      <c r="RMA47" s="343"/>
      <c r="RMB47" s="343"/>
      <c r="RMC47" s="343"/>
      <c r="RMD47" s="343"/>
      <c r="RME47" s="343"/>
      <c r="RMF47" s="343"/>
      <c r="RMG47" s="343"/>
      <c r="RMH47" s="343"/>
      <c r="RMI47" s="343"/>
      <c r="RMJ47" s="343"/>
      <c r="RMK47" s="343"/>
      <c r="RML47" s="343"/>
      <c r="RMM47" s="343"/>
      <c r="RMN47" s="343"/>
      <c r="RMO47" s="343"/>
      <c r="RMP47" s="343"/>
      <c r="RMQ47" s="343"/>
      <c r="RMR47" s="343"/>
      <c r="RMS47" s="343"/>
      <c r="RMT47" s="343"/>
      <c r="RMU47" s="343"/>
      <c r="RMV47" s="343"/>
      <c r="RMW47" s="343"/>
      <c r="RMX47" s="343"/>
      <c r="RMY47" s="343"/>
      <c r="RMZ47" s="343"/>
      <c r="RNA47" s="343"/>
      <c r="RNB47" s="343"/>
      <c r="RNC47" s="343"/>
      <c r="RND47" s="343"/>
      <c r="RNE47" s="343"/>
      <c r="RNF47" s="343"/>
      <c r="RNG47" s="343"/>
      <c r="RNH47" s="343"/>
      <c r="RNI47" s="343"/>
      <c r="RNJ47" s="343"/>
      <c r="RNK47" s="343"/>
      <c r="RNL47" s="343"/>
      <c r="RNM47" s="343"/>
      <c r="RNN47" s="343"/>
      <c r="RNO47" s="343"/>
      <c r="RNP47" s="343"/>
      <c r="RNQ47" s="343"/>
      <c r="RNR47" s="343"/>
      <c r="RNS47" s="343"/>
      <c r="RNT47" s="343"/>
      <c r="RNU47" s="343"/>
      <c r="RNV47" s="343"/>
      <c r="RNW47" s="343"/>
      <c r="RNX47" s="343"/>
      <c r="RNY47" s="343"/>
      <c r="RNZ47" s="343"/>
      <c r="ROA47" s="343"/>
      <c r="ROB47" s="343"/>
      <c r="ROC47" s="343"/>
      <c r="ROD47" s="343"/>
      <c r="ROE47" s="343"/>
      <c r="ROF47" s="343"/>
      <c r="ROG47" s="343"/>
      <c r="ROH47" s="343"/>
      <c r="ROI47" s="343"/>
      <c r="ROJ47" s="343"/>
      <c r="ROK47" s="343"/>
      <c r="ROL47" s="343"/>
      <c r="ROM47" s="343"/>
      <c r="RON47" s="343"/>
      <c r="ROO47" s="343"/>
      <c r="ROP47" s="343"/>
      <c r="ROQ47" s="343"/>
      <c r="ROR47" s="343"/>
      <c r="ROS47" s="343"/>
      <c r="ROT47" s="343"/>
      <c r="ROU47" s="343"/>
      <c r="ROV47" s="343"/>
      <c r="ROW47" s="343"/>
      <c r="ROX47" s="343"/>
      <c r="ROY47" s="343"/>
      <c r="ROZ47" s="343"/>
      <c r="RPA47" s="343"/>
      <c r="RPB47" s="343"/>
      <c r="RPC47" s="343"/>
      <c r="RPD47" s="343"/>
      <c r="RPE47" s="343"/>
      <c r="RPF47" s="343"/>
      <c r="RPG47" s="343"/>
      <c r="RPH47" s="343"/>
      <c r="RPI47" s="343"/>
      <c r="RPJ47" s="343"/>
      <c r="RPK47" s="343"/>
      <c r="RPL47" s="343"/>
      <c r="RPM47" s="343"/>
      <c r="RPN47" s="343"/>
      <c r="RPO47" s="343"/>
      <c r="RPP47" s="343"/>
      <c r="RPQ47" s="343"/>
      <c r="RPR47" s="343"/>
      <c r="RPS47" s="343"/>
      <c r="RPT47" s="343"/>
      <c r="RPU47" s="343"/>
      <c r="RPV47" s="343"/>
      <c r="RPW47" s="343"/>
      <c r="RPX47" s="343"/>
      <c r="RPY47" s="343"/>
      <c r="RPZ47" s="343"/>
      <c r="RQA47" s="343"/>
      <c r="RQB47" s="343"/>
      <c r="RQC47" s="343"/>
      <c r="RQD47" s="343"/>
      <c r="RQE47" s="343"/>
      <c r="RQF47" s="343"/>
      <c r="RQG47" s="343"/>
      <c r="RQH47" s="343"/>
      <c r="RQI47" s="343"/>
      <c r="RQJ47" s="343"/>
      <c r="RQK47" s="343"/>
      <c r="RQL47" s="343"/>
      <c r="RQM47" s="343"/>
      <c r="RQN47" s="343"/>
      <c r="RQO47" s="343"/>
      <c r="RQP47" s="343"/>
      <c r="RQQ47" s="343"/>
      <c r="RQR47" s="343"/>
      <c r="RQS47" s="343"/>
      <c r="RQT47" s="343"/>
      <c r="RQU47" s="343"/>
      <c r="RQV47" s="343"/>
      <c r="RQW47" s="343"/>
      <c r="RQX47" s="343"/>
      <c r="RQY47" s="343"/>
      <c r="RQZ47" s="343"/>
      <c r="RRA47" s="343"/>
      <c r="RRB47" s="343"/>
      <c r="RRC47" s="343"/>
      <c r="RRD47" s="343"/>
      <c r="RRE47" s="343"/>
      <c r="RRF47" s="343"/>
      <c r="RRG47" s="343"/>
      <c r="RRH47" s="343"/>
      <c r="RRI47" s="343"/>
      <c r="RRJ47" s="343"/>
      <c r="RRK47" s="343"/>
      <c r="RRL47" s="343"/>
      <c r="RRM47" s="343"/>
      <c r="RRN47" s="343"/>
      <c r="RRO47" s="343"/>
      <c r="RRP47" s="343"/>
      <c r="RRQ47" s="343"/>
      <c r="RRR47" s="343"/>
      <c r="RRS47" s="343"/>
      <c r="RRT47" s="343"/>
      <c r="RRU47" s="343"/>
      <c r="RRV47" s="343"/>
      <c r="RRW47" s="343"/>
      <c r="RRX47" s="343"/>
      <c r="RRY47" s="343"/>
      <c r="RRZ47" s="343"/>
      <c r="RSA47" s="343"/>
      <c r="RSB47" s="343"/>
      <c r="RSC47" s="343"/>
      <c r="RSD47" s="343"/>
      <c r="RSE47" s="343"/>
      <c r="RSF47" s="343"/>
      <c r="RSG47" s="343"/>
      <c r="RSH47" s="343"/>
      <c r="RSI47" s="343"/>
      <c r="RSJ47" s="343"/>
      <c r="RSK47" s="343"/>
      <c r="RSL47" s="343"/>
      <c r="RSM47" s="343"/>
      <c r="RSN47" s="343"/>
      <c r="RSO47" s="343"/>
      <c r="RSP47" s="343"/>
      <c r="RSQ47" s="343"/>
      <c r="RSR47" s="343"/>
      <c r="RSS47" s="343"/>
      <c r="RST47" s="343"/>
      <c r="RSU47" s="343"/>
      <c r="RSV47" s="343"/>
      <c r="RSW47" s="343"/>
      <c r="RSX47" s="343"/>
      <c r="RSY47" s="343"/>
      <c r="RSZ47" s="343"/>
      <c r="RTA47" s="343"/>
      <c r="RTB47" s="343"/>
      <c r="RTC47" s="343"/>
      <c r="RTD47" s="343"/>
      <c r="RTE47" s="343"/>
      <c r="RTF47" s="343"/>
      <c r="RTG47" s="343"/>
      <c r="RTH47" s="343"/>
      <c r="RTI47" s="343"/>
      <c r="RTJ47" s="343"/>
      <c r="RTK47" s="343"/>
      <c r="RTL47" s="343"/>
      <c r="RTM47" s="343"/>
      <c r="RTN47" s="343"/>
      <c r="RTO47" s="343"/>
      <c r="RTP47" s="343"/>
      <c r="RTQ47" s="343"/>
      <c r="RTR47" s="343"/>
      <c r="RTS47" s="343"/>
      <c r="RTT47" s="343"/>
      <c r="RTU47" s="343"/>
      <c r="RTV47" s="343"/>
      <c r="RTW47" s="343"/>
      <c r="RTX47" s="343"/>
      <c r="RTY47" s="343"/>
      <c r="RTZ47" s="343"/>
      <c r="RUA47" s="343"/>
      <c r="RUB47" s="343"/>
      <c r="RUC47" s="343"/>
      <c r="RUD47" s="343"/>
      <c r="RUE47" s="343"/>
      <c r="RUF47" s="343"/>
      <c r="RUG47" s="343"/>
      <c r="RUH47" s="343"/>
      <c r="RUI47" s="343"/>
      <c r="RUJ47" s="343"/>
      <c r="RUK47" s="343"/>
      <c r="RUL47" s="343"/>
      <c r="RUM47" s="343"/>
      <c r="RUN47" s="343"/>
      <c r="RUO47" s="343"/>
      <c r="RUP47" s="343"/>
      <c r="RUQ47" s="343"/>
      <c r="RUR47" s="343"/>
      <c r="RUS47" s="343"/>
      <c r="RUT47" s="343"/>
      <c r="RUU47" s="343"/>
      <c r="RUV47" s="343"/>
      <c r="RUW47" s="343"/>
      <c r="RUX47" s="343"/>
      <c r="RUY47" s="343"/>
      <c r="RUZ47" s="343"/>
      <c r="RVA47" s="343"/>
      <c r="RVB47" s="343"/>
      <c r="RVC47" s="343"/>
      <c r="RVD47" s="343"/>
      <c r="RVE47" s="343"/>
      <c r="RVF47" s="343"/>
      <c r="RVG47" s="343"/>
      <c r="RVH47" s="343"/>
      <c r="RVI47" s="343"/>
      <c r="RVJ47" s="343"/>
      <c r="RVK47" s="343"/>
      <c r="RVL47" s="343"/>
      <c r="RVM47" s="343"/>
      <c r="RVN47" s="343"/>
      <c r="RVO47" s="343"/>
      <c r="RVP47" s="343"/>
      <c r="RVQ47" s="343"/>
      <c r="RVR47" s="343"/>
      <c r="RVS47" s="343"/>
      <c r="RVT47" s="343"/>
      <c r="RVU47" s="343"/>
      <c r="RVV47" s="343"/>
      <c r="RVW47" s="343"/>
      <c r="RVX47" s="343"/>
      <c r="RVY47" s="343"/>
      <c r="RVZ47" s="343"/>
      <c r="RWA47" s="343"/>
      <c r="RWB47" s="343"/>
      <c r="RWC47" s="343"/>
      <c r="RWD47" s="343"/>
      <c r="RWE47" s="343"/>
      <c r="RWF47" s="343"/>
      <c r="RWG47" s="343"/>
      <c r="RWH47" s="343"/>
      <c r="RWI47" s="343"/>
      <c r="RWJ47" s="343"/>
      <c r="RWK47" s="343"/>
      <c r="RWL47" s="343"/>
      <c r="RWM47" s="343"/>
      <c r="RWN47" s="343"/>
      <c r="RWO47" s="343"/>
      <c r="RWP47" s="343"/>
      <c r="RWQ47" s="343"/>
      <c r="RWR47" s="343"/>
      <c r="RWS47" s="343"/>
      <c r="RWT47" s="343"/>
      <c r="RWU47" s="343"/>
      <c r="RWV47" s="343"/>
      <c r="RWW47" s="343"/>
      <c r="RWX47" s="343"/>
      <c r="RWY47" s="343"/>
      <c r="RWZ47" s="343"/>
      <c r="RXA47" s="343"/>
      <c r="RXB47" s="343"/>
      <c r="RXC47" s="343"/>
      <c r="RXD47" s="343"/>
      <c r="RXE47" s="343"/>
      <c r="RXF47" s="343"/>
      <c r="RXG47" s="343"/>
      <c r="RXH47" s="343"/>
      <c r="RXI47" s="343"/>
      <c r="RXJ47" s="343"/>
      <c r="RXK47" s="343"/>
      <c r="RXL47" s="343"/>
      <c r="RXM47" s="343"/>
      <c r="RXN47" s="343"/>
      <c r="RXO47" s="343"/>
      <c r="RXP47" s="343"/>
      <c r="RXQ47" s="343"/>
      <c r="RXR47" s="343"/>
      <c r="RXS47" s="343"/>
      <c r="RXT47" s="343"/>
      <c r="RXU47" s="343"/>
      <c r="RXV47" s="343"/>
      <c r="RXW47" s="343"/>
      <c r="RXX47" s="343"/>
      <c r="RXY47" s="343"/>
      <c r="RXZ47" s="343"/>
      <c r="RYA47" s="343"/>
      <c r="RYB47" s="343"/>
      <c r="RYC47" s="343"/>
      <c r="RYD47" s="343"/>
      <c r="RYE47" s="343"/>
      <c r="RYF47" s="343"/>
      <c r="RYG47" s="343"/>
      <c r="RYH47" s="343"/>
      <c r="RYI47" s="343"/>
      <c r="RYJ47" s="343"/>
      <c r="RYK47" s="343"/>
      <c r="RYL47" s="343"/>
      <c r="RYM47" s="343"/>
      <c r="RYN47" s="343"/>
      <c r="RYO47" s="343"/>
      <c r="RYP47" s="343"/>
      <c r="RYQ47" s="343"/>
      <c r="RYR47" s="343"/>
      <c r="RYS47" s="343"/>
      <c r="RYT47" s="343"/>
      <c r="RYU47" s="343"/>
      <c r="RYV47" s="343"/>
      <c r="RYW47" s="343"/>
      <c r="RYX47" s="343"/>
      <c r="RYY47" s="343"/>
      <c r="RYZ47" s="343"/>
      <c r="RZA47" s="343"/>
      <c r="RZB47" s="343"/>
      <c r="RZC47" s="343"/>
      <c r="RZD47" s="343"/>
      <c r="RZE47" s="343"/>
      <c r="RZF47" s="343"/>
      <c r="RZG47" s="343"/>
      <c r="RZH47" s="343"/>
      <c r="RZI47" s="343"/>
      <c r="RZJ47" s="343"/>
      <c r="RZK47" s="343"/>
      <c r="RZL47" s="343"/>
      <c r="RZM47" s="343"/>
      <c r="RZN47" s="343"/>
      <c r="RZO47" s="343"/>
      <c r="RZP47" s="343"/>
      <c r="RZQ47" s="343"/>
      <c r="RZR47" s="343"/>
      <c r="RZS47" s="343"/>
      <c r="RZT47" s="343"/>
      <c r="RZU47" s="343"/>
      <c r="RZV47" s="343"/>
      <c r="RZW47" s="343"/>
      <c r="RZX47" s="343"/>
      <c r="RZY47" s="343"/>
      <c r="RZZ47" s="343"/>
      <c r="SAA47" s="343"/>
      <c r="SAB47" s="343"/>
      <c r="SAC47" s="343"/>
      <c r="SAD47" s="343"/>
      <c r="SAE47" s="343"/>
      <c r="SAF47" s="343"/>
      <c r="SAG47" s="343"/>
      <c r="SAH47" s="343"/>
      <c r="SAI47" s="343"/>
      <c r="SAJ47" s="343"/>
      <c r="SAK47" s="343"/>
      <c r="SAL47" s="343"/>
      <c r="SAM47" s="343"/>
      <c r="SAN47" s="343"/>
      <c r="SAO47" s="343"/>
      <c r="SAP47" s="343"/>
      <c r="SAQ47" s="343"/>
      <c r="SAR47" s="343"/>
      <c r="SAS47" s="343"/>
      <c r="SAT47" s="343"/>
      <c r="SAU47" s="343"/>
      <c r="SAV47" s="343"/>
      <c r="SAW47" s="343"/>
      <c r="SAX47" s="343"/>
      <c r="SAY47" s="343"/>
      <c r="SAZ47" s="343"/>
      <c r="SBA47" s="343"/>
      <c r="SBB47" s="343"/>
      <c r="SBC47" s="343"/>
      <c r="SBD47" s="343"/>
      <c r="SBE47" s="343"/>
      <c r="SBF47" s="343"/>
      <c r="SBG47" s="343"/>
      <c r="SBH47" s="343"/>
      <c r="SBI47" s="343"/>
      <c r="SBJ47" s="343"/>
      <c r="SBK47" s="343"/>
      <c r="SBL47" s="343"/>
      <c r="SBM47" s="343"/>
      <c r="SBN47" s="343"/>
      <c r="SBO47" s="343"/>
      <c r="SBP47" s="343"/>
      <c r="SBQ47" s="343"/>
      <c r="SBR47" s="343"/>
      <c r="SBS47" s="343"/>
      <c r="SBT47" s="343"/>
      <c r="SBU47" s="343"/>
      <c r="SBV47" s="343"/>
      <c r="SBW47" s="343"/>
      <c r="SBX47" s="343"/>
      <c r="SBY47" s="343"/>
      <c r="SBZ47" s="343"/>
      <c r="SCA47" s="343"/>
      <c r="SCB47" s="343"/>
      <c r="SCC47" s="343"/>
      <c r="SCD47" s="343"/>
      <c r="SCE47" s="343"/>
      <c r="SCF47" s="343"/>
      <c r="SCG47" s="343"/>
      <c r="SCH47" s="343"/>
      <c r="SCI47" s="343"/>
      <c r="SCJ47" s="343"/>
      <c r="SCK47" s="343"/>
      <c r="SCL47" s="343"/>
      <c r="SCM47" s="343"/>
      <c r="SCN47" s="343"/>
      <c r="SCO47" s="343"/>
      <c r="SCP47" s="343"/>
      <c r="SCQ47" s="343"/>
      <c r="SCR47" s="343"/>
      <c r="SCS47" s="343"/>
      <c r="SCT47" s="343"/>
      <c r="SCU47" s="343"/>
      <c r="SCV47" s="343"/>
      <c r="SCW47" s="343"/>
      <c r="SCX47" s="343"/>
      <c r="SCY47" s="343"/>
      <c r="SCZ47" s="343"/>
      <c r="SDA47" s="343"/>
      <c r="SDB47" s="343"/>
      <c r="SDC47" s="343"/>
      <c r="SDD47" s="343"/>
      <c r="SDE47" s="343"/>
      <c r="SDF47" s="343"/>
      <c r="SDG47" s="343"/>
      <c r="SDH47" s="343"/>
      <c r="SDI47" s="343"/>
      <c r="SDJ47" s="343"/>
      <c r="SDK47" s="343"/>
      <c r="SDL47" s="343"/>
      <c r="SDM47" s="343"/>
      <c r="SDN47" s="343"/>
      <c r="SDO47" s="343"/>
      <c r="SDP47" s="343"/>
      <c r="SDQ47" s="343"/>
      <c r="SDR47" s="343"/>
      <c r="SDS47" s="343"/>
      <c r="SDT47" s="343"/>
      <c r="SDU47" s="343"/>
      <c r="SDV47" s="343"/>
      <c r="SDW47" s="343"/>
      <c r="SDX47" s="343"/>
      <c r="SDY47" s="343"/>
      <c r="SDZ47" s="343"/>
      <c r="SEA47" s="343"/>
      <c r="SEB47" s="343"/>
      <c r="SEC47" s="343"/>
      <c r="SED47" s="343"/>
      <c r="SEE47" s="343"/>
      <c r="SEF47" s="343"/>
      <c r="SEG47" s="343"/>
      <c r="SEH47" s="343"/>
      <c r="SEI47" s="343"/>
      <c r="SEJ47" s="343"/>
      <c r="SEK47" s="343"/>
      <c r="SEL47" s="343"/>
      <c r="SEM47" s="343"/>
      <c r="SEN47" s="343"/>
      <c r="SEO47" s="343"/>
      <c r="SEP47" s="343"/>
      <c r="SEQ47" s="343"/>
      <c r="SER47" s="343"/>
      <c r="SES47" s="343"/>
      <c r="SET47" s="343"/>
      <c r="SEU47" s="343"/>
      <c r="SEV47" s="343"/>
      <c r="SEW47" s="343"/>
      <c r="SEX47" s="343"/>
      <c r="SEY47" s="343"/>
      <c r="SEZ47" s="343"/>
      <c r="SFA47" s="343"/>
      <c r="SFB47" s="343"/>
      <c r="SFC47" s="343"/>
      <c r="SFD47" s="343"/>
      <c r="SFE47" s="343"/>
      <c r="SFF47" s="343"/>
      <c r="SFG47" s="343"/>
      <c r="SFH47" s="343"/>
      <c r="SFI47" s="343"/>
      <c r="SFJ47" s="343"/>
      <c r="SFK47" s="343"/>
      <c r="SFL47" s="343"/>
      <c r="SFM47" s="343"/>
      <c r="SFN47" s="343"/>
      <c r="SFO47" s="343"/>
      <c r="SFP47" s="343"/>
      <c r="SFQ47" s="343"/>
      <c r="SFR47" s="343"/>
      <c r="SFS47" s="343"/>
      <c r="SFT47" s="343"/>
      <c r="SFU47" s="343"/>
      <c r="SFV47" s="343"/>
      <c r="SFW47" s="343"/>
      <c r="SFX47" s="343"/>
      <c r="SFY47" s="343"/>
      <c r="SFZ47" s="343"/>
      <c r="SGA47" s="343"/>
      <c r="SGB47" s="343"/>
      <c r="SGC47" s="343"/>
      <c r="SGD47" s="343"/>
      <c r="SGE47" s="343"/>
      <c r="SGF47" s="343"/>
      <c r="SGG47" s="343"/>
      <c r="SGH47" s="343"/>
      <c r="SGI47" s="343"/>
      <c r="SGJ47" s="343"/>
      <c r="SGK47" s="343"/>
      <c r="SGL47" s="343"/>
      <c r="SGM47" s="343"/>
      <c r="SGN47" s="343"/>
      <c r="SGO47" s="343"/>
      <c r="SGP47" s="343"/>
      <c r="SGQ47" s="343"/>
      <c r="SGR47" s="343"/>
      <c r="SGS47" s="343"/>
      <c r="SGT47" s="343"/>
      <c r="SGU47" s="343"/>
      <c r="SGV47" s="343"/>
      <c r="SGW47" s="343"/>
      <c r="SGX47" s="343"/>
      <c r="SGY47" s="343"/>
      <c r="SGZ47" s="343"/>
      <c r="SHA47" s="343"/>
      <c r="SHB47" s="343"/>
      <c r="SHC47" s="343"/>
      <c r="SHD47" s="343"/>
      <c r="SHE47" s="343"/>
      <c r="SHF47" s="343"/>
      <c r="SHG47" s="343"/>
      <c r="SHH47" s="343"/>
      <c r="SHI47" s="343"/>
      <c r="SHJ47" s="343"/>
      <c r="SHK47" s="343"/>
      <c r="SHL47" s="343"/>
      <c r="SHM47" s="343"/>
      <c r="SHN47" s="343"/>
      <c r="SHO47" s="343"/>
      <c r="SHP47" s="343"/>
      <c r="SHQ47" s="343"/>
      <c r="SHR47" s="343"/>
      <c r="SHS47" s="343"/>
      <c r="SHT47" s="343"/>
      <c r="SHU47" s="343"/>
      <c r="SHV47" s="343"/>
      <c r="SHW47" s="343"/>
      <c r="SHX47" s="343"/>
      <c r="SHY47" s="343"/>
      <c r="SHZ47" s="343"/>
      <c r="SIA47" s="343"/>
      <c r="SIB47" s="343"/>
      <c r="SIC47" s="343"/>
      <c r="SID47" s="343"/>
      <c r="SIE47" s="343"/>
      <c r="SIF47" s="343"/>
      <c r="SIG47" s="343"/>
      <c r="SIH47" s="343"/>
      <c r="SII47" s="343"/>
      <c r="SIJ47" s="343"/>
      <c r="SIK47" s="343"/>
      <c r="SIL47" s="343"/>
      <c r="SIM47" s="343"/>
      <c r="SIN47" s="343"/>
      <c r="SIO47" s="343"/>
      <c r="SIP47" s="343"/>
      <c r="SIQ47" s="343"/>
      <c r="SIR47" s="343"/>
      <c r="SIS47" s="343"/>
      <c r="SIT47" s="343"/>
      <c r="SIU47" s="343"/>
      <c r="SIV47" s="343"/>
      <c r="SIW47" s="343"/>
      <c r="SIX47" s="343"/>
      <c r="SIY47" s="343"/>
      <c r="SIZ47" s="343"/>
      <c r="SJA47" s="343"/>
      <c r="SJB47" s="343"/>
      <c r="SJC47" s="343"/>
      <c r="SJD47" s="343"/>
      <c r="SJE47" s="343"/>
      <c r="SJF47" s="343"/>
      <c r="SJG47" s="343"/>
      <c r="SJH47" s="343"/>
      <c r="SJI47" s="343"/>
      <c r="SJJ47" s="343"/>
      <c r="SJK47" s="343"/>
      <c r="SJL47" s="343"/>
      <c r="SJM47" s="343"/>
      <c r="SJN47" s="343"/>
      <c r="SJO47" s="343"/>
      <c r="SJP47" s="343"/>
      <c r="SJQ47" s="343"/>
      <c r="SJR47" s="343"/>
      <c r="SJS47" s="343"/>
      <c r="SJT47" s="343"/>
      <c r="SJU47" s="343"/>
      <c r="SJV47" s="343"/>
      <c r="SJW47" s="343"/>
      <c r="SJX47" s="343"/>
      <c r="SJY47" s="343"/>
      <c r="SJZ47" s="343"/>
      <c r="SKA47" s="343"/>
      <c r="SKB47" s="343"/>
      <c r="SKC47" s="343"/>
      <c r="SKD47" s="343"/>
      <c r="SKE47" s="343"/>
      <c r="SKF47" s="343"/>
      <c r="SKG47" s="343"/>
      <c r="SKH47" s="343"/>
      <c r="SKI47" s="343"/>
      <c r="SKJ47" s="343"/>
      <c r="SKK47" s="343"/>
      <c r="SKL47" s="343"/>
      <c r="SKM47" s="343"/>
      <c r="SKN47" s="343"/>
      <c r="SKO47" s="343"/>
      <c r="SKP47" s="343"/>
      <c r="SKQ47" s="343"/>
      <c r="SKR47" s="343"/>
      <c r="SKS47" s="343"/>
      <c r="SKT47" s="343"/>
      <c r="SKU47" s="343"/>
      <c r="SKV47" s="343"/>
      <c r="SKW47" s="343"/>
      <c r="SKX47" s="343"/>
      <c r="SKY47" s="343"/>
      <c r="SKZ47" s="343"/>
      <c r="SLA47" s="343"/>
      <c r="SLB47" s="343"/>
      <c r="SLC47" s="343"/>
      <c r="SLD47" s="343"/>
      <c r="SLE47" s="343"/>
      <c r="SLF47" s="343"/>
      <c r="SLG47" s="343"/>
      <c r="SLH47" s="343"/>
      <c r="SLI47" s="343"/>
      <c r="SLJ47" s="343"/>
      <c r="SLK47" s="343"/>
      <c r="SLL47" s="343"/>
      <c r="SLM47" s="343"/>
      <c r="SLN47" s="343"/>
      <c r="SLO47" s="343"/>
      <c r="SLP47" s="343"/>
      <c r="SLQ47" s="343"/>
      <c r="SLR47" s="343"/>
      <c r="SLS47" s="343"/>
      <c r="SLT47" s="343"/>
      <c r="SLU47" s="343"/>
      <c r="SLV47" s="343"/>
      <c r="SLW47" s="343"/>
      <c r="SLX47" s="343"/>
      <c r="SLY47" s="343"/>
      <c r="SLZ47" s="343"/>
      <c r="SMA47" s="343"/>
      <c r="SMB47" s="343"/>
      <c r="SMC47" s="343"/>
      <c r="SMD47" s="343"/>
      <c r="SME47" s="343"/>
      <c r="SMF47" s="343"/>
      <c r="SMG47" s="343"/>
      <c r="SMH47" s="343"/>
      <c r="SMI47" s="343"/>
      <c r="SMJ47" s="343"/>
      <c r="SMK47" s="343"/>
      <c r="SML47" s="343"/>
      <c r="SMM47" s="343"/>
      <c r="SMN47" s="343"/>
      <c r="SMO47" s="343"/>
      <c r="SMP47" s="343"/>
      <c r="SMQ47" s="343"/>
      <c r="SMR47" s="343"/>
      <c r="SMS47" s="343"/>
      <c r="SMT47" s="343"/>
      <c r="SMU47" s="343"/>
      <c r="SMV47" s="343"/>
      <c r="SMW47" s="343"/>
      <c r="SMX47" s="343"/>
      <c r="SMY47" s="343"/>
      <c r="SMZ47" s="343"/>
      <c r="SNA47" s="343"/>
      <c r="SNB47" s="343"/>
      <c r="SNC47" s="343"/>
      <c r="SND47" s="343"/>
      <c r="SNE47" s="343"/>
      <c r="SNF47" s="343"/>
      <c r="SNG47" s="343"/>
      <c r="SNH47" s="343"/>
      <c r="SNI47" s="343"/>
      <c r="SNJ47" s="343"/>
      <c r="SNK47" s="343"/>
      <c r="SNL47" s="343"/>
      <c r="SNM47" s="343"/>
      <c r="SNN47" s="343"/>
      <c r="SNO47" s="343"/>
      <c r="SNP47" s="343"/>
      <c r="SNQ47" s="343"/>
      <c r="SNR47" s="343"/>
      <c r="SNS47" s="343"/>
      <c r="SNT47" s="343"/>
      <c r="SNU47" s="343"/>
      <c r="SNV47" s="343"/>
      <c r="SNW47" s="343"/>
      <c r="SNX47" s="343"/>
      <c r="SNY47" s="343"/>
      <c r="SNZ47" s="343"/>
      <c r="SOA47" s="343"/>
      <c r="SOB47" s="343"/>
      <c r="SOC47" s="343"/>
      <c r="SOD47" s="343"/>
      <c r="SOE47" s="343"/>
      <c r="SOF47" s="343"/>
      <c r="SOG47" s="343"/>
      <c r="SOH47" s="343"/>
      <c r="SOI47" s="343"/>
      <c r="SOJ47" s="343"/>
      <c r="SOK47" s="343"/>
      <c r="SOL47" s="343"/>
      <c r="SOM47" s="343"/>
      <c r="SON47" s="343"/>
      <c r="SOO47" s="343"/>
      <c r="SOP47" s="343"/>
      <c r="SOQ47" s="343"/>
      <c r="SOR47" s="343"/>
      <c r="SOS47" s="343"/>
      <c r="SOT47" s="343"/>
      <c r="SOU47" s="343"/>
      <c r="SOV47" s="343"/>
      <c r="SOW47" s="343"/>
      <c r="SOX47" s="343"/>
      <c r="SOY47" s="343"/>
      <c r="SOZ47" s="343"/>
      <c r="SPA47" s="343"/>
      <c r="SPB47" s="343"/>
      <c r="SPC47" s="343"/>
      <c r="SPD47" s="343"/>
      <c r="SPE47" s="343"/>
      <c r="SPF47" s="343"/>
      <c r="SPG47" s="343"/>
      <c r="SPH47" s="343"/>
      <c r="SPI47" s="343"/>
      <c r="SPJ47" s="343"/>
      <c r="SPK47" s="343"/>
      <c r="SPL47" s="343"/>
      <c r="SPM47" s="343"/>
      <c r="SPN47" s="343"/>
      <c r="SPO47" s="343"/>
      <c r="SPP47" s="343"/>
      <c r="SPQ47" s="343"/>
      <c r="SPR47" s="343"/>
      <c r="SPS47" s="343"/>
      <c r="SPT47" s="343"/>
      <c r="SPU47" s="343"/>
      <c r="SPV47" s="343"/>
      <c r="SPW47" s="343"/>
      <c r="SPX47" s="343"/>
      <c r="SPY47" s="343"/>
      <c r="SPZ47" s="343"/>
      <c r="SQA47" s="343"/>
      <c r="SQB47" s="343"/>
      <c r="SQC47" s="343"/>
      <c r="SQD47" s="343"/>
      <c r="SQE47" s="343"/>
      <c r="SQF47" s="343"/>
      <c r="SQG47" s="343"/>
      <c r="SQH47" s="343"/>
      <c r="SQI47" s="343"/>
      <c r="SQJ47" s="343"/>
      <c r="SQK47" s="343"/>
      <c r="SQL47" s="343"/>
      <c r="SQM47" s="343"/>
      <c r="SQN47" s="343"/>
      <c r="SQO47" s="343"/>
      <c r="SQP47" s="343"/>
      <c r="SQQ47" s="343"/>
      <c r="SQR47" s="343"/>
      <c r="SQS47" s="343"/>
      <c r="SQT47" s="343"/>
      <c r="SQU47" s="343"/>
      <c r="SQV47" s="343"/>
      <c r="SQW47" s="343"/>
      <c r="SQX47" s="343"/>
      <c r="SQY47" s="343"/>
      <c r="SQZ47" s="343"/>
      <c r="SRA47" s="343"/>
      <c r="SRB47" s="343"/>
      <c r="SRC47" s="343"/>
      <c r="SRD47" s="343"/>
      <c r="SRE47" s="343"/>
      <c r="SRF47" s="343"/>
      <c r="SRG47" s="343"/>
      <c r="SRH47" s="343"/>
      <c r="SRI47" s="343"/>
      <c r="SRJ47" s="343"/>
      <c r="SRK47" s="343"/>
      <c r="SRL47" s="343"/>
      <c r="SRM47" s="343"/>
      <c r="SRN47" s="343"/>
      <c r="SRO47" s="343"/>
      <c r="SRP47" s="343"/>
      <c r="SRQ47" s="343"/>
      <c r="SRR47" s="343"/>
      <c r="SRS47" s="343"/>
      <c r="SRT47" s="343"/>
      <c r="SRU47" s="343"/>
      <c r="SRV47" s="343"/>
      <c r="SRW47" s="343"/>
      <c r="SRX47" s="343"/>
      <c r="SRY47" s="343"/>
      <c r="SRZ47" s="343"/>
      <c r="SSA47" s="343"/>
      <c r="SSB47" s="343"/>
      <c r="SSC47" s="343"/>
      <c r="SSD47" s="343"/>
      <c r="SSE47" s="343"/>
      <c r="SSF47" s="343"/>
      <c r="SSG47" s="343"/>
      <c r="SSH47" s="343"/>
      <c r="SSI47" s="343"/>
      <c r="SSJ47" s="343"/>
      <c r="SSK47" s="343"/>
      <c r="SSL47" s="343"/>
      <c r="SSM47" s="343"/>
      <c r="SSN47" s="343"/>
      <c r="SSO47" s="343"/>
      <c r="SSP47" s="343"/>
      <c r="SSQ47" s="343"/>
      <c r="SSR47" s="343"/>
      <c r="SSS47" s="343"/>
      <c r="SST47" s="343"/>
      <c r="SSU47" s="343"/>
      <c r="SSV47" s="343"/>
      <c r="SSW47" s="343"/>
      <c r="SSX47" s="343"/>
      <c r="SSY47" s="343"/>
      <c r="SSZ47" s="343"/>
      <c r="STA47" s="343"/>
      <c r="STB47" s="343"/>
      <c r="STC47" s="343"/>
      <c r="STD47" s="343"/>
      <c r="STE47" s="343"/>
      <c r="STF47" s="343"/>
      <c r="STG47" s="343"/>
      <c r="STH47" s="343"/>
      <c r="STI47" s="343"/>
      <c r="STJ47" s="343"/>
      <c r="STK47" s="343"/>
      <c r="STL47" s="343"/>
      <c r="STM47" s="343"/>
      <c r="STN47" s="343"/>
      <c r="STO47" s="343"/>
      <c r="STP47" s="343"/>
      <c r="STQ47" s="343"/>
      <c r="STR47" s="343"/>
      <c r="STS47" s="343"/>
      <c r="STT47" s="343"/>
      <c r="STU47" s="343"/>
      <c r="STV47" s="343"/>
      <c r="STW47" s="343"/>
      <c r="STX47" s="343"/>
      <c r="STY47" s="343"/>
      <c r="STZ47" s="343"/>
      <c r="SUA47" s="343"/>
      <c r="SUB47" s="343"/>
      <c r="SUC47" s="343"/>
      <c r="SUD47" s="343"/>
      <c r="SUE47" s="343"/>
      <c r="SUF47" s="343"/>
      <c r="SUG47" s="343"/>
      <c r="SUH47" s="343"/>
      <c r="SUI47" s="343"/>
      <c r="SUJ47" s="343"/>
      <c r="SUK47" s="343"/>
      <c r="SUL47" s="343"/>
      <c r="SUM47" s="343"/>
      <c r="SUN47" s="343"/>
      <c r="SUO47" s="343"/>
      <c r="SUP47" s="343"/>
      <c r="SUQ47" s="343"/>
      <c r="SUR47" s="343"/>
      <c r="SUS47" s="343"/>
      <c r="SUT47" s="343"/>
      <c r="SUU47" s="343"/>
      <c r="SUV47" s="343"/>
      <c r="SUW47" s="343"/>
      <c r="SUX47" s="343"/>
      <c r="SUY47" s="343"/>
      <c r="SUZ47" s="343"/>
      <c r="SVA47" s="343"/>
      <c r="SVB47" s="343"/>
      <c r="SVC47" s="343"/>
      <c r="SVD47" s="343"/>
      <c r="SVE47" s="343"/>
      <c r="SVF47" s="343"/>
      <c r="SVG47" s="343"/>
      <c r="SVH47" s="343"/>
      <c r="SVI47" s="343"/>
      <c r="SVJ47" s="343"/>
      <c r="SVK47" s="343"/>
      <c r="SVL47" s="343"/>
      <c r="SVM47" s="343"/>
      <c r="SVN47" s="343"/>
      <c r="SVO47" s="343"/>
      <c r="SVP47" s="343"/>
      <c r="SVQ47" s="343"/>
      <c r="SVR47" s="343"/>
      <c r="SVS47" s="343"/>
      <c r="SVT47" s="343"/>
      <c r="SVU47" s="343"/>
      <c r="SVV47" s="343"/>
      <c r="SVW47" s="343"/>
      <c r="SVX47" s="343"/>
      <c r="SVY47" s="343"/>
      <c r="SVZ47" s="343"/>
      <c r="SWA47" s="343"/>
      <c r="SWB47" s="343"/>
      <c r="SWC47" s="343"/>
      <c r="SWD47" s="343"/>
      <c r="SWE47" s="343"/>
      <c r="SWF47" s="343"/>
      <c r="SWG47" s="343"/>
      <c r="SWH47" s="343"/>
      <c r="SWI47" s="343"/>
      <c r="SWJ47" s="343"/>
      <c r="SWK47" s="343"/>
      <c r="SWL47" s="343"/>
      <c r="SWM47" s="343"/>
      <c r="SWN47" s="343"/>
      <c r="SWO47" s="343"/>
      <c r="SWP47" s="343"/>
      <c r="SWQ47" s="343"/>
      <c r="SWR47" s="343"/>
      <c r="SWS47" s="343"/>
      <c r="SWT47" s="343"/>
      <c r="SWU47" s="343"/>
      <c r="SWV47" s="343"/>
      <c r="SWW47" s="343"/>
      <c r="SWX47" s="343"/>
      <c r="SWY47" s="343"/>
      <c r="SWZ47" s="343"/>
      <c r="SXA47" s="343"/>
      <c r="SXB47" s="343"/>
      <c r="SXC47" s="343"/>
      <c r="SXD47" s="343"/>
      <c r="SXE47" s="343"/>
      <c r="SXF47" s="343"/>
      <c r="SXG47" s="343"/>
      <c r="SXH47" s="343"/>
      <c r="SXI47" s="343"/>
      <c r="SXJ47" s="343"/>
      <c r="SXK47" s="343"/>
      <c r="SXL47" s="343"/>
      <c r="SXM47" s="343"/>
      <c r="SXN47" s="343"/>
      <c r="SXO47" s="343"/>
      <c r="SXP47" s="343"/>
      <c r="SXQ47" s="343"/>
      <c r="SXR47" s="343"/>
      <c r="SXS47" s="343"/>
      <c r="SXT47" s="343"/>
      <c r="SXU47" s="343"/>
      <c r="SXV47" s="343"/>
      <c r="SXW47" s="343"/>
      <c r="SXX47" s="343"/>
      <c r="SXY47" s="343"/>
      <c r="SXZ47" s="343"/>
      <c r="SYA47" s="343"/>
      <c r="SYB47" s="343"/>
      <c r="SYC47" s="343"/>
      <c r="SYD47" s="343"/>
      <c r="SYE47" s="343"/>
      <c r="SYF47" s="343"/>
      <c r="SYG47" s="343"/>
      <c r="SYH47" s="343"/>
      <c r="SYI47" s="343"/>
      <c r="SYJ47" s="343"/>
      <c r="SYK47" s="343"/>
      <c r="SYL47" s="343"/>
      <c r="SYM47" s="343"/>
      <c r="SYN47" s="343"/>
      <c r="SYO47" s="343"/>
      <c r="SYP47" s="343"/>
      <c r="SYQ47" s="343"/>
      <c r="SYR47" s="343"/>
      <c r="SYS47" s="343"/>
      <c r="SYT47" s="343"/>
      <c r="SYU47" s="343"/>
      <c r="SYV47" s="343"/>
      <c r="SYW47" s="343"/>
      <c r="SYX47" s="343"/>
      <c r="SYY47" s="343"/>
      <c r="SYZ47" s="343"/>
      <c r="SZA47" s="343"/>
      <c r="SZB47" s="343"/>
      <c r="SZC47" s="343"/>
      <c r="SZD47" s="343"/>
      <c r="SZE47" s="343"/>
      <c r="SZF47" s="343"/>
      <c r="SZG47" s="343"/>
      <c r="SZH47" s="343"/>
      <c r="SZI47" s="343"/>
      <c r="SZJ47" s="343"/>
      <c r="SZK47" s="343"/>
      <c r="SZL47" s="343"/>
      <c r="SZM47" s="343"/>
      <c r="SZN47" s="343"/>
      <c r="SZO47" s="343"/>
      <c r="SZP47" s="343"/>
      <c r="SZQ47" s="343"/>
      <c r="SZR47" s="343"/>
      <c r="SZS47" s="343"/>
      <c r="SZT47" s="343"/>
      <c r="SZU47" s="343"/>
      <c r="SZV47" s="343"/>
      <c r="SZW47" s="343"/>
      <c r="SZX47" s="343"/>
      <c r="SZY47" s="343"/>
      <c r="SZZ47" s="343"/>
      <c r="TAA47" s="343"/>
      <c r="TAB47" s="343"/>
      <c r="TAC47" s="343"/>
      <c r="TAD47" s="343"/>
      <c r="TAE47" s="343"/>
      <c r="TAF47" s="343"/>
      <c r="TAG47" s="343"/>
      <c r="TAH47" s="343"/>
      <c r="TAI47" s="343"/>
      <c r="TAJ47" s="343"/>
      <c r="TAK47" s="343"/>
      <c r="TAL47" s="343"/>
      <c r="TAM47" s="343"/>
      <c r="TAN47" s="343"/>
      <c r="TAO47" s="343"/>
      <c r="TAP47" s="343"/>
      <c r="TAQ47" s="343"/>
      <c r="TAR47" s="343"/>
      <c r="TAS47" s="343"/>
      <c r="TAT47" s="343"/>
      <c r="TAU47" s="343"/>
      <c r="TAV47" s="343"/>
      <c r="TAW47" s="343"/>
      <c r="TAX47" s="343"/>
      <c r="TAY47" s="343"/>
      <c r="TAZ47" s="343"/>
      <c r="TBA47" s="343"/>
      <c r="TBB47" s="343"/>
      <c r="TBC47" s="343"/>
      <c r="TBD47" s="343"/>
      <c r="TBE47" s="343"/>
      <c r="TBF47" s="343"/>
      <c r="TBG47" s="343"/>
      <c r="TBH47" s="343"/>
      <c r="TBI47" s="343"/>
      <c r="TBJ47" s="343"/>
      <c r="TBK47" s="343"/>
      <c r="TBL47" s="343"/>
      <c r="TBM47" s="343"/>
      <c r="TBN47" s="343"/>
      <c r="TBO47" s="343"/>
      <c r="TBP47" s="343"/>
      <c r="TBQ47" s="343"/>
      <c r="TBR47" s="343"/>
      <c r="TBS47" s="343"/>
      <c r="TBT47" s="343"/>
      <c r="TBU47" s="343"/>
      <c r="TBV47" s="343"/>
      <c r="TBW47" s="343"/>
      <c r="TBX47" s="343"/>
      <c r="TBY47" s="343"/>
      <c r="TBZ47" s="343"/>
      <c r="TCA47" s="343"/>
      <c r="TCB47" s="343"/>
      <c r="TCC47" s="343"/>
      <c r="TCD47" s="343"/>
      <c r="TCE47" s="343"/>
      <c r="TCF47" s="343"/>
      <c r="TCG47" s="343"/>
      <c r="TCH47" s="343"/>
      <c r="TCI47" s="343"/>
      <c r="TCJ47" s="343"/>
      <c r="TCK47" s="343"/>
      <c r="TCL47" s="343"/>
      <c r="TCM47" s="343"/>
      <c r="TCN47" s="343"/>
      <c r="TCO47" s="343"/>
      <c r="TCP47" s="343"/>
      <c r="TCQ47" s="343"/>
      <c r="TCR47" s="343"/>
      <c r="TCS47" s="343"/>
      <c r="TCT47" s="343"/>
      <c r="TCU47" s="343"/>
      <c r="TCV47" s="343"/>
      <c r="TCW47" s="343"/>
      <c r="TCX47" s="343"/>
      <c r="TCY47" s="343"/>
      <c r="TCZ47" s="343"/>
      <c r="TDA47" s="343"/>
      <c r="TDB47" s="343"/>
      <c r="TDC47" s="343"/>
      <c r="TDD47" s="343"/>
      <c r="TDE47" s="343"/>
      <c r="TDF47" s="343"/>
      <c r="TDG47" s="343"/>
      <c r="TDH47" s="343"/>
      <c r="TDI47" s="343"/>
      <c r="TDJ47" s="343"/>
      <c r="TDK47" s="343"/>
      <c r="TDL47" s="343"/>
      <c r="TDM47" s="343"/>
      <c r="TDN47" s="343"/>
      <c r="TDO47" s="343"/>
      <c r="TDP47" s="343"/>
      <c r="TDQ47" s="343"/>
      <c r="TDR47" s="343"/>
      <c r="TDS47" s="343"/>
      <c r="TDT47" s="343"/>
      <c r="TDU47" s="343"/>
      <c r="TDV47" s="343"/>
      <c r="TDW47" s="343"/>
      <c r="TDX47" s="343"/>
      <c r="TDY47" s="343"/>
      <c r="TDZ47" s="343"/>
      <c r="TEA47" s="343"/>
      <c r="TEB47" s="343"/>
      <c r="TEC47" s="343"/>
      <c r="TED47" s="343"/>
      <c r="TEE47" s="343"/>
      <c r="TEF47" s="343"/>
      <c r="TEG47" s="343"/>
      <c r="TEH47" s="343"/>
      <c r="TEI47" s="343"/>
      <c r="TEJ47" s="343"/>
      <c r="TEK47" s="343"/>
      <c r="TEL47" s="343"/>
      <c r="TEM47" s="343"/>
      <c r="TEN47" s="343"/>
      <c r="TEO47" s="343"/>
      <c r="TEP47" s="343"/>
      <c r="TEQ47" s="343"/>
      <c r="TER47" s="343"/>
      <c r="TES47" s="343"/>
      <c r="TET47" s="343"/>
      <c r="TEU47" s="343"/>
      <c r="TEV47" s="343"/>
      <c r="TEW47" s="343"/>
      <c r="TEX47" s="343"/>
      <c r="TEY47" s="343"/>
      <c r="TEZ47" s="343"/>
      <c r="TFA47" s="343"/>
      <c r="TFB47" s="343"/>
      <c r="TFC47" s="343"/>
      <c r="TFD47" s="343"/>
      <c r="TFE47" s="343"/>
      <c r="TFF47" s="343"/>
      <c r="TFG47" s="343"/>
      <c r="TFH47" s="343"/>
      <c r="TFI47" s="343"/>
      <c r="TFJ47" s="343"/>
      <c r="TFK47" s="343"/>
      <c r="TFL47" s="343"/>
      <c r="TFM47" s="343"/>
      <c r="TFN47" s="343"/>
      <c r="TFO47" s="343"/>
      <c r="TFP47" s="343"/>
      <c r="TFQ47" s="343"/>
      <c r="TFR47" s="343"/>
      <c r="TFS47" s="343"/>
      <c r="TFT47" s="343"/>
      <c r="TFU47" s="343"/>
      <c r="TFV47" s="343"/>
      <c r="TFW47" s="343"/>
      <c r="TFX47" s="343"/>
      <c r="TFY47" s="343"/>
      <c r="TFZ47" s="343"/>
      <c r="TGA47" s="343"/>
      <c r="TGB47" s="343"/>
      <c r="TGC47" s="343"/>
      <c r="TGD47" s="343"/>
      <c r="TGE47" s="343"/>
      <c r="TGF47" s="343"/>
      <c r="TGG47" s="343"/>
      <c r="TGH47" s="343"/>
      <c r="TGI47" s="343"/>
      <c r="TGJ47" s="343"/>
      <c r="TGK47" s="343"/>
      <c r="TGL47" s="343"/>
      <c r="TGM47" s="343"/>
      <c r="TGN47" s="343"/>
      <c r="TGO47" s="343"/>
      <c r="TGP47" s="343"/>
      <c r="TGQ47" s="343"/>
      <c r="TGR47" s="343"/>
      <c r="TGS47" s="343"/>
      <c r="TGT47" s="343"/>
      <c r="TGU47" s="343"/>
      <c r="TGV47" s="343"/>
      <c r="TGW47" s="343"/>
      <c r="TGX47" s="343"/>
      <c r="TGY47" s="343"/>
      <c r="TGZ47" s="343"/>
      <c r="THA47" s="343"/>
      <c r="THB47" s="343"/>
      <c r="THC47" s="343"/>
      <c r="THD47" s="343"/>
      <c r="THE47" s="343"/>
      <c r="THF47" s="343"/>
      <c r="THG47" s="343"/>
      <c r="THH47" s="343"/>
      <c r="THI47" s="343"/>
      <c r="THJ47" s="343"/>
      <c r="THK47" s="343"/>
      <c r="THL47" s="343"/>
      <c r="THM47" s="343"/>
      <c r="THN47" s="343"/>
      <c r="THO47" s="343"/>
      <c r="THP47" s="343"/>
      <c r="THQ47" s="343"/>
      <c r="THR47" s="343"/>
      <c r="THS47" s="343"/>
      <c r="THT47" s="343"/>
      <c r="THU47" s="343"/>
      <c r="THV47" s="343"/>
      <c r="THW47" s="343"/>
      <c r="THX47" s="343"/>
      <c r="THY47" s="343"/>
      <c r="THZ47" s="343"/>
      <c r="TIA47" s="343"/>
      <c r="TIB47" s="343"/>
      <c r="TIC47" s="343"/>
      <c r="TID47" s="343"/>
      <c r="TIE47" s="343"/>
      <c r="TIF47" s="343"/>
      <c r="TIG47" s="343"/>
      <c r="TIH47" s="343"/>
      <c r="TII47" s="343"/>
      <c r="TIJ47" s="343"/>
      <c r="TIK47" s="343"/>
      <c r="TIL47" s="343"/>
      <c r="TIM47" s="343"/>
      <c r="TIN47" s="343"/>
      <c r="TIO47" s="343"/>
      <c r="TIP47" s="343"/>
      <c r="TIQ47" s="343"/>
      <c r="TIR47" s="343"/>
      <c r="TIS47" s="343"/>
      <c r="TIT47" s="343"/>
      <c r="TIU47" s="343"/>
      <c r="TIV47" s="343"/>
      <c r="TIW47" s="343"/>
      <c r="TIX47" s="343"/>
      <c r="TIY47" s="343"/>
      <c r="TIZ47" s="343"/>
      <c r="TJA47" s="343"/>
      <c r="TJB47" s="343"/>
      <c r="TJC47" s="343"/>
      <c r="TJD47" s="343"/>
      <c r="TJE47" s="343"/>
      <c r="TJF47" s="343"/>
      <c r="TJG47" s="343"/>
      <c r="TJH47" s="343"/>
      <c r="TJI47" s="343"/>
      <c r="TJJ47" s="343"/>
      <c r="TJK47" s="343"/>
      <c r="TJL47" s="343"/>
      <c r="TJM47" s="343"/>
      <c r="TJN47" s="343"/>
      <c r="TJO47" s="343"/>
      <c r="TJP47" s="343"/>
      <c r="TJQ47" s="343"/>
      <c r="TJR47" s="343"/>
      <c r="TJS47" s="343"/>
      <c r="TJT47" s="343"/>
      <c r="TJU47" s="343"/>
      <c r="TJV47" s="343"/>
      <c r="TJW47" s="343"/>
      <c r="TJX47" s="343"/>
      <c r="TJY47" s="343"/>
      <c r="TJZ47" s="343"/>
      <c r="TKA47" s="343"/>
      <c r="TKB47" s="343"/>
      <c r="TKC47" s="343"/>
      <c r="TKD47" s="343"/>
      <c r="TKE47" s="343"/>
      <c r="TKF47" s="343"/>
      <c r="TKG47" s="343"/>
      <c r="TKH47" s="343"/>
      <c r="TKI47" s="343"/>
      <c r="TKJ47" s="343"/>
      <c r="TKK47" s="343"/>
      <c r="TKL47" s="343"/>
      <c r="TKM47" s="343"/>
      <c r="TKN47" s="343"/>
      <c r="TKO47" s="343"/>
      <c r="TKP47" s="343"/>
      <c r="TKQ47" s="343"/>
      <c r="TKR47" s="343"/>
      <c r="TKS47" s="343"/>
      <c r="TKT47" s="343"/>
      <c r="TKU47" s="343"/>
      <c r="TKV47" s="343"/>
      <c r="TKW47" s="343"/>
      <c r="TKX47" s="343"/>
      <c r="TKY47" s="343"/>
      <c r="TKZ47" s="343"/>
      <c r="TLA47" s="343"/>
      <c r="TLB47" s="343"/>
      <c r="TLC47" s="343"/>
      <c r="TLD47" s="343"/>
      <c r="TLE47" s="343"/>
      <c r="TLF47" s="343"/>
      <c r="TLG47" s="343"/>
      <c r="TLH47" s="343"/>
      <c r="TLI47" s="343"/>
      <c r="TLJ47" s="343"/>
      <c r="TLK47" s="343"/>
      <c r="TLL47" s="343"/>
      <c r="TLM47" s="343"/>
      <c r="TLN47" s="343"/>
      <c r="TLO47" s="343"/>
      <c r="TLP47" s="343"/>
      <c r="TLQ47" s="343"/>
      <c r="TLR47" s="343"/>
      <c r="TLS47" s="343"/>
      <c r="TLT47" s="343"/>
      <c r="TLU47" s="343"/>
      <c r="TLV47" s="343"/>
      <c r="TLW47" s="343"/>
      <c r="TLX47" s="343"/>
      <c r="TLY47" s="343"/>
      <c r="TLZ47" s="343"/>
      <c r="TMA47" s="343"/>
      <c r="TMB47" s="343"/>
      <c r="TMC47" s="343"/>
      <c r="TMD47" s="343"/>
      <c r="TME47" s="343"/>
      <c r="TMF47" s="343"/>
      <c r="TMG47" s="343"/>
      <c r="TMH47" s="343"/>
      <c r="TMI47" s="343"/>
      <c r="TMJ47" s="343"/>
      <c r="TMK47" s="343"/>
      <c r="TML47" s="343"/>
      <c r="TMM47" s="343"/>
      <c r="TMN47" s="343"/>
      <c r="TMO47" s="343"/>
      <c r="TMP47" s="343"/>
      <c r="TMQ47" s="343"/>
      <c r="TMR47" s="343"/>
      <c r="TMS47" s="343"/>
      <c r="TMT47" s="343"/>
      <c r="TMU47" s="343"/>
      <c r="TMV47" s="343"/>
      <c r="TMW47" s="343"/>
      <c r="TMX47" s="343"/>
      <c r="TMY47" s="343"/>
      <c r="TMZ47" s="343"/>
      <c r="TNA47" s="343"/>
      <c r="TNB47" s="343"/>
      <c r="TNC47" s="343"/>
      <c r="TND47" s="343"/>
      <c r="TNE47" s="343"/>
      <c r="TNF47" s="343"/>
      <c r="TNG47" s="343"/>
      <c r="TNH47" s="343"/>
      <c r="TNI47" s="343"/>
      <c r="TNJ47" s="343"/>
      <c r="TNK47" s="343"/>
      <c r="TNL47" s="343"/>
      <c r="TNM47" s="343"/>
      <c r="TNN47" s="343"/>
      <c r="TNO47" s="343"/>
      <c r="TNP47" s="343"/>
      <c r="TNQ47" s="343"/>
      <c r="TNR47" s="343"/>
      <c r="TNS47" s="343"/>
      <c r="TNT47" s="343"/>
      <c r="TNU47" s="343"/>
      <c r="TNV47" s="343"/>
      <c r="TNW47" s="343"/>
      <c r="TNX47" s="343"/>
      <c r="TNY47" s="343"/>
      <c r="TNZ47" s="343"/>
      <c r="TOA47" s="343"/>
      <c r="TOB47" s="343"/>
      <c r="TOC47" s="343"/>
      <c r="TOD47" s="343"/>
      <c r="TOE47" s="343"/>
      <c r="TOF47" s="343"/>
      <c r="TOG47" s="343"/>
      <c r="TOH47" s="343"/>
      <c r="TOI47" s="343"/>
      <c r="TOJ47" s="343"/>
      <c r="TOK47" s="343"/>
      <c r="TOL47" s="343"/>
      <c r="TOM47" s="343"/>
      <c r="TON47" s="343"/>
      <c r="TOO47" s="343"/>
      <c r="TOP47" s="343"/>
      <c r="TOQ47" s="343"/>
      <c r="TOR47" s="343"/>
      <c r="TOS47" s="343"/>
      <c r="TOT47" s="343"/>
      <c r="TOU47" s="343"/>
      <c r="TOV47" s="343"/>
      <c r="TOW47" s="343"/>
      <c r="TOX47" s="343"/>
      <c r="TOY47" s="343"/>
      <c r="TOZ47" s="343"/>
      <c r="TPA47" s="343"/>
      <c r="TPB47" s="343"/>
      <c r="TPC47" s="343"/>
      <c r="TPD47" s="343"/>
      <c r="TPE47" s="343"/>
      <c r="TPF47" s="343"/>
      <c r="TPG47" s="343"/>
      <c r="TPH47" s="343"/>
      <c r="TPI47" s="343"/>
      <c r="TPJ47" s="343"/>
      <c r="TPK47" s="343"/>
      <c r="TPL47" s="343"/>
      <c r="TPM47" s="343"/>
      <c r="TPN47" s="343"/>
      <c r="TPO47" s="343"/>
      <c r="TPP47" s="343"/>
      <c r="TPQ47" s="343"/>
      <c r="TPR47" s="343"/>
      <c r="TPS47" s="343"/>
      <c r="TPT47" s="343"/>
      <c r="TPU47" s="343"/>
      <c r="TPV47" s="343"/>
      <c r="TPW47" s="343"/>
      <c r="TPX47" s="343"/>
      <c r="TPY47" s="343"/>
      <c r="TPZ47" s="343"/>
      <c r="TQA47" s="343"/>
      <c r="TQB47" s="343"/>
      <c r="TQC47" s="343"/>
      <c r="TQD47" s="343"/>
      <c r="TQE47" s="343"/>
      <c r="TQF47" s="343"/>
      <c r="TQG47" s="343"/>
      <c r="TQH47" s="343"/>
      <c r="TQI47" s="343"/>
      <c r="TQJ47" s="343"/>
      <c r="TQK47" s="343"/>
      <c r="TQL47" s="343"/>
      <c r="TQM47" s="343"/>
      <c r="TQN47" s="343"/>
      <c r="TQO47" s="343"/>
      <c r="TQP47" s="343"/>
      <c r="TQQ47" s="343"/>
      <c r="TQR47" s="343"/>
      <c r="TQS47" s="343"/>
      <c r="TQT47" s="343"/>
      <c r="TQU47" s="343"/>
      <c r="TQV47" s="343"/>
      <c r="TQW47" s="343"/>
      <c r="TQX47" s="343"/>
      <c r="TQY47" s="343"/>
      <c r="TQZ47" s="343"/>
      <c r="TRA47" s="343"/>
      <c r="TRB47" s="343"/>
      <c r="TRC47" s="343"/>
      <c r="TRD47" s="343"/>
      <c r="TRE47" s="343"/>
      <c r="TRF47" s="343"/>
      <c r="TRG47" s="343"/>
      <c r="TRH47" s="343"/>
      <c r="TRI47" s="343"/>
      <c r="TRJ47" s="343"/>
      <c r="TRK47" s="343"/>
      <c r="TRL47" s="343"/>
      <c r="TRM47" s="343"/>
      <c r="TRN47" s="343"/>
      <c r="TRO47" s="343"/>
      <c r="TRP47" s="343"/>
      <c r="TRQ47" s="343"/>
      <c r="TRR47" s="343"/>
      <c r="TRS47" s="343"/>
      <c r="TRT47" s="343"/>
      <c r="TRU47" s="343"/>
      <c r="TRV47" s="343"/>
      <c r="TRW47" s="343"/>
      <c r="TRX47" s="343"/>
      <c r="TRY47" s="343"/>
      <c r="TRZ47" s="343"/>
      <c r="TSA47" s="343"/>
      <c r="TSB47" s="343"/>
      <c r="TSC47" s="343"/>
      <c r="TSD47" s="343"/>
      <c r="TSE47" s="343"/>
      <c r="TSF47" s="343"/>
      <c r="TSG47" s="343"/>
      <c r="TSH47" s="343"/>
      <c r="TSI47" s="343"/>
      <c r="TSJ47" s="343"/>
      <c r="TSK47" s="343"/>
      <c r="TSL47" s="343"/>
      <c r="TSM47" s="343"/>
      <c r="TSN47" s="343"/>
      <c r="TSO47" s="343"/>
      <c r="TSP47" s="343"/>
      <c r="TSQ47" s="343"/>
      <c r="TSR47" s="343"/>
      <c r="TSS47" s="343"/>
      <c r="TST47" s="343"/>
      <c r="TSU47" s="343"/>
      <c r="TSV47" s="343"/>
      <c r="TSW47" s="343"/>
      <c r="TSX47" s="343"/>
      <c r="TSY47" s="343"/>
      <c r="TSZ47" s="343"/>
      <c r="TTA47" s="343"/>
      <c r="TTB47" s="343"/>
      <c r="TTC47" s="343"/>
      <c r="TTD47" s="343"/>
      <c r="TTE47" s="343"/>
      <c r="TTF47" s="343"/>
      <c r="TTG47" s="343"/>
      <c r="TTH47" s="343"/>
      <c r="TTI47" s="343"/>
      <c r="TTJ47" s="343"/>
      <c r="TTK47" s="343"/>
      <c r="TTL47" s="343"/>
      <c r="TTM47" s="343"/>
      <c r="TTN47" s="343"/>
      <c r="TTO47" s="343"/>
      <c r="TTP47" s="343"/>
      <c r="TTQ47" s="343"/>
      <c r="TTR47" s="343"/>
      <c r="TTS47" s="343"/>
      <c r="TTT47" s="343"/>
      <c r="TTU47" s="343"/>
      <c r="TTV47" s="343"/>
      <c r="TTW47" s="343"/>
      <c r="TTX47" s="343"/>
      <c r="TTY47" s="343"/>
      <c r="TTZ47" s="343"/>
      <c r="TUA47" s="343"/>
      <c r="TUB47" s="343"/>
      <c r="TUC47" s="343"/>
      <c r="TUD47" s="343"/>
      <c r="TUE47" s="343"/>
      <c r="TUF47" s="343"/>
      <c r="TUG47" s="343"/>
      <c r="TUH47" s="343"/>
      <c r="TUI47" s="343"/>
      <c r="TUJ47" s="343"/>
      <c r="TUK47" s="343"/>
      <c r="TUL47" s="343"/>
      <c r="TUM47" s="343"/>
      <c r="TUN47" s="343"/>
      <c r="TUO47" s="343"/>
      <c r="TUP47" s="343"/>
      <c r="TUQ47" s="343"/>
      <c r="TUR47" s="343"/>
      <c r="TUS47" s="343"/>
      <c r="TUT47" s="343"/>
      <c r="TUU47" s="343"/>
      <c r="TUV47" s="343"/>
      <c r="TUW47" s="343"/>
      <c r="TUX47" s="343"/>
      <c r="TUY47" s="343"/>
      <c r="TUZ47" s="343"/>
      <c r="TVA47" s="343"/>
      <c r="TVB47" s="343"/>
      <c r="TVC47" s="343"/>
      <c r="TVD47" s="343"/>
      <c r="TVE47" s="343"/>
      <c r="TVF47" s="343"/>
      <c r="TVG47" s="343"/>
      <c r="TVH47" s="343"/>
      <c r="TVI47" s="343"/>
      <c r="TVJ47" s="343"/>
      <c r="TVK47" s="343"/>
      <c r="TVL47" s="343"/>
      <c r="TVM47" s="343"/>
      <c r="TVN47" s="343"/>
      <c r="TVO47" s="343"/>
      <c r="TVP47" s="343"/>
      <c r="TVQ47" s="343"/>
      <c r="TVR47" s="343"/>
      <c r="TVS47" s="343"/>
      <c r="TVT47" s="343"/>
      <c r="TVU47" s="343"/>
      <c r="TVV47" s="343"/>
      <c r="TVW47" s="343"/>
      <c r="TVX47" s="343"/>
      <c r="TVY47" s="343"/>
      <c r="TVZ47" s="343"/>
      <c r="TWA47" s="343"/>
      <c r="TWB47" s="343"/>
      <c r="TWC47" s="343"/>
      <c r="TWD47" s="343"/>
      <c r="TWE47" s="343"/>
      <c r="TWF47" s="343"/>
      <c r="TWG47" s="343"/>
      <c r="TWH47" s="343"/>
      <c r="TWI47" s="343"/>
      <c r="TWJ47" s="343"/>
      <c r="TWK47" s="343"/>
      <c r="TWL47" s="343"/>
      <c r="TWM47" s="343"/>
      <c r="TWN47" s="343"/>
      <c r="TWO47" s="343"/>
      <c r="TWP47" s="343"/>
      <c r="TWQ47" s="343"/>
      <c r="TWR47" s="343"/>
      <c r="TWS47" s="343"/>
      <c r="TWT47" s="343"/>
      <c r="TWU47" s="343"/>
      <c r="TWV47" s="343"/>
      <c r="TWW47" s="343"/>
      <c r="TWX47" s="343"/>
      <c r="TWY47" s="343"/>
      <c r="TWZ47" s="343"/>
      <c r="TXA47" s="343"/>
      <c r="TXB47" s="343"/>
      <c r="TXC47" s="343"/>
      <c r="TXD47" s="343"/>
      <c r="TXE47" s="343"/>
      <c r="TXF47" s="343"/>
      <c r="TXG47" s="343"/>
      <c r="TXH47" s="343"/>
      <c r="TXI47" s="343"/>
      <c r="TXJ47" s="343"/>
      <c r="TXK47" s="343"/>
      <c r="TXL47" s="343"/>
      <c r="TXM47" s="343"/>
      <c r="TXN47" s="343"/>
      <c r="TXO47" s="343"/>
      <c r="TXP47" s="343"/>
      <c r="TXQ47" s="343"/>
      <c r="TXR47" s="343"/>
      <c r="TXS47" s="343"/>
      <c r="TXT47" s="343"/>
      <c r="TXU47" s="343"/>
      <c r="TXV47" s="343"/>
      <c r="TXW47" s="343"/>
      <c r="TXX47" s="343"/>
      <c r="TXY47" s="343"/>
      <c r="TXZ47" s="343"/>
      <c r="TYA47" s="343"/>
      <c r="TYB47" s="343"/>
      <c r="TYC47" s="343"/>
      <c r="TYD47" s="343"/>
      <c r="TYE47" s="343"/>
      <c r="TYF47" s="343"/>
      <c r="TYG47" s="343"/>
      <c r="TYH47" s="343"/>
      <c r="TYI47" s="343"/>
      <c r="TYJ47" s="343"/>
      <c r="TYK47" s="343"/>
      <c r="TYL47" s="343"/>
      <c r="TYM47" s="343"/>
      <c r="TYN47" s="343"/>
      <c r="TYO47" s="343"/>
      <c r="TYP47" s="343"/>
      <c r="TYQ47" s="343"/>
      <c r="TYR47" s="343"/>
      <c r="TYS47" s="343"/>
      <c r="TYT47" s="343"/>
      <c r="TYU47" s="343"/>
      <c r="TYV47" s="343"/>
      <c r="TYW47" s="343"/>
      <c r="TYX47" s="343"/>
      <c r="TYY47" s="343"/>
      <c r="TYZ47" s="343"/>
      <c r="TZA47" s="343"/>
      <c r="TZB47" s="343"/>
      <c r="TZC47" s="343"/>
      <c r="TZD47" s="343"/>
      <c r="TZE47" s="343"/>
      <c r="TZF47" s="343"/>
      <c r="TZG47" s="343"/>
      <c r="TZH47" s="343"/>
      <c r="TZI47" s="343"/>
      <c r="TZJ47" s="343"/>
      <c r="TZK47" s="343"/>
      <c r="TZL47" s="343"/>
      <c r="TZM47" s="343"/>
      <c r="TZN47" s="343"/>
      <c r="TZO47" s="343"/>
      <c r="TZP47" s="343"/>
      <c r="TZQ47" s="343"/>
      <c r="TZR47" s="343"/>
      <c r="TZS47" s="343"/>
      <c r="TZT47" s="343"/>
      <c r="TZU47" s="343"/>
      <c r="TZV47" s="343"/>
      <c r="TZW47" s="343"/>
      <c r="TZX47" s="343"/>
      <c r="TZY47" s="343"/>
      <c r="TZZ47" s="343"/>
      <c r="UAA47" s="343"/>
      <c r="UAB47" s="343"/>
      <c r="UAC47" s="343"/>
      <c r="UAD47" s="343"/>
      <c r="UAE47" s="343"/>
      <c r="UAF47" s="343"/>
      <c r="UAG47" s="343"/>
      <c r="UAH47" s="343"/>
      <c r="UAI47" s="343"/>
      <c r="UAJ47" s="343"/>
      <c r="UAK47" s="343"/>
      <c r="UAL47" s="343"/>
      <c r="UAM47" s="343"/>
      <c r="UAN47" s="343"/>
      <c r="UAO47" s="343"/>
      <c r="UAP47" s="343"/>
      <c r="UAQ47" s="343"/>
      <c r="UAR47" s="343"/>
      <c r="UAS47" s="343"/>
      <c r="UAT47" s="343"/>
      <c r="UAU47" s="343"/>
      <c r="UAV47" s="343"/>
      <c r="UAW47" s="343"/>
      <c r="UAX47" s="343"/>
      <c r="UAY47" s="343"/>
      <c r="UAZ47" s="343"/>
      <c r="UBA47" s="343"/>
      <c r="UBB47" s="343"/>
      <c r="UBC47" s="343"/>
      <c r="UBD47" s="343"/>
      <c r="UBE47" s="343"/>
      <c r="UBF47" s="343"/>
      <c r="UBG47" s="343"/>
      <c r="UBH47" s="343"/>
      <c r="UBI47" s="343"/>
      <c r="UBJ47" s="343"/>
      <c r="UBK47" s="343"/>
      <c r="UBL47" s="343"/>
      <c r="UBM47" s="343"/>
      <c r="UBN47" s="343"/>
      <c r="UBO47" s="343"/>
      <c r="UBP47" s="343"/>
      <c r="UBQ47" s="343"/>
      <c r="UBR47" s="343"/>
      <c r="UBS47" s="343"/>
      <c r="UBT47" s="343"/>
      <c r="UBU47" s="343"/>
      <c r="UBV47" s="343"/>
      <c r="UBW47" s="343"/>
      <c r="UBX47" s="343"/>
      <c r="UBY47" s="343"/>
      <c r="UBZ47" s="343"/>
      <c r="UCA47" s="343"/>
      <c r="UCB47" s="343"/>
      <c r="UCC47" s="343"/>
      <c r="UCD47" s="343"/>
      <c r="UCE47" s="343"/>
      <c r="UCF47" s="343"/>
      <c r="UCG47" s="343"/>
      <c r="UCH47" s="343"/>
      <c r="UCI47" s="343"/>
      <c r="UCJ47" s="343"/>
      <c r="UCK47" s="343"/>
      <c r="UCL47" s="343"/>
      <c r="UCM47" s="343"/>
      <c r="UCN47" s="343"/>
      <c r="UCO47" s="343"/>
      <c r="UCP47" s="343"/>
      <c r="UCQ47" s="343"/>
      <c r="UCR47" s="343"/>
      <c r="UCS47" s="343"/>
      <c r="UCT47" s="343"/>
      <c r="UCU47" s="343"/>
      <c r="UCV47" s="343"/>
      <c r="UCW47" s="343"/>
      <c r="UCX47" s="343"/>
      <c r="UCY47" s="343"/>
      <c r="UCZ47" s="343"/>
      <c r="UDA47" s="343"/>
      <c r="UDB47" s="343"/>
      <c r="UDC47" s="343"/>
      <c r="UDD47" s="343"/>
      <c r="UDE47" s="343"/>
      <c r="UDF47" s="343"/>
      <c r="UDG47" s="343"/>
      <c r="UDH47" s="343"/>
      <c r="UDI47" s="343"/>
      <c r="UDJ47" s="343"/>
      <c r="UDK47" s="343"/>
      <c r="UDL47" s="343"/>
      <c r="UDM47" s="343"/>
      <c r="UDN47" s="343"/>
      <c r="UDO47" s="343"/>
      <c r="UDP47" s="343"/>
      <c r="UDQ47" s="343"/>
      <c r="UDR47" s="343"/>
      <c r="UDS47" s="343"/>
      <c r="UDT47" s="343"/>
      <c r="UDU47" s="343"/>
      <c r="UDV47" s="343"/>
      <c r="UDW47" s="343"/>
      <c r="UDX47" s="343"/>
      <c r="UDY47" s="343"/>
      <c r="UDZ47" s="343"/>
      <c r="UEA47" s="343"/>
      <c r="UEB47" s="343"/>
      <c r="UEC47" s="343"/>
      <c r="UED47" s="343"/>
      <c r="UEE47" s="343"/>
      <c r="UEF47" s="343"/>
      <c r="UEG47" s="343"/>
      <c r="UEH47" s="343"/>
      <c r="UEI47" s="343"/>
      <c r="UEJ47" s="343"/>
      <c r="UEK47" s="343"/>
      <c r="UEL47" s="343"/>
      <c r="UEM47" s="343"/>
      <c r="UEN47" s="343"/>
      <c r="UEO47" s="343"/>
      <c r="UEP47" s="343"/>
      <c r="UEQ47" s="343"/>
      <c r="UER47" s="343"/>
      <c r="UES47" s="343"/>
      <c r="UET47" s="343"/>
      <c r="UEU47" s="343"/>
      <c r="UEV47" s="343"/>
      <c r="UEW47" s="343"/>
      <c r="UEX47" s="343"/>
      <c r="UEY47" s="343"/>
      <c r="UEZ47" s="343"/>
      <c r="UFA47" s="343"/>
      <c r="UFB47" s="343"/>
      <c r="UFC47" s="343"/>
      <c r="UFD47" s="343"/>
      <c r="UFE47" s="343"/>
      <c r="UFF47" s="343"/>
      <c r="UFG47" s="343"/>
      <c r="UFH47" s="343"/>
      <c r="UFI47" s="343"/>
      <c r="UFJ47" s="343"/>
      <c r="UFK47" s="343"/>
      <c r="UFL47" s="343"/>
      <c r="UFM47" s="343"/>
      <c r="UFN47" s="343"/>
      <c r="UFO47" s="343"/>
      <c r="UFP47" s="343"/>
      <c r="UFQ47" s="343"/>
      <c r="UFR47" s="343"/>
      <c r="UFS47" s="343"/>
      <c r="UFT47" s="343"/>
      <c r="UFU47" s="343"/>
      <c r="UFV47" s="343"/>
      <c r="UFW47" s="343"/>
      <c r="UFX47" s="343"/>
      <c r="UFY47" s="343"/>
      <c r="UFZ47" s="343"/>
      <c r="UGA47" s="343"/>
      <c r="UGB47" s="343"/>
      <c r="UGC47" s="343"/>
      <c r="UGD47" s="343"/>
      <c r="UGE47" s="343"/>
      <c r="UGF47" s="343"/>
      <c r="UGG47" s="343"/>
      <c r="UGH47" s="343"/>
      <c r="UGI47" s="343"/>
      <c r="UGJ47" s="343"/>
      <c r="UGK47" s="343"/>
      <c r="UGL47" s="343"/>
      <c r="UGM47" s="343"/>
      <c r="UGN47" s="343"/>
      <c r="UGO47" s="343"/>
      <c r="UGP47" s="343"/>
      <c r="UGQ47" s="343"/>
      <c r="UGR47" s="343"/>
      <c r="UGS47" s="343"/>
      <c r="UGT47" s="343"/>
      <c r="UGU47" s="343"/>
      <c r="UGV47" s="343"/>
      <c r="UGW47" s="343"/>
      <c r="UGX47" s="343"/>
      <c r="UGY47" s="343"/>
      <c r="UGZ47" s="343"/>
      <c r="UHA47" s="343"/>
      <c r="UHB47" s="343"/>
      <c r="UHC47" s="343"/>
      <c r="UHD47" s="343"/>
      <c r="UHE47" s="343"/>
      <c r="UHF47" s="343"/>
      <c r="UHG47" s="343"/>
      <c r="UHH47" s="343"/>
      <c r="UHI47" s="343"/>
      <c r="UHJ47" s="343"/>
      <c r="UHK47" s="343"/>
      <c r="UHL47" s="343"/>
      <c r="UHM47" s="343"/>
      <c r="UHN47" s="343"/>
      <c r="UHO47" s="343"/>
      <c r="UHP47" s="343"/>
      <c r="UHQ47" s="343"/>
      <c r="UHR47" s="343"/>
      <c r="UHS47" s="343"/>
      <c r="UHT47" s="343"/>
      <c r="UHU47" s="343"/>
      <c r="UHV47" s="343"/>
      <c r="UHW47" s="343"/>
      <c r="UHX47" s="343"/>
      <c r="UHY47" s="343"/>
      <c r="UHZ47" s="343"/>
      <c r="UIA47" s="343"/>
      <c r="UIB47" s="343"/>
      <c r="UIC47" s="343"/>
      <c r="UID47" s="343"/>
      <c r="UIE47" s="343"/>
      <c r="UIF47" s="343"/>
      <c r="UIG47" s="343"/>
      <c r="UIH47" s="343"/>
      <c r="UII47" s="343"/>
      <c r="UIJ47" s="343"/>
      <c r="UIK47" s="343"/>
      <c r="UIL47" s="343"/>
      <c r="UIM47" s="343"/>
      <c r="UIN47" s="343"/>
      <c r="UIO47" s="343"/>
      <c r="UIP47" s="343"/>
      <c r="UIQ47" s="343"/>
      <c r="UIR47" s="343"/>
      <c r="UIS47" s="343"/>
      <c r="UIT47" s="343"/>
      <c r="UIU47" s="343"/>
      <c r="UIV47" s="343"/>
      <c r="UIW47" s="343"/>
      <c r="UIX47" s="343"/>
      <c r="UIY47" s="343"/>
      <c r="UIZ47" s="343"/>
      <c r="UJA47" s="343"/>
      <c r="UJB47" s="343"/>
      <c r="UJC47" s="343"/>
      <c r="UJD47" s="343"/>
      <c r="UJE47" s="343"/>
      <c r="UJF47" s="343"/>
      <c r="UJG47" s="343"/>
      <c r="UJH47" s="343"/>
      <c r="UJI47" s="343"/>
      <c r="UJJ47" s="343"/>
      <c r="UJK47" s="343"/>
      <c r="UJL47" s="343"/>
      <c r="UJM47" s="343"/>
      <c r="UJN47" s="343"/>
      <c r="UJO47" s="343"/>
      <c r="UJP47" s="343"/>
      <c r="UJQ47" s="343"/>
      <c r="UJR47" s="343"/>
      <c r="UJS47" s="343"/>
      <c r="UJT47" s="343"/>
      <c r="UJU47" s="343"/>
      <c r="UJV47" s="343"/>
      <c r="UJW47" s="343"/>
      <c r="UJX47" s="343"/>
      <c r="UJY47" s="343"/>
      <c r="UJZ47" s="343"/>
      <c r="UKA47" s="343"/>
      <c r="UKB47" s="343"/>
      <c r="UKC47" s="343"/>
      <c r="UKD47" s="343"/>
      <c r="UKE47" s="343"/>
      <c r="UKF47" s="343"/>
      <c r="UKG47" s="343"/>
      <c r="UKH47" s="343"/>
      <c r="UKI47" s="343"/>
      <c r="UKJ47" s="343"/>
      <c r="UKK47" s="343"/>
      <c r="UKL47" s="343"/>
      <c r="UKM47" s="343"/>
      <c r="UKN47" s="343"/>
      <c r="UKO47" s="343"/>
      <c r="UKP47" s="343"/>
      <c r="UKQ47" s="343"/>
      <c r="UKR47" s="343"/>
      <c r="UKS47" s="343"/>
      <c r="UKT47" s="343"/>
      <c r="UKU47" s="343"/>
      <c r="UKV47" s="343"/>
      <c r="UKW47" s="343"/>
      <c r="UKX47" s="343"/>
      <c r="UKY47" s="343"/>
      <c r="UKZ47" s="343"/>
      <c r="ULA47" s="343"/>
      <c r="ULB47" s="343"/>
      <c r="ULC47" s="343"/>
      <c r="ULD47" s="343"/>
      <c r="ULE47" s="343"/>
      <c r="ULF47" s="343"/>
      <c r="ULG47" s="343"/>
      <c r="ULH47" s="343"/>
      <c r="ULI47" s="343"/>
      <c r="ULJ47" s="343"/>
      <c r="ULK47" s="343"/>
      <c r="ULL47" s="343"/>
      <c r="ULM47" s="343"/>
      <c r="ULN47" s="343"/>
      <c r="ULO47" s="343"/>
      <c r="ULP47" s="343"/>
      <c r="ULQ47" s="343"/>
      <c r="ULR47" s="343"/>
      <c r="ULS47" s="343"/>
      <c r="ULT47" s="343"/>
      <c r="ULU47" s="343"/>
      <c r="ULV47" s="343"/>
      <c r="ULW47" s="343"/>
      <c r="ULX47" s="343"/>
      <c r="ULY47" s="343"/>
      <c r="ULZ47" s="343"/>
      <c r="UMA47" s="343"/>
      <c r="UMB47" s="343"/>
      <c r="UMC47" s="343"/>
      <c r="UMD47" s="343"/>
      <c r="UME47" s="343"/>
      <c r="UMF47" s="343"/>
      <c r="UMG47" s="343"/>
      <c r="UMH47" s="343"/>
      <c r="UMI47" s="343"/>
      <c r="UMJ47" s="343"/>
      <c r="UMK47" s="343"/>
      <c r="UML47" s="343"/>
      <c r="UMM47" s="343"/>
      <c r="UMN47" s="343"/>
      <c r="UMO47" s="343"/>
      <c r="UMP47" s="343"/>
      <c r="UMQ47" s="343"/>
      <c r="UMR47" s="343"/>
      <c r="UMS47" s="343"/>
      <c r="UMT47" s="343"/>
      <c r="UMU47" s="343"/>
      <c r="UMV47" s="343"/>
      <c r="UMW47" s="343"/>
      <c r="UMX47" s="343"/>
      <c r="UMY47" s="343"/>
      <c r="UMZ47" s="343"/>
      <c r="UNA47" s="343"/>
      <c r="UNB47" s="343"/>
      <c r="UNC47" s="343"/>
      <c r="UND47" s="343"/>
      <c r="UNE47" s="343"/>
      <c r="UNF47" s="343"/>
      <c r="UNG47" s="343"/>
      <c r="UNH47" s="343"/>
      <c r="UNI47" s="343"/>
      <c r="UNJ47" s="343"/>
      <c r="UNK47" s="343"/>
      <c r="UNL47" s="343"/>
      <c r="UNM47" s="343"/>
      <c r="UNN47" s="343"/>
      <c r="UNO47" s="343"/>
      <c r="UNP47" s="343"/>
      <c r="UNQ47" s="343"/>
      <c r="UNR47" s="343"/>
      <c r="UNS47" s="343"/>
      <c r="UNT47" s="343"/>
      <c r="UNU47" s="343"/>
      <c r="UNV47" s="343"/>
      <c r="UNW47" s="343"/>
      <c r="UNX47" s="343"/>
      <c r="UNY47" s="343"/>
      <c r="UNZ47" s="343"/>
      <c r="UOA47" s="343"/>
      <c r="UOB47" s="343"/>
      <c r="UOC47" s="343"/>
      <c r="UOD47" s="343"/>
      <c r="UOE47" s="343"/>
      <c r="UOF47" s="343"/>
      <c r="UOG47" s="343"/>
      <c r="UOH47" s="343"/>
      <c r="UOI47" s="343"/>
      <c r="UOJ47" s="343"/>
      <c r="UOK47" s="343"/>
      <c r="UOL47" s="343"/>
      <c r="UOM47" s="343"/>
      <c r="UON47" s="343"/>
      <c r="UOO47" s="343"/>
      <c r="UOP47" s="343"/>
      <c r="UOQ47" s="343"/>
      <c r="UOR47" s="343"/>
      <c r="UOS47" s="343"/>
      <c r="UOT47" s="343"/>
      <c r="UOU47" s="343"/>
      <c r="UOV47" s="343"/>
      <c r="UOW47" s="343"/>
      <c r="UOX47" s="343"/>
      <c r="UOY47" s="343"/>
      <c r="UOZ47" s="343"/>
      <c r="UPA47" s="343"/>
      <c r="UPB47" s="343"/>
      <c r="UPC47" s="343"/>
      <c r="UPD47" s="343"/>
      <c r="UPE47" s="343"/>
      <c r="UPF47" s="343"/>
      <c r="UPG47" s="343"/>
      <c r="UPH47" s="343"/>
      <c r="UPI47" s="343"/>
      <c r="UPJ47" s="343"/>
      <c r="UPK47" s="343"/>
      <c r="UPL47" s="343"/>
      <c r="UPM47" s="343"/>
      <c r="UPN47" s="343"/>
      <c r="UPO47" s="343"/>
      <c r="UPP47" s="343"/>
      <c r="UPQ47" s="343"/>
      <c r="UPR47" s="343"/>
      <c r="UPS47" s="343"/>
      <c r="UPT47" s="343"/>
      <c r="UPU47" s="343"/>
      <c r="UPV47" s="343"/>
      <c r="UPW47" s="343"/>
      <c r="UPX47" s="343"/>
      <c r="UPY47" s="343"/>
      <c r="UPZ47" s="343"/>
      <c r="UQA47" s="343"/>
      <c r="UQB47" s="343"/>
      <c r="UQC47" s="343"/>
      <c r="UQD47" s="343"/>
      <c r="UQE47" s="343"/>
      <c r="UQF47" s="343"/>
      <c r="UQG47" s="343"/>
      <c r="UQH47" s="343"/>
      <c r="UQI47" s="343"/>
      <c r="UQJ47" s="343"/>
      <c r="UQK47" s="343"/>
      <c r="UQL47" s="343"/>
      <c r="UQM47" s="343"/>
      <c r="UQN47" s="343"/>
      <c r="UQO47" s="343"/>
      <c r="UQP47" s="343"/>
      <c r="UQQ47" s="343"/>
      <c r="UQR47" s="343"/>
      <c r="UQS47" s="343"/>
      <c r="UQT47" s="343"/>
      <c r="UQU47" s="343"/>
      <c r="UQV47" s="343"/>
      <c r="UQW47" s="343"/>
      <c r="UQX47" s="343"/>
      <c r="UQY47" s="343"/>
      <c r="UQZ47" s="343"/>
      <c r="URA47" s="343"/>
      <c r="URB47" s="343"/>
      <c r="URC47" s="343"/>
      <c r="URD47" s="343"/>
      <c r="URE47" s="343"/>
      <c r="URF47" s="343"/>
      <c r="URG47" s="343"/>
      <c r="URH47" s="343"/>
      <c r="URI47" s="343"/>
      <c r="URJ47" s="343"/>
      <c r="URK47" s="343"/>
      <c r="URL47" s="343"/>
      <c r="URM47" s="343"/>
      <c r="URN47" s="343"/>
      <c r="URO47" s="343"/>
      <c r="URP47" s="343"/>
      <c r="URQ47" s="343"/>
      <c r="URR47" s="343"/>
      <c r="URS47" s="343"/>
      <c r="URT47" s="343"/>
      <c r="URU47" s="343"/>
      <c r="URV47" s="343"/>
      <c r="URW47" s="343"/>
      <c r="URX47" s="343"/>
      <c r="URY47" s="343"/>
      <c r="URZ47" s="343"/>
      <c r="USA47" s="343"/>
      <c r="USB47" s="343"/>
      <c r="USC47" s="343"/>
      <c r="USD47" s="343"/>
      <c r="USE47" s="343"/>
      <c r="USF47" s="343"/>
      <c r="USG47" s="343"/>
      <c r="USH47" s="343"/>
      <c r="USI47" s="343"/>
      <c r="USJ47" s="343"/>
      <c r="USK47" s="343"/>
      <c r="USL47" s="343"/>
      <c r="USM47" s="343"/>
      <c r="USN47" s="343"/>
      <c r="USO47" s="343"/>
      <c r="USP47" s="343"/>
      <c r="USQ47" s="343"/>
      <c r="USR47" s="343"/>
      <c r="USS47" s="343"/>
      <c r="UST47" s="343"/>
      <c r="USU47" s="343"/>
      <c r="USV47" s="343"/>
      <c r="USW47" s="343"/>
      <c r="USX47" s="343"/>
      <c r="USY47" s="343"/>
      <c r="USZ47" s="343"/>
      <c r="UTA47" s="343"/>
      <c r="UTB47" s="343"/>
      <c r="UTC47" s="343"/>
      <c r="UTD47" s="343"/>
      <c r="UTE47" s="343"/>
      <c r="UTF47" s="343"/>
      <c r="UTG47" s="343"/>
      <c r="UTH47" s="343"/>
      <c r="UTI47" s="343"/>
      <c r="UTJ47" s="343"/>
      <c r="UTK47" s="343"/>
      <c r="UTL47" s="343"/>
      <c r="UTM47" s="343"/>
      <c r="UTN47" s="343"/>
      <c r="UTO47" s="343"/>
      <c r="UTP47" s="343"/>
      <c r="UTQ47" s="343"/>
      <c r="UTR47" s="343"/>
      <c r="UTS47" s="343"/>
      <c r="UTT47" s="343"/>
      <c r="UTU47" s="343"/>
      <c r="UTV47" s="343"/>
      <c r="UTW47" s="343"/>
      <c r="UTX47" s="343"/>
      <c r="UTY47" s="343"/>
      <c r="UTZ47" s="343"/>
      <c r="UUA47" s="343"/>
      <c r="UUB47" s="343"/>
      <c r="UUC47" s="343"/>
      <c r="UUD47" s="343"/>
      <c r="UUE47" s="343"/>
      <c r="UUF47" s="343"/>
      <c r="UUG47" s="343"/>
      <c r="UUH47" s="343"/>
      <c r="UUI47" s="343"/>
      <c r="UUJ47" s="343"/>
      <c r="UUK47" s="343"/>
      <c r="UUL47" s="343"/>
      <c r="UUM47" s="343"/>
      <c r="UUN47" s="343"/>
      <c r="UUO47" s="343"/>
      <c r="UUP47" s="343"/>
      <c r="UUQ47" s="343"/>
      <c r="UUR47" s="343"/>
      <c r="UUS47" s="343"/>
      <c r="UUT47" s="343"/>
      <c r="UUU47" s="343"/>
      <c r="UUV47" s="343"/>
      <c r="UUW47" s="343"/>
      <c r="UUX47" s="343"/>
      <c r="UUY47" s="343"/>
      <c r="UUZ47" s="343"/>
      <c r="UVA47" s="343"/>
      <c r="UVB47" s="343"/>
      <c r="UVC47" s="343"/>
      <c r="UVD47" s="343"/>
      <c r="UVE47" s="343"/>
      <c r="UVF47" s="343"/>
      <c r="UVG47" s="343"/>
      <c r="UVH47" s="343"/>
      <c r="UVI47" s="343"/>
      <c r="UVJ47" s="343"/>
      <c r="UVK47" s="343"/>
      <c r="UVL47" s="343"/>
      <c r="UVM47" s="343"/>
      <c r="UVN47" s="343"/>
      <c r="UVO47" s="343"/>
      <c r="UVP47" s="343"/>
      <c r="UVQ47" s="343"/>
      <c r="UVR47" s="343"/>
      <c r="UVS47" s="343"/>
      <c r="UVT47" s="343"/>
      <c r="UVU47" s="343"/>
      <c r="UVV47" s="343"/>
      <c r="UVW47" s="343"/>
      <c r="UVX47" s="343"/>
      <c r="UVY47" s="343"/>
      <c r="UVZ47" s="343"/>
      <c r="UWA47" s="343"/>
      <c r="UWB47" s="343"/>
      <c r="UWC47" s="343"/>
      <c r="UWD47" s="343"/>
      <c r="UWE47" s="343"/>
      <c r="UWF47" s="343"/>
      <c r="UWG47" s="343"/>
      <c r="UWH47" s="343"/>
      <c r="UWI47" s="343"/>
      <c r="UWJ47" s="343"/>
      <c r="UWK47" s="343"/>
      <c r="UWL47" s="343"/>
      <c r="UWM47" s="343"/>
      <c r="UWN47" s="343"/>
      <c r="UWO47" s="343"/>
      <c r="UWP47" s="343"/>
      <c r="UWQ47" s="343"/>
      <c r="UWR47" s="343"/>
      <c r="UWS47" s="343"/>
      <c r="UWT47" s="343"/>
      <c r="UWU47" s="343"/>
      <c r="UWV47" s="343"/>
      <c r="UWW47" s="343"/>
      <c r="UWX47" s="343"/>
      <c r="UWY47" s="343"/>
      <c r="UWZ47" s="343"/>
      <c r="UXA47" s="343"/>
      <c r="UXB47" s="343"/>
      <c r="UXC47" s="343"/>
      <c r="UXD47" s="343"/>
      <c r="UXE47" s="343"/>
      <c r="UXF47" s="343"/>
      <c r="UXG47" s="343"/>
      <c r="UXH47" s="343"/>
      <c r="UXI47" s="343"/>
      <c r="UXJ47" s="343"/>
      <c r="UXK47" s="343"/>
      <c r="UXL47" s="343"/>
      <c r="UXM47" s="343"/>
      <c r="UXN47" s="343"/>
      <c r="UXO47" s="343"/>
      <c r="UXP47" s="343"/>
      <c r="UXQ47" s="343"/>
      <c r="UXR47" s="343"/>
      <c r="UXS47" s="343"/>
      <c r="UXT47" s="343"/>
      <c r="UXU47" s="343"/>
      <c r="UXV47" s="343"/>
      <c r="UXW47" s="343"/>
      <c r="UXX47" s="343"/>
      <c r="UXY47" s="343"/>
      <c r="UXZ47" s="343"/>
      <c r="UYA47" s="343"/>
      <c r="UYB47" s="343"/>
      <c r="UYC47" s="343"/>
      <c r="UYD47" s="343"/>
      <c r="UYE47" s="343"/>
      <c r="UYF47" s="343"/>
      <c r="UYG47" s="343"/>
      <c r="UYH47" s="343"/>
      <c r="UYI47" s="343"/>
      <c r="UYJ47" s="343"/>
      <c r="UYK47" s="343"/>
      <c r="UYL47" s="343"/>
      <c r="UYM47" s="343"/>
      <c r="UYN47" s="343"/>
      <c r="UYO47" s="343"/>
      <c r="UYP47" s="343"/>
      <c r="UYQ47" s="343"/>
      <c r="UYR47" s="343"/>
      <c r="UYS47" s="343"/>
      <c r="UYT47" s="343"/>
      <c r="UYU47" s="343"/>
      <c r="UYV47" s="343"/>
      <c r="UYW47" s="343"/>
      <c r="UYX47" s="343"/>
      <c r="UYY47" s="343"/>
      <c r="UYZ47" s="343"/>
      <c r="UZA47" s="343"/>
      <c r="UZB47" s="343"/>
      <c r="UZC47" s="343"/>
      <c r="UZD47" s="343"/>
      <c r="UZE47" s="343"/>
      <c r="UZF47" s="343"/>
      <c r="UZG47" s="343"/>
      <c r="UZH47" s="343"/>
      <c r="UZI47" s="343"/>
      <c r="UZJ47" s="343"/>
      <c r="UZK47" s="343"/>
      <c r="UZL47" s="343"/>
      <c r="UZM47" s="343"/>
      <c r="UZN47" s="343"/>
      <c r="UZO47" s="343"/>
      <c r="UZP47" s="343"/>
      <c r="UZQ47" s="343"/>
      <c r="UZR47" s="343"/>
      <c r="UZS47" s="343"/>
      <c r="UZT47" s="343"/>
      <c r="UZU47" s="343"/>
      <c r="UZV47" s="343"/>
      <c r="UZW47" s="343"/>
      <c r="UZX47" s="343"/>
      <c r="UZY47" s="343"/>
      <c r="UZZ47" s="343"/>
      <c r="VAA47" s="343"/>
      <c r="VAB47" s="343"/>
      <c r="VAC47" s="343"/>
      <c r="VAD47" s="343"/>
      <c r="VAE47" s="343"/>
      <c r="VAF47" s="343"/>
      <c r="VAG47" s="343"/>
      <c r="VAH47" s="343"/>
      <c r="VAI47" s="343"/>
      <c r="VAJ47" s="343"/>
      <c r="VAK47" s="343"/>
      <c r="VAL47" s="343"/>
      <c r="VAM47" s="343"/>
      <c r="VAN47" s="343"/>
      <c r="VAO47" s="343"/>
      <c r="VAP47" s="343"/>
      <c r="VAQ47" s="343"/>
      <c r="VAR47" s="343"/>
      <c r="VAS47" s="343"/>
      <c r="VAT47" s="343"/>
      <c r="VAU47" s="343"/>
      <c r="VAV47" s="343"/>
      <c r="VAW47" s="343"/>
      <c r="VAX47" s="343"/>
      <c r="VAY47" s="343"/>
      <c r="VAZ47" s="343"/>
      <c r="VBA47" s="343"/>
      <c r="VBB47" s="343"/>
      <c r="VBC47" s="343"/>
      <c r="VBD47" s="343"/>
      <c r="VBE47" s="343"/>
      <c r="VBF47" s="343"/>
      <c r="VBG47" s="343"/>
      <c r="VBH47" s="343"/>
      <c r="VBI47" s="343"/>
      <c r="VBJ47" s="343"/>
      <c r="VBK47" s="343"/>
      <c r="VBL47" s="343"/>
      <c r="VBM47" s="343"/>
      <c r="VBN47" s="343"/>
      <c r="VBO47" s="343"/>
      <c r="VBP47" s="343"/>
      <c r="VBQ47" s="343"/>
      <c r="VBR47" s="343"/>
      <c r="VBS47" s="343"/>
      <c r="VBT47" s="343"/>
      <c r="VBU47" s="343"/>
      <c r="VBV47" s="343"/>
      <c r="VBW47" s="343"/>
      <c r="VBX47" s="343"/>
      <c r="VBY47" s="343"/>
      <c r="VBZ47" s="343"/>
      <c r="VCA47" s="343"/>
      <c r="VCB47" s="343"/>
      <c r="VCC47" s="343"/>
      <c r="VCD47" s="343"/>
      <c r="VCE47" s="343"/>
      <c r="VCF47" s="343"/>
      <c r="VCG47" s="343"/>
      <c r="VCH47" s="343"/>
      <c r="VCI47" s="343"/>
      <c r="VCJ47" s="343"/>
      <c r="VCK47" s="343"/>
      <c r="VCL47" s="343"/>
      <c r="VCM47" s="343"/>
      <c r="VCN47" s="343"/>
      <c r="VCO47" s="343"/>
      <c r="VCP47" s="343"/>
      <c r="VCQ47" s="343"/>
      <c r="VCR47" s="343"/>
      <c r="VCS47" s="343"/>
      <c r="VCT47" s="343"/>
      <c r="VCU47" s="343"/>
      <c r="VCV47" s="343"/>
      <c r="VCW47" s="343"/>
      <c r="VCX47" s="343"/>
      <c r="VCY47" s="343"/>
      <c r="VCZ47" s="343"/>
      <c r="VDA47" s="343"/>
      <c r="VDB47" s="343"/>
      <c r="VDC47" s="343"/>
      <c r="VDD47" s="343"/>
      <c r="VDE47" s="343"/>
      <c r="VDF47" s="343"/>
      <c r="VDG47" s="343"/>
      <c r="VDH47" s="343"/>
      <c r="VDI47" s="343"/>
      <c r="VDJ47" s="343"/>
      <c r="VDK47" s="343"/>
      <c r="VDL47" s="343"/>
      <c r="VDM47" s="343"/>
      <c r="VDN47" s="343"/>
      <c r="VDO47" s="343"/>
      <c r="VDP47" s="343"/>
      <c r="VDQ47" s="343"/>
      <c r="VDR47" s="343"/>
      <c r="VDS47" s="343"/>
      <c r="VDT47" s="343"/>
      <c r="VDU47" s="343"/>
      <c r="VDV47" s="343"/>
      <c r="VDW47" s="343"/>
      <c r="VDX47" s="343"/>
      <c r="VDY47" s="343"/>
      <c r="VDZ47" s="343"/>
      <c r="VEA47" s="343"/>
      <c r="VEB47" s="343"/>
      <c r="VEC47" s="343"/>
      <c r="VED47" s="343"/>
      <c r="VEE47" s="343"/>
      <c r="VEF47" s="343"/>
      <c r="VEG47" s="343"/>
      <c r="VEH47" s="343"/>
      <c r="VEI47" s="343"/>
      <c r="VEJ47" s="343"/>
      <c r="VEK47" s="343"/>
      <c r="VEL47" s="343"/>
      <c r="VEM47" s="343"/>
      <c r="VEN47" s="343"/>
      <c r="VEO47" s="343"/>
      <c r="VEP47" s="343"/>
      <c r="VEQ47" s="343"/>
      <c r="VER47" s="343"/>
      <c r="VES47" s="343"/>
      <c r="VET47" s="343"/>
      <c r="VEU47" s="343"/>
      <c r="VEV47" s="343"/>
      <c r="VEW47" s="343"/>
      <c r="VEX47" s="343"/>
      <c r="VEY47" s="343"/>
      <c r="VEZ47" s="343"/>
      <c r="VFA47" s="343"/>
      <c r="VFB47" s="343"/>
      <c r="VFC47" s="343"/>
      <c r="VFD47" s="343"/>
      <c r="VFE47" s="343"/>
      <c r="VFF47" s="343"/>
      <c r="VFG47" s="343"/>
      <c r="VFH47" s="343"/>
      <c r="VFI47" s="343"/>
      <c r="VFJ47" s="343"/>
      <c r="VFK47" s="343"/>
      <c r="VFL47" s="343"/>
      <c r="VFM47" s="343"/>
      <c r="VFN47" s="343"/>
      <c r="VFO47" s="343"/>
      <c r="VFP47" s="343"/>
      <c r="VFQ47" s="343"/>
      <c r="VFR47" s="343"/>
      <c r="VFS47" s="343"/>
      <c r="VFT47" s="343"/>
      <c r="VFU47" s="343"/>
      <c r="VFV47" s="343"/>
      <c r="VFW47" s="343"/>
      <c r="VFX47" s="343"/>
      <c r="VFY47" s="343"/>
      <c r="VFZ47" s="343"/>
      <c r="VGA47" s="343"/>
      <c r="VGB47" s="343"/>
      <c r="VGC47" s="343"/>
      <c r="VGD47" s="343"/>
      <c r="VGE47" s="343"/>
      <c r="VGF47" s="343"/>
      <c r="VGG47" s="343"/>
      <c r="VGH47" s="343"/>
      <c r="VGI47" s="343"/>
      <c r="VGJ47" s="343"/>
      <c r="VGK47" s="343"/>
      <c r="VGL47" s="343"/>
      <c r="VGM47" s="343"/>
      <c r="VGN47" s="343"/>
      <c r="VGO47" s="343"/>
      <c r="VGP47" s="343"/>
      <c r="VGQ47" s="343"/>
      <c r="VGR47" s="343"/>
      <c r="VGS47" s="343"/>
      <c r="VGT47" s="343"/>
      <c r="VGU47" s="343"/>
      <c r="VGV47" s="343"/>
      <c r="VGW47" s="343"/>
      <c r="VGX47" s="343"/>
      <c r="VGY47" s="343"/>
      <c r="VGZ47" s="343"/>
      <c r="VHA47" s="343"/>
      <c r="VHB47" s="343"/>
      <c r="VHC47" s="343"/>
      <c r="VHD47" s="343"/>
      <c r="VHE47" s="343"/>
      <c r="VHF47" s="343"/>
      <c r="VHG47" s="343"/>
      <c r="VHH47" s="343"/>
      <c r="VHI47" s="343"/>
      <c r="VHJ47" s="343"/>
      <c r="VHK47" s="343"/>
      <c r="VHL47" s="343"/>
      <c r="VHM47" s="343"/>
      <c r="VHN47" s="343"/>
      <c r="VHO47" s="343"/>
      <c r="VHP47" s="343"/>
      <c r="VHQ47" s="343"/>
      <c r="VHR47" s="343"/>
      <c r="VHS47" s="343"/>
      <c r="VHT47" s="343"/>
      <c r="VHU47" s="343"/>
      <c r="VHV47" s="343"/>
      <c r="VHW47" s="343"/>
      <c r="VHX47" s="343"/>
      <c r="VHY47" s="343"/>
      <c r="VHZ47" s="343"/>
      <c r="VIA47" s="343"/>
      <c r="VIB47" s="343"/>
      <c r="VIC47" s="343"/>
      <c r="VID47" s="343"/>
      <c r="VIE47" s="343"/>
      <c r="VIF47" s="343"/>
      <c r="VIG47" s="343"/>
      <c r="VIH47" s="343"/>
      <c r="VII47" s="343"/>
      <c r="VIJ47" s="343"/>
      <c r="VIK47" s="343"/>
      <c r="VIL47" s="343"/>
      <c r="VIM47" s="343"/>
      <c r="VIN47" s="343"/>
      <c r="VIO47" s="343"/>
      <c r="VIP47" s="343"/>
      <c r="VIQ47" s="343"/>
      <c r="VIR47" s="343"/>
      <c r="VIS47" s="343"/>
      <c r="VIT47" s="343"/>
      <c r="VIU47" s="343"/>
      <c r="VIV47" s="343"/>
      <c r="VIW47" s="343"/>
      <c r="VIX47" s="343"/>
      <c r="VIY47" s="343"/>
      <c r="VIZ47" s="343"/>
      <c r="VJA47" s="343"/>
      <c r="VJB47" s="343"/>
      <c r="VJC47" s="343"/>
      <c r="VJD47" s="343"/>
      <c r="VJE47" s="343"/>
      <c r="VJF47" s="343"/>
      <c r="VJG47" s="343"/>
      <c r="VJH47" s="343"/>
      <c r="VJI47" s="343"/>
      <c r="VJJ47" s="343"/>
      <c r="VJK47" s="343"/>
      <c r="VJL47" s="343"/>
      <c r="VJM47" s="343"/>
      <c r="VJN47" s="343"/>
      <c r="VJO47" s="343"/>
      <c r="VJP47" s="343"/>
      <c r="VJQ47" s="343"/>
      <c r="VJR47" s="343"/>
      <c r="VJS47" s="343"/>
      <c r="VJT47" s="343"/>
      <c r="VJU47" s="343"/>
      <c r="VJV47" s="343"/>
      <c r="VJW47" s="343"/>
      <c r="VJX47" s="343"/>
      <c r="VJY47" s="343"/>
      <c r="VJZ47" s="343"/>
      <c r="VKA47" s="343"/>
      <c r="VKB47" s="343"/>
      <c r="VKC47" s="343"/>
      <c r="VKD47" s="343"/>
      <c r="VKE47" s="343"/>
      <c r="VKF47" s="343"/>
      <c r="VKG47" s="343"/>
      <c r="VKH47" s="343"/>
      <c r="VKI47" s="343"/>
      <c r="VKJ47" s="343"/>
      <c r="VKK47" s="343"/>
      <c r="VKL47" s="343"/>
      <c r="VKM47" s="343"/>
      <c r="VKN47" s="343"/>
      <c r="VKO47" s="343"/>
      <c r="VKP47" s="343"/>
      <c r="VKQ47" s="343"/>
      <c r="VKR47" s="343"/>
      <c r="VKS47" s="343"/>
      <c r="VKT47" s="343"/>
      <c r="VKU47" s="343"/>
      <c r="VKV47" s="343"/>
      <c r="VKW47" s="343"/>
      <c r="VKX47" s="343"/>
      <c r="VKY47" s="343"/>
      <c r="VKZ47" s="343"/>
      <c r="VLA47" s="343"/>
      <c r="VLB47" s="343"/>
      <c r="VLC47" s="343"/>
      <c r="VLD47" s="343"/>
      <c r="VLE47" s="343"/>
      <c r="VLF47" s="343"/>
      <c r="VLG47" s="343"/>
      <c r="VLH47" s="343"/>
      <c r="VLI47" s="343"/>
      <c r="VLJ47" s="343"/>
      <c r="VLK47" s="343"/>
      <c r="VLL47" s="343"/>
      <c r="VLM47" s="343"/>
      <c r="VLN47" s="343"/>
      <c r="VLO47" s="343"/>
      <c r="VLP47" s="343"/>
      <c r="VLQ47" s="343"/>
      <c r="VLR47" s="343"/>
      <c r="VLS47" s="343"/>
      <c r="VLT47" s="343"/>
      <c r="VLU47" s="343"/>
      <c r="VLV47" s="343"/>
      <c r="VLW47" s="343"/>
      <c r="VLX47" s="343"/>
      <c r="VLY47" s="343"/>
      <c r="VLZ47" s="343"/>
      <c r="VMA47" s="343"/>
      <c r="VMB47" s="343"/>
      <c r="VMC47" s="343"/>
      <c r="VMD47" s="343"/>
      <c r="VME47" s="343"/>
      <c r="VMF47" s="343"/>
      <c r="VMG47" s="343"/>
      <c r="VMH47" s="343"/>
      <c r="VMI47" s="343"/>
      <c r="VMJ47" s="343"/>
      <c r="VMK47" s="343"/>
      <c r="VML47" s="343"/>
      <c r="VMM47" s="343"/>
      <c r="VMN47" s="343"/>
      <c r="VMO47" s="343"/>
      <c r="VMP47" s="343"/>
      <c r="VMQ47" s="343"/>
      <c r="VMR47" s="343"/>
      <c r="VMS47" s="343"/>
      <c r="VMT47" s="343"/>
      <c r="VMU47" s="343"/>
      <c r="VMV47" s="343"/>
      <c r="VMW47" s="343"/>
      <c r="VMX47" s="343"/>
      <c r="VMY47" s="343"/>
      <c r="VMZ47" s="343"/>
      <c r="VNA47" s="343"/>
      <c r="VNB47" s="343"/>
      <c r="VNC47" s="343"/>
      <c r="VND47" s="343"/>
      <c r="VNE47" s="343"/>
      <c r="VNF47" s="343"/>
      <c r="VNG47" s="343"/>
      <c r="VNH47" s="343"/>
      <c r="VNI47" s="343"/>
      <c r="VNJ47" s="343"/>
      <c r="VNK47" s="343"/>
      <c r="VNL47" s="343"/>
      <c r="VNM47" s="343"/>
      <c r="VNN47" s="343"/>
      <c r="VNO47" s="343"/>
      <c r="VNP47" s="343"/>
      <c r="VNQ47" s="343"/>
      <c r="VNR47" s="343"/>
      <c r="VNS47" s="343"/>
      <c r="VNT47" s="343"/>
      <c r="VNU47" s="343"/>
      <c r="VNV47" s="343"/>
      <c r="VNW47" s="343"/>
      <c r="VNX47" s="343"/>
      <c r="VNY47" s="343"/>
      <c r="VNZ47" s="343"/>
      <c r="VOA47" s="343"/>
      <c r="VOB47" s="343"/>
      <c r="VOC47" s="343"/>
      <c r="VOD47" s="343"/>
      <c r="VOE47" s="343"/>
      <c r="VOF47" s="343"/>
      <c r="VOG47" s="343"/>
      <c r="VOH47" s="343"/>
      <c r="VOI47" s="343"/>
      <c r="VOJ47" s="343"/>
      <c r="VOK47" s="343"/>
      <c r="VOL47" s="343"/>
      <c r="VOM47" s="343"/>
      <c r="VON47" s="343"/>
      <c r="VOO47" s="343"/>
      <c r="VOP47" s="343"/>
      <c r="VOQ47" s="343"/>
      <c r="VOR47" s="343"/>
      <c r="VOS47" s="343"/>
      <c r="VOT47" s="343"/>
      <c r="VOU47" s="343"/>
      <c r="VOV47" s="343"/>
      <c r="VOW47" s="343"/>
      <c r="VOX47" s="343"/>
      <c r="VOY47" s="343"/>
      <c r="VOZ47" s="343"/>
      <c r="VPA47" s="343"/>
      <c r="VPB47" s="343"/>
      <c r="VPC47" s="343"/>
      <c r="VPD47" s="343"/>
      <c r="VPE47" s="343"/>
      <c r="VPF47" s="343"/>
      <c r="VPG47" s="343"/>
      <c r="VPH47" s="343"/>
      <c r="VPI47" s="343"/>
      <c r="VPJ47" s="343"/>
      <c r="VPK47" s="343"/>
      <c r="VPL47" s="343"/>
      <c r="VPM47" s="343"/>
      <c r="VPN47" s="343"/>
      <c r="VPO47" s="343"/>
      <c r="VPP47" s="343"/>
      <c r="VPQ47" s="343"/>
      <c r="VPR47" s="343"/>
      <c r="VPS47" s="343"/>
      <c r="VPT47" s="343"/>
      <c r="VPU47" s="343"/>
      <c r="VPV47" s="343"/>
      <c r="VPW47" s="343"/>
      <c r="VPX47" s="343"/>
      <c r="VPY47" s="343"/>
      <c r="VPZ47" s="343"/>
      <c r="VQA47" s="343"/>
      <c r="VQB47" s="343"/>
      <c r="VQC47" s="343"/>
      <c r="VQD47" s="343"/>
      <c r="VQE47" s="343"/>
      <c r="VQF47" s="343"/>
      <c r="VQG47" s="343"/>
      <c r="VQH47" s="343"/>
      <c r="VQI47" s="343"/>
      <c r="VQJ47" s="343"/>
      <c r="VQK47" s="343"/>
      <c r="VQL47" s="343"/>
      <c r="VQM47" s="343"/>
      <c r="VQN47" s="343"/>
      <c r="VQO47" s="343"/>
      <c r="VQP47" s="343"/>
      <c r="VQQ47" s="343"/>
      <c r="VQR47" s="343"/>
      <c r="VQS47" s="343"/>
      <c r="VQT47" s="343"/>
      <c r="VQU47" s="343"/>
      <c r="VQV47" s="343"/>
      <c r="VQW47" s="343"/>
      <c r="VQX47" s="343"/>
      <c r="VQY47" s="343"/>
      <c r="VQZ47" s="343"/>
      <c r="VRA47" s="343"/>
      <c r="VRB47" s="343"/>
      <c r="VRC47" s="343"/>
      <c r="VRD47" s="343"/>
      <c r="VRE47" s="343"/>
      <c r="VRF47" s="343"/>
      <c r="VRG47" s="343"/>
      <c r="VRH47" s="343"/>
      <c r="VRI47" s="343"/>
      <c r="VRJ47" s="343"/>
      <c r="VRK47" s="343"/>
      <c r="VRL47" s="343"/>
      <c r="VRM47" s="343"/>
      <c r="VRN47" s="343"/>
      <c r="VRO47" s="343"/>
      <c r="VRP47" s="343"/>
      <c r="VRQ47" s="343"/>
      <c r="VRR47" s="343"/>
      <c r="VRS47" s="343"/>
      <c r="VRT47" s="343"/>
      <c r="VRU47" s="343"/>
      <c r="VRV47" s="343"/>
      <c r="VRW47" s="343"/>
      <c r="VRX47" s="343"/>
      <c r="VRY47" s="343"/>
      <c r="VRZ47" s="343"/>
      <c r="VSA47" s="343"/>
      <c r="VSB47" s="343"/>
      <c r="VSC47" s="343"/>
      <c r="VSD47" s="343"/>
      <c r="VSE47" s="343"/>
      <c r="VSF47" s="343"/>
      <c r="VSG47" s="343"/>
      <c r="VSH47" s="343"/>
      <c r="VSI47" s="343"/>
      <c r="VSJ47" s="343"/>
      <c r="VSK47" s="343"/>
      <c r="VSL47" s="343"/>
      <c r="VSM47" s="343"/>
      <c r="VSN47" s="343"/>
      <c r="VSO47" s="343"/>
      <c r="VSP47" s="343"/>
      <c r="VSQ47" s="343"/>
      <c r="VSR47" s="343"/>
      <c r="VSS47" s="343"/>
      <c r="VST47" s="343"/>
      <c r="VSU47" s="343"/>
      <c r="VSV47" s="343"/>
      <c r="VSW47" s="343"/>
      <c r="VSX47" s="343"/>
      <c r="VSY47" s="343"/>
      <c r="VSZ47" s="343"/>
      <c r="VTA47" s="343"/>
      <c r="VTB47" s="343"/>
      <c r="VTC47" s="343"/>
      <c r="VTD47" s="343"/>
      <c r="VTE47" s="343"/>
      <c r="VTF47" s="343"/>
      <c r="VTG47" s="343"/>
      <c r="VTH47" s="343"/>
      <c r="VTI47" s="343"/>
      <c r="VTJ47" s="343"/>
      <c r="VTK47" s="343"/>
      <c r="VTL47" s="343"/>
      <c r="VTM47" s="343"/>
      <c r="VTN47" s="343"/>
      <c r="VTO47" s="343"/>
      <c r="VTP47" s="343"/>
      <c r="VTQ47" s="343"/>
      <c r="VTR47" s="343"/>
      <c r="VTS47" s="343"/>
      <c r="VTT47" s="343"/>
      <c r="VTU47" s="343"/>
      <c r="VTV47" s="343"/>
      <c r="VTW47" s="343"/>
      <c r="VTX47" s="343"/>
      <c r="VTY47" s="343"/>
      <c r="VTZ47" s="343"/>
      <c r="VUA47" s="343"/>
      <c r="VUB47" s="343"/>
      <c r="VUC47" s="343"/>
      <c r="VUD47" s="343"/>
      <c r="VUE47" s="343"/>
      <c r="VUF47" s="343"/>
      <c r="VUG47" s="343"/>
      <c r="VUH47" s="343"/>
      <c r="VUI47" s="343"/>
      <c r="VUJ47" s="343"/>
      <c r="VUK47" s="343"/>
      <c r="VUL47" s="343"/>
      <c r="VUM47" s="343"/>
      <c r="VUN47" s="343"/>
      <c r="VUO47" s="343"/>
      <c r="VUP47" s="343"/>
      <c r="VUQ47" s="343"/>
      <c r="VUR47" s="343"/>
      <c r="VUS47" s="343"/>
      <c r="VUT47" s="343"/>
      <c r="VUU47" s="343"/>
      <c r="VUV47" s="343"/>
      <c r="VUW47" s="343"/>
      <c r="VUX47" s="343"/>
      <c r="VUY47" s="343"/>
      <c r="VUZ47" s="343"/>
      <c r="VVA47" s="343"/>
      <c r="VVB47" s="343"/>
      <c r="VVC47" s="343"/>
      <c r="VVD47" s="343"/>
      <c r="VVE47" s="343"/>
      <c r="VVF47" s="343"/>
      <c r="VVG47" s="343"/>
      <c r="VVH47" s="343"/>
      <c r="VVI47" s="343"/>
      <c r="VVJ47" s="343"/>
      <c r="VVK47" s="343"/>
      <c r="VVL47" s="343"/>
      <c r="VVM47" s="343"/>
      <c r="VVN47" s="343"/>
      <c r="VVO47" s="343"/>
      <c r="VVP47" s="343"/>
      <c r="VVQ47" s="343"/>
      <c r="VVR47" s="343"/>
      <c r="VVS47" s="343"/>
      <c r="VVT47" s="343"/>
      <c r="VVU47" s="343"/>
      <c r="VVV47" s="343"/>
      <c r="VVW47" s="343"/>
      <c r="VVX47" s="343"/>
      <c r="VVY47" s="343"/>
      <c r="VVZ47" s="343"/>
      <c r="VWA47" s="343"/>
      <c r="VWB47" s="343"/>
      <c r="VWC47" s="343"/>
      <c r="VWD47" s="343"/>
      <c r="VWE47" s="343"/>
      <c r="VWF47" s="343"/>
      <c r="VWG47" s="343"/>
      <c r="VWH47" s="343"/>
      <c r="VWI47" s="343"/>
      <c r="VWJ47" s="343"/>
      <c r="VWK47" s="343"/>
      <c r="VWL47" s="343"/>
      <c r="VWM47" s="343"/>
      <c r="VWN47" s="343"/>
      <c r="VWO47" s="343"/>
      <c r="VWP47" s="343"/>
      <c r="VWQ47" s="343"/>
      <c r="VWR47" s="343"/>
      <c r="VWS47" s="343"/>
      <c r="VWT47" s="343"/>
      <c r="VWU47" s="343"/>
      <c r="VWV47" s="343"/>
      <c r="VWW47" s="343"/>
      <c r="VWX47" s="343"/>
      <c r="VWY47" s="343"/>
      <c r="VWZ47" s="343"/>
      <c r="VXA47" s="343"/>
      <c r="VXB47" s="343"/>
      <c r="VXC47" s="343"/>
      <c r="VXD47" s="343"/>
      <c r="VXE47" s="343"/>
      <c r="VXF47" s="343"/>
      <c r="VXG47" s="343"/>
      <c r="VXH47" s="343"/>
      <c r="VXI47" s="343"/>
      <c r="VXJ47" s="343"/>
      <c r="VXK47" s="343"/>
      <c r="VXL47" s="343"/>
      <c r="VXM47" s="343"/>
      <c r="VXN47" s="343"/>
      <c r="VXO47" s="343"/>
      <c r="VXP47" s="343"/>
      <c r="VXQ47" s="343"/>
      <c r="VXR47" s="343"/>
      <c r="VXS47" s="343"/>
      <c r="VXT47" s="343"/>
      <c r="VXU47" s="343"/>
      <c r="VXV47" s="343"/>
      <c r="VXW47" s="343"/>
      <c r="VXX47" s="343"/>
      <c r="VXY47" s="343"/>
      <c r="VXZ47" s="343"/>
      <c r="VYA47" s="343"/>
      <c r="VYB47" s="343"/>
      <c r="VYC47" s="343"/>
      <c r="VYD47" s="343"/>
      <c r="VYE47" s="343"/>
      <c r="VYF47" s="343"/>
      <c r="VYG47" s="343"/>
      <c r="VYH47" s="343"/>
      <c r="VYI47" s="343"/>
      <c r="VYJ47" s="343"/>
      <c r="VYK47" s="343"/>
      <c r="VYL47" s="343"/>
      <c r="VYM47" s="343"/>
      <c r="VYN47" s="343"/>
      <c r="VYO47" s="343"/>
      <c r="VYP47" s="343"/>
      <c r="VYQ47" s="343"/>
      <c r="VYR47" s="343"/>
      <c r="VYS47" s="343"/>
      <c r="VYT47" s="343"/>
      <c r="VYU47" s="343"/>
      <c r="VYV47" s="343"/>
      <c r="VYW47" s="343"/>
      <c r="VYX47" s="343"/>
      <c r="VYY47" s="343"/>
      <c r="VYZ47" s="343"/>
      <c r="VZA47" s="343"/>
      <c r="VZB47" s="343"/>
      <c r="VZC47" s="343"/>
      <c r="VZD47" s="343"/>
      <c r="VZE47" s="343"/>
      <c r="VZF47" s="343"/>
      <c r="VZG47" s="343"/>
      <c r="VZH47" s="343"/>
      <c r="VZI47" s="343"/>
      <c r="VZJ47" s="343"/>
      <c r="VZK47" s="343"/>
      <c r="VZL47" s="343"/>
      <c r="VZM47" s="343"/>
      <c r="VZN47" s="343"/>
      <c r="VZO47" s="343"/>
      <c r="VZP47" s="343"/>
      <c r="VZQ47" s="343"/>
      <c r="VZR47" s="343"/>
      <c r="VZS47" s="343"/>
      <c r="VZT47" s="343"/>
      <c r="VZU47" s="343"/>
      <c r="VZV47" s="343"/>
      <c r="VZW47" s="343"/>
      <c r="VZX47" s="343"/>
      <c r="VZY47" s="343"/>
      <c r="VZZ47" s="343"/>
      <c r="WAA47" s="343"/>
      <c r="WAB47" s="343"/>
      <c r="WAC47" s="343"/>
      <c r="WAD47" s="343"/>
      <c r="WAE47" s="343"/>
      <c r="WAF47" s="343"/>
      <c r="WAG47" s="343"/>
      <c r="WAH47" s="343"/>
      <c r="WAI47" s="343"/>
      <c r="WAJ47" s="343"/>
      <c r="WAK47" s="343"/>
      <c r="WAL47" s="343"/>
      <c r="WAM47" s="343"/>
      <c r="WAN47" s="343"/>
      <c r="WAO47" s="343"/>
      <c r="WAP47" s="343"/>
      <c r="WAQ47" s="343"/>
      <c r="WAR47" s="343"/>
      <c r="WAS47" s="343"/>
      <c r="WAT47" s="343"/>
      <c r="WAU47" s="343"/>
      <c r="WAV47" s="343"/>
      <c r="WAW47" s="343"/>
      <c r="WAX47" s="343"/>
      <c r="WAY47" s="343"/>
      <c r="WAZ47" s="343"/>
      <c r="WBA47" s="343"/>
      <c r="WBB47" s="343"/>
      <c r="WBC47" s="343"/>
      <c r="WBD47" s="343"/>
      <c r="WBE47" s="343"/>
      <c r="WBF47" s="343"/>
      <c r="WBG47" s="343"/>
      <c r="WBH47" s="343"/>
      <c r="WBI47" s="343"/>
      <c r="WBJ47" s="343"/>
      <c r="WBK47" s="343"/>
      <c r="WBL47" s="343"/>
      <c r="WBM47" s="343"/>
      <c r="WBN47" s="343"/>
      <c r="WBO47" s="343"/>
      <c r="WBP47" s="343"/>
      <c r="WBQ47" s="343"/>
      <c r="WBR47" s="343"/>
      <c r="WBS47" s="343"/>
      <c r="WBT47" s="343"/>
      <c r="WBU47" s="343"/>
      <c r="WBV47" s="343"/>
      <c r="WBW47" s="343"/>
      <c r="WBX47" s="343"/>
      <c r="WBY47" s="343"/>
      <c r="WBZ47" s="343"/>
      <c r="WCA47" s="343"/>
      <c r="WCB47" s="343"/>
      <c r="WCC47" s="343"/>
      <c r="WCD47" s="343"/>
      <c r="WCE47" s="343"/>
      <c r="WCF47" s="343"/>
      <c r="WCG47" s="343"/>
      <c r="WCH47" s="343"/>
      <c r="WCI47" s="343"/>
      <c r="WCJ47" s="343"/>
      <c r="WCK47" s="343"/>
      <c r="WCL47" s="343"/>
      <c r="WCM47" s="343"/>
      <c r="WCN47" s="343"/>
      <c r="WCO47" s="343"/>
      <c r="WCP47" s="343"/>
      <c r="WCQ47" s="343"/>
      <c r="WCR47" s="343"/>
      <c r="WCS47" s="343"/>
      <c r="WCT47" s="343"/>
      <c r="WCU47" s="343"/>
      <c r="WCV47" s="343"/>
      <c r="WCW47" s="343"/>
      <c r="WCX47" s="343"/>
      <c r="WCY47" s="343"/>
      <c r="WCZ47" s="343"/>
      <c r="WDA47" s="343"/>
      <c r="WDB47" s="343"/>
      <c r="WDC47" s="343"/>
      <c r="WDD47" s="343"/>
      <c r="WDE47" s="343"/>
      <c r="WDF47" s="343"/>
      <c r="WDG47" s="343"/>
      <c r="WDH47" s="343"/>
      <c r="WDI47" s="343"/>
      <c r="WDJ47" s="343"/>
      <c r="WDK47" s="343"/>
      <c r="WDL47" s="343"/>
      <c r="WDM47" s="343"/>
      <c r="WDN47" s="343"/>
      <c r="WDO47" s="343"/>
      <c r="WDP47" s="343"/>
      <c r="WDQ47" s="343"/>
      <c r="WDR47" s="343"/>
      <c r="WDS47" s="343"/>
      <c r="WDT47" s="343"/>
      <c r="WDU47" s="343"/>
      <c r="WDV47" s="343"/>
      <c r="WDW47" s="343"/>
      <c r="WDX47" s="343"/>
      <c r="WDY47" s="343"/>
      <c r="WDZ47" s="343"/>
      <c r="WEA47" s="343"/>
      <c r="WEB47" s="343"/>
      <c r="WEC47" s="343"/>
      <c r="WED47" s="343"/>
      <c r="WEE47" s="343"/>
      <c r="WEF47" s="343"/>
      <c r="WEG47" s="343"/>
      <c r="WEH47" s="343"/>
      <c r="WEI47" s="343"/>
      <c r="WEJ47" s="343"/>
      <c r="WEK47" s="343"/>
      <c r="WEL47" s="343"/>
      <c r="WEM47" s="343"/>
      <c r="WEN47" s="343"/>
      <c r="WEO47" s="343"/>
      <c r="WEP47" s="343"/>
      <c r="WEQ47" s="343"/>
      <c r="WER47" s="343"/>
      <c r="WES47" s="343"/>
      <c r="WET47" s="343"/>
      <c r="WEU47" s="343"/>
      <c r="WEV47" s="343"/>
      <c r="WEW47" s="343"/>
      <c r="WEX47" s="343"/>
      <c r="WEY47" s="343"/>
      <c r="WEZ47" s="343"/>
      <c r="WFA47" s="343"/>
      <c r="WFB47" s="343"/>
      <c r="WFC47" s="343"/>
      <c r="WFD47" s="343"/>
      <c r="WFE47" s="343"/>
      <c r="WFF47" s="343"/>
      <c r="WFG47" s="343"/>
      <c r="WFH47" s="343"/>
      <c r="WFI47" s="343"/>
      <c r="WFJ47" s="343"/>
      <c r="WFK47" s="343"/>
      <c r="WFL47" s="343"/>
      <c r="WFM47" s="343"/>
      <c r="WFN47" s="343"/>
      <c r="WFO47" s="343"/>
      <c r="WFP47" s="343"/>
      <c r="WFQ47" s="343"/>
      <c r="WFR47" s="343"/>
      <c r="WFS47" s="343"/>
      <c r="WFT47" s="343"/>
      <c r="WFU47" s="343"/>
      <c r="WFV47" s="343"/>
      <c r="WFW47" s="343"/>
      <c r="WFX47" s="343"/>
      <c r="WFY47" s="343"/>
      <c r="WFZ47" s="343"/>
      <c r="WGA47" s="343"/>
      <c r="WGB47" s="343"/>
      <c r="WGC47" s="343"/>
      <c r="WGD47" s="343"/>
      <c r="WGE47" s="343"/>
      <c r="WGF47" s="343"/>
      <c r="WGG47" s="343"/>
      <c r="WGH47" s="343"/>
      <c r="WGI47" s="343"/>
      <c r="WGJ47" s="343"/>
      <c r="WGK47" s="343"/>
      <c r="WGL47" s="343"/>
      <c r="WGM47" s="343"/>
      <c r="WGN47" s="343"/>
      <c r="WGO47" s="343"/>
      <c r="WGP47" s="343"/>
      <c r="WGQ47" s="343"/>
      <c r="WGR47" s="343"/>
      <c r="WGS47" s="343"/>
      <c r="WGT47" s="343"/>
      <c r="WGU47" s="343"/>
      <c r="WGV47" s="343"/>
      <c r="WGW47" s="343"/>
      <c r="WGX47" s="343"/>
      <c r="WGY47" s="343"/>
      <c r="WGZ47" s="343"/>
      <c r="WHA47" s="343"/>
      <c r="WHB47" s="343"/>
      <c r="WHC47" s="343"/>
      <c r="WHD47" s="343"/>
      <c r="WHE47" s="343"/>
      <c r="WHF47" s="343"/>
      <c r="WHG47" s="343"/>
      <c r="WHH47" s="343"/>
      <c r="WHI47" s="343"/>
      <c r="WHJ47" s="343"/>
      <c r="WHK47" s="343"/>
      <c r="WHL47" s="343"/>
      <c r="WHM47" s="343"/>
      <c r="WHN47" s="343"/>
      <c r="WHO47" s="343"/>
      <c r="WHP47" s="343"/>
      <c r="WHQ47" s="343"/>
      <c r="WHR47" s="343"/>
      <c r="WHS47" s="343"/>
      <c r="WHT47" s="343"/>
      <c r="WHU47" s="343"/>
      <c r="WHV47" s="343"/>
      <c r="WHW47" s="343"/>
      <c r="WHX47" s="343"/>
      <c r="WHY47" s="343"/>
      <c r="WHZ47" s="343"/>
      <c r="WIA47" s="343"/>
      <c r="WIB47" s="343"/>
      <c r="WIC47" s="343"/>
      <c r="WID47" s="343"/>
      <c r="WIE47" s="343"/>
      <c r="WIF47" s="343"/>
      <c r="WIG47" s="343"/>
      <c r="WIH47" s="343"/>
      <c r="WII47" s="343"/>
      <c r="WIJ47" s="343"/>
      <c r="WIK47" s="343"/>
      <c r="WIL47" s="343"/>
      <c r="WIM47" s="343"/>
      <c r="WIN47" s="343"/>
      <c r="WIO47" s="343"/>
      <c r="WIP47" s="343"/>
      <c r="WIQ47" s="343"/>
      <c r="WIR47" s="343"/>
      <c r="WIS47" s="343"/>
      <c r="WIT47" s="343"/>
      <c r="WIU47" s="343"/>
      <c r="WIV47" s="343"/>
      <c r="WIW47" s="343"/>
      <c r="WIX47" s="343"/>
      <c r="WIY47" s="343"/>
      <c r="WIZ47" s="343"/>
      <c r="WJA47" s="343"/>
      <c r="WJB47" s="343"/>
      <c r="WJC47" s="343"/>
      <c r="WJD47" s="343"/>
      <c r="WJE47" s="343"/>
      <c r="WJF47" s="343"/>
      <c r="WJG47" s="343"/>
      <c r="WJH47" s="343"/>
      <c r="WJI47" s="343"/>
      <c r="WJJ47" s="343"/>
      <c r="WJK47" s="343"/>
      <c r="WJL47" s="343"/>
      <c r="WJM47" s="343"/>
      <c r="WJN47" s="343"/>
      <c r="WJO47" s="343"/>
      <c r="WJP47" s="343"/>
      <c r="WJQ47" s="343"/>
      <c r="WJR47" s="343"/>
      <c r="WJS47" s="343"/>
      <c r="WJT47" s="343"/>
      <c r="WJU47" s="343"/>
      <c r="WJV47" s="343"/>
      <c r="WJW47" s="343"/>
      <c r="WJX47" s="343"/>
      <c r="WJY47" s="343"/>
      <c r="WJZ47" s="343"/>
      <c r="WKA47" s="343"/>
      <c r="WKB47" s="343"/>
      <c r="WKC47" s="343"/>
      <c r="WKD47" s="343"/>
      <c r="WKE47" s="343"/>
      <c r="WKF47" s="343"/>
      <c r="WKG47" s="343"/>
      <c r="WKH47" s="343"/>
      <c r="WKI47" s="343"/>
      <c r="WKJ47" s="343"/>
      <c r="WKK47" s="343"/>
      <c r="WKL47" s="343"/>
      <c r="WKM47" s="343"/>
      <c r="WKN47" s="343"/>
      <c r="WKO47" s="343"/>
      <c r="WKP47" s="343"/>
      <c r="WKQ47" s="343"/>
      <c r="WKR47" s="343"/>
      <c r="WKS47" s="343"/>
      <c r="WKT47" s="343"/>
      <c r="WKU47" s="343"/>
      <c r="WKV47" s="343"/>
      <c r="WKW47" s="343"/>
      <c r="WKX47" s="343"/>
      <c r="WKY47" s="343"/>
      <c r="WKZ47" s="343"/>
      <c r="WLA47" s="343"/>
      <c r="WLB47" s="343"/>
      <c r="WLC47" s="343"/>
      <c r="WLD47" s="343"/>
      <c r="WLE47" s="343"/>
      <c r="WLF47" s="343"/>
      <c r="WLG47" s="343"/>
      <c r="WLH47" s="343"/>
      <c r="WLI47" s="343"/>
      <c r="WLJ47" s="343"/>
      <c r="WLK47" s="343"/>
      <c r="WLL47" s="343"/>
      <c r="WLM47" s="343"/>
      <c r="WLN47" s="343"/>
      <c r="WLO47" s="343"/>
      <c r="WLP47" s="343"/>
      <c r="WLQ47" s="343"/>
      <c r="WLR47" s="343"/>
      <c r="WLS47" s="343"/>
      <c r="WLT47" s="343"/>
      <c r="WLU47" s="343"/>
      <c r="WLV47" s="343"/>
      <c r="WLW47" s="343"/>
      <c r="WLX47" s="343"/>
      <c r="WLY47" s="343"/>
      <c r="WLZ47" s="343"/>
      <c r="WMA47" s="343"/>
      <c r="WMB47" s="343"/>
      <c r="WMC47" s="343"/>
      <c r="WMD47" s="343"/>
      <c r="WME47" s="343"/>
      <c r="WMF47" s="343"/>
      <c r="WMG47" s="343"/>
      <c r="WMH47" s="343"/>
      <c r="WMI47" s="343"/>
      <c r="WMJ47" s="343"/>
      <c r="WMK47" s="343"/>
      <c r="WML47" s="343"/>
      <c r="WMM47" s="343"/>
      <c r="WMN47" s="343"/>
      <c r="WMO47" s="343"/>
      <c r="WMP47" s="343"/>
      <c r="WMQ47" s="343"/>
      <c r="WMR47" s="343"/>
      <c r="WMS47" s="343"/>
      <c r="WMT47" s="343"/>
      <c r="WMU47" s="343"/>
      <c r="WMV47" s="343"/>
      <c r="WMW47" s="343"/>
      <c r="WMX47" s="343"/>
      <c r="WMY47" s="343"/>
      <c r="WMZ47" s="343"/>
      <c r="WNA47" s="343"/>
      <c r="WNB47" s="343"/>
      <c r="WNC47" s="343"/>
      <c r="WND47" s="343"/>
      <c r="WNE47" s="343"/>
      <c r="WNF47" s="343"/>
      <c r="WNG47" s="343"/>
      <c r="WNH47" s="343"/>
      <c r="WNI47" s="343"/>
      <c r="WNJ47" s="343"/>
      <c r="WNK47" s="343"/>
      <c r="WNL47" s="343"/>
      <c r="WNM47" s="343"/>
      <c r="WNN47" s="343"/>
      <c r="WNO47" s="343"/>
      <c r="WNP47" s="343"/>
      <c r="WNQ47" s="343"/>
      <c r="WNR47" s="343"/>
      <c r="WNS47" s="343"/>
      <c r="WNT47" s="343"/>
      <c r="WNU47" s="343"/>
      <c r="WNV47" s="343"/>
      <c r="WNW47" s="343"/>
      <c r="WNX47" s="343"/>
      <c r="WNY47" s="343"/>
      <c r="WNZ47" s="343"/>
      <c r="WOA47" s="343"/>
      <c r="WOB47" s="343"/>
      <c r="WOC47" s="343"/>
      <c r="WOD47" s="343"/>
      <c r="WOE47" s="343"/>
      <c r="WOF47" s="343"/>
      <c r="WOG47" s="343"/>
      <c r="WOH47" s="343"/>
      <c r="WOI47" s="343"/>
      <c r="WOJ47" s="343"/>
      <c r="WOK47" s="343"/>
      <c r="WOL47" s="343"/>
      <c r="WOM47" s="343"/>
      <c r="WON47" s="343"/>
      <c r="WOO47" s="343"/>
      <c r="WOP47" s="343"/>
      <c r="WOQ47" s="343"/>
      <c r="WOR47" s="343"/>
      <c r="WOS47" s="343"/>
      <c r="WOT47" s="343"/>
      <c r="WOU47" s="343"/>
      <c r="WOV47" s="343"/>
      <c r="WOW47" s="343"/>
      <c r="WOX47" s="343"/>
      <c r="WOY47" s="343"/>
      <c r="WOZ47" s="343"/>
      <c r="WPA47" s="343"/>
      <c r="WPB47" s="343"/>
      <c r="WPC47" s="343"/>
      <c r="WPD47" s="343"/>
      <c r="WPE47" s="343"/>
      <c r="WPF47" s="343"/>
      <c r="WPG47" s="343"/>
      <c r="WPH47" s="343"/>
      <c r="WPI47" s="343"/>
      <c r="WPJ47" s="343"/>
      <c r="WPK47" s="343"/>
      <c r="WPL47" s="343"/>
      <c r="WPM47" s="343"/>
      <c r="WPN47" s="343"/>
      <c r="WPO47" s="343"/>
      <c r="WPP47" s="343"/>
      <c r="WPQ47" s="343"/>
      <c r="WPR47" s="343"/>
      <c r="WPS47" s="343"/>
      <c r="WPT47" s="343"/>
      <c r="WPU47" s="343"/>
      <c r="WPV47" s="343"/>
      <c r="WPW47" s="343"/>
      <c r="WPX47" s="343"/>
      <c r="WPY47" s="343"/>
      <c r="WPZ47" s="343"/>
      <c r="WQA47" s="343"/>
      <c r="WQB47" s="343"/>
      <c r="WQC47" s="343"/>
      <c r="WQD47" s="343"/>
      <c r="WQE47" s="343"/>
      <c r="WQF47" s="343"/>
      <c r="WQG47" s="343"/>
      <c r="WQH47" s="343"/>
      <c r="WQI47" s="343"/>
      <c r="WQJ47" s="343"/>
      <c r="WQK47" s="343"/>
      <c r="WQL47" s="343"/>
      <c r="WQM47" s="343"/>
      <c r="WQN47" s="343"/>
      <c r="WQO47" s="343"/>
      <c r="WQP47" s="343"/>
      <c r="WQQ47" s="343"/>
      <c r="WQR47" s="343"/>
      <c r="WQS47" s="343"/>
      <c r="WQT47" s="343"/>
      <c r="WQU47" s="343"/>
      <c r="WQV47" s="343"/>
      <c r="WQW47" s="343"/>
      <c r="WQX47" s="343"/>
      <c r="WQY47" s="343"/>
      <c r="WQZ47" s="343"/>
      <c r="WRA47" s="343"/>
      <c r="WRB47" s="343"/>
      <c r="WRC47" s="343"/>
      <c r="WRD47" s="343"/>
      <c r="WRE47" s="343"/>
      <c r="WRF47" s="343"/>
      <c r="WRG47" s="343"/>
      <c r="WRH47" s="343"/>
      <c r="WRI47" s="343"/>
      <c r="WRJ47" s="343"/>
      <c r="WRK47" s="343"/>
      <c r="WRL47" s="343"/>
      <c r="WRM47" s="343"/>
      <c r="WRN47" s="343"/>
      <c r="WRO47" s="343"/>
      <c r="WRP47" s="343"/>
      <c r="WRQ47" s="343"/>
      <c r="WRR47" s="343"/>
      <c r="WRS47" s="343"/>
      <c r="WRT47" s="343"/>
      <c r="WRU47" s="343"/>
      <c r="WRV47" s="343"/>
      <c r="WRW47" s="343"/>
      <c r="WRX47" s="343"/>
      <c r="WRY47" s="343"/>
      <c r="WRZ47" s="343"/>
      <c r="WSA47" s="343"/>
      <c r="WSB47" s="343"/>
      <c r="WSC47" s="343"/>
      <c r="WSD47" s="343"/>
      <c r="WSE47" s="343"/>
      <c r="WSF47" s="343"/>
      <c r="WSG47" s="343"/>
      <c r="WSH47" s="343"/>
      <c r="WSI47" s="343"/>
      <c r="WSJ47" s="343"/>
      <c r="WSK47" s="343"/>
      <c r="WSL47" s="343"/>
      <c r="WSM47" s="343"/>
      <c r="WSN47" s="343"/>
      <c r="WSO47" s="343"/>
      <c r="WSP47" s="343"/>
      <c r="WSQ47" s="343"/>
      <c r="WSR47" s="343"/>
      <c r="WSS47" s="343"/>
      <c r="WST47" s="343"/>
      <c r="WSU47" s="343"/>
      <c r="WSV47" s="343"/>
      <c r="WSW47" s="343"/>
      <c r="WSX47" s="343"/>
      <c r="WSY47" s="343"/>
      <c r="WSZ47" s="343"/>
      <c r="WTA47" s="343"/>
      <c r="WTB47" s="343"/>
      <c r="WTC47" s="343"/>
      <c r="WTD47" s="343"/>
      <c r="WTE47" s="343"/>
      <c r="WTF47" s="343"/>
      <c r="WTG47" s="343"/>
      <c r="WTH47" s="343"/>
      <c r="WTI47" s="343"/>
      <c r="WTJ47" s="343"/>
      <c r="WTK47" s="343"/>
      <c r="WTL47" s="343"/>
      <c r="WTM47" s="343"/>
      <c r="WTN47" s="343"/>
      <c r="WTO47" s="343"/>
      <c r="WTP47" s="343"/>
      <c r="WTQ47" s="343"/>
      <c r="WTR47" s="343"/>
      <c r="WTS47" s="343"/>
      <c r="WTT47" s="343"/>
      <c r="WTU47" s="343"/>
      <c r="WTV47" s="343"/>
      <c r="WTW47" s="343"/>
      <c r="WTX47" s="343"/>
      <c r="WTY47" s="343"/>
      <c r="WTZ47" s="343"/>
      <c r="WUA47" s="343"/>
      <c r="WUB47" s="343"/>
      <c r="WUC47" s="343"/>
      <c r="WUD47" s="343"/>
      <c r="WUE47" s="343"/>
      <c r="WUF47" s="343"/>
      <c r="WUG47" s="343"/>
      <c r="WUH47" s="343"/>
      <c r="WUI47" s="343"/>
      <c r="WUJ47" s="343"/>
      <c r="WUK47" s="343"/>
      <c r="WUL47" s="343"/>
      <c r="WUM47" s="343"/>
      <c r="WUN47" s="343"/>
      <c r="WUO47" s="343"/>
      <c r="WUP47" s="343"/>
      <c r="WUQ47" s="343"/>
      <c r="WUR47" s="343"/>
      <c r="WUS47" s="343"/>
      <c r="WUT47" s="343"/>
      <c r="WUU47" s="343"/>
      <c r="WUV47" s="343"/>
      <c r="WUW47" s="343"/>
      <c r="WUX47" s="343"/>
      <c r="WUY47" s="343"/>
      <c r="WUZ47" s="343"/>
      <c r="WVA47" s="343"/>
      <c r="WVB47" s="343"/>
      <c r="WVC47" s="343"/>
      <c r="WVD47" s="343"/>
      <c r="WVE47" s="343"/>
      <c r="WVF47" s="343"/>
      <c r="WVG47" s="343"/>
      <c r="WVH47" s="343"/>
      <c r="WVI47" s="343"/>
      <c r="WVJ47" s="343"/>
      <c r="WVK47" s="343"/>
      <c r="WVL47" s="343"/>
      <c r="WVM47" s="343"/>
      <c r="WVN47" s="343"/>
      <c r="WVO47" s="343"/>
      <c r="WVP47" s="343"/>
      <c r="WVQ47" s="343"/>
      <c r="WVR47" s="343"/>
      <c r="WVS47" s="343"/>
      <c r="WVT47" s="343"/>
      <c r="WVU47" s="343"/>
      <c r="WVV47" s="343"/>
      <c r="WVW47" s="343"/>
      <c r="WVX47" s="343"/>
      <c r="WVY47" s="343"/>
      <c r="WVZ47" s="343"/>
      <c r="WWA47" s="343"/>
      <c r="WWB47" s="343"/>
      <c r="WWC47" s="343"/>
      <c r="WWD47" s="343"/>
      <c r="WWE47" s="343"/>
      <c r="WWF47" s="343"/>
      <c r="WWG47" s="343"/>
      <c r="WWH47" s="343"/>
      <c r="WWI47" s="343"/>
      <c r="WWJ47" s="343"/>
      <c r="WWK47" s="343"/>
      <c r="WWL47" s="343"/>
      <c r="WWM47" s="343"/>
      <c r="WWN47" s="343"/>
      <c r="WWO47" s="343"/>
      <c r="WWP47" s="343"/>
      <c r="WWQ47" s="343"/>
      <c r="WWR47" s="343"/>
      <c r="WWS47" s="343"/>
      <c r="WWT47" s="343"/>
      <c r="WWU47" s="343"/>
      <c r="WWV47" s="343"/>
      <c r="WWW47" s="343"/>
      <c r="WWX47" s="343"/>
      <c r="WWY47" s="343"/>
      <c r="WWZ47" s="343"/>
      <c r="WXA47" s="343"/>
      <c r="WXB47" s="343"/>
      <c r="WXC47" s="343"/>
      <c r="WXD47" s="343"/>
      <c r="WXE47" s="343"/>
      <c r="WXF47" s="343"/>
      <c r="WXG47" s="343"/>
      <c r="WXH47" s="343"/>
      <c r="WXI47" s="343"/>
      <c r="WXJ47" s="343"/>
      <c r="WXK47" s="343"/>
      <c r="WXL47" s="343"/>
      <c r="WXM47" s="343"/>
      <c r="WXN47" s="343"/>
      <c r="WXO47" s="343"/>
      <c r="WXP47" s="343"/>
      <c r="WXQ47" s="343"/>
      <c r="WXR47" s="343"/>
      <c r="WXS47" s="343"/>
      <c r="WXT47" s="343"/>
      <c r="WXU47" s="343"/>
      <c r="WXV47" s="343"/>
      <c r="WXW47" s="343"/>
      <c r="WXX47" s="343"/>
      <c r="WXY47" s="343"/>
      <c r="WXZ47" s="343"/>
      <c r="WYA47" s="343"/>
      <c r="WYB47" s="343"/>
      <c r="WYC47" s="343"/>
      <c r="WYD47" s="343"/>
      <c r="WYE47" s="343"/>
      <c r="WYF47" s="343"/>
      <c r="WYG47" s="343"/>
      <c r="WYH47" s="343"/>
      <c r="WYI47" s="343"/>
      <c r="WYJ47" s="343"/>
      <c r="WYK47" s="343"/>
      <c r="WYL47" s="343"/>
      <c r="WYM47" s="343"/>
      <c r="WYN47" s="343"/>
      <c r="WYO47" s="343"/>
      <c r="WYP47" s="343"/>
      <c r="WYQ47" s="343"/>
      <c r="WYR47" s="343"/>
      <c r="WYS47" s="343"/>
      <c r="WYT47" s="343"/>
      <c r="WYU47" s="343"/>
      <c r="WYV47" s="343"/>
      <c r="WYW47" s="343"/>
      <c r="WYX47" s="343"/>
      <c r="WYY47" s="343"/>
      <c r="WYZ47" s="343"/>
      <c r="WZA47" s="343"/>
      <c r="WZB47" s="343"/>
      <c r="WZC47" s="343"/>
      <c r="WZD47" s="343"/>
      <c r="WZE47" s="343"/>
      <c r="WZF47" s="343"/>
      <c r="WZG47" s="343"/>
      <c r="WZH47" s="343"/>
      <c r="WZI47" s="343"/>
      <c r="WZJ47" s="343"/>
      <c r="WZK47" s="343"/>
      <c r="WZL47" s="343"/>
      <c r="WZM47" s="343"/>
      <c r="WZN47" s="343"/>
      <c r="WZO47" s="343"/>
      <c r="WZP47" s="343"/>
      <c r="WZQ47" s="343"/>
      <c r="WZR47" s="343"/>
      <c r="WZS47" s="343"/>
      <c r="WZT47" s="343"/>
      <c r="WZU47" s="343"/>
      <c r="WZV47" s="343"/>
      <c r="WZW47" s="343"/>
      <c r="WZX47" s="343"/>
      <c r="WZY47" s="343"/>
      <c r="WZZ47" s="343"/>
      <c r="XAA47" s="343"/>
      <c r="XAB47" s="343"/>
      <c r="XAC47" s="343"/>
      <c r="XAD47" s="343"/>
      <c r="XAE47" s="343"/>
      <c r="XAF47" s="343"/>
      <c r="XAG47" s="343"/>
      <c r="XAH47" s="343"/>
      <c r="XAI47" s="343"/>
      <c r="XAJ47" s="343"/>
      <c r="XAK47" s="343"/>
      <c r="XAL47" s="343"/>
      <c r="XAM47" s="343"/>
      <c r="XAN47" s="343"/>
      <c r="XAO47" s="343"/>
      <c r="XAP47" s="343"/>
      <c r="XAQ47" s="343"/>
      <c r="XAR47" s="343"/>
      <c r="XAS47" s="343"/>
      <c r="XAT47" s="343"/>
      <c r="XAU47" s="343"/>
      <c r="XAV47" s="343"/>
      <c r="XAW47" s="343"/>
      <c r="XAX47" s="343"/>
      <c r="XAY47" s="343"/>
      <c r="XAZ47" s="343"/>
      <c r="XBA47" s="343"/>
      <c r="XBB47" s="343"/>
      <c r="XBC47" s="343"/>
      <c r="XBD47" s="343"/>
      <c r="XBE47" s="343"/>
      <c r="XBF47" s="343"/>
      <c r="XBG47" s="343"/>
      <c r="XBH47" s="343"/>
      <c r="XBI47" s="343"/>
      <c r="XBJ47" s="343"/>
      <c r="XBK47" s="343"/>
      <c r="XBL47" s="343"/>
      <c r="XBM47" s="343"/>
      <c r="XBN47" s="343"/>
      <c r="XBO47" s="343"/>
      <c r="XBP47" s="343"/>
      <c r="XBQ47" s="343"/>
      <c r="XBR47" s="343"/>
      <c r="XBS47" s="343"/>
      <c r="XBT47" s="343"/>
      <c r="XBU47" s="343"/>
      <c r="XBV47" s="343"/>
      <c r="XBW47" s="343"/>
      <c r="XBX47" s="343"/>
      <c r="XBY47" s="343"/>
      <c r="XBZ47" s="343"/>
      <c r="XCA47" s="343"/>
      <c r="XCB47" s="343"/>
      <c r="XCC47" s="343"/>
      <c r="XCD47" s="343"/>
      <c r="XCE47" s="343"/>
      <c r="XCF47" s="343"/>
      <c r="XCG47" s="343"/>
      <c r="XCH47" s="343"/>
      <c r="XCI47" s="343"/>
      <c r="XCJ47" s="343"/>
      <c r="XCK47" s="343"/>
      <c r="XCL47" s="343"/>
      <c r="XCM47" s="343"/>
      <c r="XCN47" s="343"/>
      <c r="XCO47" s="343"/>
      <c r="XCP47" s="343"/>
      <c r="XCQ47" s="343"/>
      <c r="XCR47" s="343"/>
      <c r="XCS47" s="343"/>
      <c r="XCT47" s="343"/>
      <c r="XCU47" s="343"/>
      <c r="XCV47" s="343"/>
      <c r="XCW47" s="343"/>
      <c r="XCX47" s="343"/>
      <c r="XCY47" s="343"/>
      <c r="XCZ47" s="343"/>
      <c r="XDA47" s="343"/>
      <c r="XDB47" s="343"/>
      <c r="XDC47" s="343"/>
      <c r="XDD47" s="343"/>
      <c r="XDE47" s="343"/>
      <c r="XDF47" s="343"/>
      <c r="XDG47" s="343"/>
      <c r="XDH47" s="343"/>
      <c r="XDI47" s="343"/>
      <c r="XDJ47" s="343"/>
      <c r="XDK47" s="343"/>
      <c r="XDL47" s="343"/>
      <c r="XDM47" s="343"/>
      <c r="XDN47" s="343"/>
      <c r="XDO47" s="343"/>
      <c r="XDP47" s="343"/>
      <c r="XDQ47" s="343"/>
      <c r="XDR47" s="343"/>
      <c r="XDS47" s="343"/>
      <c r="XDT47" s="343"/>
      <c r="XDU47" s="343"/>
      <c r="XDV47" s="343"/>
      <c r="XDW47" s="343"/>
      <c r="XDX47" s="343"/>
      <c r="XDY47" s="343"/>
      <c r="XDZ47" s="343"/>
      <c r="XEA47" s="343"/>
      <c r="XEB47" s="343"/>
      <c r="XEC47" s="343"/>
      <c r="XED47" s="343"/>
      <c r="XEE47" s="343"/>
      <c r="XEF47" s="343"/>
      <c r="XEG47" s="343"/>
      <c r="XEH47" s="343"/>
      <c r="XEI47" s="343"/>
      <c r="XEJ47" s="343"/>
      <c r="XEK47" s="343"/>
      <c r="XEL47" s="343"/>
      <c r="XEM47" s="343"/>
      <c r="XEN47" s="343"/>
      <c r="XEO47" s="343"/>
      <c r="XEP47" s="343"/>
      <c r="XEQ47" s="343"/>
      <c r="XER47" s="343"/>
      <c r="XES47" s="343"/>
      <c r="XET47" s="343"/>
      <c r="XEU47" s="343"/>
      <c r="XEV47" s="343"/>
      <c r="XEW47" s="343"/>
      <c r="XEX47" s="343"/>
      <c r="XEY47" s="343"/>
      <c r="XEZ47" s="343"/>
      <c r="XFA47" s="343"/>
    </row>
    <row r="48" spans="1:16381" ht="40.5" customHeight="1" x14ac:dyDescent="0.2">
      <c r="A48" s="368" t="s">
        <v>54</v>
      </c>
      <c r="B48" s="193">
        <v>1</v>
      </c>
      <c r="C48" s="369" t="s">
        <v>566</v>
      </c>
      <c r="D48" s="370"/>
      <c r="E48" s="370"/>
      <c r="F48" s="370"/>
      <c r="G48" s="370"/>
      <c r="H48" s="370"/>
      <c r="I48" s="371"/>
    </row>
    <row r="49" spans="1:9" ht="33" customHeight="1" x14ac:dyDescent="0.2">
      <c r="A49" s="368"/>
      <c r="B49" s="193">
        <v>2</v>
      </c>
      <c r="C49" s="369"/>
      <c r="D49" s="370"/>
      <c r="E49" s="370"/>
      <c r="F49" s="370"/>
      <c r="G49" s="370"/>
      <c r="H49" s="370"/>
      <c r="I49" s="371"/>
    </row>
    <row r="50" spans="1:9" ht="24.75" customHeight="1" thickBot="1" x14ac:dyDescent="0.25">
      <c r="A50" s="372" t="s">
        <v>55</v>
      </c>
      <c r="B50" s="373"/>
      <c r="C50" s="572" t="s">
        <v>655</v>
      </c>
      <c r="D50" s="573"/>
      <c r="E50" s="574"/>
      <c r="F50" s="572" t="s">
        <v>656</v>
      </c>
      <c r="G50" s="573"/>
      <c r="H50" s="573"/>
      <c r="I50" s="56"/>
    </row>
    <row r="51" spans="1:9" x14ac:dyDescent="0.2">
      <c r="A51" s="320" t="s">
        <v>56</v>
      </c>
      <c r="B51" s="321"/>
      <c r="C51" s="321"/>
      <c r="D51" s="321"/>
      <c r="E51" s="321"/>
      <c r="F51" s="321"/>
      <c r="G51" s="321"/>
      <c r="H51" s="321"/>
      <c r="I51" s="322"/>
    </row>
    <row r="52" spans="1:9" x14ac:dyDescent="0.2">
      <c r="A52" s="406" t="s">
        <v>57</v>
      </c>
      <c r="B52" s="407"/>
      <c r="C52" s="407"/>
      <c r="D52" s="407"/>
      <c r="E52" s="407"/>
      <c r="F52" s="407"/>
      <c r="G52" s="407"/>
      <c r="H52" s="407"/>
      <c r="I52" s="408"/>
    </row>
    <row r="53" spans="1:9" x14ac:dyDescent="0.2">
      <c r="A53" s="368" t="s">
        <v>58</v>
      </c>
      <c r="B53" s="409" t="s">
        <v>567</v>
      </c>
      <c r="C53" s="409"/>
      <c r="D53" s="409"/>
      <c r="E53" s="409"/>
      <c r="F53" s="409"/>
      <c r="G53" s="409"/>
      <c r="H53" s="409"/>
      <c r="I53" s="410"/>
    </row>
    <row r="54" spans="1:9" x14ac:dyDescent="0.2">
      <c r="A54" s="368"/>
      <c r="B54" s="318" t="s">
        <v>59</v>
      </c>
      <c r="C54" s="318"/>
      <c r="D54" s="318" t="s">
        <v>60</v>
      </c>
      <c r="E54" s="318"/>
      <c r="F54" s="318" t="s">
        <v>61</v>
      </c>
      <c r="G54" s="318"/>
      <c r="H54" s="318"/>
      <c r="I54" s="411"/>
    </row>
    <row r="55" spans="1:9" ht="41.25" customHeight="1" x14ac:dyDescent="0.2">
      <c r="A55" s="368"/>
      <c r="B55" s="354" t="s">
        <v>615</v>
      </c>
      <c r="C55" s="354"/>
      <c r="D55" s="319" t="s">
        <v>568</v>
      </c>
      <c r="E55" s="319"/>
      <c r="F55" s="319" t="s">
        <v>657</v>
      </c>
      <c r="G55" s="319"/>
      <c r="H55" s="319"/>
      <c r="I55" s="412"/>
    </row>
    <row r="56" spans="1:9" x14ac:dyDescent="0.2">
      <c r="A56" s="368"/>
      <c r="B56" s="318" t="s">
        <v>62</v>
      </c>
      <c r="C56" s="318"/>
      <c r="D56" s="319"/>
      <c r="E56" s="319"/>
      <c r="F56" s="180" t="s">
        <v>63</v>
      </c>
      <c r="G56" s="181"/>
      <c r="H56" s="4" t="s">
        <v>64</v>
      </c>
      <c r="I56" s="184"/>
    </row>
    <row r="57" spans="1:9" x14ac:dyDescent="0.2">
      <c r="A57" s="183" t="s">
        <v>65</v>
      </c>
      <c r="B57" s="180" t="s">
        <v>66</v>
      </c>
      <c r="C57" s="180" t="s">
        <v>67</v>
      </c>
      <c r="D57" s="180" t="s">
        <v>68</v>
      </c>
      <c r="E57" s="413"/>
      <c r="F57" s="414"/>
      <c r="G57" s="414"/>
      <c r="H57" s="414"/>
      <c r="I57" s="415"/>
    </row>
    <row r="58" spans="1:9" x14ac:dyDescent="0.2">
      <c r="A58" s="57">
        <v>2016</v>
      </c>
      <c r="B58" s="261">
        <v>24</v>
      </c>
      <c r="C58" s="262">
        <v>0</v>
      </c>
      <c r="D58" s="263">
        <f>+C58-B58</f>
        <v>-24</v>
      </c>
      <c r="E58" s="416"/>
      <c r="F58" s="417"/>
      <c r="G58" s="417"/>
      <c r="H58" s="417"/>
      <c r="I58" s="418"/>
    </row>
    <row r="59" spans="1:9" x14ac:dyDescent="0.2">
      <c r="A59" s="57">
        <v>2017</v>
      </c>
      <c r="B59" s="261">
        <v>24</v>
      </c>
      <c r="C59" s="262">
        <v>0</v>
      </c>
      <c r="D59" s="263">
        <f t="shared" ref="D59:D66" si="0">+C59-B59</f>
        <v>-24</v>
      </c>
      <c r="E59" s="416"/>
      <c r="F59" s="417"/>
      <c r="G59" s="417"/>
      <c r="H59" s="417"/>
      <c r="I59" s="418"/>
    </row>
    <row r="60" spans="1:9" x14ac:dyDescent="0.2">
      <c r="A60" s="57">
        <v>2018</v>
      </c>
      <c r="B60" s="261">
        <v>24</v>
      </c>
      <c r="C60" s="262">
        <v>0</v>
      </c>
      <c r="D60" s="263">
        <f t="shared" si="0"/>
        <v>-24</v>
      </c>
      <c r="E60" s="416"/>
      <c r="F60" s="417"/>
      <c r="G60" s="417"/>
      <c r="H60" s="417"/>
      <c r="I60" s="418"/>
    </row>
    <row r="61" spans="1:9" x14ac:dyDescent="0.2">
      <c r="A61" s="58">
        <v>2019</v>
      </c>
      <c r="B61" s="261">
        <v>24</v>
      </c>
      <c r="C61" s="262">
        <v>0</v>
      </c>
      <c r="D61" s="263">
        <f t="shared" si="0"/>
        <v>-24</v>
      </c>
      <c r="E61" s="416"/>
      <c r="F61" s="417"/>
      <c r="G61" s="417"/>
      <c r="H61" s="417"/>
      <c r="I61" s="418"/>
    </row>
    <row r="62" spans="1:9" x14ac:dyDescent="0.2">
      <c r="A62" s="57">
        <v>2020</v>
      </c>
      <c r="B62" s="261">
        <v>24</v>
      </c>
      <c r="C62" s="262">
        <v>0</v>
      </c>
      <c r="D62" s="263">
        <f t="shared" si="0"/>
        <v>-24</v>
      </c>
      <c r="E62" s="416"/>
      <c r="F62" s="417"/>
      <c r="G62" s="417"/>
      <c r="H62" s="417"/>
      <c r="I62" s="418"/>
    </row>
    <row r="63" spans="1:9" x14ac:dyDescent="0.2">
      <c r="A63" s="57">
        <v>2021</v>
      </c>
      <c r="B63" s="261">
        <v>24</v>
      </c>
      <c r="C63" s="262">
        <v>0</v>
      </c>
      <c r="D63" s="263">
        <f t="shared" si="0"/>
        <v>-24</v>
      </c>
      <c r="E63" s="416"/>
      <c r="F63" s="417"/>
      <c r="G63" s="417"/>
      <c r="H63" s="417"/>
      <c r="I63" s="418"/>
    </row>
    <row r="64" spans="1:9" x14ac:dyDescent="0.2">
      <c r="A64" s="58">
        <v>2022</v>
      </c>
      <c r="B64" s="261">
        <v>24</v>
      </c>
      <c r="C64" s="262">
        <v>0</v>
      </c>
      <c r="D64" s="263">
        <f t="shared" si="0"/>
        <v>-24</v>
      </c>
      <c r="E64" s="416"/>
      <c r="F64" s="417"/>
      <c r="G64" s="417"/>
      <c r="H64" s="417"/>
      <c r="I64" s="418"/>
    </row>
    <row r="65" spans="1:9" x14ac:dyDescent="0.2">
      <c r="A65" s="58">
        <v>2023</v>
      </c>
      <c r="B65" s="261">
        <v>24</v>
      </c>
      <c r="C65" s="262">
        <v>0</v>
      </c>
      <c r="D65" s="263">
        <f t="shared" si="0"/>
        <v>-24</v>
      </c>
      <c r="E65" s="416"/>
      <c r="F65" s="417"/>
      <c r="G65" s="417"/>
      <c r="H65" s="417"/>
      <c r="I65" s="418"/>
    </row>
    <row r="66" spans="1:9" x14ac:dyDescent="0.2">
      <c r="A66" s="57">
        <v>2024</v>
      </c>
      <c r="B66" s="261">
        <v>24</v>
      </c>
      <c r="C66" s="262">
        <v>0</v>
      </c>
      <c r="D66" s="263">
        <f t="shared" si="0"/>
        <v>-24</v>
      </c>
      <c r="E66" s="419"/>
      <c r="F66" s="420"/>
      <c r="G66" s="420"/>
      <c r="H66" s="420"/>
      <c r="I66" s="421"/>
    </row>
    <row r="67" spans="1:9" x14ac:dyDescent="0.2">
      <c r="A67" s="391" t="s">
        <v>69</v>
      </c>
      <c r="B67" s="392"/>
      <c r="C67" s="392"/>
      <c r="D67" s="392"/>
      <c r="E67" s="392"/>
      <c r="F67" s="392"/>
      <c r="G67" s="392"/>
      <c r="H67" s="392"/>
      <c r="I67" s="393"/>
    </row>
    <row r="68" spans="1:9" ht="95.25" customHeight="1" x14ac:dyDescent="0.2">
      <c r="A68" s="569" t="s">
        <v>613</v>
      </c>
      <c r="B68" s="570"/>
      <c r="C68" s="570"/>
      <c r="D68" s="570"/>
      <c r="E68" s="570"/>
      <c r="F68" s="570"/>
      <c r="G68" s="570"/>
      <c r="H68" s="570"/>
      <c r="I68" s="571"/>
    </row>
    <row r="69" spans="1:9" x14ac:dyDescent="0.2">
      <c r="A69" s="396" t="s">
        <v>5</v>
      </c>
      <c r="B69" s="392"/>
      <c r="C69" s="392"/>
      <c r="D69" s="392"/>
      <c r="E69" s="392"/>
      <c r="F69" s="392"/>
      <c r="G69" s="392"/>
      <c r="H69" s="392"/>
      <c r="I69" s="397"/>
    </row>
    <row r="70" spans="1:9" ht="36" customHeight="1" x14ac:dyDescent="0.2">
      <c r="A70" s="398" t="s">
        <v>70</v>
      </c>
      <c r="B70" s="6" t="s">
        <v>32</v>
      </c>
      <c r="C70" s="399" t="s">
        <v>33</v>
      </c>
      <c r="D70" s="400"/>
      <c r="E70" s="6" t="s">
        <v>196</v>
      </c>
      <c r="F70" s="399" t="s">
        <v>572</v>
      </c>
      <c r="G70" s="401"/>
      <c r="H70" s="402" t="s">
        <v>614</v>
      </c>
      <c r="I70" s="403"/>
    </row>
    <row r="71" spans="1:9" ht="25.5" customHeight="1" x14ac:dyDescent="0.2">
      <c r="A71" s="398"/>
      <c r="B71" s="404" t="s">
        <v>72</v>
      </c>
      <c r="C71" s="405"/>
      <c r="D71" s="377" t="s">
        <v>573</v>
      </c>
      <c r="E71" s="377"/>
      <c r="F71" s="377"/>
      <c r="G71" s="377"/>
      <c r="H71" s="377"/>
      <c r="I71" s="378"/>
    </row>
    <row r="72" spans="1:9" x14ac:dyDescent="0.2">
      <c r="A72" s="379" t="s">
        <v>73</v>
      </c>
      <c r="B72" s="379"/>
      <c r="C72" s="379"/>
      <c r="D72" s="379"/>
      <c r="E72" s="379"/>
      <c r="F72" s="379"/>
      <c r="G72" s="379"/>
      <c r="H72" s="379"/>
      <c r="I72" s="379"/>
    </row>
    <row r="73" spans="1:9" x14ac:dyDescent="0.2">
      <c r="A73" s="386" t="s">
        <v>209</v>
      </c>
      <c r="B73" s="387"/>
      <c r="C73" s="386" t="str">
        <f>+F45</f>
        <v>Desarrollar e implementar estrategias que permitan condiciones de bioseguridad y aprendizajes adecuados en las IEO</v>
      </c>
      <c r="D73" s="542"/>
      <c r="E73" s="542"/>
      <c r="F73" s="542"/>
      <c r="G73" s="542"/>
      <c r="H73" s="542"/>
      <c r="I73" s="387"/>
    </row>
    <row r="74" spans="1:9" ht="18" customHeight="1" x14ac:dyDescent="0.2">
      <c r="A74" s="59" t="s">
        <v>210</v>
      </c>
      <c r="B74" s="563" t="s">
        <v>574</v>
      </c>
      <c r="C74" s="564"/>
      <c r="D74" s="564"/>
      <c r="E74" s="564"/>
      <c r="F74" s="564"/>
      <c r="G74" s="564"/>
      <c r="H74" s="564"/>
      <c r="I74" s="565"/>
    </row>
    <row r="75" spans="1:9" ht="13.5" thickBot="1" x14ac:dyDescent="0.25">
      <c r="A75" s="59" t="s">
        <v>211</v>
      </c>
      <c r="B75" s="566" t="s">
        <v>593</v>
      </c>
      <c r="C75" s="567"/>
      <c r="D75" s="567"/>
      <c r="E75" s="567"/>
      <c r="F75" s="567"/>
      <c r="G75" s="567"/>
      <c r="H75" s="567"/>
      <c r="I75" s="568"/>
    </row>
    <row r="76" spans="1:9" x14ac:dyDescent="0.2">
      <c r="A76" s="313"/>
      <c r="B76" s="313"/>
      <c r="C76" s="439"/>
      <c r="D76" s="60" t="s">
        <v>74</v>
      </c>
      <c r="E76" s="61">
        <v>2020</v>
      </c>
      <c r="F76" s="61">
        <v>2021</v>
      </c>
      <c r="G76" s="61">
        <v>2022</v>
      </c>
      <c r="H76" s="62">
        <v>2023</v>
      </c>
      <c r="I76" s="438"/>
    </row>
    <row r="77" spans="1:9" ht="13.5" thickBot="1" x14ac:dyDescent="0.25">
      <c r="A77" s="313"/>
      <c r="B77" s="313"/>
      <c r="C77" s="439"/>
      <c r="D77" s="63" t="s">
        <v>75</v>
      </c>
      <c r="E77" s="64">
        <v>50</v>
      </c>
      <c r="F77" s="64">
        <v>50</v>
      </c>
      <c r="G77" s="64"/>
      <c r="H77" s="65"/>
      <c r="I77" s="438"/>
    </row>
    <row r="78" spans="1:9" x14ac:dyDescent="0.2">
      <c r="A78" s="434" t="s">
        <v>76</v>
      </c>
      <c r="B78" s="434" t="s">
        <v>77</v>
      </c>
      <c r="C78" s="436" t="s">
        <v>78</v>
      </c>
      <c r="D78" s="434" t="s">
        <v>79</v>
      </c>
      <c r="E78" s="185">
        <v>0</v>
      </c>
      <c r="F78" s="185">
        <v>1</v>
      </c>
      <c r="G78" s="185">
        <v>2</v>
      </c>
      <c r="H78" s="185">
        <v>3</v>
      </c>
      <c r="I78" s="185">
        <v>4</v>
      </c>
    </row>
    <row r="79" spans="1:9" x14ac:dyDescent="0.2">
      <c r="A79" s="435"/>
      <c r="B79" s="435"/>
      <c r="C79" s="437"/>
      <c r="D79" s="435"/>
      <c r="E79" s="185">
        <v>2020</v>
      </c>
      <c r="F79" s="185">
        <v>2021</v>
      </c>
      <c r="G79" s="67">
        <v>2022</v>
      </c>
      <c r="H79" s="67">
        <v>2023</v>
      </c>
      <c r="I79" s="67">
        <v>2024</v>
      </c>
    </row>
    <row r="80" spans="1:9" ht="15" customHeight="1" x14ac:dyDescent="0.2">
      <c r="A80" s="557" t="s">
        <v>595</v>
      </c>
      <c r="B80" s="560" t="s">
        <v>599</v>
      </c>
      <c r="C80" s="430">
        <f>+SUM(E80:I90)</f>
        <v>85037000</v>
      </c>
      <c r="D80" s="204" t="s">
        <v>80</v>
      </c>
      <c r="E80" s="224">
        <f>+COSTO!F6</f>
        <v>50000000</v>
      </c>
      <c r="F80" s="224">
        <v>0</v>
      </c>
      <c r="G80" s="224">
        <v>0</v>
      </c>
      <c r="H80" s="264">
        <v>0</v>
      </c>
      <c r="I80" s="264"/>
    </row>
    <row r="81" spans="1:9" ht="15" customHeight="1" x14ac:dyDescent="0.2">
      <c r="A81" s="558"/>
      <c r="B81" s="561"/>
      <c r="C81" s="428"/>
      <c r="D81" s="204" t="s">
        <v>81</v>
      </c>
      <c r="E81" s="224">
        <f>+COSTO!F7</f>
        <v>0</v>
      </c>
      <c r="F81" s="265"/>
      <c r="G81" s="224"/>
      <c r="H81" s="264"/>
      <c r="I81" s="264"/>
    </row>
    <row r="82" spans="1:9" ht="15" customHeight="1" x14ac:dyDescent="0.2">
      <c r="A82" s="558"/>
      <c r="B82" s="561"/>
      <c r="C82" s="428"/>
      <c r="D82" s="204" t="s">
        <v>82</v>
      </c>
      <c r="E82" s="224">
        <f>+COSTO!F8</f>
        <v>0</v>
      </c>
      <c r="F82" s="265"/>
      <c r="G82" s="224"/>
      <c r="H82" s="264"/>
      <c r="I82" s="264"/>
    </row>
    <row r="83" spans="1:9" ht="15" customHeight="1" x14ac:dyDescent="0.2">
      <c r="A83" s="558"/>
      <c r="B83" s="561"/>
      <c r="C83" s="428"/>
      <c r="D83" s="204" t="s">
        <v>83</v>
      </c>
      <c r="E83" s="224">
        <f>+COSTO!F9</f>
        <v>35037000</v>
      </c>
      <c r="F83" s="265"/>
      <c r="G83" s="224"/>
      <c r="H83" s="264"/>
      <c r="I83" s="264"/>
    </row>
    <row r="84" spans="1:9" ht="15" customHeight="1" x14ac:dyDescent="0.2">
      <c r="A84" s="558"/>
      <c r="B84" s="561"/>
      <c r="C84" s="428"/>
      <c r="D84" s="204" t="s">
        <v>84</v>
      </c>
      <c r="E84" s="224">
        <f>+COSTO!F10</f>
        <v>0</v>
      </c>
      <c r="F84" s="265"/>
      <c r="G84" s="224"/>
      <c r="H84" s="264"/>
      <c r="I84" s="264"/>
    </row>
    <row r="85" spans="1:9" ht="15" customHeight="1" x14ac:dyDescent="0.2">
      <c r="A85" s="558"/>
      <c r="B85" s="561"/>
      <c r="C85" s="428"/>
      <c r="D85" s="204" t="s">
        <v>85</v>
      </c>
      <c r="E85" s="224">
        <f>+COSTO!F11</f>
        <v>0</v>
      </c>
      <c r="F85" s="265"/>
      <c r="G85" s="224"/>
      <c r="H85" s="264"/>
      <c r="I85" s="264"/>
    </row>
    <row r="86" spans="1:9" ht="15" customHeight="1" x14ac:dyDescent="0.2">
      <c r="A86" s="558"/>
      <c r="B86" s="561"/>
      <c r="C86" s="428"/>
      <c r="D86" s="204" t="s">
        <v>86</v>
      </c>
      <c r="E86" s="224">
        <f>+COSTO!F12</f>
        <v>0</v>
      </c>
      <c r="F86" s="265"/>
      <c r="G86" s="224"/>
      <c r="H86" s="264"/>
      <c r="I86" s="264"/>
    </row>
    <row r="87" spans="1:9" ht="15" customHeight="1" x14ac:dyDescent="0.2">
      <c r="A87" s="558"/>
      <c r="B87" s="561"/>
      <c r="C87" s="428"/>
      <c r="D87" s="204" t="s">
        <v>87</v>
      </c>
      <c r="E87" s="224">
        <f>+COSTO!F13</f>
        <v>0</v>
      </c>
      <c r="F87" s="265"/>
      <c r="G87" s="224"/>
      <c r="H87" s="264"/>
      <c r="I87" s="264"/>
    </row>
    <row r="88" spans="1:9" ht="15" customHeight="1" x14ac:dyDescent="0.2">
      <c r="A88" s="558"/>
      <c r="B88" s="561"/>
      <c r="C88" s="428"/>
      <c r="D88" s="204" t="s">
        <v>88</v>
      </c>
      <c r="E88" s="224">
        <f>+COSTO!F14</f>
        <v>0</v>
      </c>
      <c r="F88" s="265"/>
      <c r="G88" s="224"/>
      <c r="H88" s="264"/>
      <c r="I88" s="264"/>
    </row>
    <row r="89" spans="1:9" ht="15" customHeight="1" x14ac:dyDescent="0.2">
      <c r="A89" s="558"/>
      <c r="B89" s="561"/>
      <c r="C89" s="428"/>
      <c r="D89" s="204" t="s">
        <v>89</v>
      </c>
      <c r="E89" s="224">
        <f>+COSTO!F15</f>
        <v>0</v>
      </c>
      <c r="F89" s="265"/>
      <c r="G89" s="224"/>
      <c r="H89" s="264"/>
      <c r="I89" s="264"/>
    </row>
    <row r="90" spans="1:9" ht="15" customHeight="1" x14ac:dyDescent="0.2">
      <c r="A90" s="559"/>
      <c r="B90" s="562"/>
      <c r="C90" s="429"/>
      <c r="D90" s="270" t="s">
        <v>90</v>
      </c>
      <c r="E90" s="224">
        <f>+COSTO!F16</f>
        <v>0</v>
      </c>
      <c r="F90" s="265"/>
      <c r="G90" s="224"/>
      <c r="H90" s="264"/>
      <c r="I90" s="264"/>
    </row>
    <row r="91" spans="1:9" ht="12.75" customHeight="1" x14ac:dyDescent="0.2">
      <c r="A91" s="554" t="s">
        <v>617</v>
      </c>
      <c r="B91" s="555" t="s">
        <v>599</v>
      </c>
      <c r="C91" s="556">
        <f>+SUM(E91:I101)</f>
        <v>7215134200</v>
      </c>
      <c r="D91" s="270" t="s">
        <v>80</v>
      </c>
      <c r="E91" s="224">
        <f>+COSTO!G21</f>
        <v>240000000</v>
      </c>
      <c r="F91" s="224"/>
      <c r="G91" s="224"/>
      <c r="H91" s="264"/>
      <c r="I91" s="264"/>
    </row>
    <row r="92" spans="1:9" x14ac:dyDescent="0.2">
      <c r="A92" s="554"/>
      <c r="B92" s="555"/>
      <c r="C92" s="555"/>
      <c r="D92" s="270" t="s">
        <v>81</v>
      </c>
      <c r="E92" s="224"/>
      <c r="F92" s="265"/>
      <c r="G92" s="224"/>
      <c r="H92" s="264"/>
      <c r="I92" s="264"/>
    </row>
    <row r="93" spans="1:9" x14ac:dyDescent="0.2">
      <c r="A93" s="554"/>
      <c r="B93" s="555"/>
      <c r="C93" s="555"/>
      <c r="D93" s="270" t="s">
        <v>82</v>
      </c>
      <c r="E93" s="224"/>
      <c r="F93" s="265"/>
      <c r="G93" s="224"/>
      <c r="H93" s="264"/>
      <c r="I93" s="264"/>
    </row>
    <row r="94" spans="1:9" x14ac:dyDescent="0.2">
      <c r="A94" s="554"/>
      <c r="B94" s="555"/>
      <c r="C94" s="555"/>
      <c r="D94" s="270" t="s">
        <v>83</v>
      </c>
      <c r="E94" s="224">
        <f>+COSTO!G24</f>
        <v>2496077000</v>
      </c>
      <c r="F94" s="265">
        <f>+COSTO!H24</f>
        <v>4479057200</v>
      </c>
      <c r="G94" s="224"/>
      <c r="H94" s="264"/>
      <c r="I94" s="264"/>
    </row>
    <row r="95" spans="1:9" x14ac:dyDescent="0.2">
      <c r="A95" s="554"/>
      <c r="B95" s="555"/>
      <c r="C95" s="555"/>
      <c r="D95" s="270" t="s">
        <v>84</v>
      </c>
      <c r="E95" s="224"/>
      <c r="F95" s="265"/>
      <c r="G95" s="224"/>
      <c r="H95" s="264"/>
      <c r="I95" s="264"/>
    </row>
    <row r="96" spans="1:9" x14ac:dyDescent="0.2">
      <c r="A96" s="554"/>
      <c r="B96" s="555"/>
      <c r="C96" s="555"/>
      <c r="D96" s="270" t="s">
        <v>85</v>
      </c>
      <c r="E96" s="224"/>
      <c r="F96" s="265"/>
      <c r="G96" s="224"/>
      <c r="H96" s="264"/>
      <c r="I96" s="264"/>
    </row>
    <row r="97" spans="1:10" x14ac:dyDescent="0.2">
      <c r="A97" s="554"/>
      <c r="B97" s="555"/>
      <c r="C97" s="555"/>
      <c r="D97" s="270" t="s">
        <v>86</v>
      </c>
      <c r="E97" s="224"/>
      <c r="F97" s="265"/>
      <c r="G97" s="224"/>
      <c r="H97" s="264"/>
      <c r="I97" s="264"/>
    </row>
    <row r="98" spans="1:10" x14ac:dyDescent="0.2">
      <c r="A98" s="554"/>
      <c r="B98" s="555"/>
      <c r="C98" s="555"/>
      <c r="D98" s="270" t="s">
        <v>87</v>
      </c>
      <c r="E98" s="224"/>
      <c r="F98" s="265"/>
      <c r="G98" s="224"/>
      <c r="H98" s="264"/>
      <c r="I98" s="264"/>
    </row>
    <row r="99" spans="1:10" x14ac:dyDescent="0.2">
      <c r="A99" s="554"/>
      <c r="B99" s="555"/>
      <c r="C99" s="555"/>
      <c r="D99" s="270" t="s">
        <v>88</v>
      </c>
      <c r="E99" s="224"/>
      <c r="F99" s="265"/>
      <c r="G99" s="224"/>
      <c r="H99" s="264"/>
      <c r="I99" s="264"/>
    </row>
    <row r="100" spans="1:10" x14ac:dyDescent="0.2">
      <c r="A100" s="554"/>
      <c r="B100" s="555"/>
      <c r="C100" s="555"/>
      <c r="D100" s="270" t="s">
        <v>89</v>
      </c>
      <c r="E100" s="224"/>
      <c r="F100" s="265"/>
      <c r="G100" s="224"/>
      <c r="H100" s="264"/>
      <c r="I100" s="264"/>
    </row>
    <row r="101" spans="1:10" x14ac:dyDescent="0.2">
      <c r="A101" s="554"/>
      <c r="B101" s="555"/>
      <c r="C101" s="555"/>
      <c r="D101" s="270" t="s">
        <v>90</v>
      </c>
      <c r="E101" s="224"/>
      <c r="F101" s="265"/>
      <c r="G101" s="224"/>
      <c r="H101" s="264"/>
      <c r="I101" s="264"/>
    </row>
    <row r="102" spans="1:10" ht="15" customHeight="1" x14ac:dyDescent="0.2">
      <c r="A102" s="557" t="s">
        <v>616</v>
      </c>
      <c r="B102" s="427" t="s">
        <v>654</v>
      </c>
      <c r="C102" s="556">
        <f>+SUM(E102:I112)</f>
        <v>1845115789.4736843</v>
      </c>
      <c r="D102" s="270" t="s">
        <v>80</v>
      </c>
      <c r="E102" s="224">
        <f>+COSTO!G38</f>
        <v>240000000</v>
      </c>
      <c r="F102" s="265">
        <f>+COSTO!H38</f>
        <v>90000000</v>
      </c>
      <c r="G102" s="224"/>
      <c r="H102" s="264"/>
      <c r="I102" s="264"/>
    </row>
    <row r="103" spans="1:10" ht="15" customHeight="1" x14ac:dyDescent="0.2">
      <c r="A103" s="558"/>
      <c r="B103" s="428"/>
      <c r="C103" s="555"/>
      <c r="D103" s="270" t="s">
        <v>81</v>
      </c>
      <c r="E103" s="224"/>
      <c r="F103" s="265"/>
      <c r="G103" s="224"/>
      <c r="H103" s="264"/>
      <c r="I103" s="264"/>
    </row>
    <row r="104" spans="1:10" ht="12.75" customHeight="1" x14ac:dyDescent="0.2">
      <c r="A104" s="558"/>
      <c r="B104" s="428"/>
      <c r="C104" s="555"/>
      <c r="D104" s="270" t="s">
        <v>82</v>
      </c>
      <c r="E104" s="224"/>
      <c r="F104" s="265"/>
      <c r="G104" s="224"/>
      <c r="H104" s="264"/>
      <c r="I104" s="264"/>
    </row>
    <row r="105" spans="1:10" ht="12.75" customHeight="1" x14ac:dyDescent="0.2">
      <c r="A105" s="558"/>
      <c r="B105" s="428"/>
      <c r="C105" s="555"/>
      <c r="D105" s="270" t="s">
        <v>83</v>
      </c>
      <c r="E105" s="224"/>
      <c r="F105" s="265"/>
      <c r="G105" s="224"/>
      <c r="H105" s="264"/>
      <c r="I105" s="264"/>
    </row>
    <row r="106" spans="1:10" ht="12.75" customHeight="1" x14ac:dyDescent="0.2">
      <c r="A106" s="558"/>
      <c r="B106" s="428"/>
      <c r="C106" s="555"/>
      <c r="D106" s="270" t="s">
        <v>84</v>
      </c>
      <c r="E106" s="224"/>
      <c r="F106" s="265"/>
      <c r="G106" s="224"/>
      <c r="H106" s="264"/>
      <c r="I106" s="264"/>
    </row>
    <row r="107" spans="1:10" ht="12.75" customHeight="1" x14ac:dyDescent="0.2">
      <c r="A107" s="558"/>
      <c r="B107" s="428"/>
      <c r="C107" s="555"/>
      <c r="D107" s="270" t="s">
        <v>85</v>
      </c>
      <c r="E107" s="224">
        <f>+COSTO!G43</f>
        <v>350315789.47368419</v>
      </c>
      <c r="F107" s="224">
        <f>+COSTO!H43</f>
        <v>1164800000</v>
      </c>
      <c r="G107" s="224"/>
      <c r="H107" s="264"/>
      <c r="I107" s="264"/>
      <c r="J107" s="258"/>
    </row>
    <row r="108" spans="1:10" ht="12.75" customHeight="1" x14ac:dyDescent="0.2">
      <c r="A108" s="558"/>
      <c r="B108" s="428"/>
      <c r="C108" s="555"/>
      <c r="D108" s="270" t="s">
        <v>86</v>
      </c>
      <c r="E108" s="224"/>
      <c r="F108" s="265"/>
      <c r="G108" s="224"/>
      <c r="H108" s="264"/>
      <c r="I108" s="264"/>
    </row>
    <row r="109" spans="1:10" ht="12.75" customHeight="1" x14ac:dyDescent="0.2">
      <c r="A109" s="558"/>
      <c r="B109" s="428"/>
      <c r="C109" s="555"/>
      <c r="D109" s="270" t="s">
        <v>87</v>
      </c>
      <c r="E109" s="224"/>
      <c r="F109" s="265"/>
      <c r="G109" s="224"/>
      <c r="H109" s="264"/>
      <c r="I109" s="264"/>
    </row>
    <row r="110" spans="1:10" ht="12.75" customHeight="1" x14ac:dyDescent="0.2">
      <c r="A110" s="558"/>
      <c r="B110" s="428"/>
      <c r="C110" s="555"/>
      <c r="D110" s="270" t="s">
        <v>88</v>
      </c>
      <c r="E110" s="224"/>
      <c r="F110" s="265"/>
      <c r="G110" s="224"/>
      <c r="H110" s="264"/>
      <c r="I110" s="264"/>
    </row>
    <row r="111" spans="1:10" ht="12.75" customHeight="1" x14ac:dyDescent="0.2">
      <c r="A111" s="558"/>
      <c r="B111" s="428"/>
      <c r="C111" s="555"/>
      <c r="D111" s="270" t="s">
        <v>89</v>
      </c>
      <c r="E111" s="224">
        <f>+COSTO!G47</f>
        <v>0</v>
      </c>
      <c r="F111" s="224">
        <f>+COSTO!H47</f>
        <v>0</v>
      </c>
      <c r="G111" s="224"/>
      <c r="H111" s="264"/>
      <c r="I111" s="264"/>
    </row>
    <row r="112" spans="1:10" ht="12.75" customHeight="1" x14ac:dyDescent="0.2">
      <c r="A112" s="559"/>
      <c r="B112" s="429"/>
      <c r="C112" s="555"/>
      <c r="D112" s="270" t="s">
        <v>90</v>
      </c>
      <c r="E112" s="71"/>
      <c r="F112" s="70"/>
      <c r="G112" s="71"/>
      <c r="H112" s="72"/>
      <c r="I112" s="72"/>
    </row>
    <row r="113" spans="1:9" hidden="1" x14ac:dyDescent="0.2">
      <c r="A113" s="178" t="s">
        <v>210</v>
      </c>
      <c r="B113" s="453"/>
      <c r="C113" s="454"/>
      <c r="D113" s="454"/>
      <c r="E113" s="454"/>
      <c r="F113" s="454"/>
      <c r="G113" s="454"/>
      <c r="H113" s="454"/>
      <c r="I113" s="455"/>
    </row>
    <row r="114" spans="1:9" ht="13.5" hidden="1" thickBot="1" x14ac:dyDescent="0.25">
      <c r="A114" s="59" t="s">
        <v>211</v>
      </c>
      <c r="B114" s="431"/>
      <c r="C114" s="432"/>
      <c r="D114" s="432"/>
      <c r="E114" s="432"/>
      <c r="F114" s="432"/>
      <c r="G114" s="432"/>
      <c r="H114" s="432"/>
      <c r="I114" s="433"/>
    </row>
    <row r="115" spans="1:9" hidden="1" x14ac:dyDescent="0.2">
      <c r="A115" s="313"/>
      <c r="B115" s="313"/>
      <c r="C115" s="439"/>
      <c r="D115" s="73" t="s">
        <v>74</v>
      </c>
      <c r="E115" s="61">
        <v>2020</v>
      </c>
      <c r="F115" s="61">
        <v>2021</v>
      </c>
      <c r="G115" s="61">
        <v>2022</v>
      </c>
      <c r="H115" s="62">
        <v>2023</v>
      </c>
      <c r="I115" s="438"/>
    </row>
    <row r="116" spans="1:9" ht="13.5" hidden="1" thickBot="1" x14ac:dyDescent="0.25">
      <c r="A116" s="313"/>
      <c r="B116" s="313"/>
      <c r="C116" s="439"/>
      <c r="D116" s="74" t="s">
        <v>75</v>
      </c>
      <c r="E116" s="64"/>
      <c r="F116" s="64"/>
      <c r="G116" s="64"/>
      <c r="H116" s="65"/>
      <c r="I116" s="438"/>
    </row>
    <row r="117" spans="1:9" hidden="1" x14ac:dyDescent="0.2">
      <c r="A117" s="423"/>
      <c r="B117" s="423"/>
      <c r="C117" s="426"/>
      <c r="D117" s="75" t="s">
        <v>80</v>
      </c>
      <c r="E117" s="76"/>
      <c r="F117" s="77"/>
      <c r="G117" s="76"/>
      <c r="H117" s="76"/>
      <c r="I117" s="78"/>
    </row>
    <row r="118" spans="1:9" hidden="1" x14ac:dyDescent="0.2">
      <c r="A118" s="423"/>
      <c r="B118" s="423"/>
      <c r="C118" s="423"/>
      <c r="D118" s="68" t="s">
        <v>81</v>
      </c>
      <c r="E118" s="71"/>
      <c r="F118" s="70"/>
      <c r="G118" s="71"/>
      <c r="H118" s="71"/>
      <c r="I118" s="72"/>
    </row>
    <row r="119" spans="1:9" hidden="1" x14ac:dyDescent="0.2">
      <c r="A119" s="423"/>
      <c r="B119" s="423"/>
      <c r="C119" s="423"/>
      <c r="D119" s="68" t="s">
        <v>82</v>
      </c>
      <c r="E119" s="71"/>
      <c r="F119" s="70"/>
      <c r="G119" s="71"/>
      <c r="H119" s="71"/>
      <c r="I119" s="72"/>
    </row>
    <row r="120" spans="1:9" hidden="1" x14ac:dyDescent="0.2">
      <c r="A120" s="423"/>
      <c r="B120" s="423"/>
      <c r="C120" s="423"/>
      <c r="D120" s="68" t="s">
        <v>83</v>
      </c>
      <c r="E120" s="71"/>
      <c r="F120" s="70"/>
      <c r="G120" s="71"/>
      <c r="H120" s="71"/>
      <c r="I120" s="72"/>
    </row>
    <row r="121" spans="1:9" hidden="1" x14ac:dyDescent="0.2">
      <c r="A121" s="423"/>
      <c r="B121" s="423"/>
      <c r="C121" s="423"/>
      <c r="D121" s="68" t="s">
        <v>84</v>
      </c>
      <c r="E121" s="71"/>
      <c r="F121" s="70"/>
      <c r="G121" s="71"/>
      <c r="H121" s="71"/>
      <c r="I121" s="72"/>
    </row>
    <row r="122" spans="1:9" hidden="1" x14ac:dyDescent="0.2">
      <c r="A122" s="423"/>
      <c r="B122" s="423"/>
      <c r="C122" s="423"/>
      <c r="D122" s="68" t="s">
        <v>85</v>
      </c>
      <c r="E122" s="71"/>
      <c r="F122" s="70"/>
      <c r="G122" s="71"/>
      <c r="H122" s="71"/>
      <c r="I122" s="72"/>
    </row>
    <row r="123" spans="1:9" hidden="1" x14ac:dyDescent="0.2">
      <c r="A123" s="423"/>
      <c r="B123" s="423"/>
      <c r="C123" s="423"/>
      <c r="D123" s="68" t="s">
        <v>86</v>
      </c>
      <c r="E123" s="71"/>
      <c r="F123" s="70"/>
      <c r="G123" s="71"/>
      <c r="H123" s="71"/>
      <c r="I123" s="72"/>
    </row>
    <row r="124" spans="1:9" hidden="1" x14ac:dyDescent="0.2">
      <c r="A124" s="423"/>
      <c r="B124" s="423"/>
      <c r="C124" s="423"/>
      <c r="D124" s="68" t="s">
        <v>87</v>
      </c>
      <c r="E124" s="71"/>
      <c r="F124" s="70"/>
      <c r="G124" s="71"/>
      <c r="H124" s="71"/>
      <c r="I124" s="72"/>
    </row>
    <row r="125" spans="1:9" hidden="1" x14ac:dyDescent="0.2">
      <c r="A125" s="423"/>
      <c r="B125" s="423"/>
      <c r="C125" s="423"/>
      <c r="D125" s="68" t="s">
        <v>88</v>
      </c>
      <c r="E125" s="71"/>
      <c r="F125" s="70"/>
      <c r="G125" s="71"/>
      <c r="H125" s="71"/>
      <c r="I125" s="72"/>
    </row>
    <row r="126" spans="1:9" hidden="1" x14ac:dyDescent="0.2">
      <c r="A126" s="423"/>
      <c r="B126" s="423"/>
      <c r="C126" s="423"/>
      <c r="D126" s="68" t="s">
        <v>89</v>
      </c>
      <c r="E126" s="71"/>
      <c r="F126" s="70"/>
      <c r="G126" s="71"/>
      <c r="H126" s="71"/>
      <c r="I126" s="72"/>
    </row>
    <row r="127" spans="1:9" hidden="1" x14ac:dyDescent="0.2">
      <c r="A127" s="424"/>
      <c r="B127" s="424"/>
      <c r="C127" s="424"/>
      <c r="D127" s="68" t="s">
        <v>90</v>
      </c>
      <c r="E127" s="71"/>
      <c r="F127" s="70"/>
      <c r="G127" s="71"/>
      <c r="H127" s="71"/>
      <c r="I127" s="72"/>
    </row>
    <row r="128" spans="1:9" hidden="1" x14ac:dyDescent="0.2">
      <c r="A128" s="422"/>
      <c r="B128" s="422"/>
      <c r="C128" s="425"/>
      <c r="D128" s="68" t="s">
        <v>80</v>
      </c>
      <c r="E128" s="71"/>
      <c r="F128" s="70"/>
      <c r="G128" s="71"/>
      <c r="H128" s="71"/>
      <c r="I128" s="72"/>
    </row>
    <row r="129" spans="1:9" hidden="1" x14ac:dyDescent="0.2">
      <c r="A129" s="423"/>
      <c r="B129" s="423"/>
      <c r="C129" s="423"/>
      <c r="D129" s="68" t="s">
        <v>81</v>
      </c>
      <c r="E129" s="71"/>
      <c r="F129" s="70"/>
      <c r="G129" s="71"/>
      <c r="H129" s="71"/>
      <c r="I129" s="72"/>
    </row>
    <row r="130" spans="1:9" hidden="1" x14ac:dyDescent="0.2">
      <c r="A130" s="423"/>
      <c r="B130" s="423"/>
      <c r="C130" s="423"/>
      <c r="D130" s="68" t="s">
        <v>82</v>
      </c>
      <c r="E130" s="71"/>
      <c r="F130" s="70"/>
      <c r="G130" s="71"/>
      <c r="H130" s="71"/>
      <c r="I130" s="72"/>
    </row>
    <row r="131" spans="1:9" hidden="1" x14ac:dyDescent="0.2">
      <c r="A131" s="423"/>
      <c r="B131" s="423"/>
      <c r="C131" s="423"/>
      <c r="D131" s="68" t="s">
        <v>83</v>
      </c>
      <c r="E131" s="71"/>
      <c r="F131" s="70"/>
      <c r="G131" s="71"/>
      <c r="H131" s="71"/>
      <c r="I131" s="72"/>
    </row>
    <row r="132" spans="1:9" hidden="1" x14ac:dyDescent="0.2">
      <c r="A132" s="423"/>
      <c r="B132" s="423"/>
      <c r="C132" s="423"/>
      <c r="D132" s="68" t="s">
        <v>84</v>
      </c>
      <c r="E132" s="71"/>
      <c r="F132" s="70"/>
      <c r="G132" s="71"/>
      <c r="H132" s="71"/>
      <c r="I132" s="72"/>
    </row>
    <row r="133" spans="1:9" hidden="1" x14ac:dyDescent="0.2">
      <c r="A133" s="423"/>
      <c r="B133" s="423"/>
      <c r="C133" s="423"/>
      <c r="D133" s="68" t="s">
        <v>85</v>
      </c>
      <c r="E133" s="71"/>
      <c r="F133" s="70"/>
      <c r="G133" s="71"/>
      <c r="H133" s="71"/>
      <c r="I133" s="72"/>
    </row>
    <row r="134" spans="1:9" hidden="1" x14ac:dyDescent="0.2">
      <c r="A134" s="423"/>
      <c r="B134" s="423"/>
      <c r="C134" s="423"/>
      <c r="D134" s="68" t="s">
        <v>86</v>
      </c>
      <c r="E134" s="71"/>
      <c r="F134" s="70"/>
      <c r="G134" s="71"/>
      <c r="H134" s="71"/>
      <c r="I134" s="72"/>
    </row>
    <row r="135" spans="1:9" hidden="1" x14ac:dyDescent="0.2">
      <c r="A135" s="423"/>
      <c r="B135" s="423"/>
      <c r="C135" s="423"/>
      <c r="D135" s="68" t="s">
        <v>87</v>
      </c>
      <c r="E135" s="71"/>
      <c r="F135" s="70"/>
      <c r="G135" s="71"/>
      <c r="H135" s="71"/>
      <c r="I135" s="72"/>
    </row>
    <row r="136" spans="1:9" hidden="1" x14ac:dyDescent="0.2">
      <c r="A136" s="423"/>
      <c r="B136" s="423"/>
      <c r="C136" s="423"/>
      <c r="D136" s="68" t="s">
        <v>88</v>
      </c>
      <c r="E136" s="71"/>
      <c r="F136" s="70"/>
      <c r="G136" s="71"/>
      <c r="H136" s="71"/>
      <c r="I136" s="72"/>
    </row>
    <row r="137" spans="1:9" hidden="1" x14ac:dyDescent="0.2">
      <c r="A137" s="423"/>
      <c r="B137" s="423"/>
      <c r="C137" s="423"/>
      <c r="D137" s="68" t="s">
        <v>89</v>
      </c>
      <c r="E137" s="71"/>
      <c r="F137" s="70"/>
      <c r="G137" s="71"/>
      <c r="H137" s="71"/>
      <c r="I137" s="72"/>
    </row>
    <row r="138" spans="1:9" hidden="1" x14ac:dyDescent="0.2">
      <c r="A138" s="424"/>
      <c r="B138" s="424"/>
      <c r="C138" s="424"/>
      <c r="D138" s="68" t="s">
        <v>90</v>
      </c>
      <c r="E138" s="71"/>
      <c r="F138" s="70"/>
      <c r="G138" s="71"/>
      <c r="H138" s="71"/>
      <c r="I138" s="72"/>
    </row>
    <row r="139" spans="1:9" hidden="1" x14ac:dyDescent="0.2">
      <c r="A139" s="59" t="s">
        <v>210</v>
      </c>
      <c r="B139" s="453"/>
      <c r="C139" s="454"/>
      <c r="D139" s="454"/>
      <c r="E139" s="454"/>
      <c r="F139" s="454"/>
      <c r="G139" s="454"/>
      <c r="H139" s="454"/>
      <c r="I139" s="455"/>
    </row>
    <row r="140" spans="1:9" ht="13.5" hidden="1" thickBot="1" x14ac:dyDescent="0.25">
      <c r="A140" s="59" t="s">
        <v>211</v>
      </c>
      <c r="B140" s="431"/>
      <c r="C140" s="432"/>
      <c r="D140" s="432"/>
      <c r="E140" s="432"/>
      <c r="F140" s="432"/>
      <c r="G140" s="432"/>
      <c r="H140" s="432"/>
      <c r="I140" s="433"/>
    </row>
    <row r="141" spans="1:9" hidden="1" x14ac:dyDescent="0.2">
      <c r="A141" s="431"/>
      <c r="B141" s="432"/>
      <c r="C141" s="447"/>
      <c r="D141" s="73" t="s">
        <v>74</v>
      </c>
      <c r="E141" s="61">
        <v>2020</v>
      </c>
      <c r="F141" s="61">
        <v>2021</v>
      </c>
      <c r="G141" s="61">
        <v>2022</v>
      </c>
      <c r="H141" s="62">
        <v>2023</v>
      </c>
      <c r="I141" s="451"/>
    </row>
    <row r="142" spans="1:9" ht="13.5" hidden="1" thickBot="1" x14ac:dyDescent="0.25">
      <c r="A142" s="448"/>
      <c r="B142" s="449"/>
      <c r="C142" s="450"/>
      <c r="D142" s="74" t="s">
        <v>75</v>
      </c>
      <c r="E142" s="64"/>
      <c r="F142" s="64"/>
      <c r="G142" s="64"/>
      <c r="H142" s="65"/>
      <c r="I142" s="452"/>
    </row>
    <row r="143" spans="1:9" hidden="1" x14ac:dyDescent="0.2">
      <c r="A143" s="422"/>
      <c r="B143" s="422"/>
      <c r="C143" s="425"/>
      <c r="D143" s="68" t="s">
        <v>80</v>
      </c>
      <c r="E143" s="71"/>
      <c r="F143" s="70"/>
      <c r="G143" s="71"/>
      <c r="H143" s="71"/>
      <c r="I143" s="72"/>
    </row>
    <row r="144" spans="1:9" hidden="1" x14ac:dyDescent="0.2">
      <c r="A144" s="423"/>
      <c r="B144" s="423"/>
      <c r="C144" s="423"/>
      <c r="D144" s="68" t="s">
        <v>81</v>
      </c>
      <c r="E144" s="71"/>
      <c r="F144" s="70"/>
      <c r="G144" s="71"/>
      <c r="H144" s="71"/>
      <c r="I144" s="72"/>
    </row>
    <row r="145" spans="1:9" hidden="1" x14ac:dyDescent="0.2">
      <c r="A145" s="423"/>
      <c r="B145" s="423"/>
      <c r="C145" s="423"/>
      <c r="D145" s="68" t="s">
        <v>82</v>
      </c>
      <c r="E145" s="71"/>
      <c r="F145" s="70"/>
      <c r="G145" s="71"/>
      <c r="H145" s="71"/>
      <c r="I145" s="72"/>
    </row>
    <row r="146" spans="1:9" hidden="1" x14ac:dyDescent="0.2">
      <c r="A146" s="423"/>
      <c r="B146" s="423"/>
      <c r="C146" s="423"/>
      <c r="D146" s="68" t="s">
        <v>83</v>
      </c>
      <c r="E146" s="71"/>
      <c r="F146" s="70"/>
      <c r="G146" s="71"/>
      <c r="H146" s="71"/>
      <c r="I146" s="72"/>
    </row>
    <row r="147" spans="1:9" hidden="1" x14ac:dyDescent="0.2">
      <c r="A147" s="423"/>
      <c r="B147" s="423"/>
      <c r="C147" s="423"/>
      <c r="D147" s="68" t="s">
        <v>84</v>
      </c>
      <c r="E147" s="71"/>
      <c r="F147" s="70"/>
      <c r="G147" s="71"/>
      <c r="H147" s="71"/>
      <c r="I147" s="72"/>
    </row>
    <row r="148" spans="1:9" hidden="1" x14ac:dyDescent="0.2">
      <c r="A148" s="423"/>
      <c r="B148" s="423"/>
      <c r="C148" s="423"/>
      <c r="D148" s="68" t="s">
        <v>85</v>
      </c>
      <c r="E148" s="71"/>
      <c r="F148" s="70"/>
      <c r="G148" s="71"/>
      <c r="H148" s="71"/>
      <c r="I148" s="72"/>
    </row>
    <row r="149" spans="1:9" hidden="1" x14ac:dyDescent="0.2">
      <c r="A149" s="423"/>
      <c r="B149" s="423"/>
      <c r="C149" s="423"/>
      <c r="D149" s="68" t="s">
        <v>86</v>
      </c>
      <c r="E149" s="71"/>
      <c r="F149" s="70"/>
      <c r="G149" s="71"/>
      <c r="H149" s="71"/>
      <c r="I149" s="72"/>
    </row>
    <row r="150" spans="1:9" hidden="1" x14ac:dyDescent="0.2">
      <c r="A150" s="423"/>
      <c r="B150" s="423"/>
      <c r="C150" s="423"/>
      <c r="D150" s="68" t="s">
        <v>87</v>
      </c>
      <c r="E150" s="71"/>
      <c r="F150" s="70"/>
      <c r="G150" s="71"/>
      <c r="H150" s="71"/>
      <c r="I150" s="72"/>
    </row>
    <row r="151" spans="1:9" hidden="1" x14ac:dyDescent="0.2">
      <c r="A151" s="423"/>
      <c r="B151" s="423"/>
      <c r="C151" s="423"/>
      <c r="D151" s="68" t="s">
        <v>88</v>
      </c>
      <c r="E151" s="71"/>
      <c r="F151" s="70"/>
      <c r="G151" s="71"/>
      <c r="H151" s="71"/>
      <c r="I151" s="72"/>
    </row>
    <row r="152" spans="1:9" hidden="1" x14ac:dyDescent="0.2">
      <c r="A152" s="423"/>
      <c r="B152" s="423"/>
      <c r="C152" s="423"/>
      <c r="D152" s="68" t="s">
        <v>89</v>
      </c>
      <c r="E152" s="71"/>
      <c r="F152" s="70"/>
      <c r="G152" s="71"/>
      <c r="H152" s="71"/>
      <c r="I152" s="72"/>
    </row>
    <row r="153" spans="1:9" hidden="1" x14ac:dyDescent="0.2">
      <c r="A153" s="424"/>
      <c r="B153" s="424"/>
      <c r="C153" s="424"/>
      <c r="D153" s="68" t="s">
        <v>90</v>
      </c>
      <c r="E153" s="71"/>
      <c r="F153" s="70"/>
      <c r="G153" s="71"/>
      <c r="H153" s="71"/>
      <c r="I153" s="72"/>
    </row>
    <row r="154" spans="1:9" hidden="1" x14ac:dyDescent="0.2">
      <c r="A154" s="422"/>
      <c r="B154" s="422"/>
      <c r="C154" s="444"/>
      <c r="D154" s="68" t="s">
        <v>80</v>
      </c>
      <c r="E154" s="71"/>
      <c r="F154" s="70"/>
      <c r="G154" s="71"/>
      <c r="H154" s="71"/>
      <c r="I154" s="72"/>
    </row>
    <row r="155" spans="1:9" hidden="1" x14ac:dyDescent="0.2">
      <c r="A155" s="423"/>
      <c r="B155" s="423"/>
      <c r="C155" s="445"/>
      <c r="D155" s="68" t="s">
        <v>81</v>
      </c>
      <c r="E155" s="71"/>
      <c r="F155" s="70"/>
      <c r="G155" s="71"/>
      <c r="H155" s="71"/>
      <c r="I155" s="72"/>
    </row>
    <row r="156" spans="1:9" hidden="1" x14ac:dyDescent="0.2">
      <c r="A156" s="423"/>
      <c r="B156" s="423"/>
      <c r="C156" s="445"/>
      <c r="D156" s="68" t="s">
        <v>82</v>
      </c>
      <c r="E156" s="71"/>
      <c r="F156" s="70"/>
      <c r="G156" s="71"/>
      <c r="H156" s="71"/>
      <c r="I156" s="72"/>
    </row>
    <row r="157" spans="1:9" hidden="1" x14ac:dyDescent="0.2">
      <c r="A157" s="423"/>
      <c r="B157" s="423"/>
      <c r="C157" s="445"/>
      <c r="D157" s="68" t="s">
        <v>83</v>
      </c>
      <c r="E157" s="71"/>
      <c r="F157" s="70"/>
      <c r="G157" s="71"/>
      <c r="H157" s="71"/>
      <c r="I157" s="72"/>
    </row>
    <row r="158" spans="1:9" hidden="1" x14ac:dyDescent="0.2">
      <c r="A158" s="423"/>
      <c r="B158" s="423"/>
      <c r="C158" s="445"/>
      <c r="D158" s="68" t="s">
        <v>84</v>
      </c>
      <c r="E158" s="71"/>
      <c r="F158" s="70"/>
      <c r="G158" s="71"/>
      <c r="H158" s="71"/>
      <c r="I158" s="72"/>
    </row>
    <row r="159" spans="1:9" hidden="1" x14ac:dyDescent="0.2">
      <c r="A159" s="423"/>
      <c r="B159" s="423"/>
      <c r="C159" s="445"/>
      <c r="D159" s="68" t="s">
        <v>85</v>
      </c>
      <c r="E159" s="71"/>
      <c r="F159" s="70"/>
      <c r="G159" s="71"/>
      <c r="H159" s="71"/>
      <c r="I159" s="72"/>
    </row>
    <row r="160" spans="1:9" hidden="1" x14ac:dyDescent="0.2">
      <c r="A160" s="423"/>
      <c r="B160" s="423"/>
      <c r="C160" s="445"/>
      <c r="D160" s="68" t="s">
        <v>86</v>
      </c>
      <c r="E160" s="71"/>
      <c r="F160" s="70"/>
      <c r="G160" s="71"/>
      <c r="H160" s="71"/>
      <c r="I160" s="72"/>
    </row>
    <row r="161" spans="1:9" hidden="1" x14ac:dyDescent="0.2">
      <c r="A161" s="423"/>
      <c r="B161" s="423"/>
      <c r="C161" s="445"/>
      <c r="D161" s="68" t="s">
        <v>87</v>
      </c>
      <c r="E161" s="71"/>
      <c r="F161" s="70"/>
      <c r="G161" s="71"/>
      <c r="H161" s="71"/>
      <c r="I161" s="72"/>
    </row>
    <row r="162" spans="1:9" hidden="1" x14ac:dyDescent="0.2">
      <c r="A162" s="423"/>
      <c r="B162" s="423"/>
      <c r="C162" s="445"/>
      <c r="D162" s="68" t="s">
        <v>88</v>
      </c>
      <c r="E162" s="71"/>
      <c r="F162" s="70"/>
      <c r="G162" s="71"/>
      <c r="H162" s="71"/>
      <c r="I162" s="72"/>
    </row>
    <row r="163" spans="1:9" hidden="1" x14ac:dyDescent="0.2">
      <c r="A163" s="423"/>
      <c r="B163" s="423"/>
      <c r="C163" s="445"/>
      <c r="D163" s="68" t="s">
        <v>89</v>
      </c>
      <c r="E163" s="71"/>
      <c r="F163" s="70"/>
      <c r="G163" s="71"/>
      <c r="H163" s="71"/>
      <c r="I163" s="72"/>
    </row>
    <row r="164" spans="1:9" hidden="1" x14ac:dyDescent="0.2">
      <c r="A164" s="424"/>
      <c r="B164" s="424"/>
      <c r="C164" s="445"/>
      <c r="D164" s="68" t="s">
        <v>90</v>
      </c>
      <c r="E164" s="71"/>
      <c r="F164" s="70"/>
      <c r="G164" s="71"/>
      <c r="H164" s="71"/>
      <c r="I164" s="72"/>
    </row>
    <row r="165" spans="1:9" hidden="1" x14ac:dyDescent="0.2">
      <c r="A165" s="59" t="s">
        <v>210</v>
      </c>
      <c r="B165" s="453"/>
      <c r="C165" s="454"/>
      <c r="D165" s="454"/>
      <c r="E165" s="454"/>
      <c r="F165" s="454"/>
      <c r="G165" s="454"/>
      <c r="H165" s="454"/>
      <c r="I165" s="455"/>
    </row>
    <row r="166" spans="1:9" ht="13.5" hidden="1" thickBot="1" x14ac:dyDescent="0.25">
      <c r="A166" s="59" t="s">
        <v>211</v>
      </c>
      <c r="B166" s="431"/>
      <c r="C166" s="432"/>
      <c r="D166" s="432"/>
      <c r="E166" s="432"/>
      <c r="F166" s="432"/>
      <c r="G166" s="432"/>
      <c r="H166" s="432"/>
      <c r="I166" s="433"/>
    </row>
    <row r="167" spans="1:9" hidden="1" x14ac:dyDescent="0.2">
      <c r="A167" s="431"/>
      <c r="B167" s="432"/>
      <c r="C167" s="447"/>
      <c r="D167" s="73" t="s">
        <v>74</v>
      </c>
      <c r="E167" s="61">
        <v>2020</v>
      </c>
      <c r="F167" s="61">
        <v>2021</v>
      </c>
      <c r="G167" s="61">
        <v>2022</v>
      </c>
      <c r="H167" s="62">
        <v>2023</v>
      </c>
      <c r="I167" s="451"/>
    </row>
    <row r="168" spans="1:9" ht="13.5" hidden="1" thickBot="1" x14ac:dyDescent="0.25">
      <c r="A168" s="448"/>
      <c r="B168" s="449"/>
      <c r="C168" s="450"/>
      <c r="D168" s="74" t="s">
        <v>75</v>
      </c>
      <c r="E168" s="64"/>
      <c r="F168" s="64"/>
      <c r="G168" s="64"/>
      <c r="H168" s="65"/>
      <c r="I168" s="452"/>
    </row>
    <row r="169" spans="1:9" hidden="1" x14ac:dyDescent="0.2">
      <c r="A169" s="422"/>
      <c r="B169" s="422"/>
      <c r="C169" s="444"/>
      <c r="D169" s="68" t="s">
        <v>80</v>
      </c>
      <c r="E169" s="71"/>
      <c r="F169" s="70"/>
      <c r="G169" s="70"/>
      <c r="H169" s="71"/>
      <c r="I169" s="72"/>
    </row>
    <row r="170" spans="1:9" hidden="1" x14ac:dyDescent="0.2">
      <c r="A170" s="423"/>
      <c r="B170" s="423"/>
      <c r="C170" s="445"/>
      <c r="D170" s="68" t="s">
        <v>81</v>
      </c>
      <c r="E170" s="71"/>
      <c r="F170" s="70"/>
      <c r="G170" s="71"/>
      <c r="H170" s="71"/>
      <c r="I170" s="72"/>
    </row>
    <row r="171" spans="1:9" hidden="1" x14ac:dyDescent="0.2">
      <c r="A171" s="423"/>
      <c r="B171" s="423"/>
      <c r="C171" s="445"/>
      <c r="D171" s="68" t="s">
        <v>82</v>
      </c>
      <c r="E171" s="71"/>
      <c r="F171" s="70"/>
      <c r="G171" s="71"/>
      <c r="H171" s="71"/>
      <c r="I171" s="72"/>
    </row>
    <row r="172" spans="1:9" hidden="1" x14ac:dyDescent="0.2">
      <c r="A172" s="423"/>
      <c r="B172" s="423"/>
      <c r="C172" s="445"/>
      <c r="D172" s="68" t="s">
        <v>83</v>
      </c>
      <c r="E172" s="71"/>
      <c r="F172" s="70"/>
      <c r="G172" s="71"/>
      <c r="H172" s="71"/>
      <c r="I172" s="72"/>
    </row>
    <row r="173" spans="1:9" hidden="1" x14ac:dyDescent="0.2">
      <c r="A173" s="423"/>
      <c r="B173" s="423"/>
      <c r="C173" s="445"/>
      <c r="D173" s="68" t="s">
        <v>84</v>
      </c>
      <c r="E173" s="71"/>
      <c r="F173" s="70"/>
      <c r="G173" s="71"/>
      <c r="H173" s="71"/>
      <c r="I173" s="72"/>
    </row>
    <row r="174" spans="1:9" hidden="1" x14ac:dyDescent="0.2">
      <c r="A174" s="423"/>
      <c r="B174" s="423"/>
      <c r="C174" s="445"/>
      <c r="D174" s="68" t="s">
        <v>85</v>
      </c>
      <c r="E174" s="71"/>
      <c r="F174" s="70"/>
      <c r="G174" s="71"/>
      <c r="H174" s="71"/>
      <c r="I174" s="72"/>
    </row>
    <row r="175" spans="1:9" hidden="1" x14ac:dyDescent="0.2">
      <c r="A175" s="423"/>
      <c r="B175" s="423"/>
      <c r="C175" s="445"/>
      <c r="D175" s="68" t="s">
        <v>86</v>
      </c>
      <c r="E175" s="71"/>
      <c r="F175" s="70"/>
      <c r="G175" s="71"/>
      <c r="H175" s="71"/>
      <c r="I175" s="72"/>
    </row>
    <row r="176" spans="1:9" hidden="1" x14ac:dyDescent="0.2">
      <c r="A176" s="423"/>
      <c r="B176" s="423"/>
      <c r="C176" s="445"/>
      <c r="D176" s="68" t="s">
        <v>87</v>
      </c>
      <c r="E176" s="71"/>
      <c r="F176" s="70"/>
      <c r="G176" s="71"/>
      <c r="H176" s="71"/>
      <c r="I176" s="72"/>
    </row>
    <row r="177" spans="1:11" hidden="1" x14ac:dyDescent="0.2">
      <c r="A177" s="423"/>
      <c r="B177" s="423"/>
      <c r="C177" s="445"/>
      <c r="D177" s="68" t="s">
        <v>88</v>
      </c>
      <c r="E177" s="71"/>
      <c r="F177" s="70"/>
      <c r="G177" s="71"/>
      <c r="H177" s="71"/>
      <c r="I177" s="72"/>
    </row>
    <row r="178" spans="1:11" hidden="1" x14ac:dyDescent="0.2">
      <c r="A178" s="423"/>
      <c r="B178" s="423"/>
      <c r="C178" s="445"/>
      <c r="D178" s="68" t="s">
        <v>89</v>
      </c>
      <c r="E178" s="71"/>
      <c r="F178" s="70"/>
      <c r="G178" s="71"/>
      <c r="H178" s="71"/>
      <c r="I178" s="72"/>
    </row>
    <row r="179" spans="1:11" x14ac:dyDescent="0.2">
      <c r="A179" s="446" t="s">
        <v>91</v>
      </c>
      <c r="B179" s="446"/>
      <c r="C179" s="246">
        <f>+C102+C91+C80</f>
        <v>9145286989.4736843</v>
      </c>
      <c r="D179" s="67"/>
      <c r="E179" s="69">
        <f>+E111+E107+E102+E94+E91+E83+E80</f>
        <v>3411429789.4736843</v>
      </c>
      <c r="F179" s="69">
        <f>+F111+F107+F102+F94</f>
        <v>5733857200</v>
      </c>
      <c r="G179" s="69">
        <f>+G169+G143+G117</f>
        <v>0</v>
      </c>
      <c r="H179" s="69">
        <f>+H169+H154+H128</f>
        <v>0</v>
      </c>
      <c r="I179" s="72"/>
    </row>
    <row r="180" spans="1:11" s="80" customFormat="1" x14ac:dyDescent="0.2">
      <c r="A180" s="379" t="s">
        <v>92</v>
      </c>
      <c r="B180" s="379"/>
      <c r="C180" s="379"/>
      <c r="D180" s="379"/>
      <c r="E180" s="379"/>
      <c r="F180" s="379"/>
      <c r="G180" s="379"/>
      <c r="H180" s="379"/>
      <c r="I180" s="379"/>
      <c r="J180" s="8"/>
    </row>
    <row r="181" spans="1:11" s="51" customFormat="1" x14ac:dyDescent="0.2">
      <c r="A181" s="9"/>
      <c r="B181" s="186" t="s">
        <v>93</v>
      </c>
      <c r="C181" s="440" t="s">
        <v>94</v>
      </c>
      <c r="D181" s="440"/>
      <c r="E181" s="186" t="s">
        <v>95</v>
      </c>
      <c r="F181" s="186" t="s">
        <v>96</v>
      </c>
      <c r="G181" s="10" t="s">
        <v>19</v>
      </c>
      <c r="H181" s="440" t="s">
        <v>97</v>
      </c>
      <c r="I181" s="441"/>
    </row>
    <row r="182" spans="1:11" s="51" customFormat="1" ht="39" customHeight="1" x14ac:dyDescent="0.2">
      <c r="A182" s="81" t="s">
        <v>212</v>
      </c>
      <c r="B182" s="187" t="s">
        <v>623</v>
      </c>
      <c r="C182" s="548" t="s">
        <v>627</v>
      </c>
      <c r="D182" s="548"/>
      <c r="E182" s="187" t="s">
        <v>624</v>
      </c>
      <c r="F182" s="187" t="s">
        <v>625</v>
      </c>
      <c r="G182" s="248" t="s">
        <v>634</v>
      </c>
      <c r="H182" s="549" t="s">
        <v>628</v>
      </c>
      <c r="I182" s="550"/>
    </row>
    <row r="183" spans="1:11" s="51" customFormat="1" ht="56.25" customHeight="1" x14ac:dyDescent="0.2">
      <c r="A183" s="247" t="s">
        <v>213</v>
      </c>
      <c r="B183" s="187" t="s">
        <v>623</v>
      </c>
      <c r="C183" s="548" t="s">
        <v>629</v>
      </c>
      <c r="D183" s="548"/>
      <c r="E183" s="187" t="s">
        <v>624</v>
      </c>
      <c r="F183" s="187" t="s">
        <v>626</v>
      </c>
      <c r="G183" s="248" t="s">
        <v>633</v>
      </c>
      <c r="H183" s="549" t="s">
        <v>630</v>
      </c>
      <c r="I183" s="550"/>
    </row>
    <row r="184" spans="1:11" s="51" customFormat="1" ht="64.5" thickBot="1" x14ac:dyDescent="0.25">
      <c r="A184" s="250" t="s">
        <v>631</v>
      </c>
      <c r="B184" s="189" t="s">
        <v>623</v>
      </c>
      <c r="C184" s="551" t="s">
        <v>632</v>
      </c>
      <c r="D184" s="551"/>
      <c r="E184" s="189" t="s">
        <v>624</v>
      </c>
      <c r="F184" s="189" t="s">
        <v>626</v>
      </c>
      <c r="G184" s="249" t="s">
        <v>635</v>
      </c>
      <c r="H184" s="552" t="s">
        <v>636</v>
      </c>
      <c r="I184" s="553"/>
    </row>
    <row r="185" spans="1:11" ht="13.5" thickBot="1" x14ac:dyDescent="0.25">
      <c r="A185" s="475" t="s">
        <v>98</v>
      </c>
      <c r="B185" s="476"/>
      <c r="C185" s="476"/>
      <c r="D185" s="476"/>
      <c r="E185" s="476"/>
      <c r="F185" s="476"/>
      <c r="G185" s="476"/>
      <c r="H185" s="476"/>
      <c r="I185" s="477"/>
    </row>
    <row r="186" spans="1:11" s="11" customFormat="1" x14ac:dyDescent="0.25">
      <c r="A186" s="478" t="s">
        <v>99</v>
      </c>
      <c r="B186" s="480" t="s">
        <v>100</v>
      </c>
      <c r="C186" s="480" t="s">
        <v>60</v>
      </c>
      <c r="D186" s="480" t="s">
        <v>101</v>
      </c>
      <c r="E186" s="480" t="s">
        <v>102</v>
      </c>
      <c r="F186" s="480" t="s">
        <v>103</v>
      </c>
      <c r="G186" s="480" t="s">
        <v>104</v>
      </c>
      <c r="H186" s="456" t="s">
        <v>105</v>
      </c>
      <c r="I186" s="458" t="s">
        <v>106</v>
      </c>
    </row>
    <row r="187" spans="1:11" s="11" customFormat="1" x14ac:dyDescent="0.25">
      <c r="A187" s="479"/>
      <c r="B187" s="481"/>
      <c r="C187" s="481"/>
      <c r="D187" s="481"/>
      <c r="E187" s="481"/>
      <c r="F187" s="481"/>
      <c r="G187" s="481" t="s">
        <v>107</v>
      </c>
      <c r="H187" s="457"/>
      <c r="I187" s="459"/>
    </row>
    <row r="188" spans="1:11" s="13" customFormat="1" x14ac:dyDescent="0.25">
      <c r="A188" s="460" t="s">
        <v>108</v>
      </c>
      <c r="B188" s="319" t="s">
        <v>637</v>
      </c>
      <c r="C188" s="464" t="s">
        <v>638</v>
      </c>
      <c r="D188" s="467" t="s">
        <v>639</v>
      </c>
      <c r="E188" s="545" t="s">
        <v>640</v>
      </c>
      <c r="F188" s="188">
        <v>0</v>
      </c>
      <c r="G188" s="251">
        <v>250</v>
      </c>
      <c r="H188" s="252">
        <f>1300000*14</f>
        <v>18200000</v>
      </c>
      <c r="I188" s="83">
        <f>G188*H188</f>
        <v>4550000000</v>
      </c>
    </row>
    <row r="189" spans="1:11" s="13" customFormat="1" x14ac:dyDescent="0.25">
      <c r="A189" s="460"/>
      <c r="B189" s="319"/>
      <c r="C189" s="464"/>
      <c r="D189" s="467"/>
      <c r="E189" s="545"/>
      <c r="F189" s="188">
        <v>1</v>
      </c>
      <c r="G189" s="253">
        <v>450</v>
      </c>
      <c r="H189" s="252">
        <f>1300000*14</f>
        <v>18200000</v>
      </c>
      <c r="I189" s="83">
        <f>G189*H189</f>
        <v>8190000000</v>
      </c>
      <c r="J189" s="254"/>
      <c r="K189" s="255"/>
    </row>
    <row r="190" spans="1:11" s="13" customFormat="1" x14ac:dyDescent="0.25">
      <c r="A190" s="460"/>
      <c r="B190" s="319"/>
      <c r="C190" s="464"/>
      <c r="D190" s="467"/>
      <c r="E190" s="545"/>
      <c r="F190" s="188">
        <v>2</v>
      </c>
      <c r="G190" s="84"/>
      <c r="H190" s="83"/>
      <c r="I190" s="83"/>
    </row>
    <row r="191" spans="1:11" s="13" customFormat="1" x14ac:dyDescent="0.25">
      <c r="A191" s="461"/>
      <c r="B191" s="306"/>
      <c r="C191" s="465"/>
      <c r="D191" s="468"/>
      <c r="E191" s="546"/>
      <c r="F191" s="188">
        <v>3</v>
      </c>
      <c r="G191" s="84"/>
      <c r="H191" s="83"/>
      <c r="I191" s="83"/>
    </row>
    <row r="192" spans="1:11" s="13" customFormat="1" ht="13.5" thickBot="1" x14ac:dyDescent="0.3">
      <c r="A192" s="462"/>
      <c r="B192" s="463"/>
      <c r="C192" s="466"/>
      <c r="D192" s="469"/>
      <c r="E192" s="547"/>
      <c r="F192" s="188">
        <v>4</v>
      </c>
      <c r="G192" s="84"/>
      <c r="H192" s="83"/>
      <c r="I192" s="83"/>
    </row>
    <row r="193" spans="1:9" s="13" customFormat="1" x14ac:dyDescent="0.25">
      <c r="A193" s="489" t="s">
        <v>109</v>
      </c>
      <c r="B193" s="490"/>
      <c r="C193" s="490"/>
      <c r="D193" s="490"/>
      <c r="E193" s="490"/>
      <c r="F193" s="490"/>
      <c r="G193" s="490"/>
      <c r="H193" s="490"/>
      <c r="I193" s="491"/>
    </row>
    <row r="194" spans="1:9" s="13" customFormat="1" x14ac:dyDescent="0.25">
      <c r="A194" s="492" t="s">
        <v>110</v>
      </c>
      <c r="B194" s="493"/>
      <c r="C194" s="493"/>
      <c r="D194" s="493"/>
      <c r="E194" s="493"/>
      <c r="F194" s="493"/>
      <c r="G194" s="493"/>
      <c r="H194" s="493"/>
      <c r="I194" s="494"/>
    </row>
    <row r="195" spans="1:9" s="13" customFormat="1" x14ac:dyDescent="0.25">
      <c r="A195" s="332" t="s">
        <v>111</v>
      </c>
      <c r="B195" s="333"/>
      <c r="C195" s="333"/>
      <c r="D195" s="333"/>
      <c r="E195" s="333"/>
      <c r="F195" s="333"/>
      <c r="G195" s="333"/>
      <c r="H195" s="333"/>
      <c r="I195" s="334"/>
    </row>
    <row r="196" spans="1:9" s="13" customFormat="1" x14ac:dyDescent="0.25">
      <c r="A196" s="492" t="s">
        <v>112</v>
      </c>
      <c r="B196" s="493"/>
      <c r="C196" s="493"/>
      <c r="D196" s="493"/>
      <c r="E196" s="493"/>
      <c r="F196" s="493"/>
      <c r="G196" s="493"/>
      <c r="H196" s="493"/>
      <c r="I196" s="494"/>
    </row>
    <row r="197" spans="1:9" s="13" customFormat="1" ht="30" customHeight="1" x14ac:dyDescent="0.25">
      <c r="A197" s="349" t="s">
        <v>113</v>
      </c>
      <c r="B197" s="314"/>
      <c r="C197" s="314"/>
      <c r="D197" s="314"/>
      <c r="E197" s="314"/>
      <c r="F197" s="314"/>
      <c r="G197" s="314"/>
      <c r="H197" s="314"/>
      <c r="I197" s="314"/>
    </row>
    <row r="198" spans="1:9" s="13" customFormat="1" x14ac:dyDescent="0.25">
      <c r="A198" s="349" t="s">
        <v>114</v>
      </c>
      <c r="B198" s="314"/>
      <c r="C198" s="314"/>
      <c r="D198" s="314"/>
      <c r="E198" s="314"/>
      <c r="F198" s="314"/>
      <c r="G198" s="314"/>
      <c r="H198" s="314"/>
      <c r="I198" s="314"/>
    </row>
    <row r="199" spans="1:9" s="13" customFormat="1" x14ac:dyDescent="0.25">
      <c r="A199" s="349" t="s">
        <v>115</v>
      </c>
      <c r="B199" s="314"/>
      <c r="C199" s="314"/>
      <c r="D199" s="314"/>
      <c r="E199" s="314"/>
      <c r="F199" s="314"/>
      <c r="G199" s="314"/>
      <c r="H199" s="314"/>
      <c r="I199" s="314"/>
    </row>
    <row r="200" spans="1:9" s="13" customFormat="1" x14ac:dyDescent="0.25">
      <c r="A200" s="482" t="s">
        <v>116</v>
      </c>
      <c r="B200" s="483"/>
      <c r="C200" s="483"/>
      <c r="D200" s="483"/>
      <c r="E200" s="483"/>
      <c r="F200" s="483"/>
      <c r="G200" s="483"/>
      <c r="H200" s="483"/>
      <c r="I200" s="484"/>
    </row>
    <row r="201" spans="1:9" s="13" customFormat="1" ht="13.5" thickBot="1" x14ac:dyDescent="0.3">
      <c r="A201" s="485" t="s">
        <v>117</v>
      </c>
      <c r="B201" s="486"/>
      <c r="C201" s="486"/>
      <c r="D201" s="486"/>
      <c r="E201" s="486"/>
      <c r="F201" s="486"/>
      <c r="G201" s="486"/>
      <c r="H201" s="486"/>
      <c r="I201" s="487"/>
    </row>
    <row r="202" spans="1:9" s="13" customFormat="1" ht="25.5" x14ac:dyDescent="0.25">
      <c r="A202" s="12" t="s">
        <v>118</v>
      </c>
      <c r="B202" s="488" t="s">
        <v>119</v>
      </c>
      <c r="C202" s="488"/>
      <c r="D202" s="190" t="s">
        <v>60</v>
      </c>
      <c r="E202" s="190" t="s">
        <v>120</v>
      </c>
      <c r="F202" s="190" t="s">
        <v>121</v>
      </c>
      <c r="G202" s="190" t="s">
        <v>122</v>
      </c>
      <c r="H202" s="190" t="s">
        <v>123</v>
      </c>
      <c r="I202" s="191" t="s">
        <v>124</v>
      </c>
    </row>
    <row r="203" spans="1:9" s="13" customFormat="1" x14ac:dyDescent="0.25">
      <c r="A203" s="460" t="s">
        <v>641</v>
      </c>
      <c r="B203" s="445" t="s">
        <v>642</v>
      </c>
      <c r="C203" s="445"/>
      <c r="D203" s="544" t="s">
        <v>568</v>
      </c>
      <c r="E203" s="319">
        <v>100</v>
      </c>
      <c r="F203" s="319" t="s">
        <v>643</v>
      </c>
      <c r="G203" s="319" t="s">
        <v>644</v>
      </c>
      <c r="H203" s="180">
        <v>0</v>
      </c>
      <c r="I203" s="184">
        <v>50</v>
      </c>
    </row>
    <row r="204" spans="1:9" s="13" customFormat="1" x14ac:dyDescent="0.25">
      <c r="A204" s="460"/>
      <c r="B204" s="445"/>
      <c r="C204" s="445"/>
      <c r="D204" s="544"/>
      <c r="E204" s="319"/>
      <c r="F204" s="319"/>
      <c r="G204" s="319"/>
      <c r="H204" s="180">
        <v>1</v>
      </c>
      <c r="I204" s="184">
        <v>50</v>
      </c>
    </row>
    <row r="205" spans="1:9" s="13" customFormat="1" x14ac:dyDescent="0.25">
      <c r="A205" s="460"/>
      <c r="B205" s="445"/>
      <c r="C205" s="445"/>
      <c r="D205" s="544"/>
      <c r="E205" s="319"/>
      <c r="F205" s="319"/>
      <c r="G205" s="319"/>
      <c r="H205" s="180">
        <v>2</v>
      </c>
      <c r="I205" s="184"/>
    </row>
    <row r="206" spans="1:9" s="13" customFormat="1" x14ac:dyDescent="0.25">
      <c r="A206" s="460"/>
      <c r="B206" s="445"/>
      <c r="C206" s="445"/>
      <c r="D206" s="544"/>
      <c r="E206" s="319"/>
      <c r="F206" s="319"/>
      <c r="G206" s="319"/>
      <c r="H206" s="180">
        <v>3</v>
      </c>
      <c r="I206" s="184"/>
    </row>
    <row r="207" spans="1:9" s="13" customFormat="1" x14ac:dyDescent="0.25">
      <c r="A207" s="460"/>
      <c r="B207" s="445"/>
      <c r="C207" s="445"/>
      <c r="D207" s="319"/>
      <c r="E207" s="319"/>
      <c r="F207" s="319"/>
      <c r="G207" s="319"/>
      <c r="H207" s="180">
        <v>0</v>
      </c>
      <c r="I207" s="85"/>
    </row>
    <row r="208" spans="1:9" s="13" customFormat="1" x14ac:dyDescent="0.25">
      <c r="A208" s="460"/>
      <c r="B208" s="445"/>
      <c r="C208" s="445"/>
      <c r="D208" s="319"/>
      <c r="E208" s="319"/>
      <c r="F208" s="319"/>
      <c r="G208" s="319"/>
      <c r="H208" s="180">
        <v>1</v>
      </c>
      <c r="I208" s="85"/>
    </row>
    <row r="209" spans="1:9" s="13" customFormat="1" x14ac:dyDescent="0.25">
      <c r="A209" s="460"/>
      <c r="B209" s="445"/>
      <c r="C209" s="445"/>
      <c r="D209" s="319"/>
      <c r="E209" s="319"/>
      <c r="F209" s="319"/>
      <c r="G209" s="319"/>
      <c r="H209" s="180">
        <v>2</v>
      </c>
      <c r="I209" s="85"/>
    </row>
    <row r="210" spans="1:9" s="13" customFormat="1" x14ac:dyDescent="0.25">
      <c r="A210" s="460"/>
      <c r="B210" s="445"/>
      <c r="C210" s="445"/>
      <c r="D210" s="319"/>
      <c r="E210" s="319"/>
      <c r="F210" s="319"/>
      <c r="G210" s="319"/>
      <c r="H210" s="180">
        <v>3</v>
      </c>
      <c r="I210" s="85"/>
    </row>
    <row r="211" spans="1:9" s="13" customFormat="1" x14ac:dyDescent="0.25">
      <c r="A211" s="460"/>
      <c r="B211" s="445"/>
      <c r="C211" s="445"/>
      <c r="D211" s="319"/>
      <c r="E211" s="319"/>
      <c r="F211" s="319"/>
      <c r="G211" s="319"/>
      <c r="H211" s="180">
        <v>0</v>
      </c>
      <c r="I211" s="86"/>
    </row>
    <row r="212" spans="1:9" s="13" customFormat="1" x14ac:dyDescent="0.25">
      <c r="A212" s="460"/>
      <c r="B212" s="445"/>
      <c r="C212" s="445"/>
      <c r="D212" s="319"/>
      <c r="E212" s="319"/>
      <c r="F212" s="319"/>
      <c r="G212" s="319"/>
      <c r="H212" s="180">
        <v>1</v>
      </c>
      <c r="I212" s="86"/>
    </row>
    <row r="213" spans="1:9" s="13" customFormat="1" x14ac:dyDescent="0.25">
      <c r="A213" s="460"/>
      <c r="B213" s="445"/>
      <c r="C213" s="445"/>
      <c r="D213" s="319"/>
      <c r="E213" s="319"/>
      <c r="F213" s="319"/>
      <c r="G213" s="319"/>
      <c r="H213" s="180">
        <v>2</v>
      </c>
      <c r="I213" s="86"/>
    </row>
    <row r="214" spans="1:9" s="13" customFormat="1" x14ac:dyDescent="0.25">
      <c r="A214" s="460"/>
      <c r="B214" s="445"/>
      <c r="C214" s="445"/>
      <c r="D214" s="319"/>
      <c r="E214" s="319"/>
      <c r="F214" s="319"/>
      <c r="G214" s="319"/>
      <c r="H214" s="180">
        <v>3</v>
      </c>
      <c r="I214" s="86"/>
    </row>
    <row r="215" spans="1:9" s="13" customFormat="1" x14ac:dyDescent="0.25">
      <c r="A215" s="460"/>
      <c r="B215" s="445"/>
      <c r="C215" s="445"/>
      <c r="D215" s="319"/>
      <c r="E215" s="319"/>
      <c r="F215" s="319"/>
      <c r="G215" s="319"/>
      <c r="H215" s="180">
        <v>0</v>
      </c>
      <c r="I215" s="184"/>
    </row>
    <row r="216" spans="1:9" s="13" customFormat="1" x14ac:dyDescent="0.25">
      <c r="A216" s="460"/>
      <c r="B216" s="445"/>
      <c r="C216" s="445"/>
      <c r="D216" s="319"/>
      <c r="E216" s="319"/>
      <c r="F216" s="319"/>
      <c r="G216" s="319"/>
      <c r="H216" s="180">
        <v>1</v>
      </c>
      <c r="I216" s="184"/>
    </row>
    <row r="217" spans="1:9" s="13" customFormat="1" x14ac:dyDescent="0.25">
      <c r="A217" s="460"/>
      <c r="B217" s="445"/>
      <c r="C217" s="445"/>
      <c r="D217" s="319"/>
      <c r="E217" s="319"/>
      <c r="F217" s="319"/>
      <c r="G217" s="319"/>
      <c r="H217" s="180">
        <v>2</v>
      </c>
      <c r="I217" s="184"/>
    </row>
    <row r="218" spans="1:9" s="13" customFormat="1" x14ac:dyDescent="0.25">
      <c r="A218" s="460"/>
      <c r="B218" s="445"/>
      <c r="C218" s="445"/>
      <c r="D218" s="319"/>
      <c r="E218" s="319"/>
      <c r="F218" s="319"/>
      <c r="G218" s="319"/>
      <c r="H218" s="180">
        <v>3</v>
      </c>
      <c r="I218" s="184"/>
    </row>
    <row r="219" spans="1:9" s="13" customFormat="1" ht="13.5" thickBot="1" x14ac:dyDescent="0.3">
      <c r="A219" s="495" t="s">
        <v>125</v>
      </c>
      <c r="B219" s="496"/>
      <c r="C219" s="496"/>
      <c r="D219" s="496"/>
      <c r="E219" s="496"/>
      <c r="F219" s="496"/>
      <c r="G219" s="496"/>
      <c r="H219" s="496"/>
      <c r="I219" s="497"/>
    </row>
    <row r="220" spans="1:9" s="13" customFormat="1" x14ac:dyDescent="0.25">
      <c r="A220" s="498" t="s">
        <v>126</v>
      </c>
      <c r="B220" s="499"/>
      <c r="C220" s="499"/>
      <c r="D220" s="499"/>
      <c r="E220" s="499"/>
      <c r="F220" s="499"/>
      <c r="G220" s="499"/>
      <c r="H220" s="488" t="s">
        <v>127</v>
      </c>
      <c r="I220" s="500"/>
    </row>
    <row r="221" spans="1:9" s="13" customFormat="1" x14ac:dyDescent="0.25">
      <c r="A221" s="501" t="s">
        <v>128</v>
      </c>
      <c r="B221" s="502" t="s">
        <v>126</v>
      </c>
      <c r="C221" s="502"/>
      <c r="D221" s="502" t="s">
        <v>60</v>
      </c>
      <c r="E221" s="502" t="s">
        <v>129</v>
      </c>
      <c r="F221" s="502" t="s">
        <v>130</v>
      </c>
      <c r="G221" s="502"/>
      <c r="H221" s="502" t="s">
        <v>103</v>
      </c>
      <c r="I221" s="503" t="s">
        <v>124</v>
      </c>
    </row>
    <row r="222" spans="1:9" s="13" customFormat="1" ht="25.5" x14ac:dyDescent="0.25">
      <c r="A222" s="501"/>
      <c r="B222" s="502"/>
      <c r="C222" s="502"/>
      <c r="D222" s="502"/>
      <c r="E222" s="502"/>
      <c r="F222" s="192" t="s">
        <v>131</v>
      </c>
      <c r="G222" s="192" t="s">
        <v>130</v>
      </c>
      <c r="H222" s="502"/>
      <c r="I222" s="503"/>
    </row>
    <row r="223" spans="1:9" s="13" customFormat="1" x14ac:dyDescent="0.25">
      <c r="A223" s="368"/>
      <c r="B223" s="256" t="s">
        <v>645</v>
      </c>
      <c r="C223" s="256"/>
      <c r="D223" s="256" t="s">
        <v>645</v>
      </c>
      <c r="E223" s="256"/>
      <c r="F223" s="256" t="s">
        <v>645</v>
      </c>
      <c r="G223" s="256"/>
      <c r="H223" s="180">
        <v>0</v>
      </c>
      <c r="I223" s="184"/>
    </row>
    <row r="224" spans="1:9" s="13" customFormat="1" x14ac:dyDescent="0.25">
      <c r="A224" s="368"/>
      <c r="B224" s="256"/>
      <c r="C224" s="256"/>
      <c r="D224" s="256"/>
      <c r="E224" s="256"/>
      <c r="F224" s="256"/>
      <c r="G224" s="256"/>
      <c r="H224" s="180">
        <v>1</v>
      </c>
      <c r="I224" s="184"/>
    </row>
    <row r="225" spans="1:9" s="13" customFormat="1" x14ac:dyDescent="0.25">
      <c r="A225" s="368"/>
      <c r="B225" s="256"/>
      <c r="C225" s="256"/>
      <c r="D225" s="256"/>
      <c r="E225" s="256"/>
      <c r="F225" s="256"/>
      <c r="G225" s="256"/>
      <c r="H225" s="180">
        <v>2</v>
      </c>
      <c r="I225" s="184"/>
    </row>
    <row r="226" spans="1:9" s="13" customFormat="1" ht="13.5" thickBot="1" x14ac:dyDescent="0.3">
      <c r="A226" s="515"/>
      <c r="B226" s="257"/>
      <c r="C226" s="257"/>
      <c r="D226" s="257"/>
      <c r="E226" s="257"/>
      <c r="F226" s="257"/>
      <c r="G226" s="257"/>
      <c r="H226" s="87">
        <v>3</v>
      </c>
      <c r="I226" s="88"/>
    </row>
    <row r="227" spans="1:9" s="13" customFormat="1" x14ac:dyDescent="0.25">
      <c r="A227" s="509" t="s">
        <v>132</v>
      </c>
      <c r="B227" s="510"/>
      <c r="C227" s="510"/>
      <c r="D227" s="510"/>
      <c r="E227" s="510"/>
      <c r="F227" s="510"/>
      <c r="G227" s="510"/>
      <c r="H227" s="510"/>
      <c r="I227" s="511"/>
    </row>
    <row r="228" spans="1:9" s="13" customFormat="1" x14ac:dyDescent="0.25">
      <c r="A228" s="512" t="s">
        <v>133</v>
      </c>
      <c r="B228" s="513"/>
      <c r="C228" s="513"/>
      <c r="D228" s="513"/>
      <c r="E228" s="513"/>
      <c r="F228" s="513"/>
      <c r="G228" s="513"/>
      <c r="H228" s="513"/>
      <c r="I228" s="514"/>
    </row>
    <row r="229" spans="1:9" s="13" customFormat="1" ht="13.5" thickBot="1" x14ac:dyDescent="0.3">
      <c r="A229" s="366" t="s">
        <v>132</v>
      </c>
      <c r="B229" s="465"/>
      <c r="C229" s="465"/>
      <c r="D229" s="465"/>
      <c r="E229" s="464"/>
      <c r="F229" s="465"/>
      <c r="G229" s="465"/>
      <c r="H229" s="465"/>
      <c r="I229" s="465"/>
    </row>
    <row r="230" spans="1:9" s="13" customFormat="1" ht="25.5" x14ac:dyDescent="0.25">
      <c r="A230" s="12" t="s">
        <v>134</v>
      </c>
      <c r="B230" s="190" t="s">
        <v>135</v>
      </c>
      <c r="C230" s="190" t="s">
        <v>136</v>
      </c>
      <c r="D230" s="191" t="s">
        <v>137</v>
      </c>
      <c r="E230" s="14" t="s">
        <v>103</v>
      </c>
      <c r="F230" s="15" t="s">
        <v>138</v>
      </c>
      <c r="G230" s="15" t="s">
        <v>139</v>
      </c>
      <c r="H230" s="15" t="s">
        <v>140</v>
      </c>
      <c r="I230" s="16" t="s">
        <v>141</v>
      </c>
    </row>
    <row r="231" spans="1:9" s="13" customFormat="1" x14ac:dyDescent="0.25">
      <c r="A231" s="188" t="s">
        <v>138</v>
      </c>
      <c r="B231" s="188" t="s">
        <v>142</v>
      </c>
      <c r="C231" s="188" t="s">
        <v>143</v>
      </c>
      <c r="D231" s="188" t="s">
        <v>646</v>
      </c>
      <c r="E231" s="193">
        <v>0</v>
      </c>
      <c r="F231" s="20"/>
      <c r="G231" s="20">
        <f>+E179</f>
        <v>3411429789.4736843</v>
      </c>
      <c r="H231" s="188"/>
      <c r="I231" s="20">
        <f>+F231+G231+H231</f>
        <v>3411429789.4736843</v>
      </c>
    </row>
    <row r="232" spans="1:9" s="13" customFormat="1" x14ac:dyDescent="0.25">
      <c r="A232" s="188"/>
      <c r="B232" s="188"/>
      <c r="C232" s="188" t="s">
        <v>143</v>
      </c>
      <c r="D232" s="260" t="s">
        <v>647</v>
      </c>
      <c r="E232" s="193">
        <v>0</v>
      </c>
      <c r="F232" s="20"/>
      <c r="G232" s="20">
        <v>161000000</v>
      </c>
      <c r="H232" s="188"/>
      <c r="I232" s="20">
        <f t="shared" ref="I232:I236" si="1">+F232+G232+H232</f>
        <v>161000000</v>
      </c>
    </row>
    <row r="233" spans="1:9" s="13" customFormat="1" x14ac:dyDescent="0.25">
      <c r="A233" s="188" t="s">
        <v>139</v>
      </c>
      <c r="B233" s="188" t="s">
        <v>142</v>
      </c>
      <c r="C233" s="188" t="s">
        <v>143</v>
      </c>
      <c r="D233" s="188" t="s">
        <v>646</v>
      </c>
      <c r="E233" s="193">
        <v>1</v>
      </c>
      <c r="F233" s="259"/>
      <c r="G233" s="259"/>
      <c r="H233" s="20">
        <f>+F179-H234</f>
        <v>5328857200</v>
      </c>
      <c r="I233" s="20">
        <f t="shared" si="1"/>
        <v>5328857200</v>
      </c>
    </row>
    <row r="234" spans="1:9" s="13" customFormat="1" x14ac:dyDescent="0.25">
      <c r="A234" s="188"/>
      <c r="B234" s="188"/>
      <c r="C234" s="188" t="s">
        <v>143</v>
      </c>
      <c r="D234" s="260" t="s">
        <v>647</v>
      </c>
      <c r="E234" s="193">
        <v>1</v>
      </c>
      <c r="F234" s="259"/>
      <c r="G234" s="259"/>
      <c r="H234" s="20">
        <v>405000000</v>
      </c>
      <c r="I234" s="20">
        <f t="shared" si="1"/>
        <v>405000000</v>
      </c>
    </row>
    <row r="235" spans="1:9" s="13" customFormat="1" x14ac:dyDescent="0.25">
      <c r="A235" s="188" t="s">
        <v>140</v>
      </c>
      <c r="B235" s="188" t="s">
        <v>142</v>
      </c>
      <c r="C235" s="188" t="s">
        <v>143</v>
      </c>
      <c r="D235" s="188"/>
      <c r="E235" s="193">
        <v>2</v>
      </c>
      <c r="F235" s="20"/>
      <c r="G235" s="20"/>
      <c r="H235" s="259"/>
      <c r="I235" s="20">
        <f t="shared" si="1"/>
        <v>0</v>
      </c>
    </row>
    <row r="236" spans="1:9" s="13" customFormat="1" x14ac:dyDescent="0.25">
      <c r="A236" s="188"/>
      <c r="B236" s="188"/>
      <c r="C236" s="188"/>
      <c r="D236" s="188"/>
      <c r="E236" s="193">
        <v>3</v>
      </c>
      <c r="F236" s="188"/>
      <c r="G236" s="20"/>
      <c r="H236" s="20"/>
      <c r="I236" s="20">
        <f t="shared" si="1"/>
        <v>0</v>
      </c>
    </row>
    <row r="237" spans="1:9" s="13" customFormat="1" ht="13.5" thickBot="1" x14ac:dyDescent="0.3">
      <c r="E237" s="266" t="s">
        <v>144</v>
      </c>
      <c r="F237" s="267">
        <f>F231</f>
        <v>0</v>
      </c>
      <c r="G237" s="267">
        <f t="shared" ref="G237" si="2">SUM(G231:G236)</f>
        <v>3572429789.4736843</v>
      </c>
      <c r="H237" s="267">
        <f>SUM(H231:H236)</f>
        <v>5733857200</v>
      </c>
      <c r="I237" s="268">
        <f>SUM(I231:I236)</f>
        <v>9306286989.4736843</v>
      </c>
    </row>
    <row r="238" spans="1:9" s="13" customFormat="1" x14ac:dyDescent="0.25">
      <c r="A238" s="495" t="s">
        <v>145</v>
      </c>
      <c r="B238" s="496"/>
      <c r="C238" s="496"/>
      <c r="D238" s="496"/>
      <c r="E238" s="496"/>
      <c r="F238" s="496"/>
      <c r="G238" s="496"/>
      <c r="H238" s="496"/>
      <c r="I238" s="497"/>
    </row>
    <row r="239" spans="1:9" s="13" customFormat="1" x14ac:dyDescent="0.25">
      <c r="A239" s="508" t="s">
        <v>146</v>
      </c>
      <c r="B239" s="508"/>
      <c r="C239" s="508"/>
      <c r="D239" s="508"/>
      <c r="E239" s="508"/>
      <c r="F239" s="508"/>
      <c r="G239" s="26"/>
      <c r="H239" s="26"/>
      <c r="I239" s="26"/>
    </row>
    <row r="240" spans="1:9" s="13" customFormat="1" x14ac:dyDescent="0.25">
      <c r="A240" s="457" t="s">
        <v>94</v>
      </c>
      <c r="B240" s="457"/>
      <c r="C240" s="457"/>
      <c r="D240" s="457" t="s">
        <v>147</v>
      </c>
      <c r="E240" s="457"/>
      <c r="F240" s="457"/>
      <c r="G240" s="27"/>
      <c r="H240" s="27"/>
      <c r="I240" s="27"/>
    </row>
    <row r="241" spans="1:9" s="13" customFormat="1" x14ac:dyDescent="0.25">
      <c r="A241" s="543" t="s">
        <v>648</v>
      </c>
      <c r="B241" s="543"/>
      <c r="C241" s="543"/>
      <c r="D241" s="543" t="s">
        <v>652</v>
      </c>
      <c r="E241" s="543"/>
      <c r="F241" s="543"/>
      <c r="G241" s="27"/>
      <c r="H241" s="27"/>
      <c r="I241" s="27"/>
    </row>
    <row r="242" spans="1:9" s="13" customFormat="1" x14ac:dyDescent="0.25">
      <c r="A242" s="543" t="s">
        <v>649</v>
      </c>
      <c r="B242" s="543"/>
      <c r="C242" s="543"/>
      <c r="D242" s="543" t="s">
        <v>651</v>
      </c>
      <c r="E242" s="543"/>
      <c r="F242" s="543"/>
      <c r="G242" s="27"/>
      <c r="H242" s="27"/>
      <c r="I242" s="27"/>
    </row>
    <row r="243" spans="1:9" s="13" customFormat="1" x14ac:dyDescent="0.25">
      <c r="A243" s="543" t="s">
        <v>650</v>
      </c>
      <c r="B243" s="543"/>
      <c r="C243" s="543"/>
      <c r="D243" s="543" t="s">
        <v>653</v>
      </c>
      <c r="E243" s="543"/>
      <c r="F243" s="543"/>
      <c r="G243" s="27"/>
      <c r="H243" s="27"/>
      <c r="I243" s="27"/>
    </row>
    <row r="244" spans="1:9" x14ac:dyDescent="0.2">
      <c r="A244" s="504" t="s">
        <v>148</v>
      </c>
      <c r="B244" s="504"/>
      <c r="C244" s="505" t="s">
        <v>670</v>
      </c>
      <c r="D244" s="506"/>
      <c r="E244" s="506"/>
      <c r="F244" s="506"/>
      <c r="G244" s="506"/>
      <c r="H244" s="506"/>
      <c r="I244" s="507"/>
    </row>
    <row r="245" spans="1:9" x14ac:dyDescent="0.2">
      <c r="A245" s="508" t="s">
        <v>149</v>
      </c>
      <c r="B245" s="508"/>
      <c r="C245" s="505" t="s">
        <v>671</v>
      </c>
      <c r="D245" s="506"/>
      <c r="E245" s="506"/>
      <c r="F245" s="506"/>
      <c r="G245" s="506"/>
      <c r="H245" s="506"/>
      <c r="I245" s="507"/>
    </row>
    <row r="246" spans="1:9" ht="69" customHeight="1" x14ac:dyDescent="0.2">
      <c r="A246" s="508" t="s">
        <v>150</v>
      </c>
      <c r="B246" s="508"/>
      <c r="C246" s="505"/>
      <c r="D246" s="506"/>
      <c r="E246" s="506"/>
      <c r="F246" s="506"/>
      <c r="G246" s="506"/>
      <c r="H246" s="506"/>
      <c r="I246" s="507"/>
    </row>
  </sheetData>
  <mergeCells count="5751">
    <mergeCell ref="A5:I5"/>
    <mergeCell ref="G6:I6"/>
    <mergeCell ref="A7:B7"/>
    <mergeCell ref="D7:E7"/>
    <mergeCell ref="H7:I7"/>
    <mergeCell ref="A8:I8"/>
    <mergeCell ref="A1:B1"/>
    <mergeCell ref="C1:I1"/>
    <mergeCell ref="A2:I2"/>
    <mergeCell ref="A3:I3"/>
    <mergeCell ref="A4:B4"/>
    <mergeCell ref="C4:I4"/>
    <mergeCell ref="DD9:DM9"/>
    <mergeCell ref="DN9:DW9"/>
    <mergeCell ref="A9:I9"/>
    <mergeCell ref="R9:AA9"/>
    <mergeCell ref="AB9:AK9"/>
    <mergeCell ref="AL9:AU9"/>
    <mergeCell ref="AV9:BE9"/>
    <mergeCell ref="BF9:BO9"/>
    <mergeCell ref="R8:AA8"/>
    <mergeCell ref="AB8:AK8"/>
    <mergeCell ref="AL8:AU8"/>
    <mergeCell ref="AV8:BE8"/>
    <mergeCell ref="BF8:BO8"/>
    <mergeCell ref="BP8:BY8"/>
    <mergeCell ref="GP8:GY8"/>
    <mergeCell ref="GZ8:HI8"/>
    <mergeCell ref="HJ8:HS8"/>
    <mergeCell ref="HT8:IC8"/>
    <mergeCell ref="ID8:IM8"/>
    <mergeCell ref="IN8:IS8"/>
    <mergeCell ref="EH8:EQ8"/>
    <mergeCell ref="ER8:FA8"/>
    <mergeCell ref="FB8:FK8"/>
    <mergeCell ref="FL8:FU8"/>
    <mergeCell ref="FV8:GE8"/>
    <mergeCell ref="GF8:GO8"/>
    <mergeCell ref="BZ8:CI8"/>
    <mergeCell ref="CJ8:CS8"/>
    <mergeCell ref="CT8:DC8"/>
    <mergeCell ref="DD8:DM8"/>
    <mergeCell ref="DN8:DW8"/>
    <mergeCell ref="DX8:EG8"/>
    <mergeCell ref="A13:I13"/>
    <mergeCell ref="B14:I14"/>
    <mergeCell ref="A15:A16"/>
    <mergeCell ref="B15:B16"/>
    <mergeCell ref="C15:E15"/>
    <mergeCell ref="F15:F16"/>
    <mergeCell ref="G15:I15"/>
    <mergeCell ref="C16:E16"/>
    <mergeCell ref="G16:I16"/>
    <mergeCell ref="IN9:IS9"/>
    <mergeCell ref="A10:B10"/>
    <mergeCell ref="C10:I10"/>
    <mergeCell ref="A11:B11"/>
    <mergeCell ref="C11:I11"/>
    <mergeCell ref="A12:B12"/>
    <mergeCell ref="C12:I12"/>
    <mergeCell ref="GF9:GO9"/>
    <mergeCell ref="GP9:GY9"/>
    <mergeCell ref="GZ9:HI9"/>
    <mergeCell ref="HJ9:HS9"/>
    <mergeCell ref="HT9:IC9"/>
    <mergeCell ref="ID9:IM9"/>
    <mergeCell ref="DX9:EG9"/>
    <mergeCell ref="EH9:EQ9"/>
    <mergeCell ref="ER9:FA9"/>
    <mergeCell ref="FB9:FK9"/>
    <mergeCell ref="FL9:FU9"/>
    <mergeCell ref="FV9:GE9"/>
    <mergeCell ref="BP9:BY9"/>
    <mergeCell ref="BZ9:CI9"/>
    <mergeCell ref="CJ9:CS9"/>
    <mergeCell ref="CT9:DC9"/>
    <mergeCell ref="B23:I23"/>
    <mergeCell ref="A24:I24"/>
    <mergeCell ref="J24:U24"/>
    <mergeCell ref="V24:AG24"/>
    <mergeCell ref="AH24:AS24"/>
    <mergeCell ref="AT24:BE24"/>
    <mergeCell ref="A19:B19"/>
    <mergeCell ref="C19:I19"/>
    <mergeCell ref="A20:I20"/>
    <mergeCell ref="A21:A22"/>
    <mergeCell ref="E21:G21"/>
    <mergeCell ref="H21:I21"/>
    <mergeCell ref="E22:G22"/>
    <mergeCell ref="H22:I22"/>
    <mergeCell ref="A18:B18"/>
    <mergeCell ref="C18:I18"/>
    <mergeCell ref="C17:E17"/>
    <mergeCell ref="G17:I17"/>
    <mergeCell ref="GT24:HE24"/>
    <mergeCell ref="HF24:HQ24"/>
    <mergeCell ref="HR24:IC24"/>
    <mergeCell ref="ID24:IO24"/>
    <mergeCell ref="IP24:JA24"/>
    <mergeCell ref="JB24:JM24"/>
    <mergeCell ref="DZ24:EK24"/>
    <mergeCell ref="EL24:EW24"/>
    <mergeCell ref="EX24:FI24"/>
    <mergeCell ref="FJ24:FU24"/>
    <mergeCell ref="FV24:GG24"/>
    <mergeCell ref="GH24:GS24"/>
    <mergeCell ref="BF24:BQ24"/>
    <mergeCell ref="BR24:CC24"/>
    <mergeCell ref="CD24:CO24"/>
    <mergeCell ref="CP24:DA24"/>
    <mergeCell ref="DB24:DM24"/>
    <mergeCell ref="DN24:DY24"/>
    <mergeCell ref="PB24:PM24"/>
    <mergeCell ref="PN24:PY24"/>
    <mergeCell ref="PZ24:QK24"/>
    <mergeCell ref="QL24:QW24"/>
    <mergeCell ref="QX24:RI24"/>
    <mergeCell ref="RJ24:RU24"/>
    <mergeCell ref="MH24:MS24"/>
    <mergeCell ref="MT24:NE24"/>
    <mergeCell ref="NF24:NQ24"/>
    <mergeCell ref="NR24:OC24"/>
    <mergeCell ref="OD24:OO24"/>
    <mergeCell ref="OP24:PA24"/>
    <mergeCell ref="JN24:JY24"/>
    <mergeCell ref="JZ24:KK24"/>
    <mergeCell ref="KL24:KW24"/>
    <mergeCell ref="KX24:LI24"/>
    <mergeCell ref="LJ24:LU24"/>
    <mergeCell ref="LV24:MG24"/>
    <mergeCell ref="XJ24:XU24"/>
    <mergeCell ref="XV24:YG24"/>
    <mergeCell ref="YH24:YS24"/>
    <mergeCell ref="YT24:ZE24"/>
    <mergeCell ref="ZF24:ZQ24"/>
    <mergeCell ref="ZR24:AAC24"/>
    <mergeCell ref="UP24:VA24"/>
    <mergeCell ref="VB24:VM24"/>
    <mergeCell ref="VN24:VY24"/>
    <mergeCell ref="VZ24:WK24"/>
    <mergeCell ref="WL24:WW24"/>
    <mergeCell ref="WX24:XI24"/>
    <mergeCell ref="RV24:SG24"/>
    <mergeCell ref="SH24:SS24"/>
    <mergeCell ref="ST24:TE24"/>
    <mergeCell ref="TF24:TQ24"/>
    <mergeCell ref="TR24:UC24"/>
    <mergeCell ref="UD24:UO24"/>
    <mergeCell ref="AFR24:AGC24"/>
    <mergeCell ref="AGD24:AGO24"/>
    <mergeCell ref="AGP24:AHA24"/>
    <mergeCell ref="AHB24:AHM24"/>
    <mergeCell ref="AHN24:AHY24"/>
    <mergeCell ref="AHZ24:AIK24"/>
    <mergeCell ref="ACX24:ADI24"/>
    <mergeCell ref="ADJ24:ADU24"/>
    <mergeCell ref="ADV24:AEG24"/>
    <mergeCell ref="AEH24:AES24"/>
    <mergeCell ref="AET24:AFE24"/>
    <mergeCell ref="AFF24:AFQ24"/>
    <mergeCell ref="AAD24:AAO24"/>
    <mergeCell ref="AAP24:ABA24"/>
    <mergeCell ref="ABB24:ABM24"/>
    <mergeCell ref="ABN24:ABY24"/>
    <mergeCell ref="ABZ24:ACK24"/>
    <mergeCell ref="ACL24:ACW24"/>
    <mergeCell ref="ANZ24:AOK24"/>
    <mergeCell ref="AOL24:AOW24"/>
    <mergeCell ref="AOX24:API24"/>
    <mergeCell ref="APJ24:APU24"/>
    <mergeCell ref="APV24:AQG24"/>
    <mergeCell ref="AQH24:AQS24"/>
    <mergeCell ref="ALF24:ALQ24"/>
    <mergeCell ref="ALR24:AMC24"/>
    <mergeCell ref="AMD24:AMO24"/>
    <mergeCell ref="AMP24:ANA24"/>
    <mergeCell ref="ANB24:ANM24"/>
    <mergeCell ref="ANN24:ANY24"/>
    <mergeCell ref="AIL24:AIW24"/>
    <mergeCell ref="AIX24:AJI24"/>
    <mergeCell ref="AJJ24:AJU24"/>
    <mergeCell ref="AJV24:AKG24"/>
    <mergeCell ref="AKH24:AKS24"/>
    <mergeCell ref="AKT24:ALE24"/>
    <mergeCell ref="AWH24:AWS24"/>
    <mergeCell ref="AWT24:AXE24"/>
    <mergeCell ref="AXF24:AXQ24"/>
    <mergeCell ref="AXR24:AYC24"/>
    <mergeCell ref="AYD24:AYO24"/>
    <mergeCell ref="AYP24:AZA24"/>
    <mergeCell ref="ATN24:ATY24"/>
    <mergeCell ref="ATZ24:AUK24"/>
    <mergeCell ref="AUL24:AUW24"/>
    <mergeCell ref="AUX24:AVI24"/>
    <mergeCell ref="AVJ24:AVU24"/>
    <mergeCell ref="AVV24:AWG24"/>
    <mergeCell ref="AQT24:ARE24"/>
    <mergeCell ref="ARF24:ARQ24"/>
    <mergeCell ref="ARR24:ASC24"/>
    <mergeCell ref="ASD24:ASO24"/>
    <mergeCell ref="ASP24:ATA24"/>
    <mergeCell ref="ATB24:ATM24"/>
    <mergeCell ref="BEP24:BFA24"/>
    <mergeCell ref="BFB24:BFM24"/>
    <mergeCell ref="BFN24:BFY24"/>
    <mergeCell ref="BFZ24:BGK24"/>
    <mergeCell ref="BGL24:BGW24"/>
    <mergeCell ref="BGX24:BHI24"/>
    <mergeCell ref="BBV24:BCG24"/>
    <mergeCell ref="BCH24:BCS24"/>
    <mergeCell ref="BCT24:BDE24"/>
    <mergeCell ref="BDF24:BDQ24"/>
    <mergeCell ref="BDR24:BEC24"/>
    <mergeCell ref="BED24:BEO24"/>
    <mergeCell ref="AZB24:AZM24"/>
    <mergeCell ref="AZN24:AZY24"/>
    <mergeCell ref="AZZ24:BAK24"/>
    <mergeCell ref="BAL24:BAW24"/>
    <mergeCell ref="BAX24:BBI24"/>
    <mergeCell ref="BBJ24:BBU24"/>
    <mergeCell ref="BMX24:BNI24"/>
    <mergeCell ref="BNJ24:BNU24"/>
    <mergeCell ref="BNV24:BOG24"/>
    <mergeCell ref="BOH24:BOS24"/>
    <mergeCell ref="BOT24:BPE24"/>
    <mergeCell ref="BPF24:BPQ24"/>
    <mergeCell ref="BKD24:BKO24"/>
    <mergeCell ref="BKP24:BLA24"/>
    <mergeCell ref="BLB24:BLM24"/>
    <mergeCell ref="BLN24:BLY24"/>
    <mergeCell ref="BLZ24:BMK24"/>
    <mergeCell ref="BML24:BMW24"/>
    <mergeCell ref="BHJ24:BHU24"/>
    <mergeCell ref="BHV24:BIG24"/>
    <mergeCell ref="BIH24:BIS24"/>
    <mergeCell ref="BIT24:BJE24"/>
    <mergeCell ref="BJF24:BJQ24"/>
    <mergeCell ref="BJR24:BKC24"/>
    <mergeCell ref="BVF24:BVQ24"/>
    <mergeCell ref="BVR24:BWC24"/>
    <mergeCell ref="BWD24:BWO24"/>
    <mergeCell ref="BWP24:BXA24"/>
    <mergeCell ref="BXB24:BXM24"/>
    <mergeCell ref="BXN24:BXY24"/>
    <mergeCell ref="BSL24:BSW24"/>
    <mergeCell ref="BSX24:BTI24"/>
    <mergeCell ref="BTJ24:BTU24"/>
    <mergeCell ref="BTV24:BUG24"/>
    <mergeCell ref="BUH24:BUS24"/>
    <mergeCell ref="BUT24:BVE24"/>
    <mergeCell ref="BPR24:BQC24"/>
    <mergeCell ref="BQD24:BQO24"/>
    <mergeCell ref="BQP24:BRA24"/>
    <mergeCell ref="BRB24:BRM24"/>
    <mergeCell ref="BRN24:BRY24"/>
    <mergeCell ref="BRZ24:BSK24"/>
    <mergeCell ref="CDN24:CDY24"/>
    <mergeCell ref="CDZ24:CEK24"/>
    <mergeCell ref="CEL24:CEW24"/>
    <mergeCell ref="CEX24:CFI24"/>
    <mergeCell ref="CFJ24:CFU24"/>
    <mergeCell ref="CFV24:CGG24"/>
    <mergeCell ref="CAT24:CBE24"/>
    <mergeCell ref="CBF24:CBQ24"/>
    <mergeCell ref="CBR24:CCC24"/>
    <mergeCell ref="CCD24:CCO24"/>
    <mergeCell ref="CCP24:CDA24"/>
    <mergeCell ref="CDB24:CDM24"/>
    <mergeCell ref="BXZ24:BYK24"/>
    <mergeCell ref="BYL24:BYW24"/>
    <mergeCell ref="BYX24:BZI24"/>
    <mergeCell ref="BZJ24:BZU24"/>
    <mergeCell ref="BZV24:CAG24"/>
    <mergeCell ref="CAH24:CAS24"/>
    <mergeCell ref="CLV24:CMG24"/>
    <mergeCell ref="CMH24:CMS24"/>
    <mergeCell ref="CMT24:CNE24"/>
    <mergeCell ref="CNF24:CNQ24"/>
    <mergeCell ref="CNR24:COC24"/>
    <mergeCell ref="COD24:COO24"/>
    <mergeCell ref="CJB24:CJM24"/>
    <mergeCell ref="CJN24:CJY24"/>
    <mergeCell ref="CJZ24:CKK24"/>
    <mergeCell ref="CKL24:CKW24"/>
    <mergeCell ref="CKX24:CLI24"/>
    <mergeCell ref="CLJ24:CLU24"/>
    <mergeCell ref="CGH24:CGS24"/>
    <mergeCell ref="CGT24:CHE24"/>
    <mergeCell ref="CHF24:CHQ24"/>
    <mergeCell ref="CHR24:CIC24"/>
    <mergeCell ref="CID24:CIO24"/>
    <mergeCell ref="CIP24:CJA24"/>
    <mergeCell ref="CUD24:CUO24"/>
    <mergeCell ref="CUP24:CVA24"/>
    <mergeCell ref="CVB24:CVM24"/>
    <mergeCell ref="CVN24:CVY24"/>
    <mergeCell ref="CVZ24:CWK24"/>
    <mergeCell ref="CWL24:CWW24"/>
    <mergeCell ref="CRJ24:CRU24"/>
    <mergeCell ref="CRV24:CSG24"/>
    <mergeCell ref="CSH24:CSS24"/>
    <mergeCell ref="CST24:CTE24"/>
    <mergeCell ref="CTF24:CTQ24"/>
    <mergeCell ref="CTR24:CUC24"/>
    <mergeCell ref="COP24:CPA24"/>
    <mergeCell ref="CPB24:CPM24"/>
    <mergeCell ref="CPN24:CPY24"/>
    <mergeCell ref="CPZ24:CQK24"/>
    <mergeCell ref="CQL24:CQW24"/>
    <mergeCell ref="CQX24:CRI24"/>
    <mergeCell ref="DCL24:DCW24"/>
    <mergeCell ref="DCX24:DDI24"/>
    <mergeCell ref="DDJ24:DDU24"/>
    <mergeCell ref="DDV24:DEG24"/>
    <mergeCell ref="DEH24:DES24"/>
    <mergeCell ref="DET24:DFE24"/>
    <mergeCell ref="CZR24:DAC24"/>
    <mergeCell ref="DAD24:DAO24"/>
    <mergeCell ref="DAP24:DBA24"/>
    <mergeCell ref="DBB24:DBM24"/>
    <mergeCell ref="DBN24:DBY24"/>
    <mergeCell ref="DBZ24:DCK24"/>
    <mergeCell ref="CWX24:CXI24"/>
    <mergeCell ref="CXJ24:CXU24"/>
    <mergeCell ref="CXV24:CYG24"/>
    <mergeCell ref="CYH24:CYS24"/>
    <mergeCell ref="CYT24:CZE24"/>
    <mergeCell ref="CZF24:CZQ24"/>
    <mergeCell ref="DKT24:DLE24"/>
    <mergeCell ref="DLF24:DLQ24"/>
    <mergeCell ref="DLR24:DMC24"/>
    <mergeCell ref="DMD24:DMO24"/>
    <mergeCell ref="DMP24:DNA24"/>
    <mergeCell ref="DNB24:DNM24"/>
    <mergeCell ref="DHZ24:DIK24"/>
    <mergeCell ref="DIL24:DIW24"/>
    <mergeCell ref="DIX24:DJI24"/>
    <mergeCell ref="DJJ24:DJU24"/>
    <mergeCell ref="DJV24:DKG24"/>
    <mergeCell ref="DKH24:DKS24"/>
    <mergeCell ref="DFF24:DFQ24"/>
    <mergeCell ref="DFR24:DGC24"/>
    <mergeCell ref="DGD24:DGO24"/>
    <mergeCell ref="DGP24:DHA24"/>
    <mergeCell ref="DHB24:DHM24"/>
    <mergeCell ref="DHN24:DHY24"/>
    <mergeCell ref="DTB24:DTM24"/>
    <mergeCell ref="DTN24:DTY24"/>
    <mergeCell ref="DTZ24:DUK24"/>
    <mergeCell ref="DUL24:DUW24"/>
    <mergeCell ref="DUX24:DVI24"/>
    <mergeCell ref="DVJ24:DVU24"/>
    <mergeCell ref="DQH24:DQS24"/>
    <mergeCell ref="DQT24:DRE24"/>
    <mergeCell ref="DRF24:DRQ24"/>
    <mergeCell ref="DRR24:DSC24"/>
    <mergeCell ref="DSD24:DSO24"/>
    <mergeCell ref="DSP24:DTA24"/>
    <mergeCell ref="DNN24:DNY24"/>
    <mergeCell ref="DNZ24:DOK24"/>
    <mergeCell ref="DOL24:DOW24"/>
    <mergeCell ref="DOX24:DPI24"/>
    <mergeCell ref="DPJ24:DPU24"/>
    <mergeCell ref="DPV24:DQG24"/>
    <mergeCell ref="EBJ24:EBU24"/>
    <mergeCell ref="EBV24:ECG24"/>
    <mergeCell ref="ECH24:ECS24"/>
    <mergeCell ref="ECT24:EDE24"/>
    <mergeCell ref="EDF24:EDQ24"/>
    <mergeCell ref="EDR24:EEC24"/>
    <mergeCell ref="DYP24:DZA24"/>
    <mergeCell ref="DZB24:DZM24"/>
    <mergeCell ref="DZN24:DZY24"/>
    <mergeCell ref="DZZ24:EAK24"/>
    <mergeCell ref="EAL24:EAW24"/>
    <mergeCell ref="EAX24:EBI24"/>
    <mergeCell ref="DVV24:DWG24"/>
    <mergeCell ref="DWH24:DWS24"/>
    <mergeCell ref="DWT24:DXE24"/>
    <mergeCell ref="DXF24:DXQ24"/>
    <mergeCell ref="DXR24:DYC24"/>
    <mergeCell ref="DYD24:DYO24"/>
    <mergeCell ref="EJR24:EKC24"/>
    <mergeCell ref="EKD24:EKO24"/>
    <mergeCell ref="EKP24:ELA24"/>
    <mergeCell ref="ELB24:ELM24"/>
    <mergeCell ref="ELN24:ELY24"/>
    <mergeCell ref="ELZ24:EMK24"/>
    <mergeCell ref="EGX24:EHI24"/>
    <mergeCell ref="EHJ24:EHU24"/>
    <mergeCell ref="EHV24:EIG24"/>
    <mergeCell ref="EIH24:EIS24"/>
    <mergeCell ref="EIT24:EJE24"/>
    <mergeCell ref="EJF24:EJQ24"/>
    <mergeCell ref="EED24:EEO24"/>
    <mergeCell ref="EEP24:EFA24"/>
    <mergeCell ref="EFB24:EFM24"/>
    <mergeCell ref="EFN24:EFY24"/>
    <mergeCell ref="EFZ24:EGK24"/>
    <mergeCell ref="EGL24:EGW24"/>
    <mergeCell ref="ERZ24:ESK24"/>
    <mergeCell ref="ESL24:ESW24"/>
    <mergeCell ref="ESX24:ETI24"/>
    <mergeCell ref="ETJ24:ETU24"/>
    <mergeCell ref="ETV24:EUG24"/>
    <mergeCell ref="EUH24:EUS24"/>
    <mergeCell ref="EPF24:EPQ24"/>
    <mergeCell ref="EPR24:EQC24"/>
    <mergeCell ref="EQD24:EQO24"/>
    <mergeCell ref="EQP24:ERA24"/>
    <mergeCell ref="ERB24:ERM24"/>
    <mergeCell ref="ERN24:ERY24"/>
    <mergeCell ref="EML24:EMW24"/>
    <mergeCell ref="EMX24:ENI24"/>
    <mergeCell ref="ENJ24:ENU24"/>
    <mergeCell ref="ENV24:EOG24"/>
    <mergeCell ref="EOH24:EOS24"/>
    <mergeCell ref="EOT24:EPE24"/>
    <mergeCell ref="FAH24:FAS24"/>
    <mergeCell ref="FAT24:FBE24"/>
    <mergeCell ref="FBF24:FBQ24"/>
    <mergeCell ref="FBR24:FCC24"/>
    <mergeCell ref="FCD24:FCO24"/>
    <mergeCell ref="FCP24:FDA24"/>
    <mergeCell ref="EXN24:EXY24"/>
    <mergeCell ref="EXZ24:EYK24"/>
    <mergeCell ref="EYL24:EYW24"/>
    <mergeCell ref="EYX24:EZI24"/>
    <mergeCell ref="EZJ24:EZU24"/>
    <mergeCell ref="EZV24:FAG24"/>
    <mergeCell ref="EUT24:EVE24"/>
    <mergeCell ref="EVF24:EVQ24"/>
    <mergeCell ref="EVR24:EWC24"/>
    <mergeCell ref="EWD24:EWO24"/>
    <mergeCell ref="EWP24:EXA24"/>
    <mergeCell ref="EXB24:EXM24"/>
    <mergeCell ref="FIP24:FJA24"/>
    <mergeCell ref="FJB24:FJM24"/>
    <mergeCell ref="FJN24:FJY24"/>
    <mergeCell ref="FJZ24:FKK24"/>
    <mergeCell ref="FKL24:FKW24"/>
    <mergeCell ref="FKX24:FLI24"/>
    <mergeCell ref="FFV24:FGG24"/>
    <mergeCell ref="FGH24:FGS24"/>
    <mergeCell ref="FGT24:FHE24"/>
    <mergeCell ref="FHF24:FHQ24"/>
    <mergeCell ref="FHR24:FIC24"/>
    <mergeCell ref="FID24:FIO24"/>
    <mergeCell ref="FDB24:FDM24"/>
    <mergeCell ref="FDN24:FDY24"/>
    <mergeCell ref="FDZ24:FEK24"/>
    <mergeCell ref="FEL24:FEW24"/>
    <mergeCell ref="FEX24:FFI24"/>
    <mergeCell ref="FFJ24:FFU24"/>
    <mergeCell ref="FQX24:FRI24"/>
    <mergeCell ref="FRJ24:FRU24"/>
    <mergeCell ref="FRV24:FSG24"/>
    <mergeCell ref="FSH24:FSS24"/>
    <mergeCell ref="FST24:FTE24"/>
    <mergeCell ref="FTF24:FTQ24"/>
    <mergeCell ref="FOD24:FOO24"/>
    <mergeCell ref="FOP24:FPA24"/>
    <mergeCell ref="FPB24:FPM24"/>
    <mergeCell ref="FPN24:FPY24"/>
    <mergeCell ref="FPZ24:FQK24"/>
    <mergeCell ref="FQL24:FQW24"/>
    <mergeCell ref="FLJ24:FLU24"/>
    <mergeCell ref="FLV24:FMG24"/>
    <mergeCell ref="FMH24:FMS24"/>
    <mergeCell ref="FMT24:FNE24"/>
    <mergeCell ref="FNF24:FNQ24"/>
    <mergeCell ref="FNR24:FOC24"/>
    <mergeCell ref="FZF24:FZQ24"/>
    <mergeCell ref="FZR24:GAC24"/>
    <mergeCell ref="GAD24:GAO24"/>
    <mergeCell ref="GAP24:GBA24"/>
    <mergeCell ref="GBB24:GBM24"/>
    <mergeCell ref="GBN24:GBY24"/>
    <mergeCell ref="FWL24:FWW24"/>
    <mergeCell ref="FWX24:FXI24"/>
    <mergeCell ref="FXJ24:FXU24"/>
    <mergeCell ref="FXV24:FYG24"/>
    <mergeCell ref="FYH24:FYS24"/>
    <mergeCell ref="FYT24:FZE24"/>
    <mergeCell ref="FTR24:FUC24"/>
    <mergeCell ref="FUD24:FUO24"/>
    <mergeCell ref="FUP24:FVA24"/>
    <mergeCell ref="FVB24:FVM24"/>
    <mergeCell ref="FVN24:FVY24"/>
    <mergeCell ref="FVZ24:FWK24"/>
    <mergeCell ref="GHN24:GHY24"/>
    <mergeCell ref="GHZ24:GIK24"/>
    <mergeCell ref="GIL24:GIW24"/>
    <mergeCell ref="GIX24:GJI24"/>
    <mergeCell ref="GJJ24:GJU24"/>
    <mergeCell ref="GJV24:GKG24"/>
    <mergeCell ref="GET24:GFE24"/>
    <mergeCell ref="GFF24:GFQ24"/>
    <mergeCell ref="GFR24:GGC24"/>
    <mergeCell ref="GGD24:GGO24"/>
    <mergeCell ref="GGP24:GHA24"/>
    <mergeCell ref="GHB24:GHM24"/>
    <mergeCell ref="GBZ24:GCK24"/>
    <mergeCell ref="GCL24:GCW24"/>
    <mergeCell ref="GCX24:GDI24"/>
    <mergeCell ref="GDJ24:GDU24"/>
    <mergeCell ref="GDV24:GEG24"/>
    <mergeCell ref="GEH24:GES24"/>
    <mergeCell ref="GPV24:GQG24"/>
    <mergeCell ref="GQH24:GQS24"/>
    <mergeCell ref="GQT24:GRE24"/>
    <mergeCell ref="GRF24:GRQ24"/>
    <mergeCell ref="GRR24:GSC24"/>
    <mergeCell ref="GSD24:GSO24"/>
    <mergeCell ref="GNB24:GNM24"/>
    <mergeCell ref="GNN24:GNY24"/>
    <mergeCell ref="GNZ24:GOK24"/>
    <mergeCell ref="GOL24:GOW24"/>
    <mergeCell ref="GOX24:GPI24"/>
    <mergeCell ref="GPJ24:GPU24"/>
    <mergeCell ref="GKH24:GKS24"/>
    <mergeCell ref="GKT24:GLE24"/>
    <mergeCell ref="GLF24:GLQ24"/>
    <mergeCell ref="GLR24:GMC24"/>
    <mergeCell ref="GMD24:GMO24"/>
    <mergeCell ref="GMP24:GNA24"/>
    <mergeCell ref="GYD24:GYO24"/>
    <mergeCell ref="GYP24:GZA24"/>
    <mergeCell ref="GZB24:GZM24"/>
    <mergeCell ref="GZN24:GZY24"/>
    <mergeCell ref="GZZ24:HAK24"/>
    <mergeCell ref="HAL24:HAW24"/>
    <mergeCell ref="GVJ24:GVU24"/>
    <mergeCell ref="GVV24:GWG24"/>
    <mergeCell ref="GWH24:GWS24"/>
    <mergeCell ref="GWT24:GXE24"/>
    <mergeCell ref="GXF24:GXQ24"/>
    <mergeCell ref="GXR24:GYC24"/>
    <mergeCell ref="GSP24:GTA24"/>
    <mergeCell ref="GTB24:GTM24"/>
    <mergeCell ref="GTN24:GTY24"/>
    <mergeCell ref="GTZ24:GUK24"/>
    <mergeCell ref="GUL24:GUW24"/>
    <mergeCell ref="GUX24:GVI24"/>
    <mergeCell ref="HGL24:HGW24"/>
    <mergeCell ref="HGX24:HHI24"/>
    <mergeCell ref="HHJ24:HHU24"/>
    <mergeCell ref="HHV24:HIG24"/>
    <mergeCell ref="HIH24:HIS24"/>
    <mergeCell ref="HIT24:HJE24"/>
    <mergeCell ref="HDR24:HEC24"/>
    <mergeCell ref="HED24:HEO24"/>
    <mergeCell ref="HEP24:HFA24"/>
    <mergeCell ref="HFB24:HFM24"/>
    <mergeCell ref="HFN24:HFY24"/>
    <mergeCell ref="HFZ24:HGK24"/>
    <mergeCell ref="HAX24:HBI24"/>
    <mergeCell ref="HBJ24:HBU24"/>
    <mergeCell ref="HBV24:HCG24"/>
    <mergeCell ref="HCH24:HCS24"/>
    <mergeCell ref="HCT24:HDE24"/>
    <mergeCell ref="HDF24:HDQ24"/>
    <mergeCell ref="HOT24:HPE24"/>
    <mergeCell ref="HPF24:HPQ24"/>
    <mergeCell ref="HPR24:HQC24"/>
    <mergeCell ref="HQD24:HQO24"/>
    <mergeCell ref="HQP24:HRA24"/>
    <mergeCell ref="HRB24:HRM24"/>
    <mergeCell ref="HLZ24:HMK24"/>
    <mergeCell ref="HML24:HMW24"/>
    <mergeCell ref="HMX24:HNI24"/>
    <mergeCell ref="HNJ24:HNU24"/>
    <mergeCell ref="HNV24:HOG24"/>
    <mergeCell ref="HOH24:HOS24"/>
    <mergeCell ref="HJF24:HJQ24"/>
    <mergeCell ref="HJR24:HKC24"/>
    <mergeCell ref="HKD24:HKO24"/>
    <mergeCell ref="HKP24:HLA24"/>
    <mergeCell ref="HLB24:HLM24"/>
    <mergeCell ref="HLN24:HLY24"/>
    <mergeCell ref="HXB24:HXM24"/>
    <mergeCell ref="HXN24:HXY24"/>
    <mergeCell ref="HXZ24:HYK24"/>
    <mergeCell ref="HYL24:HYW24"/>
    <mergeCell ref="HYX24:HZI24"/>
    <mergeCell ref="HZJ24:HZU24"/>
    <mergeCell ref="HUH24:HUS24"/>
    <mergeCell ref="HUT24:HVE24"/>
    <mergeCell ref="HVF24:HVQ24"/>
    <mergeCell ref="HVR24:HWC24"/>
    <mergeCell ref="HWD24:HWO24"/>
    <mergeCell ref="HWP24:HXA24"/>
    <mergeCell ref="HRN24:HRY24"/>
    <mergeCell ref="HRZ24:HSK24"/>
    <mergeCell ref="HSL24:HSW24"/>
    <mergeCell ref="HSX24:HTI24"/>
    <mergeCell ref="HTJ24:HTU24"/>
    <mergeCell ref="HTV24:HUG24"/>
    <mergeCell ref="IFJ24:IFU24"/>
    <mergeCell ref="IFV24:IGG24"/>
    <mergeCell ref="IGH24:IGS24"/>
    <mergeCell ref="IGT24:IHE24"/>
    <mergeCell ref="IHF24:IHQ24"/>
    <mergeCell ref="IHR24:IIC24"/>
    <mergeCell ref="ICP24:IDA24"/>
    <mergeCell ref="IDB24:IDM24"/>
    <mergeCell ref="IDN24:IDY24"/>
    <mergeCell ref="IDZ24:IEK24"/>
    <mergeCell ref="IEL24:IEW24"/>
    <mergeCell ref="IEX24:IFI24"/>
    <mergeCell ref="HZV24:IAG24"/>
    <mergeCell ref="IAH24:IAS24"/>
    <mergeCell ref="IAT24:IBE24"/>
    <mergeCell ref="IBF24:IBQ24"/>
    <mergeCell ref="IBR24:ICC24"/>
    <mergeCell ref="ICD24:ICO24"/>
    <mergeCell ref="INR24:IOC24"/>
    <mergeCell ref="IOD24:IOO24"/>
    <mergeCell ref="IOP24:IPA24"/>
    <mergeCell ref="IPB24:IPM24"/>
    <mergeCell ref="IPN24:IPY24"/>
    <mergeCell ref="IPZ24:IQK24"/>
    <mergeCell ref="IKX24:ILI24"/>
    <mergeCell ref="ILJ24:ILU24"/>
    <mergeCell ref="ILV24:IMG24"/>
    <mergeCell ref="IMH24:IMS24"/>
    <mergeCell ref="IMT24:INE24"/>
    <mergeCell ref="INF24:INQ24"/>
    <mergeCell ref="IID24:IIO24"/>
    <mergeCell ref="IIP24:IJA24"/>
    <mergeCell ref="IJB24:IJM24"/>
    <mergeCell ref="IJN24:IJY24"/>
    <mergeCell ref="IJZ24:IKK24"/>
    <mergeCell ref="IKL24:IKW24"/>
    <mergeCell ref="IVZ24:IWK24"/>
    <mergeCell ref="IWL24:IWW24"/>
    <mergeCell ref="IWX24:IXI24"/>
    <mergeCell ref="IXJ24:IXU24"/>
    <mergeCell ref="IXV24:IYG24"/>
    <mergeCell ref="IYH24:IYS24"/>
    <mergeCell ref="ITF24:ITQ24"/>
    <mergeCell ref="ITR24:IUC24"/>
    <mergeCell ref="IUD24:IUO24"/>
    <mergeCell ref="IUP24:IVA24"/>
    <mergeCell ref="IVB24:IVM24"/>
    <mergeCell ref="IVN24:IVY24"/>
    <mergeCell ref="IQL24:IQW24"/>
    <mergeCell ref="IQX24:IRI24"/>
    <mergeCell ref="IRJ24:IRU24"/>
    <mergeCell ref="IRV24:ISG24"/>
    <mergeCell ref="ISH24:ISS24"/>
    <mergeCell ref="IST24:ITE24"/>
    <mergeCell ref="JEH24:JES24"/>
    <mergeCell ref="JET24:JFE24"/>
    <mergeCell ref="JFF24:JFQ24"/>
    <mergeCell ref="JFR24:JGC24"/>
    <mergeCell ref="JGD24:JGO24"/>
    <mergeCell ref="JGP24:JHA24"/>
    <mergeCell ref="JBN24:JBY24"/>
    <mergeCell ref="JBZ24:JCK24"/>
    <mergeCell ref="JCL24:JCW24"/>
    <mergeCell ref="JCX24:JDI24"/>
    <mergeCell ref="JDJ24:JDU24"/>
    <mergeCell ref="JDV24:JEG24"/>
    <mergeCell ref="IYT24:IZE24"/>
    <mergeCell ref="IZF24:IZQ24"/>
    <mergeCell ref="IZR24:JAC24"/>
    <mergeCell ref="JAD24:JAO24"/>
    <mergeCell ref="JAP24:JBA24"/>
    <mergeCell ref="JBB24:JBM24"/>
    <mergeCell ref="JMP24:JNA24"/>
    <mergeCell ref="JNB24:JNM24"/>
    <mergeCell ref="JNN24:JNY24"/>
    <mergeCell ref="JNZ24:JOK24"/>
    <mergeCell ref="JOL24:JOW24"/>
    <mergeCell ref="JOX24:JPI24"/>
    <mergeCell ref="JJV24:JKG24"/>
    <mergeCell ref="JKH24:JKS24"/>
    <mergeCell ref="JKT24:JLE24"/>
    <mergeCell ref="JLF24:JLQ24"/>
    <mergeCell ref="JLR24:JMC24"/>
    <mergeCell ref="JMD24:JMO24"/>
    <mergeCell ref="JHB24:JHM24"/>
    <mergeCell ref="JHN24:JHY24"/>
    <mergeCell ref="JHZ24:JIK24"/>
    <mergeCell ref="JIL24:JIW24"/>
    <mergeCell ref="JIX24:JJI24"/>
    <mergeCell ref="JJJ24:JJU24"/>
    <mergeCell ref="JUX24:JVI24"/>
    <mergeCell ref="JVJ24:JVU24"/>
    <mergeCell ref="JVV24:JWG24"/>
    <mergeCell ref="JWH24:JWS24"/>
    <mergeCell ref="JWT24:JXE24"/>
    <mergeCell ref="JXF24:JXQ24"/>
    <mergeCell ref="JSD24:JSO24"/>
    <mergeCell ref="JSP24:JTA24"/>
    <mergeCell ref="JTB24:JTM24"/>
    <mergeCell ref="JTN24:JTY24"/>
    <mergeCell ref="JTZ24:JUK24"/>
    <mergeCell ref="JUL24:JUW24"/>
    <mergeCell ref="JPJ24:JPU24"/>
    <mergeCell ref="JPV24:JQG24"/>
    <mergeCell ref="JQH24:JQS24"/>
    <mergeCell ref="JQT24:JRE24"/>
    <mergeCell ref="JRF24:JRQ24"/>
    <mergeCell ref="JRR24:JSC24"/>
    <mergeCell ref="KDF24:KDQ24"/>
    <mergeCell ref="KDR24:KEC24"/>
    <mergeCell ref="KED24:KEO24"/>
    <mergeCell ref="KEP24:KFA24"/>
    <mergeCell ref="KFB24:KFM24"/>
    <mergeCell ref="KFN24:KFY24"/>
    <mergeCell ref="KAL24:KAW24"/>
    <mergeCell ref="KAX24:KBI24"/>
    <mergeCell ref="KBJ24:KBU24"/>
    <mergeCell ref="KBV24:KCG24"/>
    <mergeCell ref="KCH24:KCS24"/>
    <mergeCell ref="KCT24:KDE24"/>
    <mergeCell ref="JXR24:JYC24"/>
    <mergeCell ref="JYD24:JYO24"/>
    <mergeCell ref="JYP24:JZA24"/>
    <mergeCell ref="JZB24:JZM24"/>
    <mergeCell ref="JZN24:JZY24"/>
    <mergeCell ref="JZZ24:KAK24"/>
    <mergeCell ref="KLN24:KLY24"/>
    <mergeCell ref="KLZ24:KMK24"/>
    <mergeCell ref="KML24:KMW24"/>
    <mergeCell ref="KMX24:KNI24"/>
    <mergeCell ref="KNJ24:KNU24"/>
    <mergeCell ref="KNV24:KOG24"/>
    <mergeCell ref="KIT24:KJE24"/>
    <mergeCell ref="KJF24:KJQ24"/>
    <mergeCell ref="KJR24:KKC24"/>
    <mergeCell ref="KKD24:KKO24"/>
    <mergeCell ref="KKP24:KLA24"/>
    <mergeCell ref="KLB24:KLM24"/>
    <mergeCell ref="KFZ24:KGK24"/>
    <mergeCell ref="KGL24:KGW24"/>
    <mergeCell ref="KGX24:KHI24"/>
    <mergeCell ref="KHJ24:KHU24"/>
    <mergeCell ref="KHV24:KIG24"/>
    <mergeCell ref="KIH24:KIS24"/>
    <mergeCell ref="KTV24:KUG24"/>
    <mergeCell ref="KUH24:KUS24"/>
    <mergeCell ref="KUT24:KVE24"/>
    <mergeCell ref="KVF24:KVQ24"/>
    <mergeCell ref="KVR24:KWC24"/>
    <mergeCell ref="KWD24:KWO24"/>
    <mergeCell ref="KRB24:KRM24"/>
    <mergeCell ref="KRN24:KRY24"/>
    <mergeCell ref="KRZ24:KSK24"/>
    <mergeCell ref="KSL24:KSW24"/>
    <mergeCell ref="KSX24:KTI24"/>
    <mergeCell ref="KTJ24:KTU24"/>
    <mergeCell ref="KOH24:KOS24"/>
    <mergeCell ref="KOT24:KPE24"/>
    <mergeCell ref="KPF24:KPQ24"/>
    <mergeCell ref="KPR24:KQC24"/>
    <mergeCell ref="KQD24:KQO24"/>
    <mergeCell ref="KQP24:KRA24"/>
    <mergeCell ref="LCD24:LCO24"/>
    <mergeCell ref="LCP24:LDA24"/>
    <mergeCell ref="LDB24:LDM24"/>
    <mergeCell ref="LDN24:LDY24"/>
    <mergeCell ref="LDZ24:LEK24"/>
    <mergeCell ref="LEL24:LEW24"/>
    <mergeCell ref="KZJ24:KZU24"/>
    <mergeCell ref="KZV24:LAG24"/>
    <mergeCell ref="LAH24:LAS24"/>
    <mergeCell ref="LAT24:LBE24"/>
    <mergeCell ref="LBF24:LBQ24"/>
    <mergeCell ref="LBR24:LCC24"/>
    <mergeCell ref="KWP24:KXA24"/>
    <mergeCell ref="KXB24:KXM24"/>
    <mergeCell ref="KXN24:KXY24"/>
    <mergeCell ref="KXZ24:KYK24"/>
    <mergeCell ref="KYL24:KYW24"/>
    <mergeCell ref="KYX24:KZI24"/>
    <mergeCell ref="LKL24:LKW24"/>
    <mergeCell ref="LKX24:LLI24"/>
    <mergeCell ref="LLJ24:LLU24"/>
    <mergeCell ref="LLV24:LMG24"/>
    <mergeCell ref="LMH24:LMS24"/>
    <mergeCell ref="LMT24:LNE24"/>
    <mergeCell ref="LHR24:LIC24"/>
    <mergeCell ref="LID24:LIO24"/>
    <mergeCell ref="LIP24:LJA24"/>
    <mergeCell ref="LJB24:LJM24"/>
    <mergeCell ref="LJN24:LJY24"/>
    <mergeCell ref="LJZ24:LKK24"/>
    <mergeCell ref="LEX24:LFI24"/>
    <mergeCell ref="LFJ24:LFU24"/>
    <mergeCell ref="LFV24:LGG24"/>
    <mergeCell ref="LGH24:LGS24"/>
    <mergeCell ref="LGT24:LHE24"/>
    <mergeCell ref="LHF24:LHQ24"/>
    <mergeCell ref="LST24:LTE24"/>
    <mergeCell ref="LTF24:LTQ24"/>
    <mergeCell ref="LTR24:LUC24"/>
    <mergeCell ref="LUD24:LUO24"/>
    <mergeCell ref="LUP24:LVA24"/>
    <mergeCell ref="LVB24:LVM24"/>
    <mergeCell ref="LPZ24:LQK24"/>
    <mergeCell ref="LQL24:LQW24"/>
    <mergeCell ref="LQX24:LRI24"/>
    <mergeCell ref="LRJ24:LRU24"/>
    <mergeCell ref="LRV24:LSG24"/>
    <mergeCell ref="LSH24:LSS24"/>
    <mergeCell ref="LNF24:LNQ24"/>
    <mergeCell ref="LNR24:LOC24"/>
    <mergeCell ref="LOD24:LOO24"/>
    <mergeCell ref="LOP24:LPA24"/>
    <mergeCell ref="LPB24:LPM24"/>
    <mergeCell ref="LPN24:LPY24"/>
    <mergeCell ref="MBB24:MBM24"/>
    <mergeCell ref="MBN24:MBY24"/>
    <mergeCell ref="MBZ24:MCK24"/>
    <mergeCell ref="MCL24:MCW24"/>
    <mergeCell ref="MCX24:MDI24"/>
    <mergeCell ref="MDJ24:MDU24"/>
    <mergeCell ref="LYH24:LYS24"/>
    <mergeCell ref="LYT24:LZE24"/>
    <mergeCell ref="LZF24:LZQ24"/>
    <mergeCell ref="LZR24:MAC24"/>
    <mergeCell ref="MAD24:MAO24"/>
    <mergeCell ref="MAP24:MBA24"/>
    <mergeCell ref="LVN24:LVY24"/>
    <mergeCell ref="LVZ24:LWK24"/>
    <mergeCell ref="LWL24:LWW24"/>
    <mergeCell ref="LWX24:LXI24"/>
    <mergeCell ref="LXJ24:LXU24"/>
    <mergeCell ref="LXV24:LYG24"/>
    <mergeCell ref="MJJ24:MJU24"/>
    <mergeCell ref="MJV24:MKG24"/>
    <mergeCell ref="MKH24:MKS24"/>
    <mergeCell ref="MKT24:MLE24"/>
    <mergeCell ref="MLF24:MLQ24"/>
    <mergeCell ref="MLR24:MMC24"/>
    <mergeCell ref="MGP24:MHA24"/>
    <mergeCell ref="MHB24:MHM24"/>
    <mergeCell ref="MHN24:MHY24"/>
    <mergeCell ref="MHZ24:MIK24"/>
    <mergeCell ref="MIL24:MIW24"/>
    <mergeCell ref="MIX24:MJI24"/>
    <mergeCell ref="MDV24:MEG24"/>
    <mergeCell ref="MEH24:MES24"/>
    <mergeCell ref="MET24:MFE24"/>
    <mergeCell ref="MFF24:MFQ24"/>
    <mergeCell ref="MFR24:MGC24"/>
    <mergeCell ref="MGD24:MGO24"/>
    <mergeCell ref="MRR24:MSC24"/>
    <mergeCell ref="MSD24:MSO24"/>
    <mergeCell ref="MSP24:MTA24"/>
    <mergeCell ref="MTB24:MTM24"/>
    <mergeCell ref="MTN24:MTY24"/>
    <mergeCell ref="MTZ24:MUK24"/>
    <mergeCell ref="MOX24:MPI24"/>
    <mergeCell ref="MPJ24:MPU24"/>
    <mergeCell ref="MPV24:MQG24"/>
    <mergeCell ref="MQH24:MQS24"/>
    <mergeCell ref="MQT24:MRE24"/>
    <mergeCell ref="MRF24:MRQ24"/>
    <mergeCell ref="MMD24:MMO24"/>
    <mergeCell ref="MMP24:MNA24"/>
    <mergeCell ref="MNB24:MNM24"/>
    <mergeCell ref="MNN24:MNY24"/>
    <mergeCell ref="MNZ24:MOK24"/>
    <mergeCell ref="MOL24:MOW24"/>
    <mergeCell ref="MZZ24:NAK24"/>
    <mergeCell ref="NAL24:NAW24"/>
    <mergeCell ref="NAX24:NBI24"/>
    <mergeCell ref="NBJ24:NBU24"/>
    <mergeCell ref="NBV24:NCG24"/>
    <mergeCell ref="NCH24:NCS24"/>
    <mergeCell ref="MXF24:MXQ24"/>
    <mergeCell ref="MXR24:MYC24"/>
    <mergeCell ref="MYD24:MYO24"/>
    <mergeCell ref="MYP24:MZA24"/>
    <mergeCell ref="MZB24:MZM24"/>
    <mergeCell ref="MZN24:MZY24"/>
    <mergeCell ref="MUL24:MUW24"/>
    <mergeCell ref="MUX24:MVI24"/>
    <mergeCell ref="MVJ24:MVU24"/>
    <mergeCell ref="MVV24:MWG24"/>
    <mergeCell ref="MWH24:MWS24"/>
    <mergeCell ref="MWT24:MXE24"/>
    <mergeCell ref="NIH24:NIS24"/>
    <mergeCell ref="NIT24:NJE24"/>
    <mergeCell ref="NJF24:NJQ24"/>
    <mergeCell ref="NJR24:NKC24"/>
    <mergeCell ref="NKD24:NKO24"/>
    <mergeCell ref="NKP24:NLA24"/>
    <mergeCell ref="NFN24:NFY24"/>
    <mergeCell ref="NFZ24:NGK24"/>
    <mergeCell ref="NGL24:NGW24"/>
    <mergeCell ref="NGX24:NHI24"/>
    <mergeCell ref="NHJ24:NHU24"/>
    <mergeCell ref="NHV24:NIG24"/>
    <mergeCell ref="NCT24:NDE24"/>
    <mergeCell ref="NDF24:NDQ24"/>
    <mergeCell ref="NDR24:NEC24"/>
    <mergeCell ref="NED24:NEO24"/>
    <mergeCell ref="NEP24:NFA24"/>
    <mergeCell ref="NFB24:NFM24"/>
    <mergeCell ref="NQP24:NRA24"/>
    <mergeCell ref="NRB24:NRM24"/>
    <mergeCell ref="NRN24:NRY24"/>
    <mergeCell ref="NRZ24:NSK24"/>
    <mergeCell ref="NSL24:NSW24"/>
    <mergeCell ref="NSX24:NTI24"/>
    <mergeCell ref="NNV24:NOG24"/>
    <mergeCell ref="NOH24:NOS24"/>
    <mergeCell ref="NOT24:NPE24"/>
    <mergeCell ref="NPF24:NPQ24"/>
    <mergeCell ref="NPR24:NQC24"/>
    <mergeCell ref="NQD24:NQO24"/>
    <mergeCell ref="NLB24:NLM24"/>
    <mergeCell ref="NLN24:NLY24"/>
    <mergeCell ref="NLZ24:NMK24"/>
    <mergeCell ref="NML24:NMW24"/>
    <mergeCell ref="NMX24:NNI24"/>
    <mergeCell ref="NNJ24:NNU24"/>
    <mergeCell ref="NYX24:NZI24"/>
    <mergeCell ref="NZJ24:NZU24"/>
    <mergeCell ref="NZV24:OAG24"/>
    <mergeCell ref="OAH24:OAS24"/>
    <mergeCell ref="OAT24:OBE24"/>
    <mergeCell ref="OBF24:OBQ24"/>
    <mergeCell ref="NWD24:NWO24"/>
    <mergeCell ref="NWP24:NXA24"/>
    <mergeCell ref="NXB24:NXM24"/>
    <mergeCell ref="NXN24:NXY24"/>
    <mergeCell ref="NXZ24:NYK24"/>
    <mergeCell ref="NYL24:NYW24"/>
    <mergeCell ref="NTJ24:NTU24"/>
    <mergeCell ref="NTV24:NUG24"/>
    <mergeCell ref="NUH24:NUS24"/>
    <mergeCell ref="NUT24:NVE24"/>
    <mergeCell ref="NVF24:NVQ24"/>
    <mergeCell ref="NVR24:NWC24"/>
    <mergeCell ref="OHF24:OHQ24"/>
    <mergeCell ref="OHR24:OIC24"/>
    <mergeCell ref="OID24:OIO24"/>
    <mergeCell ref="OIP24:OJA24"/>
    <mergeCell ref="OJB24:OJM24"/>
    <mergeCell ref="OJN24:OJY24"/>
    <mergeCell ref="OEL24:OEW24"/>
    <mergeCell ref="OEX24:OFI24"/>
    <mergeCell ref="OFJ24:OFU24"/>
    <mergeCell ref="OFV24:OGG24"/>
    <mergeCell ref="OGH24:OGS24"/>
    <mergeCell ref="OGT24:OHE24"/>
    <mergeCell ref="OBR24:OCC24"/>
    <mergeCell ref="OCD24:OCO24"/>
    <mergeCell ref="OCP24:ODA24"/>
    <mergeCell ref="ODB24:ODM24"/>
    <mergeCell ref="ODN24:ODY24"/>
    <mergeCell ref="ODZ24:OEK24"/>
    <mergeCell ref="OPN24:OPY24"/>
    <mergeCell ref="OPZ24:OQK24"/>
    <mergeCell ref="OQL24:OQW24"/>
    <mergeCell ref="OQX24:ORI24"/>
    <mergeCell ref="ORJ24:ORU24"/>
    <mergeCell ref="ORV24:OSG24"/>
    <mergeCell ref="OMT24:ONE24"/>
    <mergeCell ref="ONF24:ONQ24"/>
    <mergeCell ref="ONR24:OOC24"/>
    <mergeCell ref="OOD24:OOO24"/>
    <mergeCell ref="OOP24:OPA24"/>
    <mergeCell ref="OPB24:OPM24"/>
    <mergeCell ref="OJZ24:OKK24"/>
    <mergeCell ref="OKL24:OKW24"/>
    <mergeCell ref="OKX24:OLI24"/>
    <mergeCell ref="OLJ24:OLU24"/>
    <mergeCell ref="OLV24:OMG24"/>
    <mergeCell ref="OMH24:OMS24"/>
    <mergeCell ref="OXV24:OYG24"/>
    <mergeCell ref="OYH24:OYS24"/>
    <mergeCell ref="OYT24:OZE24"/>
    <mergeCell ref="OZF24:OZQ24"/>
    <mergeCell ref="OZR24:PAC24"/>
    <mergeCell ref="PAD24:PAO24"/>
    <mergeCell ref="OVB24:OVM24"/>
    <mergeCell ref="OVN24:OVY24"/>
    <mergeCell ref="OVZ24:OWK24"/>
    <mergeCell ref="OWL24:OWW24"/>
    <mergeCell ref="OWX24:OXI24"/>
    <mergeCell ref="OXJ24:OXU24"/>
    <mergeCell ref="OSH24:OSS24"/>
    <mergeCell ref="OST24:OTE24"/>
    <mergeCell ref="OTF24:OTQ24"/>
    <mergeCell ref="OTR24:OUC24"/>
    <mergeCell ref="OUD24:OUO24"/>
    <mergeCell ref="OUP24:OVA24"/>
    <mergeCell ref="PGD24:PGO24"/>
    <mergeCell ref="PGP24:PHA24"/>
    <mergeCell ref="PHB24:PHM24"/>
    <mergeCell ref="PHN24:PHY24"/>
    <mergeCell ref="PHZ24:PIK24"/>
    <mergeCell ref="PIL24:PIW24"/>
    <mergeCell ref="PDJ24:PDU24"/>
    <mergeCell ref="PDV24:PEG24"/>
    <mergeCell ref="PEH24:PES24"/>
    <mergeCell ref="PET24:PFE24"/>
    <mergeCell ref="PFF24:PFQ24"/>
    <mergeCell ref="PFR24:PGC24"/>
    <mergeCell ref="PAP24:PBA24"/>
    <mergeCell ref="PBB24:PBM24"/>
    <mergeCell ref="PBN24:PBY24"/>
    <mergeCell ref="PBZ24:PCK24"/>
    <mergeCell ref="PCL24:PCW24"/>
    <mergeCell ref="PCX24:PDI24"/>
    <mergeCell ref="POL24:POW24"/>
    <mergeCell ref="POX24:PPI24"/>
    <mergeCell ref="PPJ24:PPU24"/>
    <mergeCell ref="PPV24:PQG24"/>
    <mergeCell ref="PQH24:PQS24"/>
    <mergeCell ref="PQT24:PRE24"/>
    <mergeCell ref="PLR24:PMC24"/>
    <mergeCell ref="PMD24:PMO24"/>
    <mergeCell ref="PMP24:PNA24"/>
    <mergeCell ref="PNB24:PNM24"/>
    <mergeCell ref="PNN24:PNY24"/>
    <mergeCell ref="PNZ24:POK24"/>
    <mergeCell ref="PIX24:PJI24"/>
    <mergeCell ref="PJJ24:PJU24"/>
    <mergeCell ref="PJV24:PKG24"/>
    <mergeCell ref="PKH24:PKS24"/>
    <mergeCell ref="PKT24:PLE24"/>
    <mergeCell ref="PLF24:PLQ24"/>
    <mergeCell ref="PWT24:PXE24"/>
    <mergeCell ref="PXF24:PXQ24"/>
    <mergeCell ref="PXR24:PYC24"/>
    <mergeCell ref="PYD24:PYO24"/>
    <mergeCell ref="PYP24:PZA24"/>
    <mergeCell ref="PZB24:PZM24"/>
    <mergeCell ref="PTZ24:PUK24"/>
    <mergeCell ref="PUL24:PUW24"/>
    <mergeCell ref="PUX24:PVI24"/>
    <mergeCell ref="PVJ24:PVU24"/>
    <mergeCell ref="PVV24:PWG24"/>
    <mergeCell ref="PWH24:PWS24"/>
    <mergeCell ref="PRF24:PRQ24"/>
    <mergeCell ref="PRR24:PSC24"/>
    <mergeCell ref="PSD24:PSO24"/>
    <mergeCell ref="PSP24:PTA24"/>
    <mergeCell ref="PTB24:PTM24"/>
    <mergeCell ref="PTN24:PTY24"/>
    <mergeCell ref="QFB24:QFM24"/>
    <mergeCell ref="QFN24:QFY24"/>
    <mergeCell ref="QFZ24:QGK24"/>
    <mergeCell ref="QGL24:QGW24"/>
    <mergeCell ref="QGX24:QHI24"/>
    <mergeCell ref="QHJ24:QHU24"/>
    <mergeCell ref="QCH24:QCS24"/>
    <mergeCell ref="QCT24:QDE24"/>
    <mergeCell ref="QDF24:QDQ24"/>
    <mergeCell ref="QDR24:QEC24"/>
    <mergeCell ref="QED24:QEO24"/>
    <mergeCell ref="QEP24:QFA24"/>
    <mergeCell ref="PZN24:PZY24"/>
    <mergeCell ref="PZZ24:QAK24"/>
    <mergeCell ref="QAL24:QAW24"/>
    <mergeCell ref="QAX24:QBI24"/>
    <mergeCell ref="QBJ24:QBU24"/>
    <mergeCell ref="QBV24:QCG24"/>
    <mergeCell ref="QNJ24:QNU24"/>
    <mergeCell ref="QNV24:QOG24"/>
    <mergeCell ref="QOH24:QOS24"/>
    <mergeCell ref="QOT24:QPE24"/>
    <mergeCell ref="QPF24:QPQ24"/>
    <mergeCell ref="QPR24:QQC24"/>
    <mergeCell ref="QKP24:QLA24"/>
    <mergeCell ref="QLB24:QLM24"/>
    <mergeCell ref="QLN24:QLY24"/>
    <mergeCell ref="QLZ24:QMK24"/>
    <mergeCell ref="QML24:QMW24"/>
    <mergeCell ref="QMX24:QNI24"/>
    <mergeCell ref="QHV24:QIG24"/>
    <mergeCell ref="QIH24:QIS24"/>
    <mergeCell ref="QIT24:QJE24"/>
    <mergeCell ref="QJF24:QJQ24"/>
    <mergeCell ref="QJR24:QKC24"/>
    <mergeCell ref="QKD24:QKO24"/>
    <mergeCell ref="QVR24:QWC24"/>
    <mergeCell ref="QWD24:QWO24"/>
    <mergeCell ref="QWP24:QXA24"/>
    <mergeCell ref="QXB24:QXM24"/>
    <mergeCell ref="QXN24:QXY24"/>
    <mergeCell ref="QXZ24:QYK24"/>
    <mergeCell ref="QSX24:QTI24"/>
    <mergeCell ref="QTJ24:QTU24"/>
    <mergeCell ref="QTV24:QUG24"/>
    <mergeCell ref="QUH24:QUS24"/>
    <mergeCell ref="QUT24:QVE24"/>
    <mergeCell ref="QVF24:QVQ24"/>
    <mergeCell ref="QQD24:QQO24"/>
    <mergeCell ref="QQP24:QRA24"/>
    <mergeCell ref="QRB24:QRM24"/>
    <mergeCell ref="QRN24:QRY24"/>
    <mergeCell ref="QRZ24:QSK24"/>
    <mergeCell ref="QSL24:QSW24"/>
    <mergeCell ref="RDZ24:REK24"/>
    <mergeCell ref="REL24:REW24"/>
    <mergeCell ref="REX24:RFI24"/>
    <mergeCell ref="RFJ24:RFU24"/>
    <mergeCell ref="RFV24:RGG24"/>
    <mergeCell ref="RGH24:RGS24"/>
    <mergeCell ref="RBF24:RBQ24"/>
    <mergeCell ref="RBR24:RCC24"/>
    <mergeCell ref="RCD24:RCO24"/>
    <mergeCell ref="RCP24:RDA24"/>
    <mergeCell ref="RDB24:RDM24"/>
    <mergeCell ref="RDN24:RDY24"/>
    <mergeCell ref="QYL24:QYW24"/>
    <mergeCell ref="QYX24:QZI24"/>
    <mergeCell ref="QZJ24:QZU24"/>
    <mergeCell ref="QZV24:RAG24"/>
    <mergeCell ref="RAH24:RAS24"/>
    <mergeCell ref="RAT24:RBE24"/>
    <mergeCell ref="RMH24:RMS24"/>
    <mergeCell ref="RMT24:RNE24"/>
    <mergeCell ref="RNF24:RNQ24"/>
    <mergeCell ref="RNR24:ROC24"/>
    <mergeCell ref="ROD24:ROO24"/>
    <mergeCell ref="ROP24:RPA24"/>
    <mergeCell ref="RJN24:RJY24"/>
    <mergeCell ref="RJZ24:RKK24"/>
    <mergeCell ref="RKL24:RKW24"/>
    <mergeCell ref="RKX24:RLI24"/>
    <mergeCell ref="RLJ24:RLU24"/>
    <mergeCell ref="RLV24:RMG24"/>
    <mergeCell ref="RGT24:RHE24"/>
    <mergeCell ref="RHF24:RHQ24"/>
    <mergeCell ref="RHR24:RIC24"/>
    <mergeCell ref="RID24:RIO24"/>
    <mergeCell ref="RIP24:RJA24"/>
    <mergeCell ref="RJB24:RJM24"/>
    <mergeCell ref="RUP24:RVA24"/>
    <mergeCell ref="RVB24:RVM24"/>
    <mergeCell ref="RVN24:RVY24"/>
    <mergeCell ref="RVZ24:RWK24"/>
    <mergeCell ref="RWL24:RWW24"/>
    <mergeCell ref="RWX24:RXI24"/>
    <mergeCell ref="RRV24:RSG24"/>
    <mergeCell ref="RSH24:RSS24"/>
    <mergeCell ref="RST24:RTE24"/>
    <mergeCell ref="RTF24:RTQ24"/>
    <mergeCell ref="RTR24:RUC24"/>
    <mergeCell ref="RUD24:RUO24"/>
    <mergeCell ref="RPB24:RPM24"/>
    <mergeCell ref="RPN24:RPY24"/>
    <mergeCell ref="RPZ24:RQK24"/>
    <mergeCell ref="RQL24:RQW24"/>
    <mergeCell ref="RQX24:RRI24"/>
    <mergeCell ref="RRJ24:RRU24"/>
    <mergeCell ref="SCX24:SDI24"/>
    <mergeCell ref="SDJ24:SDU24"/>
    <mergeCell ref="SDV24:SEG24"/>
    <mergeCell ref="SEH24:SES24"/>
    <mergeCell ref="SET24:SFE24"/>
    <mergeCell ref="SFF24:SFQ24"/>
    <mergeCell ref="SAD24:SAO24"/>
    <mergeCell ref="SAP24:SBA24"/>
    <mergeCell ref="SBB24:SBM24"/>
    <mergeCell ref="SBN24:SBY24"/>
    <mergeCell ref="SBZ24:SCK24"/>
    <mergeCell ref="SCL24:SCW24"/>
    <mergeCell ref="RXJ24:RXU24"/>
    <mergeCell ref="RXV24:RYG24"/>
    <mergeCell ref="RYH24:RYS24"/>
    <mergeCell ref="RYT24:RZE24"/>
    <mergeCell ref="RZF24:RZQ24"/>
    <mergeCell ref="RZR24:SAC24"/>
    <mergeCell ref="SLF24:SLQ24"/>
    <mergeCell ref="SLR24:SMC24"/>
    <mergeCell ref="SMD24:SMO24"/>
    <mergeCell ref="SMP24:SNA24"/>
    <mergeCell ref="SNB24:SNM24"/>
    <mergeCell ref="SNN24:SNY24"/>
    <mergeCell ref="SIL24:SIW24"/>
    <mergeCell ref="SIX24:SJI24"/>
    <mergeCell ref="SJJ24:SJU24"/>
    <mergeCell ref="SJV24:SKG24"/>
    <mergeCell ref="SKH24:SKS24"/>
    <mergeCell ref="SKT24:SLE24"/>
    <mergeCell ref="SFR24:SGC24"/>
    <mergeCell ref="SGD24:SGO24"/>
    <mergeCell ref="SGP24:SHA24"/>
    <mergeCell ref="SHB24:SHM24"/>
    <mergeCell ref="SHN24:SHY24"/>
    <mergeCell ref="SHZ24:SIK24"/>
    <mergeCell ref="STN24:STY24"/>
    <mergeCell ref="STZ24:SUK24"/>
    <mergeCell ref="SUL24:SUW24"/>
    <mergeCell ref="SUX24:SVI24"/>
    <mergeCell ref="SVJ24:SVU24"/>
    <mergeCell ref="SVV24:SWG24"/>
    <mergeCell ref="SQT24:SRE24"/>
    <mergeCell ref="SRF24:SRQ24"/>
    <mergeCell ref="SRR24:SSC24"/>
    <mergeCell ref="SSD24:SSO24"/>
    <mergeCell ref="SSP24:STA24"/>
    <mergeCell ref="STB24:STM24"/>
    <mergeCell ref="SNZ24:SOK24"/>
    <mergeCell ref="SOL24:SOW24"/>
    <mergeCell ref="SOX24:SPI24"/>
    <mergeCell ref="SPJ24:SPU24"/>
    <mergeCell ref="SPV24:SQG24"/>
    <mergeCell ref="SQH24:SQS24"/>
    <mergeCell ref="TBV24:TCG24"/>
    <mergeCell ref="TCH24:TCS24"/>
    <mergeCell ref="TCT24:TDE24"/>
    <mergeCell ref="TDF24:TDQ24"/>
    <mergeCell ref="TDR24:TEC24"/>
    <mergeCell ref="TED24:TEO24"/>
    <mergeCell ref="SZB24:SZM24"/>
    <mergeCell ref="SZN24:SZY24"/>
    <mergeCell ref="SZZ24:TAK24"/>
    <mergeCell ref="TAL24:TAW24"/>
    <mergeCell ref="TAX24:TBI24"/>
    <mergeCell ref="TBJ24:TBU24"/>
    <mergeCell ref="SWH24:SWS24"/>
    <mergeCell ref="SWT24:SXE24"/>
    <mergeCell ref="SXF24:SXQ24"/>
    <mergeCell ref="SXR24:SYC24"/>
    <mergeCell ref="SYD24:SYO24"/>
    <mergeCell ref="SYP24:SZA24"/>
    <mergeCell ref="TKD24:TKO24"/>
    <mergeCell ref="TKP24:TLA24"/>
    <mergeCell ref="TLB24:TLM24"/>
    <mergeCell ref="TLN24:TLY24"/>
    <mergeCell ref="TLZ24:TMK24"/>
    <mergeCell ref="TML24:TMW24"/>
    <mergeCell ref="THJ24:THU24"/>
    <mergeCell ref="THV24:TIG24"/>
    <mergeCell ref="TIH24:TIS24"/>
    <mergeCell ref="TIT24:TJE24"/>
    <mergeCell ref="TJF24:TJQ24"/>
    <mergeCell ref="TJR24:TKC24"/>
    <mergeCell ref="TEP24:TFA24"/>
    <mergeCell ref="TFB24:TFM24"/>
    <mergeCell ref="TFN24:TFY24"/>
    <mergeCell ref="TFZ24:TGK24"/>
    <mergeCell ref="TGL24:TGW24"/>
    <mergeCell ref="TGX24:THI24"/>
    <mergeCell ref="TSL24:TSW24"/>
    <mergeCell ref="TSX24:TTI24"/>
    <mergeCell ref="TTJ24:TTU24"/>
    <mergeCell ref="TTV24:TUG24"/>
    <mergeCell ref="TUH24:TUS24"/>
    <mergeCell ref="TUT24:TVE24"/>
    <mergeCell ref="TPR24:TQC24"/>
    <mergeCell ref="TQD24:TQO24"/>
    <mergeCell ref="TQP24:TRA24"/>
    <mergeCell ref="TRB24:TRM24"/>
    <mergeCell ref="TRN24:TRY24"/>
    <mergeCell ref="TRZ24:TSK24"/>
    <mergeCell ref="TMX24:TNI24"/>
    <mergeCell ref="TNJ24:TNU24"/>
    <mergeCell ref="TNV24:TOG24"/>
    <mergeCell ref="TOH24:TOS24"/>
    <mergeCell ref="TOT24:TPE24"/>
    <mergeCell ref="TPF24:TPQ24"/>
    <mergeCell ref="UAT24:UBE24"/>
    <mergeCell ref="UBF24:UBQ24"/>
    <mergeCell ref="UBR24:UCC24"/>
    <mergeCell ref="UCD24:UCO24"/>
    <mergeCell ref="UCP24:UDA24"/>
    <mergeCell ref="UDB24:UDM24"/>
    <mergeCell ref="TXZ24:TYK24"/>
    <mergeCell ref="TYL24:TYW24"/>
    <mergeCell ref="TYX24:TZI24"/>
    <mergeCell ref="TZJ24:TZU24"/>
    <mergeCell ref="TZV24:UAG24"/>
    <mergeCell ref="UAH24:UAS24"/>
    <mergeCell ref="TVF24:TVQ24"/>
    <mergeCell ref="TVR24:TWC24"/>
    <mergeCell ref="TWD24:TWO24"/>
    <mergeCell ref="TWP24:TXA24"/>
    <mergeCell ref="TXB24:TXM24"/>
    <mergeCell ref="TXN24:TXY24"/>
    <mergeCell ref="UJB24:UJM24"/>
    <mergeCell ref="UJN24:UJY24"/>
    <mergeCell ref="UJZ24:UKK24"/>
    <mergeCell ref="UKL24:UKW24"/>
    <mergeCell ref="UKX24:ULI24"/>
    <mergeCell ref="ULJ24:ULU24"/>
    <mergeCell ref="UGH24:UGS24"/>
    <mergeCell ref="UGT24:UHE24"/>
    <mergeCell ref="UHF24:UHQ24"/>
    <mergeCell ref="UHR24:UIC24"/>
    <mergeCell ref="UID24:UIO24"/>
    <mergeCell ref="UIP24:UJA24"/>
    <mergeCell ref="UDN24:UDY24"/>
    <mergeCell ref="UDZ24:UEK24"/>
    <mergeCell ref="UEL24:UEW24"/>
    <mergeCell ref="UEX24:UFI24"/>
    <mergeCell ref="UFJ24:UFU24"/>
    <mergeCell ref="UFV24:UGG24"/>
    <mergeCell ref="URJ24:URU24"/>
    <mergeCell ref="URV24:USG24"/>
    <mergeCell ref="USH24:USS24"/>
    <mergeCell ref="UST24:UTE24"/>
    <mergeCell ref="UTF24:UTQ24"/>
    <mergeCell ref="UTR24:UUC24"/>
    <mergeCell ref="UOP24:UPA24"/>
    <mergeCell ref="UPB24:UPM24"/>
    <mergeCell ref="UPN24:UPY24"/>
    <mergeCell ref="UPZ24:UQK24"/>
    <mergeCell ref="UQL24:UQW24"/>
    <mergeCell ref="UQX24:URI24"/>
    <mergeCell ref="ULV24:UMG24"/>
    <mergeCell ref="UMH24:UMS24"/>
    <mergeCell ref="UMT24:UNE24"/>
    <mergeCell ref="UNF24:UNQ24"/>
    <mergeCell ref="UNR24:UOC24"/>
    <mergeCell ref="UOD24:UOO24"/>
    <mergeCell ref="UZR24:VAC24"/>
    <mergeCell ref="VAD24:VAO24"/>
    <mergeCell ref="VAP24:VBA24"/>
    <mergeCell ref="VBB24:VBM24"/>
    <mergeCell ref="VBN24:VBY24"/>
    <mergeCell ref="VBZ24:VCK24"/>
    <mergeCell ref="UWX24:UXI24"/>
    <mergeCell ref="UXJ24:UXU24"/>
    <mergeCell ref="UXV24:UYG24"/>
    <mergeCell ref="UYH24:UYS24"/>
    <mergeCell ref="UYT24:UZE24"/>
    <mergeCell ref="UZF24:UZQ24"/>
    <mergeCell ref="UUD24:UUO24"/>
    <mergeCell ref="UUP24:UVA24"/>
    <mergeCell ref="UVB24:UVM24"/>
    <mergeCell ref="UVN24:UVY24"/>
    <mergeCell ref="UVZ24:UWK24"/>
    <mergeCell ref="UWL24:UWW24"/>
    <mergeCell ref="VHZ24:VIK24"/>
    <mergeCell ref="VIL24:VIW24"/>
    <mergeCell ref="VIX24:VJI24"/>
    <mergeCell ref="VJJ24:VJU24"/>
    <mergeCell ref="VJV24:VKG24"/>
    <mergeCell ref="VKH24:VKS24"/>
    <mergeCell ref="VFF24:VFQ24"/>
    <mergeCell ref="VFR24:VGC24"/>
    <mergeCell ref="VGD24:VGO24"/>
    <mergeCell ref="VGP24:VHA24"/>
    <mergeCell ref="VHB24:VHM24"/>
    <mergeCell ref="VHN24:VHY24"/>
    <mergeCell ref="VCL24:VCW24"/>
    <mergeCell ref="VCX24:VDI24"/>
    <mergeCell ref="VDJ24:VDU24"/>
    <mergeCell ref="VDV24:VEG24"/>
    <mergeCell ref="VEH24:VES24"/>
    <mergeCell ref="VET24:VFE24"/>
    <mergeCell ref="VQH24:VQS24"/>
    <mergeCell ref="VQT24:VRE24"/>
    <mergeCell ref="VRF24:VRQ24"/>
    <mergeCell ref="VRR24:VSC24"/>
    <mergeCell ref="VSD24:VSO24"/>
    <mergeCell ref="VSP24:VTA24"/>
    <mergeCell ref="VNN24:VNY24"/>
    <mergeCell ref="VNZ24:VOK24"/>
    <mergeCell ref="VOL24:VOW24"/>
    <mergeCell ref="VOX24:VPI24"/>
    <mergeCell ref="VPJ24:VPU24"/>
    <mergeCell ref="VPV24:VQG24"/>
    <mergeCell ref="VKT24:VLE24"/>
    <mergeCell ref="VLF24:VLQ24"/>
    <mergeCell ref="VLR24:VMC24"/>
    <mergeCell ref="VMD24:VMO24"/>
    <mergeCell ref="VMP24:VNA24"/>
    <mergeCell ref="VNB24:VNM24"/>
    <mergeCell ref="VYP24:VZA24"/>
    <mergeCell ref="VZB24:VZM24"/>
    <mergeCell ref="VZN24:VZY24"/>
    <mergeCell ref="VZZ24:WAK24"/>
    <mergeCell ref="WAL24:WAW24"/>
    <mergeCell ref="WAX24:WBI24"/>
    <mergeCell ref="VVV24:VWG24"/>
    <mergeCell ref="VWH24:VWS24"/>
    <mergeCell ref="VWT24:VXE24"/>
    <mergeCell ref="VXF24:VXQ24"/>
    <mergeCell ref="VXR24:VYC24"/>
    <mergeCell ref="VYD24:VYO24"/>
    <mergeCell ref="VTB24:VTM24"/>
    <mergeCell ref="VTN24:VTY24"/>
    <mergeCell ref="VTZ24:VUK24"/>
    <mergeCell ref="VUL24:VUW24"/>
    <mergeCell ref="VUX24:VVI24"/>
    <mergeCell ref="VVJ24:VVU24"/>
    <mergeCell ref="WGX24:WHI24"/>
    <mergeCell ref="WHJ24:WHU24"/>
    <mergeCell ref="WHV24:WIG24"/>
    <mergeCell ref="WIH24:WIS24"/>
    <mergeCell ref="WIT24:WJE24"/>
    <mergeCell ref="WJF24:WJQ24"/>
    <mergeCell ref="WED24:WEO24"/>
    <mergeCell ref="WEP24:WFA24"/>
    <mergeCell ref="WFB24:WFM24"/>
    <mergeCell ref="WFN24:WFY24"/>
    <mergeCell ref="WFZ24:WGK24"/>
    <mergeCell ref="WGL24:WGW24"/>
    <mergeCell ref="WBJ24:WBU24"/>
    <mergeCell ref="WBV24:WCG24"/>
    <mergeCell ref="WCH24:WCS24"/>
    <mergeCell ref="WCT24:WDE24"/>
    <mergeCell ref="WDF24:WDQ24"/>
    <mergeCell ref="WDR24:WEC24"/>
    <mergeCell ref="WTV24:WUG24"/>
    <mergeCell ref="WUH24:WUS24"/>
    <mergeCell ref="WPF24:WPQ24"/>
    <mergeCell ref="WPR24:WQC24"/>
    <mergeCell ref="WQD24:WQO24"/>
    <mergeCell ref="WQP24:WRA24"/>
    <mergeCell ref="WRB24:WRM24"/>
    <mergeCell ref="WRN24:WRY24"/>
    <mergeCell ref="WML24:WMW24"/>
    <mergeCell ref="WMX24:WNI24"/>
    <mergeCell ref="WNJ24:WNU24"/>
    <mergeCell ref="WNV24:WOG24"/>
    <mergeCell ref="WOH24:WOS24"/>
    <mergeCell ref="WOT24:WPE24"/>
    <mergeCell ref="WJR24:WKC24"/>
    <mergeCell ref="WKD24:WKO24"/>
    <mergeCell ref="WKP24:WLA24"/>
    <mergeCell ref="WLB24:WLM24"/>
    <mergeCell ref="WLN24:WLY24"/>
    <mergeCell ref="WLZ24:WMK24"/>
    <mergeCell ref="XDB24:XDM24"/>
    <mergeCell ref="XDN24:XDY24"/>
    <mergeCell ref="XDZ24:XEK24"/>
    <mergeCell ref="XEL24:XEW24"/>
    <mergeCell ref="XEX24:XFA24"/>
    <mergeCell ref="A25:A38"/>
    <mergeCell ref="B25:B27"/>
    <mergeCell ref="C25:D25"/>
    <mergeCell ref="G25:I25"/>
    <mergeCell ref="C26:I26"/>
    <mergeCell ref="XAH24:XAS24"/>
    <mergeCell ref="XAT24:XBE24"/>
    <mergeCell ref="XBF24:XBQ24"/>
    <mergeCell ref="XBR24:XCC24"/>
    <mergeCell ref="XCD24:XCO24"/>
    <mergeCell ref="XCP24:XDA24"/>
    <mergeCell ref="WXN24:WXY24"/>
    <mergeCell ref="WXZ24:WYK24"/>
    <mergeCell ref="WYL24:WYW24"/>
    <mergeCell ref="WYX24:WZI24"/>
    <mergeCell ref="WZJ24:WZU24"/>
    <mergeCell ref="WZV24:XAG24"/>
    <mergeCell ref="WUT24:WVE24"/>
    <mergeCell ref="WVF24:WVQ24"/>
    <mergeCell ref="WVR24:WWC24"/>
    <mergeCell ref="WWD24:WWO24"/>
    <mergeCell ref="WWP24:WXA24"/>
    <mergeCell ref="WXB24:WXM24"/>
    <mergeCell ref="WRZ24:WSK24"/>
    <mergeCell ref="WSL24:WSW24"/>
    <mergeCell ref="WSX24:WTI24"/>
    <mergeCell ref="WTJ24:WTU24"/>
    <mergeCell ref="F38:I38"/>
    <mergeCell ref="A39:I39"/>
    <mergeCell ref="J39:U39"/>
    <mergeCell ref="V39:AG39"/>
    <mergeCell ref="AH39:AS39"/>
    <mergeCell ref="AT39:BE39"/>
    <mergeCell ref="B31:B38"/>
    <mergeCell ref="F31:I31"/>
    <mergeCell ref="C32:C36"/>
    <mergeCell ref="F32:I32"/>
    <mergeCell ref="F33:I33"/>
    <mergeCell ref="F34:I34"/>
    <mergeCell ref="F35:I35"/>
    <mergeCell ref="F36:I36"/>
    <mergeCell ref="C37:C38"/>
    <mergeCell ref="F37:I37"/>
    <mergeCell ref="G27:I27"/>
    <mergeCell ref="B28:B30"/>
    <mergeCell ref="C28:D28"/>
    <mergeCell ref="G28:I28"/>
    <mergeCell ref="C29:I29"/>
    <mergeCell ref="F30:G30"/>
    <mergeCell ref="H30:I30"/>
    <mergeCell ref="GT39:HE39"/>
    <mergeCell ref="HF39:HQ39"/>
    <mergeCell ref="HR39:IC39"/>
    <mergeCell ref="ID39:IO39"/>
    <mergeCell ref="IP39:JA39"/>
    <mergeCell ref="JB39:JM39"/>
    <mergeCell ref="DZ39:EK39"/>
    <mergeCell ref="EL39:EW39"/>
    <mergeCell ref="EX39:FI39"/>
    <mergeCell ref="FJ39:FU39"/>
    <mergeCell ref="FV39:GG39"/>
    <mergeCell ref="GH39:GS39"/>
    <mergeCell ref="BF39:BQ39"/>
    <mergeCell ref="BR39:CC39"/>
    <mergeCell ref="CD39:CO39"/>
    <mergeCell ref="CP39:DA39"/>
    <mergeCell ref="DB39:DM39"/>
    <mergeCell ref="DN39:DY39"/>
    <mergeCell ref="PB39:PM39"/>
    <mergeCell ref="PN39:PY39"/>
    <mergeCell ref="PZ39:QK39"/>
    <mergeCell ref="QL39:QW39"/>
    <mergeCell ref="QX39:RI39"/>
    <mergeCell ref="RJ39:RU39"/>
    <mergeCell ref="MH39:MS39"/>
    <mergeCell ref="MT39:NE39"/>
    <mergeCell ref="NF39:NQ39"/>
    <mergeCell ref="NR39:OC39"/>
    <mergeCell ref="OD39:OO39"/>
    <mergeCell ref="OP39:PA39"/>
    <mergeCell ref="JN39:JY39"/>
    <mergeCell ref="JZ39:KK39"/>
    <mergeCell ref="KL39:KW39"/>
    <mergeCell ref="KX39:LI39"/>
    <mergeCell ref="LJ39:LU39"/>
    <mergeCell ref="LV39:MG39"/>
    <mergeCell ref="XJ39:XU39"/>
    <mergeCell ref="XV39:YG39"/>
    <mergeCell ref="YH39:YS39"/>
    <mergeCell ref="YT39:ZE39"/>
    <mergeCell ref="ZF39:ZQ39"/>
    <mergeCell ref="ZR39:AAC39"/>
    <mergeCell ref="UP39:VA39"/>
    <mergeCell ref="VB39:VM39"/>
    <mergeCell ref="VN39:VY39"/>
    <mergeCell ref="VZ39:WK39"/>
    <mergeCell ref="WL39:WW39"/>
    <mergeCell ref="WX39:XI39"/>
    <mergeCell ref="RV39:SG39"/>
    <mergeCell ref="SH39:SS39"/>
    <mergeCell ref="ST39:TE39"/>
    <mergeCell ref="TF39:TQ39"/>
    <mergeCell ref="TR39:UC39"/>
    <mergeCell ref="UD39:UO39"/>
    <mergeCell ref="AFR39:AGC39"/>
    <mergeCell ref="AGD39:AGO39"/>
    <mergeCell ref="AGP39:AHA39"/>
    <mergeCell ref="AHB39:AHM39"/>
    <mergeCell ref="AHN39:AHY39"/>
    <mergeCell ref="AHZ39:AIK39"/>
    <mergeCell ref="ACX39:ADI39"/>
    <mergeCell ref="ADJ39:ADU39"/>
    <mergeCell ref="ADV39:AEG39"/>
    <mergeCell ref="AEH39:AES39"/>
    <mergeCell ref="AET39:AFE39"/>
    <mergeCell ref="AFF39:AFQ39"/>
    <mergeCell ref="AAD39:AAO39"/>
    <mergeCell ref="AAP39:ABA39"/>
    <mergeCell ref="ABB39:ABM39"/>
    <mergeCell ref="ABN39:ABY39"/>
    <mergeCell ref="ABZ39:ACK39"/>
    <mergeCell ref="ACL39:ACW39"/>
    <mergeCell ref="ANZ39:AOK39"/>
    <mergeCell ref="AOL39:AOW39"/>
    <mergeCell ref="AOX39:API39"/>
    <mergeCell ref="APJ39:APU39"/>
    <mergeCell ref="APV39:AQG39"/>
    <mergeCell ref="AQH39:AQS39"/>
    <mergeCell ref="ALF39:ALQ39"/>
    <mergeCell ref="ALR39:AMC39"/>
    <mergeCell ref="AMD39:AMO39"/>
    <mergeCell ref="AMP39:ANA39"/>
    <mergeCell ref="ANB39:ANM39"/>
    <mergeCell ref="ANN39:ANY39"/>
    <mergeCell ref="AIL39:AIW39"/>
    <mergeCell ref="AIX39:AJI39"/>
    <mergeCell ref="AJJ39:AJU39"/>
    <mergeCell ref="AJV39:AKG39"/>
    <mergeCell ref="AKH39:AKS39"/>
    <mergeCell ref="AKT39:ALE39"/>
    <mergeCell ref="AWH39:AWS39"/>
    <mergeCell ref="AWT39:AXE39"/>
    <mergeCell ref="AXF39:AXQ39"/>
    <mergeCell ref="AXR39:AYC39"/>
    <mergeCell ref="AYD39:AYO39"/>
    <mergeCell ref="AYP39:AZA39"/>
    <mergeCell ref="ATN39:ATY39"/>
    <mergeCell ref="ATZ39:AUK39"/>
    <mergeCell ref="AUL39:AUW39"/>
    <mergeCell ref="AUX39:AVI39"/>
    <mergeCell ref="AVJ39:AVU39"/>
    <mergeCell ref="AVV39:AWG39"/>
    <mergeCell ref="AQT39:ARE39"/>
    <mergeCell ref="ARF39:ARQ39"/>
    <mergeCell ref="ARR39:ASC39"/>
    <mergeCell ref="ASD39:ASO39"/>
    <mergeCell ref="ASP39:ATA39"/>
    <mergeCell ref="ATB39:ATM39"/>
    <mergeCell ref="BEP39:BFA39"/>
    <mergeCell ref="BFB39:BFM39"/>
    <mergeCell ref="BFN39:BFY39"/>
    <mergeCell ref="BFZ39:BGK39"/>
    <mergeCell ref="BGL39:BGW39"/>
    <mergeCell ref="BGX39:BHI39"/>
    <mergeCell ref="BBV39:BCG39"/>
    <mergeCell ref="BCH39:BCS39"/>
    <mergeCell ref="BCT39:BDE39"/>
    <mergeCell ref="BDF39:BDQ39"/>
    <mergeCell ref="BDR39:BEC39"/>
    <mergeCell ref="BED39:BEO39"/>
    <mergeCell ref="AZB39:AZM39"/>
    <mergeCell ref="AZN39:AZY39"/>
    <mergeCell ref="AZZ39:BAK39"/>
    <mergeCell ref="BAL39:BAW39"/>
    <mergeCell ref="BAX39:BBI39"/>
    <mergeCell ref="BBJ39:BBU39"/>
    <mergeCell ref="BMX39:BNI39"/>
    <mergeCell ref="BNJ39:BNU39"/>
    <mergeCell ref="BNV39:BOG39"/>
    <mergeCell ref="BOH39:BOS39"/>
    <mergeCell ref="BOT39:BPE39"/>
    <mergeCell ref="BPF39:BPQ39"/>
    <mergeCell ref="BKD39:BKO39"/>
    <mergeCell ref="BKP39:BLA39"/>
    <mergeCell ref="BLB39:BLM39"/>
    <mergeCell ref="BLN39:BLY39"/>
    <mergeCell ref="BLZ39:BMK39"/>
    <mergeCell ref="BML39:BMW39"/>
    <mergeCell ref="BHJ39:BHU39"/>
    <mergeCell ref="BHV39:BIG39"/>
    <mergeCell ref="BIH39:BIS39"/>
    <mergeCell ref="BIT39:BJE39"/>
    <mergeCell ref="BJF39:BJQ39"/>
    <mergeCell ref="BJR39:BKC39"/>
    <mergeCell ref="BVF39:BVQ39"/>
    <mergeCell ref="BVR39:BWC39"/>
    <mergeCell ref="BWD39:BWO39"/>
    <mergeCell ref="BWP39:BXA39"/>
    <mergeCell ref="BXB39:BXM39"/>
    <mergeCell ref="BXN39:BXY39"/>
    <mergeCell ref="BSL39:BSW39"/>
    <mergeCell ref="BSX39:BTI39"/>
    <mergeCell ref="BTJ39:BTU39"/>
    <mergeCell ref="BTV39:BUG39"/>
    <mergeCell ref="BUH39:BUS39"/>
    <mergeCell ref="BUT39:BVE39"/>
    <mergeCell ref="BPR39:BQC39"/>
    <mergeCell ref="BQD39:BQO39"/>
    <mergeCell ref="BQP39:BRA39"/>
    <mergeCell ref="BRB39:BRM39"/>
    <mergeCell ref="BRN39:BRY39"/>
    <mergeCell ref="BRZ39:BSK39"/>
    <mergeCell ref="CDN39:CDY39"/>
    <mergeCell ref="CDZ39:CEK39"/>
    <mergeCell ref="CEL39:CEW39"/>
    <mergeCell ref="CEX39:CFI39"/>
    <mergeCell ref="CFJ39:CFU39"/>
    <mergeCell ref="CFV39:CGG39"/>
    <mergeCell ref="CAT39:CBE39"/>
    <mergeCell ref="CBF39:CBQ39"/>
    <mergeCell ref="CBR39:CCC39"/>
    <mergeCell ref="CCD39:CCO39"/>
    <mergeCell ref="CCP39:CDA39"/>
    <mergeCell ref="CDB39:CDM39"/>
    <mergeCell ref="BXZ39:BYK39"/>
    <mergeCell ref="BYL39:BYW39"/>
    <mergeCell ref="BYX39:BZI39"/>
    <mergeCell ref="BZJ39:BZU39"/>
    <mergeCell ref="BZV39:CAG39"/>
    <mergeCell ref="CAH39:CAS39"/>
    <mergeCell ref="CLV39:CMG39"/>
    <mergeCell ref="CMH39:CMS39"/>
    <mergeCell ref="CMT39:CNE39"/>
    <mergeCell ref="CNF39:CNQ39"/>
    <mergeCell ref="CNR39:COC39"/>
    <mergeCell ref="COD39:COO39"/>
    <mergeCell ref="CJB39:CJM39"/>
    <mergeCell ref="CJN39:CJY39"/>
    <mergeCell ref="CJZ39:CKK39"/>
    <mergeCell ref="CKL39:CKW39"/>
    <mergeCell ref="CKX39:CLI39"/>
    <mergeCell ref="CLJ39:CLU39"/>
    <mergeCell ref="CGH39:CGS39"/>
    <mergeCell ref="CGT39:CHE39"/>
    <mergeCell ref="CHF39:CHQ39"/>
    <mergeCell ref="CHR39:CIC39"/>
    <mergeCell ref="CID39:CIO39"/>
    <mergeCell ref="CIP39:CJA39"/>
    <mergeCell ref="CUD39:CUO39"/>
    <mergeCell ref="CUP39:CVA39"/>
    <mergeCell ref="CVB39:CVM39"/>
    <mergeCell ref="CVN39:CVY39"/>
    <mergeCell ref="CVZ39:CWK39"/>
    <mergeCell ref="CWL39:CWW39"/>
    <mergeCell ref="CRJ39:CRU39"/>
    <mergeCell ref="CRV39:CSG39"/>
    <mergeCell ref="CSH39:CSS39"/>
    <mergeCell ref="CST39:CTE39"/>
    <mergeCell ref="CTF39:CTQ39"/>
    <mergeCell ref="CTR39:CUC39"/>
    <mergeCell ref="COP39:CPA39"/>
    <mergeCell ref="CPB39:CPM39"/>
    <mergeCell ref="CPN39:CPY39"/>
    <mergeCell ref="CPZ39:CQK39"/>
    <mergeCell ref="CQL39:CQW39"/>
    <mergeCell ref="CQX39:CRI39"/>
    <mergeCell ref="DCL39:DCW39"/>
    <mergeCell ref="DCX39:DDI39"/>
    <mergeCell ref="DDJ39:DDU39"/>
    <mergeCell ref="DDV39:DEG39"/>
    <mergeCell ref="DEH39:DES39"/>
    <mergeCell ref="DET39:DFE39"/>
    <mergeCell ref="CZR39:DAC39"/>
    <mergeCell ref="DAD39:DAO39"/>
    <mergeCell ref="DAP39:DBA39"/>
    <mergeCell ref="DBB39:DBM39"/>
    <mergeCell ref="DBN39:DBY39"/>
    <mergeCell ref="DBZ39:DCK39"/>
    <mergeCell ref="CWX39:CXI39"/>
    <mergeCell ref="CXJ39:CXU39"/>
    <mergeCell ref="CXV39:CYG39"/>
    <mergeCell ref="CYH39:CYS39"/>
    <mergeCell ref="CYT39:CZE39"/>
    <mergeCell ref="CZF39:CZQ39"/>
    <mergeCell ref="DKT39:DLE39"/>
    <mergeCell ref="DLF39:DLQ39"/>
    <mergeCell ref="DLR39:DMC39"/>
    <mergeCell ref="DMD39:DMO39"/>
    <mergeCell ref="DMP39:DNA39"/>
    <mergeCell ref="DNB39:DNM39"/>
    <mergeCell ref="DHZ39:DIK39"/>
    <mergeCell ref="DIL39:DIW39"/>
    <mergeCell ref="DIX39:DJI39"/>
    <mergeCell ref="DJJ39:DJU39"/>
    <mergeCell ref="DJV39:DKG39"/>
    <mergeCell ref="DKH39:DKS39"/>
    <mergeCell ref="DFF39:DFQ39"/>
    <mergeCell ref="DFR39:DGC39"/>
    <mergeCell ref="DGD39:DGO39"/>
    <mergeCell ref="DGP39:DHA39"/>
    <mergeCell ref="DHB39:DHM39"/>
    <mergeCell ref="DHN39:DHY39"/>
    <mergeCell ref="DTB39:DTM39"/>
    <mergeCell ref="DTN39:DTY39"/>
    <mergeCell ref="DTZ39:DUK39"/>
    <mergeCell ref="DUL39:DUW39"/>
    <mergeCell ref="DUX39:DVI39"/>
    <mergeCell ref="DVJ39:DVU39"/>
    <mergeCell ref="DQH39:DQS39"/>
    <mergeCell ref="DQT39:DRE39"/>
    <mergeCell ref="DRF39:DRQ39"/>
    <mergeCell ref="DRR39:DSC39"/>
    <mergeCell ref="DSD39:DSO39"/>
    <mergeCell ref="DSP39:DTA39"/>
    <mergeCell ref="DNN39:DNY39"/>
    <mergeCell ref="DNZ39:DOK39"/>
    <mergeCell ref="DOL39:DOW39"/>
    <mergeCell ref="DOX39:DPI39"/>
    <mergeCell ref="DPJ39:DPU39"/>
    <mergeCell ref="DPV39:DQG39"/>
    <mergeCell ref="EBJ39:EBU39"/>
    <mergeCell ref="EBV39:ECG39"/>
    <mergeCell ref="ECH39:ECS39"/>
    <mergeCell ref="ECT39:EDE39"/>
    <mergeCell ref="EDF39:EDQ39"/>
    <mergeCell ref="EDR39:EEC39"/>
    <mergeCell ref="DYP39:DZA39"/>
    <mergeCell ref="DZB39:DZM39"/>
    <mergeCell ref="DZN39:DZY39"/>
    <mergeCell ref="DZZ39:EAK39"/>
    <mergeCell ref="EAL39:EAW39"/>
    <mergeCell ref="EAX39:EBI39"/>
    <mergeCell ref="DVV39:DWG39"/>
    <mergeCell ref="DWH39:DWS39"/>
    <mergeCell ref="DWT39:DXE39"/>
    <mergeCell ref="DXF39:DXQ39"/>
    <mergeCell ref="DXR39:DYC39"/>
    <mergeCell ref="DYD39:DYO39"/>
    <mergeCell ref="EJR39:EKC39"/>
    <mergeCell ref="EKD39:EKO39"/>
    <mergeCell ref="EKP39:ELA39"/>
    <mergeCell ref="ELB39:ELM39"/>
    <mergeCell ref="ELN39:ELY39"/>
    <mergeCell ref="ELZ39:EMK39"/>
    <mergeCell ref="EGX39:EHI39"/>
    <mergeCell ref="EHJ39:EHU39"/>
    <mergeCell ref="EHV39:EIG39"/>
    <mergeCell ref="EIH39:EIS39"/>
    <mergeCell ref="EIT39:EJE39"/>
    <mergeCell ref="EJF39:EJQ39"/>
    <mergeCell ref="EED39:EEO39"/>
    <mergeCell ref="EEP39:EFA39"/>
    <mergeCell ref="EFB39:EFM39"/>
    <mergeCell ref="EFN39:EFY39"/>
    <mergeCell ref="EFZ39:EGK39"/>
    <mergeCell ref="EGL39:EGW39"/>
    <mergeCell ref="ERZ39:ESK39"/>
    <mergeCell ref="ESL39:ESW39"/>
    <mergeCell ref="ESX39:ETI39"/>
    <mergeCell ref="ETJ39:ETU39"/>
    <mergeCell ref="ETV39:EUG39"/>
    <mergeCell ref="EUH39:EUS39"/>
    <mergeCell ref="EPF39:EPQ39"/>
    <mergeCell ref="EPR39:EQC39"/>
    <mergeCell ref="EQD39:EQO39"/>
    <mergeCell ref="EQP39:ERA39"/>
    <mergeCell ref="ERB39:ERM39"/>
    <mergeCell ref="ERN39:ERY39"/>
    <mergeCell ref="EML39:EMW39"/>
    <mergeCell ref="EMX39:ENI39"/>
    <mergeCell ref="ENJ39:ENU39"/>
    <mergeCell ref="ENV39:EOG39"/>
    <mergeCell ref="EOH39:EOS39"/>
    <mergeCell ref="EOT39:EPE39"/>
    <mergeCell ref="FAH39:FAS39"/>
    <mergeCell ref="FAT39:FBE39"/>
    <mergeCell ref="FBF39:FBQ39"/>
    <mergeCell ref="FBR39:FCC39"/>
    <mergeCell ref="FCD39:FCO39"/>
    <mergeCell ref="FCP39:FDA39"/>
    <mergeCell ref="EXN39:EXY39"/>
    <mergeCell ref="EXZ39:EYK39"/>
    <mergeCell ref="EYL39:EYW39"/>
    <mergeCell ref="EYX39:EZI39"/>
    <mergeCell ref="EZJ39:EZU39"/>
    <mergeCell ref="EZV39:FAG39"/>
    <mergeCell ref="EUT39:EVE39"/>
    <mergeCell ref="EVF39:EVQ39"/>
    <mergeCell ref="EVR39:EWC39"/>
    <mergeCell ref="EWD39:EWO39"/>
    <mergeCell ref="EWP39:EXA39"/>
    <mergeCell ref="EXB39:EXM39"/>
    <mergeCell ref="FIP39:FJA39"/>
    <mergeCell ref="FJB39:FJM39"/>
    <mergeCell ref="FJN39:FJY39"/>
    <mergeCell ref="FJZ39:FKK39"/>
    <mergeCell ref="FKL39:FKW39"/>
    <mergeCell ref="FKX39:FLI39"/>
    <mergeCell ref="FFV39:FGG39"/>
    <mergeCell ref="FGH39:FGS39"/>
    <mergeCell ref="FGT39:FHE39"/>
    <mergeCell ref="FHF39:FHQ39"/>
    <mergeCell ref="FHR39:FIC39"/>
    <mergeCell ref="FID39:FIO39"/>
    <mergeCell ref="FDB39:FDM39"/>
    <mergeCell ref="FDN39:FDY39"/>
    <mergeCell ref="FDZ39:FEK39"/>
    <mergeCell ref="FEL39:FEW39"/>
    <mergeCell ref="FEX39:FFI39"/>
    <mergeCell ref="FFJ39:FFU39"/>
    <mergeCell ref="FQX39:FRI39"/>
    <mergeCell ref="FRJ39:FRU39"/>
    <mergeCell ref="FRV39:FSG39"/>
    <mergeCell ref="FSH39:FSS39"/>
    <mergeCell ref="FST39:FTE39"/>
    <mergeCell ref="FTF39:FTQ39"/>
    <mergeCell ref="FOD39:FOO39"/>
    <mergeCell ref="FOP39:FPA39"/>
    <mergeCell ref="FPB39:FPM39"/>
    <mergeCell ref="FPN39:FPY39"/>
    <mergeCell ref="FPZ39:FQK39"/>
    <mergeCell ref="FQL39:FQW39"/>
    <mergeCell ref="FLJ39:FLU39"/>
    <mergeCell ref="FLV39:FMG39"/>
    <mergeCell ref="FMH39:FMS39"/>
    <mergeCell ref="FMT39:FNE39"/>
    <mergeCell ref="FNF39:FNQ39"/>
    <mergeCell ref="FNR39:FOC39"/>
    <mergeCell ref="FZF39:FZQ39"/>
    <mergeCell ref="FZR39:GAC39"/>
    <mergeCell ref="GAD39:GAO39"/>
    <mergeCell ref="GAP39:GBA39"/>
    <mergeCell ref="GBB39:GBM39"/>
    <mergeCell ref="GBN39:GBY39"/>
    <mergeCell ref="FWL39:FWW39"/>
    <mergeCell ref="FWX39:FXI39"/>
    <mergeCell ref="FXJ39:FXU39"/>
    <mergeCell ref="FXV39:FYG39"/>
    <mergeCell ref="FYH39:FYS39"/>
    <mergeCell ref="FYT39:FZE39"/>
    <mergeCell ref="FTR39:FUC39"/>
    <mergeCell ref="FUD39:FUO39"/>
    <mergeCell ref="FUP39:FVA39"/>
    <mergeCell ref="FVB39:FVM39"/>
    <mergeCell ref="FVN39:FVY39"/>
    <mergeCell ref="FVZ39:FWK39"/>
    <mergeCell ref="GHN39:GHY39"/>
    <mergeCell ref="GHZ39:GIK39"/>
    <mergeCell ref="GIL39:GIW39"/>
    <mergeCell ref="GIX39:GJI39"/>
    <mergeCell ref="GJJ39:GJU39"/>
    <mergeCell ref="GJV39:GKG39"/>
    <mergeCell ref="GET39:GFE39"/>
    <mergeCell ref="GFF39:GFQ39"/>
    <mergeCell ref="GFR39:GGC39"/>
    <mergeCell ref="GGD39:GGO39"/>
    <mergeCell ref="GGP39:GHA39"/>
    <mergeCell ref="GHB39:GHM39"/>
    <mergeCell ref="GBZ39:GCK39"/>
    <mergeCell ref="GCL39:GCW39"/>
    <mergeCell ref="GCX39:GDI39"/>
    <mergeCell ref="GDJ39:GDU39"/>
    <mergeCell ref="GDV39:GEG39"/>
    <mergeCell ref="GEH39:GES39"/>
    <mergeCell ref="GPV39:GQG39"/>
    <mergeCell ref="GQH39:GQS39"/>
    <mergeCell ref="GQT39:GRE39"/>
    <mergeCell ref="GRF39:GRQ39"/>
    <mergeCell ref="GRR39:GSC39"/>
    <mergeCell ref="GSD39:GSO39"/>
    <mergeCell ref="GNB39:GNM39"/>
    <mergeCell ref="GNN39:GNY39"/>
    <mergeCell ref="GNZ39:GOK39"/>
    <mergeCell ref="GOL39:GOW39"/>
    <mergeCell ref="GOX39:GPI39"/>
    <mergeCell ref="GPJ39:GPU39"/>
    <mergeCell ref="GKH39:GKS39"/>
    <mergeCell ref="GKT39:GLE39"/>
    <mergeCell ref="GLF39:GLQ39"/>
    <mergeCell ref="GLR39:GMC39"/>
    <mergeCell ref="GMD39:GMO39"/>
    <mergeCell ref="GMP39:GNA39"/>
    <mergeCell ref="GYD39:GYO39"/>
    <mergeCell ref="GYP39:GZA39"/>
    <mergeCell ref="GZB39:GZM39"/>
    <mergeCell ref="GZN39:GZY39"/>
    <mergeCell ref="GZZ39:HAK39"/>
    <mergeCell ref="HAL39:HAW39"/>
    <mergeCell ref="GVJ39:GVU39"/>
    <mergeCell ref="GVV39:GWG39"/>
    <mergeCell ref="GWH39:GWS39"/>
    <mergeCell ref="GWT39:GXE39"/>
    <mergeCell ref="GXF39:GXQ39"/>
    <mergeCell ref="GXR39:GYC39"/>
    <mergeCell ref="GSP39:GTA39"/>
    <mergeCell ref="GTB39:GTM39"/>
    <mergeCell ref="GTN39:GTY39"/>
    <mergeCell ref="GTZ39:GUK39"/>
    <mergeCell ref="GUL39:GUW39"/>
    <mergeCell ref="GUX39:GVI39"/>
    <mergeCell ref="HGL39:HGW39"/>
    <mergeCell ref="HGX39:HHI39"/>
    <mergeCell ref="HHJ39:HHU39"/>
    <mergeCell ref="HHV39:HIG39"/>
    <mergeCell ref="HIH39:HIS39"/>
    <mergeCell ref="HIT39:HJE39"/>
    <mergeCell ref="HDR39:HEC39"/>
    <mergeCell ref="HED39:HEO39"/>
    <mergeCell ref="HEP39:HFA39"/>
    <mergeCell ref="HFB39:HFM39"/>
    <mergeCell ref="HFN39:HFY39"/>
    <mergeCell ref="HFZ39:HGK39"/>
    <mergeCell ref="HAX39:HBI39"/>
    <mergeCell ref="HBJ39:HBU39"/>
    <mergeCell ref="HBV39:HCG39"/>
    <mergeCell ref="HCH39:HCS39"/>
    <mergeCell ref="HCT39:HDE39"/>
    <mergeCell ref="HDF39:HDQ39"/>
    <mergeCell ref="HOT39:HPE39"/>
    <mergeCell ref="HPF39:HPQ39"/>
    <mergeCell ref="HPR39:HQC39"/>
    <mergeCell ref="HQD39:HQO39"/>
    <mergeCell ref="HQP39:HRA39"/>
    <mergeCell ref="HRB39:HRM39"/>
    <mergeCell ref="HLZ39:HMK39"/>
    <mergeCell ref="HML39:HMW39"/>
    <mergeCell ref="HMX39:HNI39"/>
    <mergeCell ref="HNJ39:HNU39"/>
    <mergeCell ref="HNV39:HOG39"/>
    <mergeCell ref="HOH39:HOS39"/>
    <mergeCell ref="HJF39:HJQ39"/>
    <mergeCell ref="HJR39:HKC39"/>
    <mergeCell ref="HKD39:HKO39"/>
    <mergeCell ref="HKP39:HLA39"/>
    <mergeCell ref="HLB39:HLM39"/>
    <mergeCell ref="HLN39:HLY39"/>
    <mergeCell ref="HXB39:HXM39"/>
    <mergeCell ref="HXN39:HXY39"/>
    <mergeCell ref="HXZ39:HYK39"/>
    <mergeCell ref="HYL39:HYW39"/>
    <mergeCell ref="HYX39:HZI39"/>
    <mergeCell ref="HZJ39:HZU39"/>
    <mergeCell ref="HUH39:HUS39"/>
    <mergeCell ref="HUT39:HVE39"/>
    <mergeCell ref="HVF39:HVQ39"/>
    <mergeCell ref="HVR39:HWC39"/>
    <mergeCell ref="HWD39:HWO39"/>
    <mergeCell ref="HWP39:HXA39"/>
    <mergeCell ref="HRN39:HRY39"/>
    <mergeCell ref="HRZ39:HSK39"/>
    <mergeCell ref="HSL39:HSW39"/>
    <mergeCell ref="HSX39:HTI39"/>
    <mergeCell ref="HTJ39:HTU39"/>
    <mergeCell ref="HTV39:HUG39"/>
    <mergeCell ref="IFJ39:IFU39"/>
    <mergeCell ref="IFV39:IGG39"/>
    <mergeCell ref="IGH39:IGS39"/>
    <mergeCell ref="IGT39:IHE39"/>
    <mergeCell ref="IHF39:IHQ39"/>
    <mergeCell ref="IHR39:IIC39"/>
    <mergeCell ref="ICP39:IDA39"/>
    <mergeCell ref="IDB39:IDM39"/>
    <mergeCell ref="IDN39:IDY39"/>
    <mergeCell ref="IDZ39:IEK39"/>
    <mergeCell ref="IEL39:IEW39"/>
    <mergeCell ref="IEX39:IFI39"/>
    <mergeCell ref="HZV39:IAG39"/>
    <mergeCell ref="IAH39:IAS39"/>
    <mergeCell ref="IAT39:IBE39"/>
    <mergeCell ref="IBF39:IBQ39"/>
    <mergeCell ref="IBR39:ICC39"/>
    <mergeCell ref="ICD39:ICO39"/>
    <mergeCell ref="INR39:IOC39"/>
    <mergeCell ref="IOD39:IOO39"/>
    <mergeCell ref="IOP39:IPA39"/>
    <mergeCell ref="IPB39:IPM39"/>
    <mergeCell ref="IPN39:IPY39"/>
    <mergeCell ref="IPZ39:IQK39"/>
    <mergeCell ref="IKX39:ILI39"/>
    <mergeCell ref="ILJ39:ILU39"/>
    <mergeCell ref="ILV39:IMG39"/>
    <mergeCell ref="IMH39:IMS39"/>
    <mergeCell ref="IMT39:INE39"/>
    <mergeCell ref="INF39:INQ39"/>
    <mergeCell ref="IID39:IIO39"/>
    <mergeCell ref="IIP39:IJA39"/>
    <mergeCell ref="IJB39:IJM39"/>
    <mergeCell ref="IJN39:IJY39"/>
    <mergeCell ref="IJZ39:IKK39"/>
    <mergeCell ref="IKL39:IKW39"/>
    <mergeCell ref="IVZ39:IWK39"/>
    <mergeCell ref="IWL39:IWW39"/>
    <mergeCell ref="IWX39:IXI39"/>
    <mergeCell ref="IXJ39:IXU39"/>
    <mergeCell ref="IXV39:IYG39"/>
    <mergeCell ref="IYH39:IYS39"/>
    <mergeCell ref="ITF39:ITQ39"/>
    <mergeCell ref="ITR39:IUC39"/>
    <mergeCell ref="IUD39:IUO39"/>
    <mergeCell ref="IUP39:IVA39"/>
    <mergeCell ref="IVB39:IVM39"/>
    <mergeCell ref="IVN39:IVY39"/>
    <mergeCell ref="IQL39:IQW39"/>
    <mergeCell ref="IQX39:IRI39"/>
    <mergeCell ref="IRJ39:IRU39"/>
    <mergeCell ref="IRV39:ISG39"/>
    <mergeCell ref="ISH39:ISS39"/>
    <mergeCell ref="IST39:ITE39"/>
    <mergeCell ref="JEH39:JES39"/>
    <mergeCell ref="JET39:JFE39"/>
    <mergeCell ref="JFF39:JFQ39"/>
    <mergeCell ref="JFR39:JGC39"/>
    <mergeCell ref="JGD39:JGO39"/>
    <mergeCell ref="JGP39:JHA39"/>
    <mergeCell ref="JBN39:JBY39"/>
    <mergeCell ref="JBZ39:JCK39"/>
    <mergeCell ref="JCL39:JCW39"/>
    <mergeCell ref="JCX39:JDI39"/>
    <mergeCell ref="JDJ39:JDU39"/>
    <mergeCell ref="JDV39:JEG39"/>
    <mergeCell ref="IYT39:IZE39"/>
    <mergeCell ref="IZF39:IZQ39"/>
    <mergeCell ref="IZR39:JAC39"/>
    <mergeCell ref="JAD39:JAO39"/>
    <mergeCell ref="JAP39:JBA39"/>
    <mergeCell ref="JBB39:JBM39"/>
    <mergeCell ref="JMP39:JNA39"/>
    <mergeCell ref="JNB39:JNM39"/>
    <mergeCell ref="JNN39:JNY39"/>
    <mergeCell ref="JNZ39:JOK39"/>
    <mergeCell ref="JOL39:JOW39"/>
    <mergeCell ref="JOX39:JPI39"/>
    <mergeCell ref="JJV39:JKG39"/>
    <mergeCell ref="JKH39:JKS39"/>
    <mergeCell ref="JKT39:JLE39"/>
    <mergeCell ref="JLF39:JLQ39"/>
    <mergeCell ref="JLR39:JMC39"/>
    <mergeCell ref="JMD39:JMO39"/>
    <mergeCell ref="JHB39:JHM39"/>
    <mergeCell ref="JHN39:JHY39"/>
    <mergeCell ref="JHZ39:JIK39"/>
    <mergeCell ref="JIL39:JIW39"/>
    <mergeCell ref="JIX39:JJI39"/>
    <mergeCell ref="JJJ39:JJU39"/>
    <mergeCell ref="JUX39:JVI39"/>
    <mergeCell ref="JVJ39:JVU39"/>
    <mergeCell ref="JVV39:JWG39"/>
    <mergeCell ref="JWH39:JWS39"/>
    <mergeCell ref="JWT39:JXE39"/>
    <mergeCell ref="JXF39:JXQ39"/>
    <mergeCell ref="JSD39:JSO39"/>
    <mergeCell ref="JSP39:JTA39"/>
    <mergeCell ref="JTB39:JTM39"/>
    <mergeCell ref="JTN39:JTY39"/>
    <mergeCell ref="JTZ39:JUK39"/>
    <mergeCell ref="JUL39:JUW39"/>
    <mergeCell ref="JPJ39:JPU39"/>
    <mergeCell ref="JPV39:JQG39"/>
    <mergeCell ref="JQH39:JQS39"/>
    <mergeCell ref="JQT39:JRE39"/>
    <mergeCell ref="JRF39:JRQ39"/>
    <mergeCell ref="JRR39:JSC39"/>
    <mergeCell ref="KDF39:KDQ39"/>
    <mergeCell ref="KDR39:KEC39"/>
    <mergeCell ref="KED39:KEO39"/>
    <mergeCell ref="KEP39:KFA39"/>
    <mergeCell ref="KFB39:KFM39"/>
    <mergeCell ref="KFN39:KFY39"/>
    <mergeCell ref="KAL39:KAW39"/>
    <mergeCell ref="KAX39:KBI39"/>
    <mergeCell ref="KBJ39:KBU39"/>
    <mergeCell ref="KBV39:KCG39"/>
    <mergeCell ref="KCH39:KCS39"/>
    <mergeCell ref="KCT39:KDE39"/>
    <mergeCell ref="JXR39:JYC39"/>
    <mergeCell ref="JYD39:JYO39"/>
    <mergeCell ref="JYP39:JZA39"/>
    <mergeCell ref="JZB39:JZM39"/>
    <mergeCell ref="JZN39:JZY39"/>
    <mergeCell ref="JZZ39:KAK39"/>
    <mergeCell ref="KLN39:KLY39"/>
    <mergeCell ref="KLZ39:KMK39"/>
    <mergeCell ref="KML39:KMW39"/>
    <mergeCell ref="KMX39:KNI39"/>
    <mergeCell ref="KNJ39:KNU39"/>
    <mergeCell ref="KNV39:KOG39"/>
    <mergeCell ref="KIT39:KJE39"/>
    <mergeCell ref="KJF39:KJQ39"/>
    <mergeCell ref="KJR39:KKC39"/>
    <mergeCell ref="KKD39:KKO39"/>
    <mergeCell ref="KKP39:KLA39"/>
    <mergeCell ref="KLB39:KLM39"/>
    <mergeCell ref="KFZ39:KGK39"/>
    <mergeCell ref="KGL39:KGW39"/>
    <mergeCell ref="KGX39:KHI39"/>
    <mergeCell ref="KHJ39:KHU39"/>
    <mergeCell ref="KHV39:KIG39"/>
    <mergeCell ref="KIH39:KIS39"/>
    <mergeCell ref="KTV39:KUG39"/>
    <mergeCell ref="KUH39:KUS39"/>
    <mergeCell ref="KUT39:KVE39"/>
    <mergeCell ref="KVF39:KVQ39"/>
    <mergeCell ref="KVR39:KWC39"/>
    <mergeCell ref="KWD39:KWO39"/>
    <mergeCell ref="KRB39:KRM39"/>
    <mergeCell ref="KRN39:KRY39"/>
    <mergeCell ref="KRZ39:KSK39"/>
    <mergeCell ref="KSL39:KSW39"/>
    <mergeCell ref="KSX39:KTI39"/>
    <mergeCell ref="KTJ39:KTU39"/>
    <mergeCell ref="KOH39:KOS39"/>
    <mergeCell ref="KOT39:KPE39"/>
    <mergeCell ref="KPF39:KPQ39"/>
    <mergeCell ref="KPR39:KQC39"/>
    <mergeCell ref="KQD39:KQO39"/>
    <mergeCell ref="KQP39:KRA39"/>
    <mergeCell ref="LCD39:LCO39"/>
    <mergeCell ref="LCP39:LDA39"/>
    <mergeCell ref="LDB39:LDM39"/>
    <mergeCell ref="LDN39:LDY39"/>
    <mergeCell ref="LDZ39:LEK39"/>
    <mergeCell ref="LEL39:LEW39"/>
    <mergeCell ref="KZJ39:KZU39"/>
    <mergeCell ref="KZV39:LAG39"/>
    <mergeCell ref="LAH39:LAS39"/>
    <mergeCell ref="LAT39:LBE39"/>
    <mergeCell ref="LBF39:LBQ39"/>
    <mergeCell ref="LBR39:LCC39"/>
    <mergeCell ref="KWP39:KXA39"/>
    <mergeCell ref="KXB39:KXM39"/>
    <mergeCell ref="KXN39:KXY39"/>
    <mergeCell ref="KXZ39:KYK39"/>
    <mergeCell ref="KYL39:KYW39"/>
    <mergeCell ref="KYX39:KZI39"/>
    <mergeCell ref="LKL39:LKW39"/>
    <mergeCell ref="LKX39:LLI39"/>
    <mergeCell ref="LLJ39:LLU39"/>
    <mergeCell ref="LLV39:LMG39"/>
    <mergeCell ref="LMH39:LMS39"/>
    <mergeCell ref="LMT39:LNE39"/>
    <mergeCell ref="LHR39:LIC39"/>
    <mergeCell ref="LID39:LIO39"/>
    <mergeCell ref="LIP39:LJA39"/>
    <mergeCell ref="LJB39:LJM39"/>
    <mergeCell ref="LJN39:LJY39"/>
    <mergeCell ref="LJZ39:LKK39"/>
    <mergeCell ref="LEX39:LFI39"/>
    <mergeCell ref="LFJ39:LFU39"/>
    <mergeCell ref="LFV39:LGG39"/>
    <mergeCell ref="LGH39:LGS39"/>
    <mergeCell ref="LGT39:LHE39"/>
    <mergeCell ref="LHF39:LHQ39"/>
    <mergeCell ref="LST39:LTE39"/>
    <mergeCell ref="LTF39:LTQ39"/>
    <mergeCell ref="LTR39:LUC39"/>
    <mergeCell ref="LUD39:LUO39"/>
    <mergeCell ref="LUP39:LVA39"/>
    <mergeCell ref="LVB39:LVM39"/>
    <mergeCell ref="LPZ39:LQK39"/>
    <mergeCell ref="LQL39:LQW39"/>
    <mergeCell ref="LQX39:LRI39"/>
    <mergeCell ref="LRJ39:LRU39"/>
    <mergeCell ref="LRV39:LSG39"/>
    <mergeCell ref="LSH39:LSS39"/>
    <mergeCell ref="LNF39:LNQ39"/>
    <mergeCell ref="LNR39:LOC39"/>
    <mergeCell ref="LOD39:LOO39"/>
    <mergeCell ref="LOP39:LPA39"/>
    <mergeCell ref="LPB39:LPM39"/>
    <mergeCell ref="LPN39:LPY39"/>
    <mergeCell ref="MBB39:MBM39"/>
    <mergeCell ref="MBN39:MBY39"/>
    <mergeCell ref="MBZ39:MCK39"/>
    <mergeCell ref="MCL39:MCW39"/>
    <mergeCell ref="MCX39:MDI39"/>
    <mergeCell ref="MDJ39:MDU39"/>
    <mergeCell ref="LYH39:LYS39"/>
    <mergeCell ref="LYT39:LZE39"/>
    <mergeCell ref="LZF39:LZQ39"/>
    <mergeCell ref="LZR39:MAC39"/>
    <mergeCell ref="MAD39:MAO39"/>
    <mergeCell ref="MAP39:MBA39"/>
    <mergeCell ref="LVN39:LVY39"/>
    <mergeCell ref="LVZ39:LWK39"/>
    <mergeCell ref="LWL39:LWW39"/>
    <mergeCell ref="LWX39:LXI39"/>
    <mergeCell ref="LXJ39:LXU39"/>
    <mergeCell ref="LXV39:LYG39"/>
    <mergeCell ref="MJJ39:MJU39"/>
    <mergeCell ref="MJV39:MKG39"/>
    <mergeCell ref="MKH39:MKS39"/>
    <mergeCell ref="MKT39:MLE39"/>
    <mergeCell ref="MLF39:MLQ39"/>
    <mergeCell ref="MLR39:MMC39"/>
    <mergeCell ref="MGP39:MHA39"/>
    <mergeCell ref="MHB39:MHM39"/>
    <mergeCell ref="MHN39:MHY39"/>
    <mergeCell ref="MHZ39:MIK39"/>
    <mergeCell ref="MIL39:MIW39"/>
    <mergeCell ref="MIX39:MJI39"/>
    <mergeCell ref="MDV39:MEG39"/>
    <mergeCell ref="MEH39:MES39"/>
    <mergeCell ref="MET39:MFE39"/>
    <mergeCell ref="MFF39:MFQ39"/>
    <mergeCell ref="MFR39:MGC39"/>
    <mergeCell ref="MGD39:MGO39"/>
    <mergeCell ref="MRR39:MSC39"/>
    <mergeCell ref="MSD39:MSO39"/>
    <mergeCell ref="MSP39:MTA39"/>
    <mergeCell ref="MTB39:MTM39"/>
    <mergeCell ref="MTN39:MTY39"/>
    <mergeCell ref="MTZ39:MUK39"/>
    <mergeCell ref="MOX39:MPI39"/>
    <mergeCell ref="MPJ39:MPU39"/>
    <mergeCell ref="MPV39:MQG39"/>
    <mergeCell ref="MQH39:MQS39"/>
    <mergeCell ref="MQT39:MRE39"/>
    <mergeCell ref="MRF39:MRQ39"/>
    <mergeCell ref="MMD39:MMO39"/>
    <mergeCell ref="MMP39:MNA39"/>
    <mergeCell ref="MNB39:MNM39"/>
    <mergeCell ref="MNN39:MNY39"/>
    <mergeCell ref="MNZ39:MOK39"/>
    <mergeCell ref="MOL39:MOW39"/>
    <mergeCell ref="MZZ39:NAK39"/>
    <mergeCell ref="NAL39:NAW39"/>
    <mergeCell ref="NAX39:NBI39"/>
    <mergeCell ref="NBJ39:NBU39"/>
    <mergeCell ref="NBV39:NCG39"/>
    <mergeCell ref="NCH39:NCS39"/>
    <mergeCell ref="MXF39:MXQ39"/>
    <mergeCell ref="MXR39:MYC39"/>
    <mergeCell ref="MYD39:MYO39"/>
    <mergeCell ref="MYP39:MZA39"/>
    <mergeCell ref="MZB39:MZM39"/>
    <mergeCell ref="MZN39:MZY39"/>
    <mergeCell ref="MUL39:MUW39"/>
    <mergeCell ref="MUX39:MVI39"/>
    <mergeCell ref="MVJ39:MVU39"/>
    <mergeCell ref="MVV39:MWG39"/>
    <mergeCell ref="MWH39:MWS39"/>
    <mergeCell ref="MWT39:MXE39"/>
    <mergeCell ref="NIH39:NIS39"/>
    <mergeCell ref="NIT39:NJE39"/>
    <mergeCell ref="NJF39:NJQ39"/>
    <mergeCell ref="NJR39:NKC39"/>
    <mergeCell ref="NKD39:NKO39"/>
    <mergeCell ref="NKP39:NLA39"/>
    <mergeCell ref="NFN39:NFY39"/>
    <mergeCell ref="NFZ39:NGK39"/>
    <mergeCell ref="NGL39:NGW39"/>
    <mergeCell ref="NGX39:NHI39"/>
    <mergeCell ref="NHJ39:NHU39"/>
    <mergeCell ref="NHV39:NIG39"/>
    <mergeCell ref="NCT39:NDE39"/>
    <mergeCell ref="NDF39:NDQ39"/>
    <mergeCell ref="NDR39:NEC39"/>
    <mergeCell ref="NED39:NEO39"/>
    <mergeCell ref="NEP39:NFA39"/>
    <mergeCell ref="NFB39:NFM39"/>
    <mergeCell ref="NQP39:NRA39"/>
    <mergeCell ref="NRB39:NRM39"/>
    <mergeCell ref="NRN39:NRY39"/>
    <mergeCell ref="NRZ39:NSK39"/>
    <mergeCell ref="NSL39:NSW39"/>
    <mergeCell ref="NSX39:NTI39"/>
    <mergeCell ref="NNV39:NOG39"/>
    <mergeCell ref="NOH39:NOS39"/>
    <mergeCell ref="NOT39:NPE39"/>
    <mergeCell ref="NPF39:NPQ39"/>
    <mergeCell ref="NPR39:NQC39"/>
    <mergeCell ref="NQD39:NQO39"/>
    <mergeCell ref="NLB39:NLM39"/>
    <mergeCell ref="NLN39:NLY39"/>
    <mergeCell ref="NLZ39:NMK39"/>
    <mergeCell ref="NML39:NMW39"/>
    <mergeCell ref="NMX39:NNI39"/>
    <mergeCell ref="NNJ39:NNU39"/>
    <mergeCell ref="NYX39:NZI39"/>
    <mergeCell ref="NZJ39:NZU39"/>
    <mergeCell ref="NZV39:OAG39"/>
    <mergeCell ref="OAH39:OAS39"/>
    <mergeCell ref="OAT39:OBE39"/>
    <mergeCell ref="OBF39:OBQ39"/>
    <mergeCell ref="NWD39:NWO39"/>
    <mergeCell ref="NWP39:NXA39"/>
    <mergeCell ref="NXB39:NXM39"/>
    <mergeCell ref="NXN39:NXY39"/>
    <mergeCell ref="NXZ39:NYK39"/>
    <mergeCell ref="NYL39:NYW39"/>
    <mergeCell ref="NTJ39:NTU39"/>
    <mergeCell ref="NTV39:NUG39"/>
    <mergeCell ref="NUH39:NUS39"/>
    <mergeCell ref="NUT39:NVE39"/>
    <mergeCell ref="NVF39:NVQ39"/>
    <mergeCell ref="NVR39:NWC39"/>
    <mergeCell ref="OHF39:OHQ39"/>
    <mergeCell ref="OHR39:OIC39"/>
    <mergeCell ref="OID39:OIO39"/>
    <mergeCell ref="OIP39:OJA39"/>
    <mergeCell ref="OJB39:OJM39"/>
    <mergeCell ref="OJN39:OJY39"/>
    <mergeCell ref="OEL39:OEW39"/>
    <mergeCell ref="OEX39:OFI39"/>
    <mergeCell ref="OFJ39:OFU39"/>
    <mergeCell ref="OFV39:OGG39"/>
    <mergeCell ref="OGH39:OGS39"/>
    <mergeCell ref="OGT39:OHE39"/>
    <mergeCell ref="OBR39:OCC39"/>
    <mergeCell ref="OCD39:OCO39"/>
    <mergeCell ref="OCP39:ODA39"/>
    <mergeCell ref="ODB39:ODM39"/>
    <mergeCell ref="ODN39:ODY39"/>
    <mergeCell ref="ODZ39:OEK39"/>
    <mergeCell ref="OPN39:OPY39"/>
    <mergeCell ref="OPZ39:OQK39"/>
    <mergeCell ref="OQL39:OQW39"/>
    <mergeCell ref="OQX39:ORI39"/>
    <mergeCell ref="ORJ39:ORU39"/>
    <mergeCell ref="ORV39:OSG39"/>
    <mergeCell ref="OMT39:ONE39"/>
    <mergeCell ref="ONF39:ONQ39"/>
    <mergeCell ref="ONR39:OOC39"/>
    <mergeCell ref="OOD39:OOO39"/>
    <mergeCell ref="OOP39:OPA39"/>
    <mergeCell ref="OPB39:OPM39"/>
    <mergeCell ref="OJZ39:OKK39"/>
    <mergeCell ref="OKL39:OKW39"/>
    <mergeCell ref="OKX39:OLI39"/>
    <mergeCell ref="OLJ39:OLU39"/>
    <mergeCell ref="OLV39:OMG39"/>
    <mergeCell ref="OMH39:OMS39"/>
    <mergeCell ref="OXV39:OYG39"/>
    <mergeCell ref="OYH39:OYS39"/>
    <mergeCell ref="OYT39:OZE39"/>
    <mergeCell ref="OZF39:OZQ39"/>
    <mergeCell ref="OZR39:PAC39"/>
    <mergeCell ref="PAD39:PAO39"/>
    <mergeCell ref="OVB39:OVM39"/>
    <mergeCell ref="OVN39:OVY39"/>
    <mergeCell ref="OVZ39:OWK39"/>
    <mergeCell ref="OWL39:OWW39"/>
    <mergeCell ref="OWX39:OXI39"/>
    <mergeCell ref="OXJ39:OXU39"/>
    <mergeCell ref="OSH39:OSS39"/>
    <mergeCell ref="OST39:OTE39"/>
    <mergeCell ref="OTF39:OTQ39"/>
    <mergeCell ref="OTR39:OUC39"/>
    <mergeCell ref="OUD39:OUO39"/>
    <mergeCell ref="OUP39:OVA39"/>
    <mergeCell ref="PGD39:PGO39"/>
    <mergeCell ref="PGP39:PHA39"/>
    <mergeCell ref="PHB39:PHM39"/>
    <mergeCell ref="PHN39:PHY39"/>
    <mergeCell ref="PHZ39:PIK39"/>
    <mergeCell ref="PIL39:PIW39"/>
    <mergeCell ref="PDJ39:PDU39"/>
    <mergeCell ref="PDV39:PEG39"/>
    <mergeCell ref="PEH39:PES39"/>
    <mergeCell ref="PET39:PFE39"/>
    <mergeCell ref="PFF39:PFQ39"/>
    <mergeCell ref="PFR39:PGC39"/>
    <mergeCell ref="PAP39:PBA39"/>
    <mergeCell ref="PBB39:PBM39"/>
    <mergeCell ref="PBN39:PBY39"/>
    <mergeCell ref="PBZ39:PCK39"/>
    <mergeCell ref="PCL39:PCW39"/>
    <mergeCell ref="PCX39:PDI39"/>
    <mergeCell ref="POL39:POW39"/>
    <mergeCell ref="POX39:PPI39"/>
    <mergeCell ref="PPJ39:PPU39"/>
    <mergeCell ref="PPV39:PQG39"/>
    <mergeCell ref="PQH39:PQS39"/>
    <mergeCell ref="PQT39:PRE39"/>
    <mergeCell ref="PLR39:PMC39"/>
    <mergeCell ref="PMD39:PMO39"/>
    <mergeCell ref="PMP39:PNA39"/>
    <mergeCell ref="PNB39:PNM39"/>
    <mergeCell ref="PNN39:PNY39"/>
    <mergeCell ref="PNZ39:POK39"/>
    <mergeCell ref="PIX39:PJI39"/>
    <mergeCell ref="PJJ39:PJU39"/>
    <mergeCell ref="PJV39:PKG39"/>
    <mergeCell ref="PKH39:PKS39"/>
    <mergeCell ref="PKT39:PLE39"/>
    <mergeCell ref="PLF39:PLQ39"/>
    <mergeCell ref="PWT39:PXE39"/>
    <mergeCell ref="PXF39:PXQ39"/>
    <mergeCell ref="PXR39:PYC39"/>
    <mergeCell ref="PYD39:PYO39"/>
    <mergeCell ref="PYP39:PZA39"/>
    <mergeCell ref="PZB39:PZM39"/>
    <mergeCell ref="PTZ39:PUK39"/>
    <mergeCell ref="PUL39:PUW39"/>
    <mergeCell ref="PUX39:PVI39"/>
    <mergeCell ref="PVJ39:PVU39"/>
    <mergeCell ref="PVV39:PWG39"/>
    <mergeCell ref="PWH39:PWS39"/>
    <mergeCell ref="PRF39:PRQ39"/>
    <mergeCell ref="PRR39:PSC39"/>
    <mergeCell ref="PSD39:PSO39"/>
    <mergeCell ref="PSP39:PTA39"/>
    <mergeCell ref="PTB39:PTM39"/>
    <mergeCell ref="PTN39:PTY39"/>
    <mergeCell ref="QFB39:QFM39"/>
    <mergeCell ref="QFN39:QFY39"/>
    <mergeCell ref="QFZ39:QGK39"/>
    <mergeCell ref="QGL39:QGW39"/>
    <mergeCell ref="QGX39:QHI39"/>
    <mergeCell ref="QHJ39:QHU39"/>
    <mergeCell ref="QCH39:QCS39"/>
    <mergeCell ref="QCT39:QDE39"/>
    <mergeCell ref="QDF39:QDQ39"/>
    <mergeCell ref="QDR39:QEC39"/>
    <mergeCell ref="QED39:QEO39"/>
    <mergeCell ref="QEP39:QFA39"/>
    <mergeCell ref="PZN39:PZY39"/>
    <mergeCell ref="PZZ39:QAK39"/>
    <mergeCell ref="QAL39:QAW39"/>
    <mergeCell ref="QAX39:QBI39"/>
    <mergeCell ref="QBJ39:QBU39"/>
    <mergeCell ref="QBV39:QCG39"/>
    <mergeCell ref="QNJ39:QNU39"/>
    <mergeCell ref="QNV39:QOG39"/>
    <mergeCell ref="QOH39:QOS39"/>
    <mergeCell ref="QOT39:QPE39"/>
    <mergeCell ref="QPF39:QPQ39"/>
    <mergeCell ref="QPR39:QQC39"/>
    <mergeCell ref="QKP39:QLA39"/>
    <mergeCell ref="QLB39:QLM39"/>
    <mergeCell ref="QLN39:QLY39"/>
    <mergeCell ref="QLZ39:QMK39"/>
    <mergeCell ref="QML39:QMW39"/>
    <mergeCell ref="QMX39:QNI39"/>
    <mergeCell ref="QHV39:QIG39"/>
    <mergeCell ref="QIH39:QIS39"/>
    <mergeCell ref="QIT39:QJE39"/>
    <mergeCell ref="QJF39:QJQ39"/>
    <mergeCell ref="QJR39:QKC39"/>
    <mergeCell ref="QKD39:QKO39"/>
    <mergeCell ref="QVR39:QWC39"/>
    <mergeCell ref="QWD39:QWO39"/>
    <mergeCell ref="QWP39:QXA39"/>
    <mergeCell ref="QXB39:QXM39"/>
    <mergeCell ref="QXN39:QXY39"/>
    <mergeCell ref="QXZ39:QYK39"/>
    <mergeCell ref="QSX39:QTI39"/>
    <mergeCell ref="QTJ39:QTU39"/>
    <mergeCell ref="QTV39:QUG39"/>
    <mergeCell ref="QUH39:QUS39"/>
    <mergeCell ref="QUT39:QVE39"/>
    <mergeCell ref="QVF39:QVQ39"/>
    <mergeCell ref="QQD39:QQO39"/>
    <mergeCell ref="QQP39:QRA39"/>
    <mergeCell ref="QRB39:QRM39"/>
    <mergeCell ref="QRN39:QRY39"/>
    <mergeCell ref="QRZ39:QSK39"/>
    <mergeCell ref="QSL39:QSW39"/>
    <mergeCell ref="RDZ39:REK39"/>
    <mergeCell ref="REL39:REW39"/>
    <mergeCell ref="REX39:RFI39"/>
    <mergeCell ref="RFJ39:RFU39"/>
    <mergeCell ref="RFV39:RGG39"/>
    <mergeCell ref="RGH39:RGS39"/>
    <mergeCell ref="RBF39:RBQ39"/>
    <mergeCell ref="RBR39:RCC39"/>
    <mergeCell ref="RCD39:RCO39"/>
    <mergeCell ref="RCP39:RDA39"/>
    <mergeCell ref="RDB39:RDM39"/>
    <mergeCell ref="RDN39:RDY39"/>
    <mergeCell ref="QYL39:QYW39"/>
    <mergeCell ref="QYX39:QZI39"/>
    <mergeCell ref="QZJ39:QZU39"/>
    <mergeCell ref="QZV39:RAG39"/>
    <mergeCell ref="RAH39:RAS39"/>
    <mergeCell ref="RAT39:RBE39"/>
    <mergeCell ref="RMH39:RMS39"/>
    <mergeCell ref="RMT39:RNE39"/>
    <mergeCell ref="RNF39:RNQ39"/>
    <mergeCell ref="RNR39:ROC39"/>
    <mergeCell ref="ROD39:ROO39"/>
    <mergeCell ref="ROP39:RPA39"/>
    <mergeCell ref="RJN39:RJY39"/>
    <mergeCell ref="RJZ39:RKK39"/>
    <mergeCell ref="RKL39:RKW39"/>
    <mergeCell ref="RKX39:RLI39"/>
    <mergeCell ref="RLJ39:RLU39"/>
    <mergeCell ref="RLV39:RMG39"/>
    <mergeCell ref="RGT39:RHE39"/>
    <mergeCell ref="RHF39:RHQ39"/>
    <mergeCell ref="RHR39:RIC39"/>
    <mergeCell ref="RID39:RIO39"/>
    <mergeCell ref="RIP39:RJA39"/>
    <mergeCell ref="RJB39:RJM39"/>
    <mergeCell ref="RUP39:RVA39"/>
    <mergeCell ref="RVB39:RVM39"/>
    <mergeCell ref="RVN39:RVY39"/>
    <mergeCell ref="RVZ39:RWK39"/>
    <mergeCell ref="RWL39:RWW39"/>
    <mergeCell ref="RWX39:RXI39"/>
    <mergeCell ref="RRV39:RSG39"/>
    <mergeCell ref="RSH39:RSS39"/>
    <mergeCell ref="RST39:RTE39"/>
    <mergeCell ref="RTF39:RTQ39"/>
    <mergeCell ref="RTR39:RUC39"/>
    <mergeCell ref="RUD39:RUO39"/>
    <mergeCell ref="RPB39:RPM39"/>
    <mergeCell ref="RPN39:RPY39"/>
    <mergeCell ref="RPZ39:RQK39"/>
    <mergeCell ref="RQL39:RQW39"/>
    <mergeCell ref="RQX39:RRI39"/>
    <mergeCell ref="RRJ39:RRU39"/>
    <mergeCell ref="SCX39:SDI39"/>
    <mergeCell ref="SDJ39:SDU39"/>
    <mergeCell ref="SDV39:SEG39"/>
    <mergeCell ref="SEH39:SES39"/>
    <mergeCell ref="SET39:SFE39"/>
    <mergeCell ref="SFF39:SFQ39"/>
    <mergeCell ref="SAD39:SAO39"/>
    <mergeCell ref="SAP39:SBA39"/>
    <mergeCell ref="SBB39:SBM39"/>
    <mergeCell ref="SBN39:SBY39"/>
    <mergeCell ref="SBZ39:SCK39"/>
    <mergeCell ref="SCL39:SCW39"/>
    <mergeCell ref="RXJ39:RXU39"/>
    <mergeCell ref="RXV39:RYG39"/>
    <mergeCell ref="RYH39:RYS39"/>
    <mergeCell ref="RYT39:RZE39"/>
    <mergeCell ref="RZF39:RZQ39"/>
    <mergeCell ref="RZR39:SAC39"/>
    <mergeCell ref="SLF39:SLQ39"/>
    <mergeCell ref="SLR39:SMC39"/>
    <mergeCell ref="SMD39:SMO39"/>
    <mergeCell ref="SMP39:SNA39"/>
    <mergeCell ref="SNB39:SNM39"/>
    <mergeCell ref="SNN39:SNY39"/>
    <mergeCell ref="SIL39:SIW39"/>
    <mergeCell ref="SIX39:SJI39"/>
    <mergeCell ref="SJJ39:SJU39"/>
    <mergeCell ref="SJV39:SKG39"/>
    <mergeCell ref="SKH39:SKS39"/>
    <mergeCell ref="SKT39:SLE39"/>
    <mergeCell ref="SFR39:SGC39"/>
    <mergeCell ref="SGD39:SGO39"/>
    <mergeCell ref="SGP39:SHA39"/>
    <mergeCell ref="SHB39:SHM39"/>
    <mergeCell ref="SHN39:SHY39"/>
    <mergeCell ref="SHZ39:SIK39"/>
    <mergeCell ref="STN39:STY39"/>
    <mergeCell ref="STZ39:SUK39"/>
    <mergeCell ref="SUL39:SUW39"/>
    <mergeCell ref="SUX39:SVI39"/>
    <mergeCell ref="SVJ39:SVU39"/>
    <mergeCell ref="SVV39:SWG39"/>
    <mergeCell ref="SQT39:SRE39"/>
    <mergeCell ref="SRF39:SRQ39"/>
    <mergeCell ref="SRR39:SSC39"/>
    <mergeCell ref="SSD39:SSO39"/>
    <mergeCell ref="SSP39:STA39"/>
    <mergeCell ref="STB39:STM39"/>
    <mergeCell ref="SNZ39:SOK39"/>
    <mergeCell ref="SOL39:SOW39"/>
    <mergeCell ref="SOX39:SPI39"/>
    <mergeCell ref="SPJ39:SPU39"/>
    <mergeCell ref="SPV39:SQG39"/>
    <mergeCell ref="SQH39:SQS39"/>
    <mergeCell ref="TBV39:TCG39"/>
    <mergeCell ref="TCH39:TCS39"/>
    <mergeCell ref="TCT39:TDE39"/>
    <mergeCell ref="TDF39:TDQ39"/>
    <mergeCell ref="TDR39:TEC39"/>
    <mergeCell ref="TED39:TEO39"/>
    <mergeCell ref="SZB39:SZM39"/>
    <mergeCell ref="SZN39:SZY39"/>
    <mergeCell ref="SZZ39:TAK39"/>
    <mergeCell ref="TAL39:TAW39"/>
    <mergeCell ref="TAX39:TBI39"/>
    <mergeCell ref="TBJ39:TBU39"/>
    <mergeCell ref="SWH39:SWS39"/>
    <mergeCell ref="SWT39:SXE39"/>
    <mergeCell ref="SXF39:SXQ39"/>
    <mergeCell ref="SXR39:SYC39"/>
    <mergeCell ref="SYD39:SYO39"/>
    <mergeCell ref="SYP39:SZA39"/>
    <mergeCell ref="TKD39:TKO39"/>
    <mergeCell ref="TKP39:TLA39"/>
    <mergeCell ref="TLB39:TLM39"/>
    <mergeCell ref="TLN39:TLY39"/>
    <mergeCell ref="TLZ39:TMK39"/>
    <mergeCell ref="TML39:TMW39"/>
    <mergeCell ref="THJ39:THU39"/>
    <mergeCell ref="THV39:TIG39"/>
    <mergeCell ref="TIH39:TIS39"/>
    <mergeCell ref="TIT39:TJE39"/>
    <mergeCell ref="TJF39:TJQ39"/>
    <mergeCell ref="TJR39:TKC39"/>
    <mergeCell ref="TEP39:TFA39"/>
    <mergeCell ref="TFB39:TFM39"/>
    <mergeCell ref="TFN39:TFY39"/>
    <mergeCell ref="TFZ39:TGK39"/>
    <mergeCell ref="TGL39:TGW39"/>
    <mergeCell ref="TGX39:THI39"/>
    <mergeCell ref="TSL39:TSW39"/>
    <mergeCell ref="TSX39:TTI39"/>
    <mergeCell ref="TTJ39:TTU39"/>
    <mergeCell ref="TTV39:TUG39"/>
    <mergeCell ref="TUH39:TUS39"/>
    <mergeCell ref="TUT39:TVE39"/>
    <mergeCell ref="TPR39:TQC39"/>
    <mergeCell ref="TQD39:TQO39"/>
    <mergeCell ref="TQP39:TRA39"/>
    <mergeCell ref="TRB39:TRM39"/>
    <mergeCell ref="TRN39:TRY39"/>
    <mergeCell ref="TRZ39:TSK39"/>
    <mergeCell ref="TMX39:TNI39"/>
    <mergeCell ref="TNJ39:TNU39"/>
    <mergeCell ref="TNV39:TOG39"/>
    <mergeCell ref="TOH39:TOS39"/>
    <mergeCell ref="TOT39:TPE39"/>
    <mergeCell ref="TPF39:TPQ39"/>
    <mergeCell ref="UAT39:UBE39"/>
    <mergeCell ref="UBF39:UBQ39"/>
    <mergeCell ref="UBR39:UCC39"/>
    <mergeCell ref="UCD39:UCO39"/>
    <mergeCell ref="UCP39:UDA39"/>
    <mergeCell ref="UDB39:UDM39"/>
    <mergeCell ref="TXZ39:TYK39"/>
    <mergeCell ref="TYL39:TYW39"/>
    <mergeCell ref="TYX39:TZI39"/>
    <mergeCell ref="TZJ39:TZU39"/>
    <mergeCell ref="TZV39:UAG39"/>
    <mergeCell ref="UAH39:UAS39"/>
    <mergeCell ref="TVF39:TVQ39"/>
    <mergeCell ref="TVR39:TWC39"/>
    <mergeCell ref="TWD39:TWO39"/>
    <mergeCell ref="TWP39:TXA39"/>
    <mergeCell ref="TXB39:TXM39"/>
    <mergeCell ref="TXN39:TXY39"/>
    <mergeCell ref="UJB39:UJM39"/>
    <mergeCell ref="UJN39:UJY39"/>
    <mergeCell ref="UJZ39:UKK39"/>
    <mergeCell ref="UKL39:UKW39"/>
    <mergeCell ref="UKX39:ULI39"/>
    <mergeCell ref="ULJ39:ULU39"/>
    <mergeCell ref="UGH39:UGS39"/>
    <mergeCell ref="UGT39:UHE39"/>
    <mergeCell ref="UHF39:UHQ39"/>
    <mergeCell ref="UHR39:UIC39"/>
    <mergeCell ref="UID39:UIO39"/>
    <mergeCell ref="UIP39:UJA39"/>
    <mergeCell ref="UDN39:UDY39"/>
    <mergeCell ref="UDZ39:UEK39"/>
    <mergeCell ref="UEL39:UEW39"/>
    <mergeCell ref="UEX39:UFI39"/>
    <mergeCell ref="UFJ39:UFU39"/>
    <mergeCell ref="UFV39:UGG39"/>
    <mergeCell ref="URJ39:URU39"/>
    <mergeCell ref="URV39:USG39"/>
    <mergeCell ref="USH39:USS39"/>
    <mergeCell ref="UST39:UTE39"/>
    <mergeCell ref="UTF39:UTQ39"/>
    <mergeCell ref="UTR39:UUC39"/>
    <mergeCell ref="UOP39:UPA39"/>
    <mergeCell ref="UPB39:UPM39"/>
    <mergeCell ref="UPN39:UPY39"/>
    <mergeCell ref="UPZ39:UQK39"/>
    <mergeCell ref="UQL39:UQW39"/>
    <mergeCell ref="UQX39:URI39"/>
    <mergeCell ref="ULV39:UMG39"/>
    <mergeCell ref="UMH39:UMS39"/>
    <mergeCell ref="UMT39:UNE39"/>
    <mergeCell ref="UNF39:UNQ39"/>
    <mergeCell ref="UNR39:UOC39"/>
    <mergeCell ref="UOD39:UOO39"/>
    <mergeCell ref="UZR39:VAC39"/>
    <mergeCell ref="VAD39:VAO39"/>
    <mergeCell ref="VAP39:VBA39"/>
    <mergeCell ref="VBB39:VBM39"/>
    <mergeCell ref="VBN39:VBY39"/>
    <mergeCell ref="VBZ39:VCK39"/>
    <mergeCell ref="UWX39:UXI39"/>
    <mergeCell ref="UXJ39:UXU39"/>
    <mergeCell ref="UXV39:UYG39"/>
    <mergeCell ref="UYH39:UYS39"/>
    <mergeCell ref="UYT39:UZE39"/>
    <mergeCell ref="UZF39:UZQ39"/>
    <mergeCell ref="UUD39:UUO39"/>
    <mergeCell ref="UUP39:UVA39"/>
    <mergeCell ref="UVB39:UVM39"/>
    <mergeCell ref="UVN39:UVY39"/>
    <mergeCell ref="UVZ39:UWK39"/>
    <mergeCell ref="UWL39:UWW39"/>
    <mergeCell ref="VHZ39:VIK39"/>
    <mergeCell ref="VIL39:VIW39"/>
    <mergeCell ref="VIX39:VJI39"/>
    <mergeCell ref="VJJ39:VJU39"/>
    <mergeCell ref="VJV39:VKG39"/>
    <mergeCell ref="VKH39:VKS39"/>
    <mergeCell ref="VFF39:VFQ39"/>
    <mergeCell ref="VFR39:VGC39"/>
    <mergeCell ref="VGD39:VGO39"/>
    <mergeCell ref="VGP39:VHA39"/>
    <mergeCell ref="VHB39:VHM39"/>
    <mergeCell ref="VHN39:VHY39"/>
    <mergeCell ref="VCL39:VCW39"/>
    <mergeCell ref="VCX39:VDI39"/>
    <mergeCell ref="VDJ39:VDU39"/>
    <mergeCell ref="VDV39:VEG39"/>
    <mergeCell ref="VEH39:VES39"/>
    <mergeCell ref="VET39:VFE39"/>
    <mergeCell ref="VQH39:VQS39"/>
    <mergeCell ref="VQT39:VRE39"/>
    <mergeCell ref="VRF39:VRQ39"/>
    <mergeCell ref="VRR39:VSC39"/>
    <mergeCell ref="VSD39:VSO39"/>
    <mergeCell ref="VSP39:VTA39"/>
    <mergeCell ref="VNN39:VNY39"/>
    <mergeCell ref="VNZ39:VOK39"/>
    <mergeCell ref="VOL39:VOW39"/>
    <mergeCell ref="VOX39:VPI39"/>
    <mergeCell ref="VPJ39:VPU39"/>
    <mergeCell ref="VPV39:VQG39"/>
    <mergeCell ref="VKT39:VLE39"/>
    <mergeCell ref="VLF39:VLQ39"/>
    <mergeCell ref="VLR39:VMC39"/>
    <mergeCell ref="VMD39:VMO39"/>
    <mergeCell ref="VMP39:VNA39"/>
    <mergeCell ref="VNB39:VNM39"/>
    <mergeCell ref="VYP39:VZA39"/>
    <mergeCell ref="VZB39:VZM39"/>
    <mergeCell ref="VZN39:VZY39"/>
    <mergeCell ref="VZZ39:WAK39"/>
    <mergeCell ref="WAL39:WAW39"/>
    <mergeCell ref="WAX39:WBI39"/>
    <mergeCell ref="VVV39:VWG39"/>
    <mergeCell ref="VWH39:VWS39"/>
    <mergeCell ref="VWT39:VXE39"/>
    <mergeCell ref="VXF39:VXQ39"/>
    <mergeCell ref="VXR39:VYC39"/>
    <mergeCell ref="VYD39:VYO39"/>
    <mergeCell ref="VTB39:VTM39"/>
    <mergeCell ref="VTN39:VTY39"/>
    <mergeCell ref="VTZ39:VUK39"/>
    <mergeCell ref="VUL39:VUW39"/>
    <mergeCell ref="VUX39:VVI39"/>
    <mergeCell ref="VVJ39:VVU39"/>
    <mergeCell ref="WGX39:WHI39"/>
    <mergeCell ref="WHJ39:WHU39"/>
    <mergeCell ref="WHV39:WIG39"/>
    <mergeCell ref="WIH39:WIS39"/>
    <mergeCell ref="WIT39:WJE39"/>
    <mergeCell ref="WJF39:WJQ39"/>
    <mergeCell ref="WED39:WEO39"/>
    <mergeCell ref="WEP39:WFA39"/>
    <mergeCell ref="WFB39:WFM39"/>
    <mergeCell ref="WFN39:WFY39"/>
    <mergeCell ref="WFZ39:WGK39"/>
    <mergeCell ref="WGL39:WGW39"/>
    <mergeCell ref="WBJ39:WBU39"/>
    <mergeCell ref="WBV39:WCG39"/>
    <mergeCell ref="WCH39:WCS39"/>
    <mergeCell ref="WCT39:WDE39"/>
    <mergeCell ref="WDF39:WDQ39"/>
    <mergeCell ref="WDR39:WEC39"/>
    <mergeCell ref="WPR39:WQC39"/>
    <mergeCell ref="WQD39:WQO39"/>
    <mergeCell ref="WQP39:WRA39"/>
    <mergeCell ref="WRB39:WRM39"/>
    <mergeCell ref="WRN39:WRY39"/>
    <mergeCell ref="WML39:WMW39"/>
    <mergeCell ref="WMX39:WNI39"/>
    <mergeCell ref="WNJ39:WNU39"/>
    <mergeCell ref="WNV39:WOG39"/>
    <mergeCell ref="WOH39:WOS39"/>
    <mergeCell ref="WOT39:WPE39"/>
    <mergeCell ref="WJR39:WKC39"/>
    <mergeCell ref="WKD39:WKO39"/>
    <mergeCell ref="WKP39:WLA39"/>
    <mergeCell ref="WLB39:WLM39"/>
    <mergeCell ref="WLN39:WLY39"/>
    <mergeCell ref="WLZ39:WMK39"/>
    <mergeCell ref="XDB39:XDM39"/>
    <mergeCell ref="XDN39:XDY39"/>
    <mergeCell ref="XDZ39:XEK39"/>
    <mergeCell ref="XEL39:XEW39"/>
    <mergeCell ref="XEX39:XFA39"/>
    <mergeCell ref="A40:B40"/>
    <mergeCell ref="C40:I40"/>
    <mergeCell ref="XAH39:XAS39"/>
    <mergeCell ref="XAT39:XBE39"/>
    <mergeCell ref="XBF39:XBQ39"/>
    <mergeCell ref="XBR39:XCC39"/>
    <mergeCell ref="XCD39:XCO39"/>
    <mergeCell ref="XCP39:XDA39"/>
    <mergeCell ref="WXN39:WXY39"/>
    <mergeCell ref="WXZ39:WYK39"/>
    <mergeCell ref="WYL39:WYW39"/>
    <mergeCell ref="WYX39:WZI39"/>
    <mergeCell ref="WZJ39:WZU39"/>
    <mergeCell ref="WZV39:XAG39"/>
    <mergeCell ref="WUT39:WVE39"/>
    <mergeCell ref="WVF39:WVQ39"/>
    <mergeCell ref="WVR39:WWC39"/>
    <mergeCell ref="WWD39:WWO39"/>
    <mergeCell ref="WWP39:WXA39"/>
    <mergeCell ref="WXB39:WXM39"/>
    <mergeCell ref="WRZ39:WSK39"/>
    <mergeCell ref="WSL39:WSW39"/>
    <mergeCell ref="WSX39:WTI39"/>
    <mergeCell ref="WTJ39:WTU39"/>
    <mergeCell ref="WTV39:WUG39"/>
    <mergeCell ref="WUH39:WUS39"/>
    <mergeCell ref="WPF39:WPQ39"/>
    <mergeCell ref="CD43:CO43"/>
    <mergeCell ref="CP43:DA43"/>
    <mergeCell ref="DB43:DM43"/>
    <mergeCell ref="DN43:DY43"/>
    <mergeCell ref="DZ43:EK43"/>
    <mergeCell ref="EL43:EW43"/>
    <mergeCell ref="J43:U43"/>
    <mergeCell ref="V43:AG43"/>
    <mergeCell ref="AH43:AS43"/>
    <mergeCell ref="AT43:BE43"/>
    <mergeCell ref="BF43:BQ43"/>
    <mergeCell ref="BR43:CC43"/>
    <mergeCell ref="A41:B42"/>
    <mergeCell ref="C41:I41"/>
    <mergeCell ref="C42:D42"/>
    <mergeCell ref="F42:G42"/>
    <mergeCell ref="H42:I42"/>
    <mergeCell ref="A43:I43"/>
    <mergeCell ref="KL43:KW43"/>
    <mergeCell ref="KX43:LI43"/>
    <mergeCell ref="LJ43:LU43"/>
    <mergeCell ref="LV43:MG43"/>
    <mergeCell ref="MH43:MS43"/>
    <mergeCell ref="MT43:NE43"/>
    <mergeCell ref="HR43:IC43"/>
    <mergeCell ref="ID43:IO43"/>
    <mergeCell ref="IP43:JA43"/>
    <mergeCell ref="JB43:JM43"/>
    <mergeCell ref="JN43:JY43"/>
    <mergeCell ref="JZ43:KK43"/>
    <mergeCell ref="EX43:FI43"/>
    <mergeCell ref="FJ43:FU43"/>
    <mergeCell ref="FV43:GG43"/>
    <mergeCell ref="GH43:GS43"/>
    <mergeCell ref="GT43:HE43"/>
    <mergeCell ref="HF43:HQ43"/>
    <mergeCell ref="ST43:TE43"/>
    <mergeCell ref="TF43:TQ43"/>
    <mergeCell ref="TR43:UC43"/>
    <mergeCell ref="UD43:UO43"/>
    <mergeCell ref="UP43:VA43"/>
    <mergeCell ref="VB43:VM43"/>
    <mergeCell ref="PZ43:QK43"/>
    <mergeCell ref="QL43:QW43"/>
    <mergeCell ref="QX43:RI43"/>
    <mergeCell ref="RJ43:RU43"/>
    <mergeCell ref="RV43:SG43"/>
    <mergeCell ref="SH43:SS43"/>
    <mergeCell ref="NF43:NQ43"/>
    <mergeCell ref="NR43:OC43"/>
    <mergeCell ref="OD43:OO43"/>
    <mergeCell ref="OP43:PA43"/>
    <mergeCell ref="PB43:PM43"/>
    <mergeCell ref="PN43:PY43"/>
    <mergeCell ref="ABB43:ABM43"/>
    <mergeCell ref="ABN43:ABY43"/>
    <mergeCell ref="ABZ43:ACK43"/>
    <mergeCell ref="ACL43:ACW43"/>
    <mergeCell ref="ACX43:ADI43"/>
    <mergeCell ref="ADJ43:ADU43"/>
    <mergeCell ref="YH43:YS43"/>
    <mergeCell ref="YT43:ZE43"/>
    <mergeCell ref="ZF43:ZQ43"/>
    <mergeCell ref="ZR43:AAC43"/>
    <mergeCell ref="AAD43:AAO43"/>
    <mergeCell ref="AAP43:ABA43"/>
    <mergeCell ref="VN43:VY43"/>
    <mergeCell ref="VZ43:WK43"/>
    <mergeCell ref="WL43:WW43"/>
    <mergeCell ref="WX43:XI43"/>
    <mergeCell ref="XJ43:XU43"/>
    <mergeCell ref="XV43:YG43"/>
    <mergeCell ref="AJJ43:AJU43"/>
    <mergeCell ref="AJV43:AKG43"/>
    <mergeCell ref="AKH43:AKS43"/>
    <mergeCell ref="AKT43:ALE43"/>
    <mergeCell ref="ALF43:ALQ43"/>
    <mergeCell ref="ALR43:AMC43"/>
    <mergeCell ref="AGP43:AHA43"/>
    <mergeCell ref="AHB43:AHM43"/>
    <mergeCell ref="AHN43:AHY43"/>
    <mergeCell ref="AHZ43:AIK43"/>
    <mergeCell ref="AIL43:AIW43"/>
    <mergeCell ref="AIX43:AJI43"/>
    <mergeCell ref="ADV43:AEG43"/>
    <mergeCell ref="AEH43:AES43"/>
    <mergeCell ref="AET43:AFE43"/>
    <mergeCell ref="AFF43:AFQ43"/>
    <mergeCell ref="AFR43:AGC43"/>
    <mergeCell ref="AGD43:AGO43"/>
    <mergeCell ref="ARR43:ASC43"/>
    <mergeCell ref="ASD43:ASO43"/>
    <mergeCell ref="ASP43:ATA43"/>
    <mergeCell ref="ATB43:ATM43"/>
    <mergeCell ref="ATN43:ATY43"/>
    <mergeCell ref="ATZ43:AUK43"/>
    <mergeCell ref="AOX43:API43"/>
    <mergeCell ref="APJ43:APU43"/>
    <mergeCell ref="APV43:AQG43"/>
    <mergeCell ref="AQH43:AQS43"/>
    <mergeCell ref="AQT43:ARE43"/>
    <mergeCell ref="ARF43:ARQ43"/>
    <mergeCell ref="AMD43:AMO43"/>
    <mergeCell ref="AMP43:ANA43"/>
    <mergeCell ref="ANB43:ANM43"/>
    <mergeCell ref="ANN43:ANY43"/>
    <mergeCell ref="ANZ43:AOK43"/>
    <mergeCell ref="AOL43:AOW43"/>
    <mergeCell ref="AZZ43:BAK43"/>
    <mergeCell ref="BAL43:BAW43"/>
    <mergeCell ref="BAX43:BBI43"/>
    <mergeCell ref="BBJ43:BBU43"/>
    <mergeCell ref="BBV43:BCG43"/>
    <mergeCell ref="BCH43:BCS43"/>
    <mergeCell ref="AXF43:AXQ43"/>
    <mergeCell ref="AXR43:AYC43"/>
    <mergeCell ref="AYD43:AYO43"/>
    <mergeCell ref="AYP43:AZA43"/>
    <mergeCell ref="AZB43:AZM43"/>
    <mergeCell ref="AZN43:AZY43"/>
    <mergeCell ref="AUL43:AUW43"/>
    <mergeCell ref="AUX43:AVI43"/>
    <mergeCell ref="AVJ43:AVU43"/>
    <mergeCell ref="AVV43:AWG43"/>
    <mergeCell ref="AWH43:AWS43"/>
    <mergeCell ref="AWT43:AXE43"/>
    <mergeCell ref="BIH43:BIS43"/>
    <mergeCell ref="BIT43:BJE43"/>
    <mergeCell ref="BJF43:BJQ43"/>
    <mergeCell ref="BJR43:BKC43"/>
    <mergeCell ref="BKD43:BKO43"/>
    <mergeCell ref="BKP43:BLA43"/>
    <mergeCell ref="BFN43:BFY43"/>
    <mergeCell ref="BFZ43:BGK43"/>
    <mergeCell ref="BGL43:BGW43"/>
    <mergeCell ref="BGX43:BHI43"/>
    <mergeCell ref="BHJ43:BHU43"/>
    <mergeCell ref="BHV43:BIG43"/>
    <mergeCell ref="BCT43:BDE43"/>
    <mergeCell ref="BDF43:BDQ43"/>
    <mergeCell ref="BDR43:BEC43"/>
    <mergeCell ref="BED43:BEO43"/>
    <mergeCell ref="BEP43:BFA43"/>
    <mergeCell ref="BFB43:BFM43"/>
    <mergeCell ref="BQP43:BRA43"/>
    <mergeCell ref="BRB43:BRM43"/>
    <mergeCell ref="BRN43:BRY43"/>
    <mergeCell ref="BRZ43:BSK43"/>
    <mergeCell ref="BSL43:BSW43"/>
    <mergeCell ref="BSX43:BTI43"/>
    <mergeCell ref="BNV43:BOG43"/>
    <mergeCell ref="BOH43:BOS43"/>
    <mergeCell ref="BOT43:BPE43"/>
    <mergeCell ref="BPF43:BPQ43"/>
    <mergeCell ref="BPR43:BQC43"/>
    <mergeCell ref="BQD43:BQO43"/>
    <mergeCell ref="BLB43:BLM43"/>
    <mergeCell ref="BLN43:BLY43"/>
    <mergeCell ref="BLZ43:BMK43"/>
    <mergeCell ref="BML43:BMW43"/>
    <mergeCell ref="BMX43:BNI43"/>
    <mergeCell ref="BNJ43:BNU43"/>
    <mergeCell ref="BYX43:BZI43"/>
    <mergeCell ref="BZJ43:BZU43"/>
    <mergeCell ref="BZV43:CAG43"/>
    <mergeCell ref="CAH43:CAS43"/>
    <mergeCell ref="CAT43:CBE43"/>
    <mergeCell ref="CBF43:CBQ43"/>
    <mergeCell ref="BWD43:BWO43"/>
    <mergeCell ref="BWP43:BXA43"/>
    <mergeCell ref="BXB43:BXM43"/>
    <mergeCell ref="BXN43:BXY43"/>
    <mergeCell ref="BXZ43:BYK43"/>
    <mergeCell ref="BYL43:BYW43"/>
    <mergeCell ref="BTJ43:BTU43"/>
    <mergeCell ref="BTV43:BUG43"/>
    <mergeCell ref="BUH43:BUS43"/>
    <mergeCell ref="BUT43:BVE43"/>
    <mergeCell ref="BVF43:BVQ43"/>
    <mergeCell ref="BVR43:BWC43"/>
    <mergeCell ref="CHF43:CHQ43"/>
    <mergeCell ref="CHR43:CIC43"/>
    <mergeCell ref="CID43:CIO43"/>
    <mergeCell ref="CIP43:CJA43"/>
    <mergeCell ref="CJB43:CJM43"/>
    <mergeCell ref="CJN43:CJY43"/>
    <mergeCell ref="CEL43:CEW43"/>
    <mergeCell ref="CEX43:CFI43"/>
    <mergeCell ref="CFJ43:CFU43"/>
    <mergeCell ref="CFV43:CGG43"/>
    <mergeCell ref="CGH43:CGS43"/>
    <mergeCell ref="CGT43:CHE43"/>
    <mergeCell ref="CBR43:CCC43"/>
    <mergeCell ref="CCD43:CCO43"/>
    <mergeCell ref="CCP43:CDA43"/>
    <mergeCell ref="CDB43:CDM43"/>
    <mergeCell ref="CDN43:CDY43"/>
    <mergeCell ref="CDZ43:CEK43"/>
    <mergeCell ref="CPN43:CPY43"/>
    <mergeCell ref="CPZ43:CQK43"/>
    <mergeCell ref="CQL43:CQW43"/>
    <mergeCell ref="CQX43:CRI43"/>
    <mergeCell ref="CRJ43:CRU43"/>
    <mergeCell ref="CRV43:CSG43"/>
    <mergeCell ref="CMT43:CNE43"/>
    <mergeCell ref="CNF43:CNQ43"/>
    <mergeCell ref="CNR43:COC43"/>
    <mergeCell ref="COD43:COO43"/>
    <mergeCell ref="COP43:CPA43"/>
    <mergeCell ref="CPB43:CPM43"/>
    <mergeCell ref="CJZ43:CKK43"/>
    <mergeCell ref="CKL43:CKW43"/>
    <mergeCell ref="CKX43:CLI43"/>
    <mergeCell ref="CLJ43:CLU43"/>
    <mergeCell ref="CLV43:CMG43"/>
    <mergeCell ref="CMH43:CMS43"/>
    <mergeCell ref="CXV43:CYG43"/>
    <mergeCell ref="CYH43:CYS43"/>
    <mergeCell ref="CYT43:CZE43"/>
    <mergeCell ref="CZF43:CZQ43"/>
    <mergeCell ref="CZR43:DAC43"/>
    <mergeCell ref="DAD43:DAO43"/>
    <mergeCell ref="CVB43:CVM43"/>
    <mergeCell ref="CVN43:CVY43"/>
    <mergeCell ref="CVZ43:CWK43"/>
    <mergeCell ref="CWL43:CWW43"/>
    <mergeCell ref="CWX43:CXI43"/>
    <mergeCell ref="CXJ43:CXU43"/>
    <mergeCell ref="CSH43:CSS43"/>
    <mergeCell ref="CST43:CTE43"/>
    <mergeCell ref="CTF43:CTQ43"/>
    <mergeCell ref="CTR43:CUC43"/>
    <mergeCell ref="CUD43:CUO43"/>
    <mergeCell ref="CUP43:CVA43"/>
    <mergeCell ref="DGD43:DGO43"/>
    <mergeCell ref="DGP43:DHA43"/>
    <mergeCell ref="DHB43:DHM43"/>
    <mergeCell ref="DHN43:DHY43"/>
    <mergeCell ref="DHZ43:DIK43"/>
    <mergeCell ref="DIL43:DIW43"/>
    <mergeCell ref="DDJ43:DDU43"/>
    <mergeCell ref="DDV43:DEG43"/>
    <mergeCell ref="DEH43:DES43"/>
    <mergeCell ref="DET43:DFE43"/>
    <mergeCell ref="DFF43:DFQ43"/>
    <mergeCell ref="DFR43:DGC43"/>
    <mergeCell ref="DAP43:DBA43"/>
    <mergeCell ref="DBB43:DBM43"/>
    <mergeCell ref="DBN43:DBY43"/>
    <mergeCell ref="DBZ43:DCK43"/>
    <mergeCell ref="DCL43:DCW43"/>
    <mergeCell ref="DCX43:DDI43"/>
    <mergeCell ref="DOL43:DOW43"/>
    <mergeCell ref="DOX43:DPI43"/>
    <mergeCell ref="DPJ43:DPU43"/>
    <mergeCell ref="DPV43:DQG43"/>
    <mergeCell ref="DQH43:DQS43"/>
    <mergeCell ref="DQT43:DRE43"/>
    <mergeCell ref="DLR43:DMC43"/>
    <mergeCell ref="DMD43:DMO43"/>
    <mergeCell ref="DMP43:DNA43"/>
    <mergeCell ref="DNB43:DNM43"/>
    <mergeCell ref="DNN43:DNY43"/>
    <mergeCell ref="DNZ43:DOK43"/>
    <mergeCell ref="DIX43:DJI43"/>
    <mergeCell ref="DJJ43:DJU43"/>
    <mergeCell ref="DJV43:DKG43"/>
    <mergeCell ref="DKH43:DKS43"/>
    <mergeCell ref="DKT43:DLE43"/>
    <mergeCell ref="DLF43:DLQ43"/>
    <mergeCell ref="DWT43:DXE43"/>
    <mergeCell ref="DXF43:DXQ43"/>
    <mergeCell ref="DXR43:DYC43"/>
    <mergeCell ref="DYD43:DYO43"/>
    <mergeCell ref="DYP43:DZA43"/>
    <mergeCell ref="DZB43:DZM43"/>
    <mergeCell ref="DTZ43:DUK43"/>
    <mergeCell ref="DUL43:DUW43"/>
    <mergeCell ref="DUX43:DVI43"/>
    <mergeCell ref="DVJ43:DVU43"/>
    <mergeCell ref="DVV43:DWG43"/>
    <mergeCell ref="DWH43:DWS43"/>
    <mergeCell ref="DRF43:DRQ43"/>
    <mergeCell ref="DRR43:DSC43"/>
    <mergeCell ref="DSD43:DSO43"/>
    <mergeCell ref="DSP43:DTA43"/>
    <mergeCell ref="DTB43:DTM43"/>
    <mergeCell ref="DTN43:DTY43"/>
    <mergeCell ref="EFB43:EFM43"/>
    <mergeCell ref="EFN43:EFY43"/>
    <mergeCell ref="EFZ43:EGK43"/>
    <mergeCell ref="EGL43:EGW43"/>
    <mergeCell ref="EGX43:EHI43"/>
    <mergeCell ref="EHJ43:EHU43"/>
    <mergeCell ref="ECH43:ECS43"/>
    <mergeCell ref="ECT43:EDE43"/>
    <mergeCell ref="EDF43:EDQ43"/>
    <mergeCell ref="EDR43:EEC43"/>
    <mergeCell ref="EED43:EEO43"/>
    <mergeCell ref="EEP43:EFA43"/>
    <mergeCell ref="DZN43:DZY43"/>
    <mergeCell ref="DZZ43:EAK43"/>
    <mergeCell ref="EAL43:EAW43"/>
    <mergeCell ref="EAX43:EBI43"/>
    <mergeCell ref="EBJ43:EBU43"/>
    <mergeCell ref="EBV43:ECG43"/>
    <mergeCell ref="ENJ43:ENU43"/>
    <mergeCell ref="ENV43:EOG43"/>
    <mergeCell ref="EOH43:EOS43"/>
    <mergeCell ref="EOT43:EPE43"/>
    <mergeCell ref="EPF43:EPQ43"/>
    <mergeCell ref="EPR43:EQC43"/>
    <mergeCell ref="EKP43:ELA43"/>
    <mergeCell ref="ELB43:ELM43"/>
    <mergeCell ref="ELN43:ELY43"/>
    <mergeCell ref="ELZ43:EMK43"/>
    <mergeCell ref="EML43:EMW43"/>
    <mergeCell ref="EMX43:ENI43"/>
    <mergeCell ref="EHV43:EIG43"/>
    <mergeCell ref="EIH43:EIS43"/>
    <mergeCell ref="EIT43:EJE43"/>
    <mergeCell ref="EJF43:EJQ43"/>
    <mergeCell ref="EJR43:EKC43"/>
    <mergeCell ref="EKD43:EKO43"/>
    <mergeCell ref="EVR43:EWC43"/>
    <mergeCell ref="EWD43:EWO43"/>
    <mergeCell ref="EWP43:EXA43"/>
    <mergeCell ref="EXB43:EXM43"/>
    <mergeCell ref="EXN43:EXY43"/>
    <mergeCell ref="EXZ43:EYK43"/>
    <mergeCell ref="ESX43:ETI43"/>
    <mergeCell ref="ETJ43:ETU43"/>
    <mergeCell ref="ETV43:EUG43"/>
    <mergeCell ref="EUH43:EUS43"/>
    <mergeCell ref="EUT43:EVE43"/>
    <mergeCell ref="EVF43:EVQ43"/>
    <mergeCell ref="EQD43:EQO43"/>
    <mergeCell ref="EQP43:ERA43"/>
    <mergeCell ref="ERB43:ERM43"/>
    <mergeCell ref="ERN43:ERY43"/>
    <mergeCell ref="ERZ43:ESK43"/>
    <mergeCell ref="ESL43:ESW43"/>
    <mergeCell ref="FDZ43:FEK43"/>
    <mergeCell ref="FEL43:FEW43"/>
    <mergeCell ref="FEX43:FFI43"/>
    <mergeCell ref="FFJ43:FFU43"/>
    <mergeCell ref="FFV43:FGG43"/>
    <mergeCell ref="FGH43:FGS43"/>
    <mergeCell ref="FBF43:FBQ43"/>
    <mergeCell ref="FBR43:FCC43"/>
    <mergeCell ref="FCD43:FCO43"/>
    <mergeCell ref="FCP43:FDA43"/>
    <mergeCell ref="FDB43:FDM43"/>
    <mergeCell ref="FDN43:FDY43"/>
    <mergeCell ref="EYL43:EYW43"/>
    <mergeCell ref="EYX43:EZI43"/>
    <mergeCell ref="EZJ43:EZU43"/>
    <mergeCell ref="EZV43:FAG43"/>
    <mergeCell ref="FAH43:FAS43"/>
    <mergeCell ref="FAT43:FBE43"/>
    <mergeCell ref="FMH43:FMS43"/>
    <mergeCell ref="FMT43:FNE43"/>
    <mergeCell ref="FNF43:FNQ43"/>
    <mergeCell ref="FNR43:FOC43"/>
    <mergeCell ref="FOD43:FOO43"/>
    <mergeCell ref="FOP43:FPA43"/>
    <mergeCell ref="FJN43:FJY43"/>
    <mergeCell ref="FJZ43:FKK43"/>
    <mergeCell ref="FKL43:FKW43"/>
    <mergeCell ref="FKX43:FLI43"/>
    <mergeCell ref="FLJ43:FLU43"/>
    <mergeCell ref="FLV43:FMG43"/>
    <mergeCell ref="FGT43:FHE43"/>
    <mergeCell ref="FHF43:FHQ43"/>
    <mergeCell ref="FHR43:FIC43"/>
    <mergeCell ref="FID43:FIO43"/>
    <mergeCell ref="FIP43:FJA43"/>
    <mergeCell ref="FJB43:FJM43"/>
    <mergeCell ref="FUP43:FVA43"/>
    <mergeCell ref="FVB43:FVM43"/>
    <mergeCell ref="FVN43:FVY43"/>
    <mergeCell ref="FVZ43:FWK43"/>
    <mergeCell ref="FWL43:FWW43"/>
    <mergeCell ref="FWX43:FXI43"/>
    <mergeCell ref="FRV43:FSG43"/>
    <mergeCell ref="FSH43:FSS43"/>
    <mergeCell ref="FST43:FTE43"/>
    <mergeCell ref="FTF43:FTQ43"/>
    <mergeCell ref="FTR43:FUC43"/>
    <mergeCell ref="FUD43:FUO43"/>
    <mergeCell ref="FPB43:FPM43"/>
    <mergeCell ref="FPN43:FPY43"/>
    <mergeCell ref="FPZ43:FQK43"/>
    <mergeCell ref="FQL43:FQW43"/>
    <mergeCell ref="FQX43:FRI43"/>
    <mergeCell ref="FRJ43:FRU43"/>
    <mergeCell ref="GCX43:GDI43"/>
    <mergeCell ref="GDJ43:GDU43"/>
    <mergeCell ref="GDV43:GEG43"/>
    <mergeCell ref="GEH43:GES43"/>
    <mergeCell ref="GET43:GFE43"/>
    <mergeCell ref="GFF43:GFQ43"/>
    <mergeCell ref="GAD43:GAO43"/>
    <mergeCell ref="GAP43:GBA43"/>
    <mergeCell ref="GBB43:GBM43"/>
    <mergeCell ref="GBN43:GBY43"/>
    <mergeCell ref="GBZ43:GCK43"/>
    <mergeCell ref="GCL43:GCW43"/>
    <mergeCell ref="FXJ43:FXU43"/>
    <mergeCell ref="FXV43:FYG43"/>
    <mergeCell ref="FYH43:FYS43"/>
    <mergeCell ref="FYT43:FZE43"/>
    <mergeCell ref="FZF43:FZQ43"/>
    <mergeCell ref="FZR43:GAC43"/>
    <mergeCell ref="GLF43:GLQ43"/>
    <mergeCell ref="GLR43:GMC43"/>
    <mergeCell ref="GMD43:GMO43"/>
    <mergeCell ref="GMP43:GNA43"/>
    <mergeCell ref="GNB43:GNM43"/>
    <mergeCell ref="GNN43:GNY43"/>
    <mergeCell ref="GIL43:GIW43"/>
    <mergeCell ref="GIX43:GJI43"/>
    <mergeCell ref="GJJ43:GJU43"/>
    <mergeCell ref="GJV43:GKG43"/>
    <mergeCell ref="GKH43:GKS43"/>
    <mergeCell ref="GKT43:GLE43"/>
    <mergeCell ref="GFR43:GGC43"/>
    <mergeCell ref="GGD43:GGO43"/>
    <mergeCell ref="GGP43:GHA43"/>
    <mergeCell ref="GHB43:GHM43"/>
    <mergeCell ref="GHN43:GHY43"/>
    <mergeCell ref="GHZ43:GIK43"/>
    <mergeCell ref="GTN43:GTY43"/>
    <mergeCell ref="GTZ43:GUK43"/>
    <mergeCell ref="GUL43:GUW43"/>
    <mergeCell ref="GUX43:GVI43"/>
    <mergeCell ref="GVJ43:GVU43"/>
    <mergeCell ref="GVV43:GWG43"/>
    <mergeCell ref="GQT43:GRE43"/>
    <mergeCell ref="GRF43:GRQ43"/>
    <mergeCell ref="GRR43:GSC43"/>
    <mergeCell ref="GSD43:GSO43"/>
    <mergeCell ref="GSP43:GTA43"/>
    <mergeCell ref="GTB43:GTM43"/>
    <mergeCell ref="GNZ43:GOK43"/>
    <mergeCell ref="GOL43:GOW43"/>
    <mergeCell ref="GOX43:GPI43"/>
    <mergeCell ref="GPJ43:GPU43"/>
    <mergeCell ref="GPV43:GQG43"/>
    <mergeCell ref="GQH43:GQS43"/>
    <mergeCell ref="HBV43:HCG43"/>
    <mergeCell ref="HCH43:HCS43"/>
    <mergeCell ref="HCT43:HDE43"/>
    <mergeCell ref="HDF43:HDQ43"/>
    <mergeCell ref="HDR43:HEC43"/>
    <mergeCell ref="HED43:HEO43"/>
    <mergeCell ref="GZB43:GZM43"/>
    <mergeCell ref="GZN43:GZY43"/>
    <mergeCell ref="GZZ43:HAK43"/>
    <mergeCell ref="HAL43:HAW43"/>
    <mergeCell ref="HAX43:HBI43"/>
    <mergeCell ref="HBJ43:HBU43"/>
    <mergeCell ref="GWH43:GWS43"/>
    <mergeCell ref="GWT43:GXE43"/>
    <mergeCell ref="GXF43:GXQ43"/>
    <mergeCell ref="GXR43:GYC43"/>
    <mergeCell ref="GYD43:GYO43"/>
    <mergeCell ref="GYP43:GZA43"/>
    <mergeCell ref="HKD43:HKO43"/>
    <mergeCell ref="HKP43:HLA43"/>
    <mergeCell ref="HLB43:HLM43"/>
    <mergeCell ref="HLN43:HLY43"/>
    <mergeCell ref="HLZ43:HMK43"/>
    <mergeCell ref="HML43:HMW43"/>
    <mergeCell ref="HHJ43:HHU43"/>
    <mergeCell ref="HHV43:HIG43"/>
    <mergeCell ref="HIH43:HIS43"/>
    <mergeCell ref="HIT43:HJE43"/>
    <mergeCell ref="HJF43:HJQ43"/>
    <mergeCell ref="HJR43:HKC43"/>
    <mergeCell ref="HEP43:HFA43"/>
    <mergeCell ref="HFB43:HFM43"/>
    <mergeCell ref="HFN43:HFY43"/>
    <mergeCell ref="HFZ43:HGK43"/>
    <mergeCell ref="HGL43:HGW43"/>
    <mergeCell ref="HGX43:HHI43"/>
    <mergeCell ref="HSL43:HSW43"/>
    <mergeCell ref="HSX43:HTI43"/>
    <mergeCell ref="HTJ43:HTU43"/>
    <mergeCell ref="HTV43:HUG43"/>
    <mergeCell ref="HUH43:HUS43"/>
    <mergeCell ref="HUT43:HVE43"/>
    <mergeCell ref="HPR43:HQC43"/>
    <mergeCell ref="HQD43:HQO43"/>
    <mergeCell ref="HQP43:HRA43"/>
    <mergeCell ref="HRB43:HRM43"/>
    <mergeCell ref="HRN43:HRY43"/>
    <mergeCell ref="HRZ43:HSK43"/>
    <mergeCell ref="HMX43:HNI43"/>
    <mergeCell ref="HNJ43:HNU43"/>
    <mergeCell ref="HNV43:HOG43"/>
    <mergeCell ref="HOH43:HOS43"/>
    <mergeCell ref="HOT43:HPE43"/>
    <mergeCell ref="HPF43:HPQ43"/>
    <mergeCell ref="IAT43:IBE43"/>
    <mergeCell ref="IBF43:IBQ43"/>
    <mergeCell ref="IBR43:ICC43"/>
    <mergeCell ref="ICD43:ICO43"/>
    <mergeCell ref="ICP43:IDA43"/>
    <mergeCell ref="IDB43:IDM43"/>
    <mergeCell ref="HXZ43:HYK43"/>
    <mergeCell ref="HYL43:HYW43"/>
    <mergeCell ref="HYX43:HZI43"/>
    <mergeCell ref="HZJ43:HZU43"/>
    <mergeCell ref="HZV43:IAG43"/>
    <mergeCell ref="IAH43:IAS43"/>
    <mergeCell ref="HVF43:HVQ43"/>
    <mergeCell ref="HVR43:HWC43"/>
    <mergeCell ref="HWD43:HWO43"/>
    <mergeCell ref="HWP43:HXA43"/>
    <mergeCell ref="HXB43:HXM43"/>
    <mergeCell ref="HXN43:HXY43"/>
    <mergeCell ref="IJB43:IJM43"/>
    <mergeCell ref="IJN43:IJY43"/>
    <mergeCell ref="IJZ43:IKK43"/>
    <mergeCell ref="IKL43:IKW43"/>
    <mergeCell ref="IKX43:ILI43"/>
    <mergeCell ref="ILJ43:ILU43"/>
    <mergeCell ref="IGH43:IGS43"/>
    <mergeCell ref="IGT43:IHE43"/>
    <mergeCell ref="IHF43:IHQ43"/>
    <mergeCell ref="IHR43:IIC43"/>
    <mergeCell ref="IID43:IIO43"/>
    <mergeCell ref="IIP43:IJA43"/>
    <mergeCell ref="IDN43:IDY43"/>
    <mergeCell ref="IDZ43:IEK43"/>
    <mergeCell ref="IEL43:IEW43"/>
    <mergeCell ref="IEX43:IFI43"/>
    <mergeCell ref="IFJ43:IFU43"/>
    <mergeCell ref="IFV43:IGG43"/>
    <mergeCell ref="IRJ43:IRU43"/>
    <mergeCell ref="IRV43:ISG43"/>
    <mergeCell ref="ISH43:ISS43"/>
    <mergeCell ref="IST43:ITE43"/>
    <mergeCell ref="ITF43:ITQ43"/>
    <mergeCell ref="ITR43:IUC43"/>
    <mergeCell ref="IOP43:IPA43"/>
    <mergeCell ref="IPB43:IPM43"/>
    <mergeCell ref="IPN43:IPY43"/>
    <mergeCell ref="IPZ43:IQK43"/>
    <mergeCell ref="IQL43:IQW43"/>
    <mergeCell ref="IQX43:IRI43"/>
    <mergeCell ref="ILV43:IMG43"/>
    <mergeCell ref="IMH43:IMS43"/>
    <mergeCell ref="IMT43:INE43"/>
    <mergeCell ref="INF43:INQ43"/>
    <mergeCell ref="INR43:IOC43"/>
    <mergeCell ref="IOD43:IOO43"/>
    <mergeCell ref="IZR43:JAC43"/>
    <mergeCell ref="JAD43:JAO43"/>
    <mergeCell ref="JAP43:JBA43"/>
    <mergeCell ref="JBB43:JBM43"/>
    <mergeCell ref="JBN43:JBY43"/>
    <mergeCell ref="JBZ43:JCK43"/>
    <mergeCell ref="IWX43:IXI43"/>
    <mergeCell ref="IXJ43:IXU43"/>
    <mergeCell ref="IXV43:IYG43"/>
    <mergeCell ref="IYH43:IYS43"/>
    <mergeCell ref="IYT43:IZE43"/>
    <mergeCell ref="IZF43:IZQ43"/>
    <mergeCell ref="IUD43:IUO43"/>
    <mergeCell ref="IUP43:IVA43"/>
    <mergeCell ref="IVB43:IVM43"/>
    <mergeCell ref="IVN43:IVY43"/>
    <mergeCell ref="IVZ43:IWK43"/>
    <mergeCell ref="IWL43:IWW43"/>
    <mergeCell ref="JHZ43:JIK43"/>
    <mergeCell ref="JIL43:JIW43"/>
    <mergeCell ref="JIX43:JJI43"/>
    <mergeCell ref="JJJ43:JJU43"/>
    <mergeCell ref="JJV43:JKG43"/>
    <mergeCell ref="JKH43:JKS43"/>
    <mergeCell ref="JFF43:JFQ43"/>
    <mergeCell ref="JFR43:JGC43"/>
    <mergeCell ref="JGD43:JGO43"/>
    <mergeCell ref="JGP43:JHA43"/>
    <mergeCell ref="JHB43:JHM43"/>
    <mergeCell ref="JHN43:JHY43"/>
    <mergeCell ref="JCL43:JCW43"/>
    <mergeCell ref="JCX43:JDI43"/>
    <mergeCell ref="JDJ43:JDU43"/>
    <mergeCell ref="JDV43:JEG43"/>
    <mergeCell ref="JEH43:JES43"/>
    <mergeCell ref="JET43:JFE43"/>
    <mergeCell ref="JQH43:JQS43"/>
    <mergeCell ref="JQT43:JRE43"/>
    <mergeCell ref="JRF43:JRQ43"/>
    <mergeCell ref="JRR43:JSC43"/>
    <mergeCell ref="JSD43:JSO43"/>
    <mergeCell ref="JSP43:JTA43"/>
    <mergeCell ref="JNN43:JNY43"/>
    <mergeCell ref="JNZ43:JOK43"/>
    <mergeCell ref="JOL43:JOW43"/>
    <mergeCell ref="JOX43:JPI43"/>
    <mergeCell ref="JPJ43:JPU43"/>
    <mergeCell ref="JPV43:JQG43"/>
    <mergeCell ref="JKT43:JLE43"/>
    <mergeCell ref="JLF43:JLQ43"/>
    <mergeCell ref="JLR43:JMC43"/>
    <mergeCell ref="JMD43:JMO43"/>
    <mergeCell ref="JMP43:JNA43"/>
    <mergeCell ref="JNB43:JNM43"/>
    <mergeCell ref="JYP43:JZA43"/>
    <mergeCell ref="JZB43:JZM43"/>
    <mergeCell ref="JZN43:JZY43"/>
    <mergeCell ref="JZZ43:KAK43"/>
    <mergeCell ref="KAL43:KAW43"/>
    <mergeCell ref="KAX43:KBI43"/>
    <mergeCell ref="JVV43:JWG43"/>
    <mergeCell ref="JWH43:JWS43"/>
    <mergeCell ref="JWT43:JXE43"/>
    <mergeCell ref="JXF43:JXQ43"/>
    <mergeCell ref="JXR43:JYC43"/>
    <mergeCell ref="JYD43:JYO43"/>
    <mergeCell ref="JTB43:JTM43"/>
    <mergeCell ref="JTN43:JTY43"/>
    <mergeCell ref="JTZ43:JUK43"/>
    <mergeCell ref="JUL43:JUW43"/>
    <mergeCell ref="JUX43:JVI43"/>
    <mergeCell ref="JVJ43:JVU43"/>
    <mergeCell ref="KGX43:KHI43"/>
    <mergeCell ref="KHJ43:KHU43"/>
    <mergeCell ref="KHV43:KIG43"/>
    <mergeCell ref="KIH43:KIS43"/>
    <mergeCell ref="KIT43:KJE43"/>
    <mergeCell ref="KJF43:KJQ43"/>
    <mergeCell ref="KED43:KEO43"/>
    <mergeCell ref="KEP43:KFA43"/>
    <mergeCell ref="KFB43:KFM43"/>
    <mergeCell ref="KFN43:KFY43"/>
    <mergeCell ref="KFZ43:KGK43"/>
    <mergeCell ref="KGL43:KGW43"/>
    <mergeCell ref="KBJ43:KBU43"/>
    <mergeCell ref="KBV43:KCG43"/>
    <mergeCell ref="KCH43:KCS43"/>
    <mergeCell ref="KCT43:KDE43"/>
    <mergeCell ref="KDF43:KDQ43"/>
    <mergeCell ref="KDR43:KEC43"/>
    <mergeCell ref="KPF43:KPQ43"/>
    <mergeCell ref="KPR43:KQC43"/>
    <mergeCell ref="KQD43:KQO43"/>
    <mergeCell ref="KQP43:KRA43"/>
    <mergeCell ref="KRB43:KRM43"/>
    <mergeCell ref="KRN43:KRY43"/>
    <mergeCell ref="KML43:KMW43"/>
    <mergeCell ref="KMX43:KNI43"/>
    <mergeCell ref="KNJ43:KNU43"/>
    <mergeCell ref="KNV43:KOG43"/>
    <mergeCell ref="KOH43:KOS43"/>
    <mergeCell ref="KOT43:KPE43"/>
    <mergeCell ref="KJR43:KKC43"/>
    <mergeCell ref="KKD43:KKO43"/>
    <mergeCell ref="KKP43:KLA43"/>
    <mergeCell ref="KLB43:KLM43"/>
    <mergeCell ref="KLN43:KLY43"/>
    <mergeCell ref="KLZ43:KMK43"/>
    <mergeCell ref="KXN43:KXY43"/>
    <mergeCell ref="KXZ43:KYK43"/>
    <mergeCell ref="KYL43:KYW43"/>
    <mergeCell ref="KYX43:KZI43"/>
    <mergeCell ref="KZJ43:KZU43"/>
    <mergeCell ref="KZV43:LAG43"/>
    <mergeCell ref="KUT43:KVE43"/>
    <mergeCell ref="KVF43:KVQ43"/>
    <mergeCell ref="KVR43:KWC43"/>
    <mergeCell ref="KWD43:KWO43"/>
    <mergeCell ref="KWP43:KXA43"/>
    <mergeCell ref="KXB43:KXM43"/>
    <mergeCell ref="KRZ43:KSK43"/>
    <mergeCell ref="KSL43:KSW43"/>
    <mergeCell ref="KSX43:KTI43"/>
    <mergeCell ref="KTJ43:KTU43"/>
    <mergeCell ref="KTV43:KUG43"/>
    <mergeCell ref="KUH43:KUS43"/>
    <mergeCell ref="LFV43:LGG43"/>
    <mergeCell ref="LGH43:LGS43"/>
    <mergeCell ref="LGT43:LHE43"/>
    <mergeCell ref="LHF43:LHQ43"/>
    <mergeCell ref="LHR43:LIC43"/>
    <mergeCell ref="LID43:LIO43"/>
    <mergeCell ref="LDB43:LDM43"/>
    <mergeCell ref="LDN43:LDY43"/>
    <mergeCell ref="LDZ43:LEK43"/>
    <mergeCell ref="LEL43:LEW43"/>
    <mergeCell ref="LEX43:LFI43"/>
    <mergeCell ref="LFJ43:LFU43"/>
    <mergeCell ref="LAH43:LAS43"/>
    <mergeCell ref="LAT43:LBE43"/>
    <mergeCell ref="LBF43:LBQ43"/>
    <mergeCell ref="LBR43:LCC43"/>
    <mergeCell ref="LCD43:LCO43"/>
    <mergeCell ref="LCP43:LDA43"/>
    <mergeCell ref="LOD43:LOO43"/>
    <mergeCell ref="LOP43:LPA43"/>
    <mergeCell ref="LPB43:LPM43"/>
    <mergeCell ref="LPN43:LPY43"/>
    <mergeCell ref="LPZ43:LQK43"/>
    <mergeCell ref="LQL43:LQW43"/>
    <mergeCell ref="LLJ43:LLU43"/>
    <mergeCell ref="LLV43:LMG43"/>
    <mergeCell ref="LMH43:LMS43"/>
    <mergeCell ref="LMT43:LNE43"/>
    <mergeCell ref="LNF43:LNQ43"/>
    <mergeCell ref="LNR43:LOC43"/>
    <mergeCell ref="LIP43:LJA43"/>
    <mergeCell ref="LJB43:LJM43"/>
    <mergeCell ref="LJN43:LJY43"/>
    <mergeCell ref="LJZ43:LKK43"/>
    <mergeCell ref="LKL43:LKW43"/>
    <mergeCell ref="LKX43:LLI43"/>
    <mergeCell ref="LWL43:LWW43"/>
    <mergeCell ref="LWX43:LXI43"/>
    <mergeCell ref="LXJ43:LXU43"/>
    <mergeCell ref="LXV43:LYG43"/>
    <mergeCell ref="LYH43:LYS43"/>
    <mergeCell ref="LYT43:LZE43"/>
    <mergeCell ref="LTR43:LUC43"/>
    <mergeCell ref="LUD43:LUO43"/>
    <mergeCell ref="LUP43:LVA43"/>
    <mergeCell ref="LVB43:LVM43"/>
    <mergeCell ref="LVN43:LVY43"/>
    <mergeCell ref="LVZ43:LWK43"/>
    <mergeCell ref="LQX43:LRI43"/>
    <mergeCell ref="LRJ43:LRU43"/>
    <mergeCell ref="LRV43:LSG43"/>
    <mergeCell ref="LSH43:LSS43"/>
    <mergeCell ref="LST43:LTE43"/>
    <mergeCell ref="LTF43:LTQ43"/>
    <mergeCell ref="MET43:MFE43"/>
    <mergeCell ref="MFF43:MFQ43"/>
    <mergeCell ref="MFR43:MGC43"/>
    <mergeCell ref="MGD43:MGO43"/>
    <mergeCell ref="MGP43:MHA43"/>
    <mergeCell ref="MHB43:MHM43"/>
    <mergeCell ref="MBZ43:MCK43"/>
    <mergeCell ref="MCL43:MCW43"/>
    <mergeCell ref="MCX43:MDI43"/>
    <mergeCell ref="MDJ43:MDU43"/>
    <mergeCell ref="MDV43:MEG43"/>
    <mergeCell ref="MEH43:MES43"/>
    <mergeCell ref="LZF43:LZQ43"/>
    <mergeCell ref="LZR43:MAC43"/>
    <mergeCell ref="MAD43:MAO43"/>
    <mergeCell ref="MAP43:MBA43"/>
    <mergeCell ref="MBB43:MBM43"/>
    <mergeCell ref="MBN43:MBY43"/>
    <mergeCell ref="MNB43:MNM43"/>
    <mergeCell ref="MNN43:MNY43"/>
    <mergeCell ref="MNZ43:MOK43"/>
    <mergeCell ref="MOL43:MOW43"/>
    <mergeCell ref="MOX43:MPI43"/>
    <mergeCell ref="MPJ43:MPU43"/>
    <mergeCell ref="MKH43:MKS43"/>
    <mergeCell ref="MKT43:MLE43"/>
    <mergeCell ref="MLF43:MLQ43"/>
    <mergeCell ref="MLR43:MMC43"/>
    <mergeCell ref="MMD43:MMO43"/>
    <mergeCell ref="MMP43:MNA43"/>
    <mergeCell ref="MHN43:MHY43"/>
    <mergeCell ref="MHZ43:MIK43"/>
    <mergeCell ref="MIL43:MIW43"/>
    <mergeCell ref="MIX43:MJI43"/>
    <mergeCell ref="MJJ43:MJU43"/>
    <mergeCell ref="MJV43:MKG43"/>
    <mergeCell ref="MVJ43:MVU43"/>
    <mergeCell ref="MVV43:MWG43"/>
    <mergeCell ref="MWH43:MWS43"/>
    <mergeCell ref="MWT43:MXE43"/>
    <mergeCell ref="MXF43:MXQ43"/>
    <mergeCell ref="MXR43:MYC43"/>
    <mergeCell ref="MSP43:MTA43"/>
    <mergeCell ref="MTB43:MTM43"/>
    <mergeCell ref="MTN43:MTY43"/>
    <mergeCell ref="MTZ43:MUK43"/>
    <mergeCell ref="MUL43:MUW43"/>
    <mergeCell ref="MUX43:MVI43"/>
    <mergeCell ref="MPV43:MQG43"/>
    <mergeCell ref="MQH43:MQS43"/>
    <mergeCell ref="MQT43:MRE43"/>
    <mergeCell ref="MRF43:MRQ43"/>
    <mergeCell ref="MRR43:MSC43"/>
    <mergeCell ref="MSD43:MSO43"/>
    <mergeCell ref="NDR43:NEC43"/>
    <mergeCell ref="NED43:NEO43"/>
    <mergeCell ref="NEP43:NFA43"/>
    <mergeCell ref="NFB43:NFM43"/>
    <mergeCell ref="NFN43:NFY43"/>
    <mergeCell ref="NFZ43:NGK43"/>
    <mergeCell ref="NAX43:NBI43"/>
    <mergeCell ref="NBJ43:NBU43"/>
    <mergeCell ref="NBV43:NCG43"/>
    <mergeCell ref="NCH43:NCS43"/>
    <mergeCell ref="NCT43:NDE43"/>
    <mergeCell ref="NDF43:NDQ43"/>
    <mergeCell ref="MYD43:MYO43"/>
    <mergeCell ref="MYP43:MZA43"/>
    <mergeCell ref="MZB43:MZM43"/>
    <mergeCell ref="MZN43:MZY43"/>
    <mergeCell ref="MZZ43:NAK43"/>
    <mergeCell ref="NAL43:NAW43"/>
    <mergeCell ref="NLZ43:NMK43"/>
    <mergeCell ref="NML43:NMW43"/>
    <mergeCell ref="NMX43:NNI43"/>
    <mergeCell ref="NNJ43:NNU43"/>
    <mergeCell ref="NNV43:NOG43"/>
    <mergeCell ref="NOH43:NOS43"/>
    <mergeCell ref="NJF43:NJQ43"/>
    <mergeCell ref="NJR43:NKC43"/>
    <mergeCell ref="NKD43:NKO43"/>
    <mergeCell ref="NKP43:NLA43"/>
    <mergeCell ref="NLB43:NLM43"/>
    <mergeCell ref="NLN43:NLY43"/>
    <mergeCell ref="NGL43:NGW43"/>
    <mergeCell ref="NGX43:NHI43"/>
    <mergeCell ref="NHJ43:NHU43"/>
    <mergeCell ref="NHV43:NIG43"/>
    <mergeCell ref="NIH43:NIS43"/>
    <mergeCell ref="NIT43:NJE43"/>
    <mergeCell ref="NUH43:NUS43"/>
    <mergeCell ref="NUT43:NVE43"/>
    <mergeCell ref="NVF43:NVQ43"/>
    <mergeCell ref="NVR43:NWC43"/>
    <mergeCell ref="NWD43:NWO43"/>
    <mergeCell ref="NWP43:NXA43"/>
    <mergeCell ref="NRN43:NRY43"/>
    <mergeCell ref="NRZ43:NSK43"/>
    <mergeCell ref="NSL43:NSW43"/>
    <mergeCell ref="NSX43:NTI43"/>
    <mergeCell ref="NTJ43:NTU43"/>
    <mergeCell ref="NTV43:NUG43"/>
    <mergeCell ref="NOT43:NPE43"/>
    <mergeCell ref="NPF43:NPQ43"/>
    <mergeCell ref="NPR43:NQC43"/>
    <mergeCell ref="NQD43:NQO43"/>
    <mergeCell ref="NQP43:NRA43"/>
    <mergeCell ref="NRB43:NRM43"/>
    <mergeCell ref="OCP43:ODA43"/>
    <mergeCell ref="ODB43:ODM43"/>
    <mergeCell ref="ODN43:ODY43"/>
    <mergeCell ref="ODZ43:OEK43"/>
    <mergeCell ref="OEL43:OEW43"/>
    <mergeCell ref="OEX43:OFI43"/>
    <mergeCell ref="NZV43:OAG43"/>
    <mergeCell ref="OAH43:OAS43"/>
    <mergeCell ref="OAT43:OBE43"/>
    <mergeCell ref="OBF43:OBQ43"/>
    <mergeCell ref="OBR43:OCC43"/>
    <mergeCell ref="OCD43:OCO43"/>
    <mergeCell ref="NXB43:NXM43"/>
    <mergeCell ref="NXN43:NXY43"/>
    <mergeCell ref="NXZ43:NYK43"/>
    <mergeCell ref="NYL43:NYW43"/>
    <mergeCell ref="NYX43:NZI43"/>
    <mergeCell ref="NZJ43:NZU43"/>
    <mergeCell ref="OKX43:OLI43"/>
    <mergeCell ref="OLJ43:OLU43"/>
    <mergeCell ref="OLV43:OMG43"/>
    <mergeCell ref="OMH43:OMS43"/>
    <mergeCell ref="OMT43:ONE43"/>
    <mergeCell ref="ONF43:ONQ43"/>
    <mergeCell ref="OID43:OIO43"/>
    <mergeCell ref="OIP43:OJA43"/>
    <mergeCell ref="OJB43:OJM43"/>
    <mergeCell ref="OJN43:OJY43"/>
    <mergeCell ref="OJZ43:OKK43"/>
    <mergeCell ref="OKL43:OKW43"/>
    <mergeCell ref="OFJ43:OFU43"/>
    <mergeCell ref="OFV43:OGG43"/>
    <mergeCell ref="OGH43:OGS43"/>
    <mergeCell ref="OGT43:OHE43"/>
    <mergeCell ref="OHF43:OHQ43"/>
    <mergeCell ref="OHR43:OIC43"/>
    <mergeCell ref="OTF43:OTQ43"/>
    <mergeCell ref="OTR43:OUC43"/>
    <mergeCell ref="OUD43:OUO43"/>
    <mergeCell ref="OUP43:OVA43"/>
    <mergeCell ref="OVB43:OVM43"/>
    <mergeCell ref="OVN43:OVY43"/>
    <mergeCell ref="OQL43:OQW43"/>
    <mergeCell ref="OQX43:ORI43"/>
    <mergeCell ref="ORJ43:ORU43"/>
    <mergeCell ref="ORV43:OSG43"/>
    <mergeCell ref="OSH43:OSS43"/>
    <mergeCell ref="OST43:OTE43"/>
    <mergeCell ref="ONR43:OOC43"/>
    <mergeCell ref="OOD43:OOO43"/>
    <mergeCell ref="OOP43:OPA43"/>
    <mergeCell ref="OPB43:OPM43"/>
    <mergeCell ref="OPN43:OPY43"/>
    <mergeCell ref="OPZ43:OQK43"/>
    <mergeCell ref="PBN43:PBY43"/>
    <mergeCell ref="PBZ43:PCK43"/>
    <mergeCell ref="PCL43:PCW43"/>
    <mergeCell ref="PCX43:PDI43"/>
    <mergeCell ref="PDJ43:PDU43"/>
    <mergeCell ref="PDV43:PEG43"/>
    <mergeCell ref="OYT43:OZE43"/>
    <mergeCell ref="OZF43:OZQ43"/>
    <mergeCell ref="OZR43:PAC43"/>
    <mergeCell ref="PAD43:PAO43"/>
    <mergeCell ref="PAP43:PBA43"/>
    <mergeCell ref="PBB43:PBM43"/>
    <mergeCell ref="OVZ43:OWK43"/>
    <mergeCell ref="OWL43:OWW43"/>
    <mergeCell ref="OWX43:OXI43"/>
    <mergeCell ref="OXJ43:OXU43"/>
    <mergeCell ref="OXV43:OYG43"/>
    <mergeCell ref="OYH43:OYS43"/>
    <mergeCell ref="PJV43:PKG43"/>
    <mergeCell ref="PKH43:PKS43"/>
    <mergeCell ref="PKT43:PLE43"/>
    <mergeCell ref="PLF43:PLQ43"/>
    <mergeCell ref="PLR43:PMC43"/>
    <mergeCell ref="PMD43:PMO43"/>
    <mergeCell ref="PHB43:PHM43"/>
    <mergeCell ref="PHN43:PHY43"/>
    <mergeCell ref="PHZ43:PIK43"/>
    <mergeCell ref="PIL43:PIW43"/>
    <mergeCell ref="PIX43:PJI43"/>
    <mergeCell ref="PJJ43:PJU43"/>
    <mergeCell ref="PEH43:PES43"/>
    <mergeCell ref="PET43:PFE43"/>
    <mergeCell ref="PFF43:PFQ43"/>
    <mergeCell ref="PFR43:PGC43"/>
    <mergeCell ref="PGD43:PGO43"/>
    <mergeCell ref="PGP43:PHA43"/>
    <mergeCell ref="PSD43:PSO43"/>
    <mergeCell ref="PSP43:PTA43"/>
    <mergeCell ref="PTB43:PTM43"/>
    <mergeCell ref="PTN43:PTY43"/>
    <mergeCell ref="PTZ43:PUK43"/>
    <mergeCell ref="PUL43:PUW43"/>
    <mergeCell ref="PPJ43:PPU43"/>
    <mergeCell ref="PPV43:PQG43"/>
    <mergeCell ref="PQH43:PQS43"/>
    <mergeCell ref="PQT43:PRE43"/>
    <mergeCell ref="PRF43:PRQ43"/>
    <mergeCell ref="PRR43:PSC43"/>
    <mergeCell ref="PMP43:PNA43"/>
    <mergeCell ref="PNB43:PNM43"/>
    <mergeCell ref="PNN43:PNY43"/>
    <mergeCell ref="PNZ43:POK43"/>
    <mergeCell ref="POL43:POW43"/>
    <mergeCell ref="POX43:PPI43"/>
    <mergeCell ref="QAL43:QAW43"/>
    <mergeCell ref="QAX43:QBI43"/>
    <mergeCell ref="QBJ43:QBU43"/>
    <mergeCell ref="QBV43:QCG43"/>
    <mergeCell ref="QCH43:QCS43"/>
    <mergeCell ref="QCT43:QDE43"/>
    <mergeCell ref="PXR43:PYC43"/>
    <mergeCell ref="PYD43:PYO43"/>
    <mergeCell ref="PYP43:PZA43"/>
    <mergeCell ref="PZB43:PZM43"/>
    <mergeCell ref="PZN43:PZY43"/>
    <mergeCell ref="PZZ43:QAK43"/>
    <mergeCell ref="PUX43:PVI43"/>
    <mergeCell ref="PVJ43:PVU43"/>
    <mergeCell ref="PVV43:PWG43"/>
    <mergeCell ref="PWH43:PWS43"/>
    <mergeCell ref="PWT43:PXE43"/>
    <mergeCell ref="PXF43:PXQ43"/>
    <mergeCell ref="QIT43:QJE43"/>
    <mergeCell ref="QJF43:QJQ43"/>
    <mergeCell ref="QJR43:QKC43"/>
    <mergeCell ref="QKD43:QKO43"/>
    <mergeCell ref="QKP43:QLA43"/>
    <mergeCell ref="QLB43:QLM43"/>
    <mergeCell ref="QFZ43:QGK43"/>
    <mergeCell ref="QGL43:QGW43"/>
    <mergeCell ref="QGX43:QHI43"/>
    <mergeCell ref="QHJ43:QHU43"/>
    <mergeCell ref="QHV43:QIG43"/>
    <mergeCell ref="QIH43:QIS43"/>
    <mergeCell ref="QDF43:QDQ43"/>
    <mergeCell ref="QDR43:QEC43"/>
    <mergeCell ref="QED43:QEO43"/>
    <mergeCell ref="QEP43:QFA43"/>
    <mergeCell ref="QFB43:QFM43"/>
    <mergeCell ref="QFN43:QFY43"/>
    <mergeCell ref="QRB43:QRM43"/>
    <mergeCell ref="QRN43:QRY43"/>
    <mergeCell ref="QRZ43:QSK43"/>
    <mergeCell ref="QSL43:QSW43"/>
    <mergeCell ref="QSX43:QTI43"/>
    <mergeCell ref="QTJ43:QTU43"/>
    <mergeCell ref="QOH43:QOS43"/>
    <mergeCell ref="QOT43:QPE43"/>
    <mergeCell ref="QPF43:QPQ43"/>
    <mergeCell ref="QPR43:QQC43"/>
    <mergeCell ref="QQD43:QQO43"/>
    <mergeCell ref="QQP43:QRA43"/>
    <mergeCell ref="QLN43:QLY43"/>
    <mergeCell ref="QLZ43:QMK43"/>
    <mergeCell ref="QML43:QMW43"/>
    <mergeCell ref="QMX43:QNI43"/>
    <mergeCell ref="QNJ43:QNU43"/>
    <mergeCell ref="QNV43:QOG43"/>
    <mergeCell ref="QZJ43:QZU43"/>
    <mergeCell ref="QZV43:RAG43"/>
    <mergeCell ref="RAH43:RAS43"/>
    <mergeCell ref="RAT43:RBE43"/>
    <mergeCell ref="RBF43:RBQ43"/>
    <mergeCell ref="RBR43:RCC43"/>
    <mergeCell ref="QWP43:QXA43"/>
    <mergeCell ref="QXB43:QXM43"/>
    <mergeCell ref="QXN43:QXY43"/>
    <mergeCell ref="QXZ43:QYK43"/>
    <mergeCell ref="QYL43:QYW43"/>
    <mergeCell ref="QYX43:QZI43"/>
    <mergeCell ref="QTV43:QUG43"/>
    <mergeCell ref="QUH43:QUS43"/>
    <mergeCell ref="QUT43:QVE43"/>
    <mergeCell ref="QVF43:QVQ43"/>
    <mergeCell ref="QVR43:QWC43"/>
    <mergeCell ref="QWD43:QWO43"/>
    <mergeCell ref="RHR43:RIC43"/>
    <mergeCell ref="RID43:RIO43"/>
    <mergeCell ref="RIP43:RJA43"/>
    <mergeCell ref="RJB43:RJM43"/>
    <mergeCell ref="RJN43:RJY43"/>
    <mergeCell ref="RJZ43:RKK43"/>
    <mergeCell ref="REX43:RFI43"/>
    <mergeCell ref="RFJ43:RFU43"/>
    <mergeCell ref="RFV43:RGG43"/>
    <mergeCell ref="RGH43:RGS43"/>
    <mergeCell ref="RGT43:RHE43"/>
    <mergeCell ref="RHF43:RHQ43"/>
    <mergeCell ref="RCD43:RCO43"/>
    <mergeCell ref="RCP43:RDA43"/>
    <mergeCell ref="RDB43:RDM43"/>
    <mergeCell ref="RDN43:RDY43"/>
    <mergeCell ref="RDZ43:REK43"/>
    <mergeCell ref="REL43:REW43"/>
    <mergeCell ref="RPZ43:RQK43"/>
    <mergeCell ref="RQL43:RQW43"/>
    <mergeCell ref="RQX43:RRI43"/>
    <mergeCell ref="RRJ43:RRU43"/>
    <mergeCell ref="RRV43:RSG43"/>
    <mergeCell ref="RSH43:RSS43"/>
    <mergeCell ref="RNF43:RNQ43"/>
    <mergeCell ref="RNR43:ROC43"/>
    <mergeCell ref="ROD43:ROO43"/>
    <mergeCell ref="ROP43:RPA43"/>
    <mergeCell ref="RPB43:RPM43"/>
    <mergeCell ref="RPN43:RPY43"/>
    <mergeCell ref="RKL43:RKW43"/>
    <mergeCell ref="RKX43:RLI43"/>
    <mergeCell ref="RLJ43:RLU43"/>
    <mergeCell ref="RLV43:RMG43"/>
    <mergeCell ref="RMH43:RMS43"/>
    <mergeCell ref="RMT43:RNE43"/>
    <mergeCell ref="RYH43:RYS43"/>
    <mergeCell ref="RYT43:RZE43"/>
    <mergeCell ref="RZF43:RZQ43"/>
    <mergeCell ref="RZR43:SAC43"/>
    <mergeCell ref="SAD43:SAO43"/>
    <mergeCell ref="SAP43:SBA43"/>
    <mergeCell ref="RVN43:RVY43"/>
    <mergeCell ref="RVZ43:RWK43"/>
    <mergeCell ref="RWL43:RWW43"/>
    <mergeCell ref="RWX43:RXI43"/>
    <mergeCell ref="RXJ43:RXU43"/>
    <mergeCell ref="RXV43:RYG43"/>
    <mergeCell ref="RST43:RTE43"/>
    <mergeCell ref="RTF43:RTQ43"/>
    <mergeCell ref="RTR43:RUC43"/>
    <mergeCell ref="RUD43:RUO43"/>
    <mergeCell ref="RUP43:RVA43"/>
    <mergeCell ref="RVB43:RVM43"/>
    <mergeCell ref="SGP43:SHA43"/>
    <mergeCell ref="SHB43:SHM43"/>
    <mergeCell ref="SHN43:SHY43"/>
    <mergeCell ref="SHZ43:SIK43"/>
    <mergeCell ref="SIL43:SIW43"/>
    <mergeCell ref="SIX43:SJI43"/>
    <mergeCell ref="SDV43:SEG43"/>
    <mergeCell ref="SEH43:SES43"/>
    <mergeCell ref="SET43:SFE43"/>
    <mergeCell ref="SFF43:SFQ43"/>
    <mergeCell ref="SFR43:SGC43"/>
    <mergeCell ref="SGD43:SGO43"/>
    <mergeCell ref="SBB43:SBM43"/>
    <mergeCell ref="SBN43:SBY43"/>
    <mergeCell ref="SBZ43:SCK43"/>
    <mergeCell ref="SCL43:SCW43"/>
    <mergeCell ref="SCX43:SDI43"/>
    <mergeCell ref="SDJ43:SDU43"/>
    <mergeCell ref="SOX43:SPI43"/>
    <mergeCell ref="SPJ43:SPU43"/>
    <mergeCell ref="SPV43:SQG43"/>
    <mergeCell ref="SQH43:SQS43"/>
    <mergeCell ref="SQT43:SRE43"/>
    <mergeCell ref="SRF43:SRQ43"/>
    <mergeCell ref="SMD43:SMO43"/>
    <mergeCell ref="SMP43:SNA43"/>
    <mergeCell ref="SNB43:SNM43"/>
    <mergeCell ref="SNN43:SNY43"/>
    <mergeCell ref="SNZ43:SOK43"/>
    <mergeCell ref="SOL43:SOW43"/>
    <mergeCell ref="SJJ43:SJU43"/>
    <mergeCell ref="SJV43:SKG43"/>
    <mergeCell ref="SKH43:SKS43"/>
    <mergeCell ref="SKT43:SLE43"/>
    <mergeCell ref="SLF43:SLQ43"/>
    <mergeCell ref="SLR43:SMC43"/>
    <mergeCell ref="SXF43:SXQ43"/>
    <mergeCell ref="SXR43:SYC43"/>
    <mergeCell ref="SYD43:SYO43"/>
    <mergeCell ref="SYP43:SZA43"/>
    <mergeCell ref="SZB43:SZM43"/>
    <mergeCell ref="SZN43:SZY43"/>
    <mergeCell ref="SUL43:SUW43"/>
    <mergeCell ref="SUX43:SVI43"/>
    <mergeCell ref="SVJ43:SVU43"/>
    <mergeCell ref="SVV43:SWG43"/>
    <mergeCell ref="SWH43:SWS43"/>
    <mergeCell ref="SWT43:SXE43"/>
    <mergeCell ref="SRR43:SSC43"/>
    <mergeCell ref="SSD43:SSO43"/>
    <mergeCell ref="SSP43:STA43"/>
    <mergeCell ref="STB43:STM43"/>
    <mergeCell ref="STN43:STY43"/>
    <mergeCell ref="STZ43:SUK43"/>
    <mergeCell ref="TFN43:TFY43"/>
    <mergeCell ref="TFZ43:TGK43"/>
    <mergeCell ref="TGL43:TGW43"/>
    <mergeCell ref="TGX43:THI43"/>
    <mergeCell ref="THJ43:THU43"/>
    <mergeCell ref="THV43:TIG43"/>
    <mergeCell ref="TCT43:TDE43"/>
    <mergeCell ref="TDF43:TDQ43"/>
    <mergeCell ref="TDR43:TEC43"/>
    <mergeCell ref="TED43:TEO43"/>
    <mergeCell ref="TEP43:TFA43"/>
    <mergeCell ref="TFB43:TFM43"/>
    <mergeCell ref="SZZ43:TAK43"/>
    <mergeCell ref="TAL43:TAW43"/>
    <mergeCell ref="TAX43:TBI43"/>
    <mergeCell ref="TBJ43:TBU43"/>
    <mergeCell ref="TBV43:TCG43"/>
    <mergeCell ref="TCH43:TCS43"/>
    <mergeCell ref="TNV43:TOG43"/>
    <mergeCell ref="TOH43:TOS43"/>
    <mergeCell ref="TOT43:TPE43"/>
    <mergeCell ref="TPF43:TPQ43"/>
    <mergeCell ref="TPR43:TQC43"/>
    <mergeCell ref="TQD43:TQO43"/>
    <mergeCell ref="TLB43:TLM43"/>
    <mergeCell ref="TLN43:TLY43"/>
    <mergeCell ref="TLZ43:TMK43"/>
    <mergeCell ref="TML43:TMW43"/>
    <mergeCell ref="TMX43:TNI43"/>
    <mergeCell ref="TNJ43:TNU43"/>
    <mergeCell ref="TIH43:TIS43"/>
    <mergeCell ref="TIT43:TJE43"/>
    <mergeCell ref="TJF43:TJQ43"/>
    <mergeCell ref="TJR43:TKC43"/>
    <mergeCell ref="TKD43:TKO43"/>
    <mergeCell ref="TKP43:TLA43"/>
    <mergeCell ref="TWD43:TWO43"/>
    <mergeCell ref="TWP43:TXA43"/>
    <mergeCell ref="TXB43:TXM43"/>
    <mergeCell ref="TXN43:TXY43"/>
    <mergeCell ref="TXZ43:TYK43"/>
    <mergeCell ref="TYL43:TYW43"/>
    <mergeCell ref="TTJ43:TTU43"/>
    <mergeCell ref="TTV43:TUG43"/>
    <mergeCell ref="TUH43:TUS43"/>
    <mergeCell ref="TUT43:TVE43"/>
    <mergeCell ref="TVF43:TVQ43"/>
    <mergeCell ref="TVR43:TWC43"/>
    <mergeCell ref="TQP43:TRA43"/>
    <mergeCell ref="TRB43:TRM43"/>
    <mergeCell ref="TRN43:TRY43"/>
    <mergeCell ref="TRZ43:TSK43"/>
    <mergeCell ref="TSL43:TSW43"/>
    <mergeCell ref="TSX43:TTI43"/>
    <mergeCell ref="UEL43:UEW43"/>
    <mergeCell ref="UEX43:UFI43"/>
    <mergeCell ref="UFJ43:UFU43"/>
    <mergeCell ref="UFV43:UGG43"/>
    <mergeCell ref="UGH43:UGS43"/>
    <mergeCell ref="UGT43:UHE43"/>
    <mergeCell ref="UBR43:UCC43"/>
    <mergeCell ref="UCD43:UCO43"/>
    <mergeCell ref="UCP43:UDA43"/>
    <mergeCell ref="UDB43:UDM43"/>
    <mergeCell ref="UDN43:UDY43"/>
    <mergeCell ref="UDZ43:UEK43"/>
    <mergeCell ref="TYX43:TZI43"/>
    <mergeCell ref="TZJ43:TZU43"/>
    <mergeCell ref="TZV43:UAG43"/>
    <mergeCell ref="UAH43:UAS43"/>
    <mergeCell ref="UAT43:UBE43"/>
    <mergeCell ref="UBF43:UBQ43"/>
    <mergeCell ref="UMT43:UNE43"/>
    <mergeCell ref="UNF43:UNQ43"/>
    <mergeCell ref="UNR43:UOC43"/>
    <mergeCell ref="UOD43:UOO43"/>
    <mergeCell ref="UOP43:UPA43"/>
    <mergeCell ref="UPB43:UPM43"/>
    <mergeCell ref="UJZ43:UKK43"/>
    <mergeCell ref="UKL43:UKW43"/>
    <mergeCell ref="UKX43:ULI43"/>
    <mergeCell ref="ULJ43:ULU43"/>
    <mergeCell ref="ULV43:UMG43"/>
    <mergeCell ref="UMH43:UMS43"/>
    <mergeCell ref="UHF43:UHQ43"/>
    <mergeCell ref="UHR43:UIC43"/>
    <mergeCell ref="UID43:UIO43"/>
    <mergeCell ref="UIP43:UJA43"/>
    <mergeCell ref="UJB43:UJM43"/>
    <mergeCell ref="UJN43:UJY43"/>
    <mergeCell ref="UVB43:UVM43"/>
    <mergeCell ref="UVN43:UVY43"/>
    <mergeCell ref="UVZ43:UWK43"/>
    <mergeCell ref="UWL43:UWW43"/>
    <mergeCell ref="UWX43:UXI43"/>
    <mergeCell ref="UXJ43:UXU43"/>
    <mergeCell ref="USH43:USS43"/>
    <mergeCell ref="UST43:UTE43"/>
    <mergeCell ref="UTF43:UTQ43"/>
    <mergeCell ref="UTR43:UUC43"/>
    <mergeCell ref="UUD43:UUO43"/>
    <mergeCell ref="UUP43:UVA43"/>
    <mergeCell ref="UPN43:UPY43"/>
    <mergeCell ref="UPZ43:UQK43"/>
    <mergeCell ref="UQL43:UQW43"/>
    <mergeCell ref="UQX43:URI43"/>
    <mergeCell ref="URJ43:URU43"/>
    <mergeCell ref="URV43:USG43"/>
    <mergeCell ref="VDJ43:VDU43"/>
    <mergeCell ref="VDV43:VEG43"/>
    <mergeCell ref="VEH43:VES43"/>
    <mergeCell ref="VET43:VFE43"/>
    <mergeCell ref="VFF43:VFQ43"/>
    <mergeCell ref="VFR43:VGC43"/>
    <mergeCell ref="VAP43:VBA43"/>
    <mergeCell ref="VBB43:VBM43"/>
    <mergeCell ref="VBN43:VBY43"/>
    <mergeCell ref="VBZ43:VCK43"/>
    <mergeCell ref="VCL43:VCW43"/>
    <mergeCell ref="VCX43:VDI43"/>
    <mergeCell ref="UXV43:UYG43"/>
    <mergeCell ref="UYH43:UYS43"/>
    <mergeCell ref="UYT43:UZE43"/>
    <mergeCell ref="UZF43:UZQ43"/>
    <mergeCell ref="UZR43:VAC43"/>
    <mergeCell ref="VAD43:VAO43"/>
    <mergeCell ref="VLR43:VMC43"/>
    <mergeCell ref="VMD43:VMO43"/>
    <mergeCell ref="VMP43:VNA43"/>
    <mergeCell ref="VNB43:VNM43"/>
    <mergeCell ref="VNN43:VNY43"/>
    <mergeCell ref="VNZ43:VOK43"/>
    <mergeCell ref="VIX43:VJI43"/>
    <mergeCell ref="VJJ43:VJU43"/>
    <mergeCell ref="VJV43:VKG43"/>
    <mergeCell ref="VKH43:VKS43"/>
    <mergeCell ref="VKT43:VLE43"/>
    <mergeCell ref="VLF43:VLQ43"/>
    <mergeCell ref="VGD43:VGO43"/>
    <mergeCell ref="VGP43:VHA43"/>
    <mergeCell ref="VHB43:VHM43"/>
    <mergeCell ref="VHN43:VHY43"/>
    <mergeCell ref="VHZ43:VIK43"/>
    <mergeCell ref="VIL43:VIW43"/>
    <mergeCell ref="VTZ43:VUK43"/>
    <mergeCell ref="VUL43:VUW43"/>
    <mergeCell ref="VUX43:VVI43"/>
    <mergeCell ref="VVJ43:VVU43"/>
    <mergeCell ref="VVV43:VWG43"/>
    <mergeCell ref="VWH43:VWS43"/>
    <mergeCell ref="VRF43:VRQ43"/>
    <mergeCell ref="VRR43:VSC43"/>
    <mergeCell ref="VSD43:VSO43"/>
    <mergeCell ref="VSP43:VTA43"/>
    <mergeCell ref="VTB43:VTM43"/>
    <mergeCell ref="VTN43:VTY43"/>
    <mergeCell ref="VOL43:VOW43"/>
    <mergeCell ref="VOX43:VPI43"/>
    <mergeCell ref="VPJ43:VPU43"/>
    <mergeCell ref="VPV43:VQG43"/>
    <mergeCell ref="VQH43:VQS43"/>
    <mergeCell ref="VQT43:VRE43"/>
    <mergeCell ref="WCH43:WCS43"/>
    <mergeCell ref="WCT43:WDE43"/>
    <mergeCell ref="WDF43:WDQ43"/>
    <mergeCell ref="WDR43:WEC43"/>
    <mergeCell ref="WED43:WEO43"/>
    <mergeCell ref="WEP43:WFA43"/>
    <mergeCell ref="VZN43:VZY43"/>
    <mergeCell ref="VZZ43:WAK43"/>
    <mergeCell ref="WAL43:WAW43"/>
    <mergeCell ref="WAX43:WBI43"/>
    <mergeCell ref="WBJ43:WBU43"/>
    <mergeCell ref="WBV43:WCG43"/>
    <mergeCell ref="VWT43:VXE43"/>
    <mergeCell ref="VXF43:VXQ43"/>
    <mergeCell ref="VXR43:VYC43"/>
    <mergeCell ref="VYD43:VYO43"/>
    <mergeCell ref="VYP43:VZA43"/>
    <mergeCell ref="VZB43:VZM43"/>
    <mergeCell ref="WKP43:WLA43"/>
    <mergeCell ref="WLB43:WLM43"/>
    <mergeCell ref="WLN43:WLY43"/>
    <mergeCell ref="WLZ43:WMK43"/>
    <mergeCell ref="WML43:WMW43"/>
    <mergeCell ref="WMX43:WNI43"/>
    <mergeCell ref="WHV43:WIG43"/>
    <mergeCell ref="WIH43:WIS43"/>
    <mergeCell ref="WIT43:WJE43"/>
    <mergeCell ref="WJF43:WJQ43"/>
    <mergeCell ref="WJR43:WKC43"/>
    <mergeCell ref="WKD43:WKO43"/>
    <mergeCell ref="WFB43:WFM43"/>
    <mergeCell ref="WFN43:WFY43"/>
    <mergeCell ref="WFZ43:WGK43"/>
    <mergeCell ref="WGL43:WGW43"/>
    <mergeCell ref="WGX43:WHI43"/>
    <mergeCell ref="WHJ43:WHU43"/>
    <mergeCell ref="WXN43:WXY43"/>
    <mergeCell ref="WXZ43:WYK43"/>
    <mergeCell ref="WSX43:WTI43"/>
    <mergeCell ref="WTJ43:WTU43"/>
    <mergeCell ref="WTV43:WUG43"/>
    <mergeCell ref="WUH43:WUS43"/>
    <mergeCell ref="WUT43:WVE43"/>
    <mergeCell ref="WVF43:WVQ43"/>
    <mergeCell ref="WQD43:WQO43"/>
    <mergeCell ref="WQP43:WRA43"/>
    <mergeCell ref="WRB43:WRM43"/>
    <mergeCell ref="WRN43:WRY43"/>
    <mergeCell ref="WRZ43:WSK43"/>
    <mergeCell ref="WSL43:WSW43"/>
    <mergeCell ref="WNJ43:WNU43"/>
    <mergeCell ref="WNV43:WOG43"/>
    <mergeCell ref="WOH43:WOS43"/>
    <mergeCell ref="WOT43:WPE43"/>
    <mergeCell ref="WPF43:WPQ43"/>
    <mergeCell ref="WPR43:WQC43"/>
    <mergeCell ref="AH47:AS47"/>
    <mergeCell ref="AT47:BE47"/>
    <mergeCell ref="BF47:BQ47"/>
    <mergeCell ref="BR47:CC47"/>
    <mergeCell ref="CD47:CO47"/>
    <mergeCell ref="CP47:DA47"/>
    <mergeCell ref="B46:E46"/>
    <mergeCell ref="A47:I47"/>
    <mergeCell ref="J47:U47"/>
    <mergeCell ref="V47:AG47"/>
    <mergeCell ref="XDZ43:XEK43"/>
    <mergeCell ref="XEL43:XEW43"/>
    <mergeCell ref="XEX43:XFA43"/>
    <mergeCell ref="B44:E44"/>
    <mergeCell ref="F44:I44"/>
    <mergeCell ref="B45:E45"/>
    <mergeCell ref="XBF43:XBQ43"/>
    <mergeCell ref="XBR43:XCC43"/>
    <mergeCell ref="XCD43:XCO43"/>
    <mergeCell ref="XCP43:XDA43"/>
    <mergeCell ref="XDB43:XDM43"/>
    <mergeCell ref="XDN43:XDY43"/>
    <mergeCell ref="WYL43:WYW43"/>
    <mergeCell ref="WYX43:WZI43"/>
    <mergeCell ref="WZJ43:WZU43"/>
    <mergeCell ref="WZV43:XAG43"/>
    <mergeCell ref="XAH43:XAS43"/>
    <mergeCell ref="XAT43:XBE43"/>
    <mergeCell ref="WVR43:WWC43"/>
    <mergeCell ref="WWD43:WWO43"/>
    <mergeCell ref="WWP43:WXA43"/>
    <mergeCell ref="WXB43:WXM43"/>
    <mergeCell ref="IP47:JA47"/>
    <mergeCell ref="JB47:JM47"/>
    <mergeCell ref="JN47:JY47"/>
    <mergeCell ref="JZ47:KK47"/>
    <mergeCell ref="KL47:KW47"/>
    <mergeCell ref="KX47:LI47"/>
    <mergeCell ref="FV47:GG47"/>
    <mergeCell ref="GH47:GS47"/>
    <mergeCell ref="GT47:HE47"/>
    <mergeCell ref="HF47:HQ47"/>
    <mergeCell ref="HR47:IC47"/>
    <mergeCell ref="ID47:IO47"/>
    <mergeCell ref="DB47:DM47"/>
    <mergeCell ref="DN47:DY47"/>
    <mergeCell ref="DZ47:EK47"/>
    <mergeCell ref="EL47:EW47"/>
    <mergeCell ref="EX47:FI47"/>
    <mergeCell ref="FJ47:FU47"/>
    <mergeCell ref="QX47:RI47"/>
    <mergeCell ref="RJ47:RU47"/>
    <mergeCell ref="RV47:SG47"/>
    <mergeCell ref="SH47:SS47"/>
    <mergeCell ref="ST47:TE47"/>
    <mergeCell ref="TF47:TQ47"/>
    <mergeCell ref="OD47:OO47"/>
    <mergeCell ref="OP47:PA47"/>
    <mergeCell ref="PB47:PM47"/>
    <mergeCell ref="PN47:PY47"/>
    <mergeCell ref="PZ47:QK47"/>
    <mergeCell ref="QL47:QW47"/>
    <mergeCell ref="LJ47:LU47"/>
    <mergeCell ref="LV47:MG47"/>
    <mergeCell ref="MH47:MS47"/>
    <mergeCell ref="MT47:NE47"/>
    <mergeCell ref="NF47:NQ47"/>
    <mergeCell ref="NR47:OC47"/>
    <mergeCell ref="ZF47:ZQ47"/>
    <mergeCell ref="ZR47:AAC47"/>
    <mergeCell ref="AAD47:AAO47"/>
    <mergeCell ref="AAP47:ABA47"/>
    <mergeCell ref="ABB47:ABM47"/>
    <mergeCell ref="ABN47:ABY47"/>
    <mergeCell ref="WL47:WW47"/>
    <mergeCell ref="WX47:XI47"/>
    <mergeCell ref="XJ47:XU47"/>
    <mergeCell ref="XV47:YG47"/>
    <mergeCell ref="YH47:YS47"/>
    <mergeCell ref="YT47:ZE47"/>
    <mergeCell ref="TR47:UC47"/>
    <mergeCell ref="UD47:UO47"/>
    <mergeCell ref="UP47:VA47"/>
    <mergeCell ref="VB47:VM47"/>
    <mergeCell ref="VN47:VY47"/>
    <mergeCell ref="VZ47:WK47"/>
    <mergeCell ref="AHN47:AHY47"/>
    <mergeCell ref="AHZ47:AIK47"/>
    <mergeCell ref="AIL47:AIW47"/>
    <mergeCell ref="AIX47:AJI47"/>
    <mergeCell ref="AJJ47:AJU47"/>
    <mergeCell ref="AJV47:AKG47"/>
    <mergeCell ref="AET47:AFE47"/>
    <mergeCell ref="AFF47:AFQ47"/>
    <mergeCell ref="AFR47:AGC47"/>
    <mergeCell ref="AGD47:AGO47"/>
    <mergeCell ref="AGP47:AHA47"/>
    <mergeCell ref="AHB47:AHM47"/>
    <mergeCell ref="ABZ47:ACK47"/>
    <mergeCell ref="ACL47:ACW47"/>
    <mergeCell ref="ACX47:ADI47"/>
    <mergeCell ref="ADJ47:ADU47"/>
    <mergeCell ref="ADV47:AEG47"/>
    <mergeCell ref="AEH47:AES47"/>
    <mergeCell ref="APV47:AQG47"/>
    <mergeCell ref="AQH47:AQS47"/>
    <mergeCell ref="AQT47:ARE47"/>
    <mergeCell ref="ARF47:ARQ47"/>
    <mergeCell ref="ARR47:ASC47"/>
    <mergeCell ref="ASD47:ASO47"/>
    <mergeCell ref="ANB47:ANM47"/>
    <mergeCell ref="ANN47:ANY47"/>
    <mergeCell ref="ANZ47:AOK47"/>
    <mergeCell ref="AOL47:AOW47"/>
    <mergeCell ref="AOX47:API47"/>
    <mergeCell ref="APJ47:APU47"/>
    <mergeCell ref="AKH47:AKS47"/>
    <mergeCell ref="AKT47:ALE47"/>
    <mergeCell ref="ALF47:ALQ47"/>
    <mergeCell ref="ALR47:AMC47"/>
    <mergeCell ref="AMD47:AMO47"/>
    <mergeCell ref="AMP47:ANA47"/>
    <mergeCell ref="AYD47:AYO47"/>
    <mergeCell ref="AYP47:AZA47"/>
    <mergeCell ref="AZB47:AZM47"/>
    <mergeCell ref="AZN47:AZY47"/>
    <mergeCell ref="AZZ47:BAK47"/>
    <mergeCell ref="BAL47:BAW47"/>
    <mergeCell ref="AVJ47:AVU47"/>
    <mergeCell ref="AVV47:AWG47"/>
    <mergeCell ref="AWH47:AWS47"/>
    <mergeCell ref="AWT47:AXE47"/>
    <mergeCell ref="AXF47:AXQ47"/>
    <mergeCell ref="AXR47:AYC47"/>
    <mergeCell ref="ASP47:ATA47"/>
    <mergeCell ref="ATB47:ATM47"/>
    <mergeCell ref="ATN47:ATY47"/>
    <mergeCell ref="ATZ47:AUK47"/>
    <mergeCell ref="AUL47:AUW47"/>
    <mergeCell ref="AUX47:AVI47"/>
    <mergeCell ref="BGL47:BGW47"/>
    <mergeCell ref="BGX47:BHI47"/>
    <mergeCell ref="BHJ47:BHU47"/>
    <mergeCell ref="BHV47:BIG47"/>
    <mergeCell ref="BIH47:BIS47"/>
    <mergeCell ref="BIT47:BJE47"/>
    <mergeCell ref="BDR47:BEC47"/>
    <mergeCell ref="BED47:BEO47"/>
    <mergeCell ref="BEP47:BFA47"/>
    <mergeCell ref="BFB47:BFM47"/>
    <mergeCell ref="BFN47:BFY47"/>
    <mergeCell ref="BFZ47:BGK47"/>
    <mergeCell ref="BAX47:BBI47"/>
    <mergeCell ref="BBJ47:BBU47"/>
    <mergeCell ref="BBV47:BCG47"/>
    <mergeCell ref="BCH47:BCS47"/>
    <mergeCell ref="BCT47:BDE47"/>
    <mergeCell ref="BDF47:BDQ47"/>
    <mergeCell ref="BOT47:BPE47"/>
    <mergeCell ref="BPF47:BPQ47"/>
    <mergeCell ref="BPR47:BQC47"/>
    <mergeCell ref="BQD47:BQO47"/>
    <mergeCell ref="BQP47:BRA47"/>
    <mergeCell ref="BRB47:BRM47"/>
    <mergeCell ref="BLZ47:BMK47"/>
    <mergeCell ref="BML47:BMW47"/>
    <mergeCell ref="BMX47:BNI47"/>
    <mergeCell ref="BNJ47:BNU47"/>
    <mergeCell ref="BNV47:BOG47"/>
    <mergeCell ref="BOH47:BOS47"/>
    <mergeCell ref="BJF47:BJQ47"/>
    <mergeCell ref="BJR47:BKC47"/>
    <mergeCell ref="BKD47:BKO47"/>
    <mergeCell ref="BKP47:BLA47"/>
    <mergeCell ref="BLB47:BLM47"/>
    <mergeCell ref="BLN47:BLY47"/>
    <mergeCell ref="BXB47:BXM47"/>
    <mergeCell ref="BXN47:BXY47"/>
    <mergeCell ref="BXZ47:BYK47"/>
    <mergeCell ref="BYL47:BYW47"/>
    <mergeCell ref="BYX47:BZI47"/>
    <mergeCell ref="BZJ47:BZU47"/>
    <mergeCell ref="BUH47:BUS47"/>
    <mergeCell ref="BUT47:BVE47"/>
    <mergeCell ref="BVF47:BVQ47"/>
    <mergeCell ref="BVR47:BWC47"/>
    <mergeCell ref="BWD47:BWO47"/>
    <mergeCell ref="BWP47:BXA47"/>
    <mergeCell ref="BRN47:BRY47"/>
    <mergeCell ref="BRZ47:BSK47"/>
    <mergeCell ref="BSL47:BSW47"/>
    <mergeCell ref="BSX47:BTI47"/>
    <mergeCell ref="BTJ47:BTU47"/>
    <mergeCell ref="BTV47:BUG47"/>
    <mergeCell ref="CFJ47:CFU47"/>
    <mergeCell ref="CFV47:CGG47"/>
    <mergeCell ref="CGH47:CGS47"/>
    <mergeCell ref="CGT47:CHE47"/>
    <mergeCell ref="CHF47:CHQ47"/>
    <mergeCell ref="CHR47:CIC47"/>
    <mergeCell ref="CCP47:CDA47"/>
    <mergeCell ref="CDB47:CDM47"/>
    <mergeCell ref="CDN47:CDY47"/>
    <mergeCell ref="CDZ47:CEK47"/>
    <mergeCell ref="CEL47:CEW47"/>
    <mergeCell ref="CEX47:CFI47"/>
    <mergeCell ref="BZV47:CAG47"/>
    <mergeCell ref="CAH47:CAS47"/>
    <mergeCell ref="CAT47:CBE47"/>
    <mergeCell ref="CBF47:CBQ47"/>
    <mergeCell ref="CBR47:CCC47"/>
    <mergeCell ref="CCD47:CCO47"/>
    <mergeCell ref="CNR47:COC47"/>
    <mergeCell ref="COD47:COO47"/>
    <mergeCell ref="COP47:CPA47"/>
    <mergeCell ref="CPB47:CPM47"/>
    <mergeCell ref="CPN47:CPY47"/>
    <mergeCell ref="CPZ47:CQK47"/>
    <mergeCell ref="CKX47:CLI47"/>
    <mergeCell ref="CLJ47:CLU47"/>
    <mergeCell ref="CLV47:CMG47"/>
    <mergeCell ref="CMH47:CMS47"/>
    <mergeCell ref="CMT47:CNE47"/>
    <mergeCell ref="CNF47:CNQ47"/>
    <mergeCell ref="CID47:CIO47"/>
    <mergeCell ref="CIP47:CJA47"/>
    <mergeCell ref="CJB47:CJM47"/>
    <mergeCell ref="CJN47:CJY47"/>
    <mergeCell ref="CJZ47:CKK47"/>
    <mergeCell ref="CKL47:CKW47"/>
    <mergeCell ref="CVZ47:CWK47"/>
    <mergeCell ref="CWL47:CWW47"/>
    <mergeCell ref="CWX47:CXI47"/>
    <mergeCell ref="CXJ47:CXU47"/>
    <mergeCell ref="CXV47:CYG47"/>
    <mergeCell ref="CYH47:CYS47"/>
    <mergeCell ref="CTF47:CTQ47"/>
    <mergeCell ref="CTR47:CUC47"/>
    <mergeCell ref="CUD47:CUO47"/>
    <mergeCell ref="CUP47:CVA47"/>
    <mergeCell ref="CVB47:CVM47"/>
    <mergeCell ref="CVN47:CVY47"/>
    <mergeCell ref="CQL47:CQW47"/>
    <mergeCell ref="CQX47:CRI47"/>
    <mergeCell ref="CRJ47:CRU47"/>
    <mergeCell ref="CRV47:CSG47"/>
    <mergeCell ref="CSH47:CSS47"/>
    <mergeCell ref="CST47:CTE47"/>
    <mergeCell ref="DEH47:DES47"/>
    <mergeCell ref="DET47:DFE47"/>
    <mergeCell ref="DFF47:DFQ47"/>
    <mergeCell ref="DFR47:DGC47"/>
    <mergeCell ref="DGD47:DGO47"/>
    <mergeCell ref="DGP47:DHA47"/>
    <mergeCell ref="DBN47:DBY47"/>
    <mergeCell ref="DBZ47:DCK47"/>
    <mergeCell ref="DCL47:DCW47"/>
    <mergeCell ref="DCX47:DDI47"/>
    <mergeCell ref="DDJ47:DDU47"/>
    <mergeCell ref="DDV47:DEG47"/>
    <mergeCell ref="CYT47:CZE47"/>
    <mergeCell ref="CZF47:CZQ47"/>
    <mergeCell ref="CZR47:DAC47"/>
    <mergeCell ref="DAD47:DAO47"/>
    <mergeCell ref="DAP47:DBA47"/>
    <mergeCell ref="DBB47:DBM47"/>
    <mergeCell ref="DMP47:DNA47"/>
    <mergeCell ref="DNB47:DNM47"/>
    <mergeCell ref="DNN47:DNY47"/>
    <mergeCell ref="DNZ47:DOK47"/>
    <mergeCell ref="DOL47:DOW47"/>
    <mergeCell ref="DOX47:DPI47"/>
    <mergeCell ref="DJV47:DKG47"/>
    <mergeCell ref="DKH47:DKS47"/>
    <mergeCell ref="DKT47:DLE47"/>
    <mergeCell ref="DLF47:DLQ47"/>
    <mergeCell ref="DLR47:DMC47"/>
    <mergeCell ref="DMD47:DMO47"/>
    <mergeCell ref="DHB47:DHM47"/>
    <mergeCell ref="DHN47:DHY47"/>
    <mergeCell ref="DHZ47:DIK47"/>
    <mergeCell ref="DIL47:DIW47"/>
    <mergeCell ref="DIX47:DJI47"/>
    <mergeCell ref="DJJ47:DJU47"/>
    <mergeCell ref="DUX47:DVI47"/>
    <mergeCell ref="DVJ47:DVU47"/>
    <mergeCell ref="DVV47:DWG47"/>
    <mergeCell ref="DWH47:DWS47"/>
    <mergeCell ref="DWT47:DXE47"/>
    <mergeCell ref="DXF47:DXQ47"/>
    <mergeCell ref="DSD47:DSO47"/>
    <mergeCell ref="DSP47:DTA47"/>
    <mergeCell ref="DTB47:DTM47"/>
    <mergeCell ref="DTN47:DTY47"/>
    <mergeCell ref="DTZ47:DUK47"/>
    <mergeCell ref="DUL47:DUW47"/>
    <mergeCell ref="DPJ47:DPU47"/>
    <mergeCell ref="DPV47:DQG47"/>
    <mergeCell ref="DQH47:DQS47"/>
    <mergeCell ref="DQT47:DRE47"/>
    <mergeCell ref="DRF47:DRQ47"/>
    <mergeCell ref="DRR47:DSC47"/>
    <mergeCell ref="EDF47:EDQ47"/>
    <mergeCell ref="EDR47:EEC47"/>
    <mergeCell ref="EED47:EEO47"/>
    <mergeCell ref="EEP47:EFA47"/>
    <mergeCell ref="EFB47:EFM47"/>
    <mergeCell ref="EFN47:EFY47"/>
    <mergeCell ref="EAL47:EAW47"/>
    <mergeCell ref="EAX47:EBI47"/>
    <mergeCell ref="EBJ47:EBU47"/>
    <mergeCell ref="EBV47:ECG47"/>
    <mergeCell ref="ECH47:ECS47"/>
    <mergeCell ref="ECT47:EDE47"/>
    <mergeCell ref="DXR47:DYC47"/>
    <mergeCell ref="DYD47:DYO47"/>
    <mergeCell ref="DYP47:DZA47"/>
    <mergeCell ref="DZB47:DZM47"/>
    <mergeCell ref="DZN47:DZY47"/>
    <mergeCell ref="DZZ47:EAK47"/>
    <mergeCell ref="ELN47:ELY47"/>
    <mergeCell ref="ELZ47:EMK47"/>
    <mergeCell ref="EML47:EMW47"/>
    <mergeCell ref="EMX47:ENI47"/>
    <mergeCell ref="ENJ47:ENU47"/>
    <mergeCell ref="ENV47:EOG47"/>
    <mergeCell ref="EIT47:EJE47"/>
    <mergeCell ref="EJF47:EJQ47"/>
    <mergeCell ref="EJR47:EKC47"/>
    <mergeCell ref="EKD47:EKO47"/>
    <mergeCell ref="EKP47:ELA47"/>
    <mergeCell ref="ELB47:ELM47"/>
    <mergeCell ref="EFZ47:EGK47"/>
    <mergeCell ref="EGL47:EGW47"/>
    <mergeCell ref="EGX47:EHI47"/>
    <mergeCell ref="EHJ47:EHU47"/>
    <mergeCell ref="EHV47:EIG47"/>
    <mergeCell ref="EIH47:EIS47"/>
    <mergeCell ref="ETV47:EUG47"/>
    <mergeCell ref="EUH47:EUS47"/>
    <mergeCell ref="EUT47:EVE47"/>
    <mergeCell ref="EVF47:EVQ47"/>
    <mergeCell ref="EVR47:EWC47"/>
    <mergeCell ref="EWD47:EWO47"/>
    <mergeCell ref="ERB47:ERM47"/>
    <mergeCell ref="ERN47:ERY47"/>
    <mergeCell ref="ERZ47:ESK47"/>
    <mergeCell ref="ESL47:ESW47"/>
    <mergeCell ref="ESX47:ETI47"/>
    <mergeCell ref="ETJ47:ETU47"/>
    <mergeCell ref="EOH47:EOS47"/>
    <mergeCell ref="EOT47:EPE47"/>
    <mergeCell ref="EPF47:EPQ47"/>
    <mergeCell ref="EPR47:EQC47"/>
    <mergeCell ref="EQD47:EQO47"/>
    <mergeCell ref="EQP47:ERA47"/>
    <mergeCell ref="FCD47:FCO47"/>
    <mergeCell ref="FCP47:FDA47"/>
    <mergeCell ref="FDB47:FDM47"/>
    <mergeCell ref="FDN47:FDY47"/>
    <mergeCell ref="FDZ47:FEK47"/>
    <mergeCell ref="FEL47:FEW47"/>
    <mergeCell ref="EZJ47:EZU47"/>
    <mergeCell ref="EZV47:FAG47"/>
    <mergeCell ref="FAH47:FAS47"/>
    <mergeCell ref="FAT47:FBE47"/>
    <mergeCell ref="FBF47:FBQ47"/>
    <mergeCell ref="FBR47:FCC47"/>
    <mergeCell ref="EWP47:EXA47"/>
    <mergeCell ref="EXB47:EXM47"/>
    <mergeCell ref="EXN47:EXY47"/>
    <mergeCell ref="EXZ47:EYK47"/>
    <mergeCell ref="EYL47:EYW47"/>
    <mergeCell ref="EYX47:EZI47"/>
    <mergeCell ref="FKL47:FKW47"/>
    <mergeCell ref="FKX47:FLI47"/>
    <mergeCell ref="FLJ47:FLU47"/>
    <mergeCell ref="FLV47:FMG47"/>
    <mergeCell ref="FMH47:FMS47"/>
    <mergeCell ref="FMT47:FNE47"/>
    <mergeCell ref="FHR47:FIC47"/>
    <mergeCell ref="FID47:FIO47"/>
    <mergeCell ref="FIP47:FJA47"/>
    <mergeCell ref="FJB47:FJM47"/>
    <mergeCell ref="FJN47:FJY47"/>
    <mergeCell ref="FJZ47:FKK47"/>
    <mergeCell ref="FEX47:FFI47"/>
    <mergeCell ref="FFJ47:FFU47"/>
    <mergeCell ref="FFV47:FGG47"/>
    <mergeCell ref="FGH47:FGS47"/>
    <mergeCell ref="FGT47:FHE47"/>
    <mergeCell ref="FHF47:FHQ47"/>
    <mergeCell ref="FST47:FTE47"/>
    <mergeCell ref="FTF47:FTQ47"/>
    <mergeCell ref="FTR47:FUC47"/>
    <mergeCell ref="FUD47:FUO47"/>
    <mergeCell ref="FUP47:FVA47"/>
    <mergeCell ref="FVB47:FVM47"/>
    <mergeCell ref="FPZ47:FQK47"/>
    <mergeCell ref="FQL47:FQW47"/>
    <mergeCell ref="FQX47:FRI47"/>
    <mergeCell ref="FRJ47:FRU47"/>
    <mergeCell ref="FRV47:FSG47"/>
    <mergeCell ref="FSH47:FSS47"/>
    <mergeCell ref="FNF47:FNQ47"/>
    <mergeCell ref="FNR47:FOC47"/>
    <mergeCell ref="FOD47:FOO47"/>
    <mergeCell ref="FOP47:FPA47"/>
    <mergeCell ref="FPB47:FPM47"/>
    <mergeCell ref="FPN47:FPY47"/>
    <mergeCell ref="GBB47:GBM47"/>
    <mergeCell ref="GBN47:GBY47"/>
    <mergeCell ref="GBZ47:GCK47"/>
    <mergeCell ref="GCL47:GCW47"/>
    <mergeCell ref="GCX47:GDI47"/>
    <mergeCell ref="GDJ47:GDU47"/>
    <mergeCell ref="FYH47:FYS47"/>
    <mergeCell ref="FYT47:FZE47"/>
    <mergeCell ref="FZF47:FZQ47"/>
    <mergeCell ref="FZR47:GAC47"/>
    <mergeCell ref="GAD47:GAO47"/>
    <mergeCell ref="GAP47:GBA47"/>
    <mergeCell ref="FVN47:FVY47"/>
    <mergeCell ref="FVZ47:FWK47"/>
    <mergeCell ref="FWL47:FWW47"/>
    <mergeCell ref="FWX47:FXI47"/>
    <mergeCell ref="FXJ47:FXU47"/>
    <mergeCell ref="FXV47:FYG47"/>
    <mergeCell ref="GJJ47:GJU47"/>
    <mergeCell ref="GJV47:GKG47"/>
    <mergeCell ref="GKH47:GKS47"/>
    <mergeCell ref="GKT47:GLE47"/>
    <mergeCell ref="GLF47:GLQ47"/>
    <mergeCell ref="GLR47:GMC47"/>
    <mergeCell ref="GGP47:GHA47"/>
    <mergeCell ref="GHB47:GHM47"/>
    <mergeCell ref="GHN47:GHY47"/>
    <mergeCell ref="GHZ47:GIK47"/>
    <mergeCell ref="GIL47:GIW47"/>
    <mergeCell ref="GIX47:GJI47"/>
    <mergeCell ref="GDV47:GEG47"/>
    <mergeCell ref="GEH47:GES47"/>
    <mergeCell ref="GET47:GFE47"/>
    <mergeCell ref="GFF47:GFQ47"/>
    <mergeCell ref="GFR47:GGC47"/>
    <mergeCell ref="GGD47:GGO47"/>
    <mergeCell ref="GRR47:GSC47"/>
    <mergeCell ref="GSD47:GSO47"/>
    <mergeCell ref="GSP47:GTA47"/>
    <mergeCell ref="GTB47:GTM47"/>
    <mergeCell ref="GTN47:GTY47"/>
    <mergeCell ref="GTZ47:GUK47"/>
    <mergeCell ref="GOX47:GPI47"/>
    <mergeCell ref="GPJ47:GPU47"/>
    <mergeCell ref="GPV47:GQG47"/>
    <mergeCell ref="GQH47:GQS47"/>
    <mergeCell ref="GQT47:GRE47"/>
    <mergeCell ref="GRF47:GRQ47"/>
    <mergeCell ref="GMD47:GMO47"/>
    <mergeCell ref="GMP47:GNA47"/>
    <mergeCell ref="GNB47:GNM47"/>
    <mergeCell ref="GNN47:GNY47"/>
    <mergeCell ref="GNZ47:GOK47"/>
    <mergeCell ref="GOL47:GOW47"/>
    <mergeCell ref="GZZ47:HAK47"/>
    <mergeCell ref="HAL47:HAW47"/>
    <mergeCell ref="HAX47:HBI47"/>
    <mergeCell ref="HBJ47:HBU47"/>
    <mergeCell ref="HBV47:HCG47"/>
    <mergeCell ref="HCH47:HCS47"/>
    <mergeCell ref="GXF47:GXQ47"/>
    <mergeCell ref="GXR47:GYC47"/>
    <mergeCell ref="GYD47:GYO47"/>
    <mergeCell ref="GYP47:GZA47"/>
    <mergeCell ref="GZB47:GZM47"/>
    <mergeCell ref="GZN47:GZY47"/>
    <mergeCell ref="GUL47:GUW47"/>
    <mergeCell ref="GUX47:GVI47"/>
    <mergeCell ref="GVJ47:GVU47"/>
    <mergeCell ref="GVV47:GWG47"/>
    <mergeCell ref="GWH47:GWS47"/>
    <mergeCell ref="GWT47:GXE47"/>
    <mergeCell ref="HIH47:HIS47"/>
    <mergeCell ref="HIT47:HJE47"/>
    <mergeCell ref="HJF47:HJQ47"/>
    <mergeCell ref="HJR47:HKC47"/>
    <mergeCell ref="HKD47:HKO47"/>
    <mergeCell ref="HKP47:HLA47"/>
    <mergeCell ref="HFN47:HFY47"/>
    <mergeCell ref="HFZ47:HGK47"/>
    <mergeCell ref="HGL47:HGW47"/>
    <mergeCell ref="HGX47:HHI47"/>
    <mergeCell ref="HHJ47:HHU47"/>
    <mergeCell ref="HHV47:HIG47"/>
    <mergeCell ref="HCT47:HDE47"/>
    <mergeCell ref="HDF47:HDQ47"/>
    <mergeCell ref="HDR47:HEC47"/>
    <mergeCell ref="HED47:HEO47"/>
    <mergeCell ref="HEP47:HFA47"/>
    <mergeCell ref="HFB47:HFM47"/>
    <mergeCell ref="HQP47:HRA47"/>
    <mergeCell ref="HRB47:HRM47"/>
    <mergeCell ref="HRN47:HRY47"/>
    <mergeCell ref="HRZ47:HSK47"/>
    <mergeCell ref="HSL47:HSW47"/>
    <mergeCell ref="HSX47:HTI47"/>
    <mergeCell ref="HNV47:HOG47"/>
    <mergeCell ref="HOH47:HOS47"/>
    <mergeCell ref="HOT47:HPE47"/>
    <mergeCell ref="HPF47:HPQ47"/>
    <mergeCell ref="HPR47:HQC47"/>
    <mergeCell ref="HQD47:HQO47"/>
    <mergeCell ref="HLB47:HLM47"/>
    <mergeCell ref="HLN47:HLY47"/>
    <mergeCell ref="HLZ47:HMK47"/>
    <mergeCell ref="HML47:HMW47"/>
    <mergeCell ref="HMX47:HNI47"/>
    <mergeCell ref="HNJ47:HNU47"/>
    <mergeCell ref="HYX47:HZI47"/>
    <mergeCell ref="HZJ47:HZU47"/>
    <mergeCell ref="HZV47:IAG47"/>
    <mergeCell ref="IAH47:IAS47"/>
    <mergeCell ref="IAT47:IBE47"/>
    <mergeCell ref="IBF47:IBQ47"/>
    <mergeCell ref="HWD47:HWO47"/>
    <mergeCell ref="HWP47:HXA47"/>
    <mergeCell ref="HXB47:HXM47"/>
    <mergeCell ref="HXN47:HXY47"/>
    <mergeCell ref="HXZ47:HYK47"/>
    <mergeCell ref="HYL47:HYW47"/>
    <mergeCell ref="HTJ47:HTU47"/>
    <mergeCell ref="HTV47:HUG47"/>
    <mergeCell ref="HUH47:HUS47"/>
    <mergeCell ref="HUT47:HVE47"/>
    <mergeCell ref="HVF47:HVQ47"/>
    <mergeCell ref="HVR47:HWC47"/>
    <mergeCell ref="IHF47:IHQ47"/>
    <mergeCell ref="IHR47:IIC47"/>
    <mergeCell ref="IID47:IIO47"/>
    <mergeCell ref="IIP47:IJA47"/>
    <mergeCell ref="IJB47:IJM47"/>
    <mergeCell ref="IJN47:IJY47"/>
    <mergeCell ref="IEL47:IEW47"/>
    <mergeCell ref="IEX47:IFI47"/>
    <mergeCell ref="IFJ47:IFU47"/>
    <mergeCell ref="IFV47:IGG47"/>
    <mergeCell ref="IGH47:IGS47"/>
    <mergeCell ref="IGT47:IHE47"/>
    <mergeCell ref="IBR47:ICC47"/>
    <mergeCell ref="ICD47:ICO47"/>
    <mergeCell ref="ICP47:IDA47"/>
    <mergeCell ref="IDB47:IDM47"/>
    <mergeCell ref="IDN47:IDY47"/>
    <mergeCell ref="IDZ47:IEK47"/>
    <mergeCell ref="IPN47:IPY47"/>
    <mergeCell ref="IPZ47:IQK47"/>
    <mergeCell ref="IQL47:IQW47"/>
    <mergeCell ref="IQX47:IRI47"/>
    <mergeCell ref="IRJ47:IRU47"/>
    <mergeCell ref="IRV47:ISG47"/>
    <mergeCell ref="IMT47:INE47"/>
    <mergeCell ref="INF47:INQ47"/>
    <mergeCell ref="INR47:IOC47"/>
    <mergeCell ref="IOD47:IOO47"/>
    <mergeCell ref="IOP47:IPA47"/>
    <mergeCell ref="IPB47:IPM47"/>
    <mergeCell ref="IJZ47:IKK47"/>
    <mergeCell ref="IKL47:IKW47"/>
    <mergeCell ref="IKX47:ILI47"/>
    <mergeCell ref="ILJ47:ILU47"/>
    <mergeCell ref="ILV47:IMG47"/>
    <mergeCell ref="IMH47:IMS47"/>
    <mergeCell ref="IXV47:IYG47"/>
    <mergeCell ref="IYH47:IYS47"/>
    <mergeCell ref="IYT47:IZE47"/>
    <mergeCell ref="IZF47:IZQ47"/>
    <mergeCell ref="IZR47:JAC47"/>
    <mergeCell ref="JAD47:JAO47"/>
    <mergeCell ref="IVB47:IVM47"/>
    <mergeCell ref="IVN47:IVY47"/>
    <mergeCell ref="IVZ47:IWK47"/>
    <mergeCell ref="IWL47:IWW47"/>
    <mergeCell ref="IWX47:IXI47"/>
    <mergeCell ref="IXJ47:IXU47"/>
    <mergeCell ref="ISH47:ISS47"/>
    <mergeCell ref="IST47:ITE47"/>
    <mergeCell ref="ITF47:ITQ47"/>
    <mergeCell ref="ITR47:IUC47"/>
    <mergeCell ref="IUD47:IUO47"/>
    <mergeCell ref="IUP47:IVA47"/>
    <mergeCell ref="JGD47:JGO47"/>
    <mergeCell ref="JGP47:JHA47"/>
    <mergeCell ref="JHB47:JHM47"/>
    <mergeCell ref="JHN47:JHY47"/>
    <mergeCell ref="JHZ47:JIK47"/>
    <mergeCell ref="JIL47:JIW47"/>
    <mergeCell ref="JDJ47:JDU47"/>
    <mergeCell ref="JDV47:JEG47"/>
    <mergeCell ref="JEH47:JES47"/>
    <mergeCell ref="JET47:JFE47"/>
    <mergeCell ref="JFF47:JFQ47"/>
    <mergeCell ref="JFR47:JGC47"/>
    <mergeCell ref="JAP47:JBA47"/>
    <mergeCell ref="JBB47:JBM47"/>
    <mergeCell ref="JBN47:JBY47"/>
    <mergeCell ref="JBZ47:JCK47"/>
    <mergeCell ref="JCL47:JCW47"/>
    <mergeCell ref="JCX47:JDI47"/>
    <mergeCell ref="JOL47:JOW47"/>
    <mergeCell ref="JOX47:JPI47"/>
    <mergeCell ref="JPJ47:JPU47"/>
    <mergeCell ref="JPV47:JQG47"/>
    <mergeCell ref="JQH47:JQS47"/>
    <mergeCell ref="JQT47:JRE47"/>
    <mergeCell ref="JLR47:JMC47"/>
    <mergeCell ref="JMD47:JMO47"/>
    <mergeCell ref="JMP47:JNA47"/>
    <mergeCell ref="JNB47:JNM47"/>
    <mergeCell ref="JNN47:JNY47"/>
    <mergeCell ref="JNZ47:JOK47"/>
    <mergeCell ref="JIX47:JJI47"/>
    <mergeCell ref="JJJ47:JJU47"/>
    <mergeCell ref="JJV47:JKG47"/>
    <mergeCell ref="JKH47:JKS47"/>
    <mergeCell ref="JKT47:JLE47"/>
    <mergeCell ref="JLF47:JLQ47"/>
    <mergeCell ref="JWT47:JXE47"/>
    <mergeCell ref="JXF47:JXQ47"/>
    <mergeCell ref="JXR47:JYC47"/>
    <mergeCell ref="JYD47:JYO47"/>
    <mergeCell ref="JYP47:JZA47"/>
    <mergeCell ref="JZB47:JZM47"/>
    <mergeCell ref="JTZ47:JUK47"/>
    <mergeCell ref="JUL47:JUW47"/>
    <mergeCell ref="JUX47:JVI47"/>
    <mergeCell ref="JVJ47:JVU47"/>
    <mergeCell ref="JVV47:JWG47"/>
    <mergeCell ref="JWH47:JWS47"/>
    <mergeCell ref="JRF47:JRQ47"/>
    <mergeCell ref="JRR47:JSC47"/>
    <mergeCell ref="JSD47:JSO47"/>
    <mergeCell ref="JSP47:JTA47"/>
    <mergeCell ref="JTB47:JTM47"/>
    <mergeCell ref="JTN47:JTY47"/>
    <mergeCell ref="KFB47:KFM47"/>
    <mergeCell ref="KFN47:KFY47"/>
    <mergeCell ref="KFZ47:KGK47"/>
    <mergeCell ref="KGL47:KGW47"/>
    <mergeCell ref="KGX47:KHI47"/>
    <mergeCell ref="KHJ47:KHU47"/>
    <mergeCell ref="KCH47:KCS47"/>
    <mergeCell ref="KCT47:KDE47"/>
    <mergeCell ref="KDF47:KDQ47"/>
    <mergeCell ref="KDR47:KEC47"/>
    <mergeCell ref="KED47:KEO47"/>
    <mergeCell ref="KEP47:KFA47"/>
    <mergeCell ref="JZN47:JZY47"/>
    <mergeCell ref="JZZ47:KAK47"/>
    <mergeCell ref="KAL47:KAW47"/>
    <mergeCell ref="KAX47:KBI47"/>
    <mergeCell ref="KBJ47:KBU47"/>
    <mergeCell ref="KBV47:KCG47"/>
    <mergeCell ref="KNJ47:KNU47"/>
    <mergeCell ref="KNV47:KOG47"/>
    <mergeCell ref="KOH47:KOS47"/>
    <mergeCell ref="KOT47:KPE47"/>
    <mergeCell ref="KPF47:KPQ47"/>
    <mergeCell ref="KPR47:KQC47"/>
    <mergeCell ref="KKP47:KLA47"/>
    <mergeCell ref="KLB47:KLM47"/>
    <mergeCell ref="KLN47:KLY47"/>
    <mergeCell ref="KLZ47:KMK47"/>
    <mergeCell ref="KML47:KMW47"/>
    <mergeCell ref="KMX47:KNI47"/>
    <mergeCell ref="KHV47:KIG47"/>
    <mergeCell ref="KIH47:KIS47"/>
    <mergeCell ref="KIT47:KJE47"/>
    <mergeCell ref="KJF47:KJQ47"/>
    <mergeCell ref="KJR47:KKC47"/>
    <mergeCell ref="KKD47:KKO47"/>
    <mergeCell ref="KVR47:KWC47"/>
    <mergeCell ref="KWD47:KWO47"/>
    <mergeCell ref="KWP47:KXA47"/>
    <mergeCell ref="KXB47:KXM47"/>
    <mergeCell ref="KXN47:KXY47"/>
    <mergeCell ref="KXZ47:KYK47"/>
    <mergeCell ref="KSX47:KTI47"/>
    <mergeCell ref="KTJ47:KTU47"/>
    <mergeCell ref="KTV47:KUG47"/>
    <mergeCell ref="KUH47:KUS47"/>
    <mergeCell ref="KUT47:KVE47"/>
    <mergeCell ref="KVF47:KVQ47"/>
    <mergeCell ref="KQD47:KQO47"/>
    <mergeCell ref="KQP47:KRA47"/>
    <mergeCell ref="KRB47:KRM47"/>
    <mergeCell ref="KRN47:KRY47"/>
    <mergeCell ref="KRZ47:KSK47"/>
    <mergeCell ref="KSL47:KSW47"/>
    <mergeCell ref="LDZ47:LEK47"/>
    <mergeCell ref="LEL47:LEW47"/>
    <mergeCell ref="LEX47:LFI47"/>
    <mergeCell ref="LFJ47:LFU47"/>
    <mergeCell ref="LFV47:LGG47"/>
    <mergeCell ref="LGH47:LGS47"/>
    <mergeCell ref="LBF47:LBQ47"/>
    <mergeCell ref="LBR47:LCC47"/>
    <mergeCell ref="LCD47:LCO47"/>
    <mergeCell ref="LCP47:LDA47"/>
    <mergeCell ref="LDB47:LDM47"/>
    <mergeCell ref="LDN47:LDY47"/>
    <mergeCell ref="KYL47:KYW47"/>
    <mergeCell ref="KYX47:KZI47"/>
    <mergeCell ref="KZJ47:KZU47"/>
    <mergeCell ref="KZV47:LAG47"/>
    <mergeCell ref="LAH47:LAS47"/>
    <mergeCell ref="LAT47:LBE47"/>
    <mergeCell ref="LMH47:LMS47"/>
    <mergeCell ref="LMT47:LNE47"/>
    <mergeCell ref="LNF47:LNQ47"/>
    <mergeCell ref="LNR47:LOC47"/>
    <mergeCell ref="LOD47:LOO47"/>
    <mergeCell ref="LOP47:LPA47"/>
    <mergeCell ref="LJN47:LJY47"/>
    <mergeCell ref="LJZ47:LKK47"/>
    <mergeCell ref="LKL47:LKW47"/>
    <mergeCell ref="LKX47:LLI47"/>
    <mergeCell ref="LLJ47:LLU47"/>
    <mergeCell ref="LLV47:LMG47"/>
    <mergeCell ref="LGT47:LHE47"/>
    <mergeCell ref="LHF47:LHQ47"/>
    <mergeCell ref="LHR47:LIC47"/>
    <mergeCell ref="LID47:LIO47"/>
    <mergeCell ref="LIP47:LJA47"/>
    <mergeCell ref="LJB47:LJM47"/>
    <mergeCell ref="LUP47:LVA47"/>
    <mergeCell ref="LVB47:LVM47"/>
    <mergeCell ref="LVN47:LVY47"/>
    <mergeCell ref="LVZ47:LWK47"/>
    <mergeCell ref="LWL47:LWW47"/>
    <mergeCell ref="LWX47:LXI47"/>
    <mergeCell ref="LRV47:LSG47"/>
    <mergeCell ref="LSH47:LSS47"/>
    <mergeCell ref="LST47:LTE47"/>
    <mergeCell ref="LTF47:LTQ47"/>
    <mergeCell ref="LTR47:LUC47"/>
    <mergeCell ref="LUD47:LUO47"/>
    <mergeCell ref="LPB47:LPM47"/>
    <mergeCell ref="LPN47:LPY47"/>
    <mergeCell ref="LPZ47:LQK47"/>
    <mergeCell ref="LQL47:LQW47"/>
    <mergeCell ref="LQX47:LRI47"/>
    <mergeCell ref="LRJ47:LRU47"/>
    <mergeCell ref="MCX47:MDI47"/>
    <mergeCell ref="MDJ47:MDU47"/>
    <mergeCell ref="MDV47:MEG47"/>
    <mergeCell ref="MEH47:MES47"/>
    <mergeCell ref="MET47:MFE47"/>
    <mergeCell ref="MFF47:MFQ47"/>
    <mergeCell ref="MAD47:MAO47"/>
    <mergeCell ref="MAP47:MBA47"/>
    <mergeCell ref="MBB47:MBM47"/>
    <mergeCell ref="MBN47:MBY47"/>
    <mergeCell ref="MBZ47:MCK47"/>
    <mergeCell ref="MCL47:MCW47"/>
    <mergeCell ref="LXJ47:LXU47"/>
    <mergeCell ref="LXV47:LYG47"/>
    <mergeCell ref="LYH47:LYS47"/>
    <mergeCell ref="LYT47:LZE47"/>
    <mergeCell ref="LZF47:LZQ47"/>
    <mergeCell ref="LZR47:MAC47"/>
    <mergeCell ref="MLF47:MLQ47"/>
    <mergeCell ref="MLR47:MMC47"/>
    <mergeCell ref="MMD47:MMO47"/>
    <mergeCell ref="MMP47:MNA47"/>
    <mergeCell ref="MNB47:MNM47"/>
    <mergeCell ref="MNN47:MNY47"/>
    <mergeCell ref="MIL47:MIW47"/>
    <mergeCell ref="MIX47:MJI47"/>
    <mergeCell ref="MJJ47:MJU47"/>
    <mergeCell ref="MJV47:MKG47"/>
    <mergeCell ref="MKH47:MKS47"/>
    <mergeCell ref="MKT47:MLE47"/>
    <mergeCell ref="MFR47:MGC47"/>
    <mergeCell ref="MGD47:MGO47"/>
    <mergeCell ref="MGP47:MHA47"/>
    <mergeCell ref="MHB47:MHM47"/>
    <mergeCell ref="MHN47:MHY47"/>
    <mergeCell ref="MHZ47:MIK47"/>
    <mergeCell ref="MTN47:MTY47"/>
    <mergeCell ref="MTZ47:MUK47"/>
    <mergeCell ref="MUL47:MUW47"/>
    <mergeCell ref="MUX47:MVI47"/>
    <mergeCell ref="MVJ47:MVU47"/>
    <mergeCell ref="MVV47:MWG47"/>
    <mergeCell ref="MQT47:MRE47"/>
    <mergeCell ref="MRF47:MRQ47"/>
    <mergeCell ref="MRR47:MSC47"/>
    <mergeCell ref="MSD47:MSO47"/>
    <mergeCell ref="MSP47:MTA47"/>
    <mergeCell ref="MTB47:MTM47"/>
    <mergeCell ref="MNZ47:MOK47"/>
    <mergeCell ref="MOL47:MOW47"/>
    <mergeCell ref="MOX47:MPI47"/>
    <mergeCell ref="MPJ47:MPU47"/>
    <mergeCell ref="MPV47:MQG47"/>
    <mergeCell ref="MQH47:MQS47"/>
    <mergeCell ref="NBV47:NCG47"/>
    <mergeCell ref="NCH47:NCS47"/>
    <mergeCell ref="NCT47:NDE47"/>
    <mergeCell ref="NDF47:NDQ47"/>
    <mergeCell ref="NDR47:NEC47"/>
    <mergeCell ref="NED47:NEO47"/>
    <mergeCell ref="MZB47:MZM47"/>
    <mergeCell ref="MZN47:MZY47"/>
    <mergeCell ref="MZZ47:NAK47"/>
    <mergeCell ref="NAL47:NAW47"/>
    <mergeCell ref="NAX47:NBI47"/>
    <mergeCell ref="NBJ47:NBU47"/>
    <mergeCell ref="MWH47:MWS47"/>
    <mergeCell ref="MWT47:MXE47"/>
    <mergeCell ref="MXF47:MXQ47"/>
    <mergeCell ref="MXR47:MYC47"/>
    <mergeCell ref="MYD47:MYO47"/>
    <mergeCell ref="MYP47:MZA47"/>
    <mergeCell ref="NKD47:NKO47"/>
    <mergeCell ref="NKP47:NLA47"/>
    <mergeCell ref="NLB47:NLM47"/>
    <mergeCell ref="NLN47:NLY47"/>
    <mergeCell ref="NLZ47:NMK47"/>
    <mergeCell ref="NML47:NMW47"/>
    <mergeCell ref="NHJ47:NHU47"/>
    <mergeCell ref="NHV47:NIG47"/>
    <mergeCell ref="NIH47:NIS47"/>
    <mergeCell ref="NIT47:NJE47"/>
    <mergeCell ref="NJF47:NJQ47"/>
    <mergeCell ref="NJR47:NKC47"/>
    <mergeCell ref="NEP47:NFA47"/>
    <mergeCell ref="NFB47:NFM47"/>
    <mergeCell ref="NFN47:NFY47"/>
    <mergeCell ref="NFZ47:NGK47"/>
    <mergeCell ref="NGL47:NGW47"/>
    <mergeCell ref="NGX47:NHI47"/>
    <mergeCell ref="NSL47:NSW47"/>
    <mergeCell ref="NSX47:NTI47"/>
    <mergeCell ref="NTJ47:NTU47"/>
    <mergeCell ref="NTV47:NUG47"/>
    <mergeCell ref="NUH47:NUS47"/>
    <mergeCell ref="NUT47:NVE47"/>
    <mergeCell ref="NPR47:NQC47"/>
    <mergeCell ref="NQD47:NQO47"/>
    <mergeCell ref="NQP47:NRA47"/>
    <mergeCell ref="NRB47:NRM47"/>
    <mergeCell ref="NRN47:NRY47"/>
    <mergeCell ref="NRZ47:NSK47"/>
    <mergeCell ref="NMX47:NNI47"/>
    <mergeCell ref="NNJ47:NNU47"/>
    <mergeCell ref="NNV47:NOG47"/>
    <mergeCell ref="NOH47:NOS47"/>
    <mergeCell ref="NOT47:NPE47"/>
    <mergeCell ref="NPF47:NPQ47"/>
    <mergeCell ref="OAT47:OBE47"/>
    <mergeCell ref="OBF47:OBQ47"/>
    <mergeCell ref="OBR47:OCC47"/>
    <mergeCell ref="OCD47:OCO47"/>
    <mergeCell ref="OCP47:ODA47"/>
    <mergeCell ref="ODB47:ODM47"/>
    <mergeCell ref="NXZ47:NYK47"/>
    <mergeCell ref="NYL47:NYW47"/>
    <mergeCell ref="NYX47:NZI47"/>
    <mergeCell ref="NZJ47:NZU47"/>
    <mergeCell ref="NZV47:OAG47"/>
    <mergeCell ref="OAH47:OAS47"/>
    <mergeCell ref="NVF47:NVQ47"/>
    <mergeCell ref="NVR47:NWC47"/>
    <mergeCell ref="NWD47:NWO47"/>
    <mergeCell ref="NWP47:NXA47"/>
    <mergeCell ref="NXB47:NXM47"/>
    <mergeCell ref="NXN47:NXY47"/>
    <mergeCell ref="OJB47:OJM47"/>
    <mergeCell ref="OJN47:OJY47"/>
    <mergeCell ref="OJZ47:OKK47"/>
    <mergeCell ref="OKL47:OKW47"/>
    <mergeCell ref="OKX47:OLI47"/>
    <mergeCell ref="OLJ47:OLU47"/>
    <mergeCell ref="OGH47:OGS47"/>
    <mergeCell ref="OGT47:OHE47"/>
    <mergeCell ref="OHF47:OHQ47"/>
    <mergeCell ref="OHR47:OIC47"/>
    <mergeCell ref="OID47:OIO47"/>
    <mergeCell ref="OIP47:OJA47"/>
    <mergeCell ref="ODN47:ODY47"/>
    <mergeCell ref="ODZ47:OEK47"/>
    <mergeCell ref="OEL47:OEW47"/>
    <mergeCell ref="OEX47:OFI47"/>
    <mergeCell ref="OFJ47:OFU47"/>
    <mergeCell ref="OFV47:OGG47"/>
    <mergeCell ref="ORJ47:ORU47"/>
    <mergeCell ref="ORV47:OSG47"/>
    <mergeCell ref="OSH47:OSS47"/>
    <mergeCell ref="OST47:OTE47"/>
    <mergeCell ref="OTF47:OTQ47"/>
    <mergeCell ref="OTR47:OUC47"/>
    <mergeCell ref="OOP47:OPA47"/>
    <mergeCell ref="OPB47:OPM47"/>
    <mergeCell ref="OPN47:OPY47"/>
    <mergeCell ref="OPZ47:OQK47"/>
    <mergeCell ref="OQL47:OQW47"/>
    <mergeCell ref="OQX47:ORI47"/>
    <mergeCell ref="OLV47:OMG47"/>
    <mergeCell ref="OMH47:OMS47"/>
    <mergeCell ref="OMT47:ONE47"/>
    <mergeCell ref="ONF47:ONQ47"/>
    <mergeCell ref="ONR47:OOC47"/>
    <mergeCell ref="OOD47:OOO47"/>
    <mergeCell ref="OZR47:PAC47"/>
    <mergeCell ref="PAD47:PAO47"/>
    <mergeCell ref="PAP47:PBA47"/>
    <mergeCell ref="PBB47:PBM47"/>
    <mergeCell ref="PBN47:PBY47"/>
    <mergeCell ref="PBZ47:PCK47"/>
    <mergeCell ref="OWX47:OXI47"/>
    <mergeCell ref="OXJ47:OXU47"/>
    <mergeCell ref="OXV47:OYG47"/>
    <mergeCell ref="OYH47:OYS47"/>
    <mergeCell ref="OYT47:OZE47"/>
    <mergeCell ref="OZF47:OZQ47"/>
    <mergeCell ref="OUD47:OUO47"/>
    <mergeCell ref="OUP47:OVA47"/>
    <mergeCell ref="OVB47:OVM47"/>
    <mergeCell ref="OVN47:OVY47"/>
    <mergeCell ref="OVZ47:OWK47"/>
    <mergeCell ref="OWL47:OWW47"/>
    <mergeCell ref="PHZ47:PIK47"/>
    <mergeCell ref="PIL47:PIW47"/>
    <mergeCell ref="PIX47:PJI47"/>
    <mergeCell ref="PJJ47:PJU47"/>
    <mergeCell ref="PJV47:PKG47"/>
    <mergeCell ref="PKH47:PKS47"/>
    <mergeCell ref="PFF47:PFQ47"/>
    <mergeCell ref="PFR47:PGC47"/>
    <mergeCell ref="PGD47:PGO47"/>
    <mergeCell ref="PGP47:PHA47"/>
    <mergeCell ref="PHB47:PHM47"/>
    <mergeCell ref="PHN47:PHY47"/>
    <mergeCell ref="PCL47:PCW47"/>
    <mergeCell ref="PCX47:PDI47"/>
    <mergeCell ref="PDJ47:PDU47"/>
    <mergeCell ref="PDV47:PEG47"/>
    <mergeCell ref="PEH47:PES47"/>
    <mergeCell ref="PET47:PFE47"/>
    <mergeCell ref="PQH47:PQS47"/>
    <mergeCell ref="PQT47:PRE47"/>
    <mergeCell ref="PRF47:PRQ47"/>
    <mergeCell ref="PRR47:PSC47"/>
    <mergeCell ref="PSD47:PSO47"/>
    <mergeCell ref="PSP47:PTA47"/>
    <mergeCell ref="PNN47:PNY47"/>
    <mergeCell ref="PNZ47:POK47"/>
    <mergeCell ref="POL47:POW47"/>
    <mergeCell ref="POX47:PPI47"/>
    <mergeCell ref="PPJ47:PPU47"/>
    <mergeCell ref="PPV47:PQG47"/>
    <mergeCell ref="PKT47:PLE47"/>
    <mergeCell ref="PLF47:PLQ47"/>
    <mergeCell ref="PLR47:PMC47"/>
    <mergeCell ref="PMD47:PMO47"/>
    <mergeCell ref="PMP47:PNA47"/>
    <mergeCell ref="PNB47:PNM47"/>
    <mergeCell ref="PYP47:PZA47"/>
    <mergeCell ref="PZB47:PZM47"/>
    <mergeCell ref="PZN47:PZY47"/>
    <mergeCell ref="PZZ47:QAK47"/>
    <mergeCell ref="QAL47:QAW47"/>
    <mergeCell ref="QAX47:QBI47"/>
    <mergeCell ref="PVV47:PWG47"/>
    <mergeCell ref="PWH47:PWS47"/>
    <mergeCell ref="PWT47:PXE47"/>
    <mergeCell ref="PXF47:PXQ47"/>
    <mergeCell ref="PXR47:PYC47"/>
    <mergeCell ref="PYD47:PYO47"/>
    <mergeCell ref="PTB47:PTM47"/>
    <mergeCell ref="PTN47:PTY47"/>
    <mergeCell ref="PTZ47:PUK47"/>
    <mergeCell ref="PUL47:PUW47"/>
    <mergeCell ref="PUX47:PVI47"/>
    <mergeCell ref="PVJ47:PVU47"/>
    <mergeCell ref="QGX47:QHI47"/>
    <mergeCell ref="QHJ47:QHU47"/>
    <mergeCell ref="QHV47:QIG47"/>
    <mergeCell ref="QIH47:QIS47"/>
    <mergeCell ref="QIT47:QJE47"/>
    <mergeCell ref="QJF47:QJQ47"/>
    <mergeCell ref="QED47:QEO47"/>
    <mergeCell ref="QEP47:QFA47"/>
    <mergeCell ref="QFB47:QFM47"/>
    <mergeCell ref="QFN47:QFY47"/>
    <mergeCell ref="QFZ47:QGK47"/>
    <mergeCell ref="QGL47:QGW47"/>
    <mergeCell ref="QBJ47:QBU47"/>
    <mergeCell ref="QBV47:QCG47"/>
    <mergeCell ref="QCH47:QCS47"/>
    <mergeCell ref="QCT47:QDE47"/>
    <mergeCell ref="QDF47:QDQ47"/>
    <mergeCell ref="QDR47:QEC47"/>
    <mergeCell ref="QPF47:QPQ47"/>
    <mergeCell ref="QPR47:QQC47"/>
    <mergeCell ref="QQD47:QQO47"/>
    <mergeCell ref="QQP47:QRA47"/>
    <mergeCell ref="QRB47:QRM47"/>
    <mergeCell ref="QRN47:QRY47"/>
    <mergeCell ref="QML47:QMW47"/>
    <mergeCell ref="QMX47:QNI47"/>
    <mergeCell ref="QNJ47:QNU47"/>
    <mergeCell ref="QNV47:QOG47"/>
    <mergeCell ref="QOH47:QOS47"/>
    <mergeCell ref="QOT47:QPE47"/>
    <mergeCell ref="QJR47:QKC47"/>
    <mergeCell ref="QKD47:QKO47"/>
    <mergeCell ref="QKP47:QLA47"/>
    <mergeCell ref="QLB47:QLM47"/>
    <mergeCell ref="QLN47:QLY47"/>
    <mergeCell ref="QLZ47:QMK47"/>
    <mergeCell ref="QXN47:QXY47"/>
    <mergeCell ref="QXZ47:QYK47"/>
    <mergeCell ref="QYL47:QYW47"/>
    <mergeCell ref="QYX47:QZI47"/>
    <mergeCell ref="QZJ47:QZU47"/>
    <mergeCell ref="QZV47:RAG47"/>
    <mergeCell ref="QUT47:QVE47"/>
    <mergeCell ref="QVF47:QVQ47"/>
    <mergeCell ref="QVR47:QWC47"/>
    <mergeCell ref="QWD47:QWO47"/>
    <mergeCell ref="QWP47:QXA47"/>
    <mergeCell ref="QXB47:QXM47"/>
    <mergeCell ref="QRZ47:QSK47"/>
    <mergeCell ref="QSL47:QSW47"/>
    <mergeCell ref="QSX47:QTI47"/>
    <mergeCell ref="QTJ47:QTU47"/>
    <mergeCell ref="QTV47:QUG47"/>
    <mergeCell ref="QUH47:QUS47"/>
    <mergeCell ref="RFV47:RGG47"/>
    <mergeCell ref="RGH47:RGS47"/>
    <mergeCell ref="RGT47:RHE47"/>
    <mergeCell ref="RHF47:RHQ47"/>
    <mergeCell ref="RHR47:RIC47"/>
    <mergeCell ref="RID47:RIO47"/>
    <mergeCell ref="RDB47:RDM47"/>
    <mergeCell ref="RDN47:RDY47"/>
    <mergeCell ref="RDZ47:REK47"/>
    <mergeCell ref="REL47:REW47"/>
    <mergeCell ref="REX47:RFI47"/>
    <mergeCell ref="RFJ47:RFU47"/>
    <mergeCell ref="RAH47:RAS47"/>
    <mergeCell ref="RAT47:RBE47"/>
    <mergeCell ref="RBF47:RBQ47"/>
    <mergeCell ref="RBR47:RCC47"/>
    <mergeCell ref="RCD47:RCO47"/>
    <mergeCell ref="RCP47:RDA47"/>
    <mergeCell ref="ROD47:ROO47"/>
    <mergeCell ref="ROP47:RPA47"/>
    <mergeCell ref="RPB47:RPM47"/>
    <mergeCell ref="RPN47:RPY47"/>
    <mergeCell ref="RPZ47:RQK47"/>
    <mergeCell ref="RQL47:RQW47"/>
    <mergeCell ref="RLJ47:RLU47"/>
    <mergeCell ref="RLV47:RMG47"/>
    <mergeCell ref="RMH47:RMS47"/>
    <mergeCell ref="RMT47:RNE47"/>
    <mergeCell ref="RNF47:RNQ47"/>
    <mergeCell ref="RNR47:ROC47"/>
    <mergeCell ref="RIP47:RJA47"/>
    <mergeCell ref="RJB47:RJM47"/>
    <mergeCell ref="RJN47:RJY47"/>
    <mergeCell ref="RJZ47:RKK47"/>
    <mergeCell ref="RKL47:RKW47"/>
    <mergeCell ref="RKX47:RLI47"/>
    <mergeCell ref="RWL47:RWW47"/>
    <mergeCell ref="RWX47:RXI47"/>
    <mergeCell ref="RXJ47:RXU47"/>
    <mergeCell ref="RXV47:RYG47"/>
    <mergeCell ref="RYH47:RYS47"/>
    <mergeCell ref="RYT47:RZE47"/>
    <mergeCell ref="RTR47:RUC47"/>
    <mergeCell ref="RUD47:RUO47"/>
    <mergeCell ref="RUP47:RVA47"/>
    <mergeCell ref="RVB47:RVM47"/>
    <mergeCell ref="RVN47:RVY47"/>
    <mergeCell ref="RVZ47:RWK47"/>
    <mergeCell ref="RQX47:RRI47"/>
    <mergeCell ref="RRJ47:RRU47"/>
    <mergeCell ref="RRV47:RSG47"/>
    <mergeCell ref="RSH47:RSS47"/>
    <mergeCell ref="RST47:RTE47"/>
    <mergeCell ref="RTF47:RTQ47"/>
    <mergeCell ref="SET47:SFE47"/>
    <mergeCell ref="SFF47:SFQ47"/>
    <mergeCell ref="SFR47:SGC47"/>
    <mergeCell ref="SGD47:SGO47"/>
    <mergeCell ref="SGP47:SHA47"/>
    <mergeCell ref="SHB47:SHM47"/>
    <mergeCell ref="SBZ47:SCK47"/>
    <mergeCell ref="SCL47:SCW47"/>
    <mergeCell ref="SCX47:SDI47"/>
    <mergeCell ref="SDJ47:SDU47"/>
    <mergeCell ref="SDV47:SEG47"/>
    <mergeCell ref="SEH47:SES47"/>
    <mergeCell ref="RZF47:RZQ47"/>
    <mergeCell ref="RZR47:SAC47"/>
    <mergeCell ref="SAD47:SAO47"/>
    <mergeCell ref="SAP47:SBA47"/>
    <mergeCell ref="SBB47:SBM47"/>
    <mergeCell ref="SBN47:SBY47"/>
    <mergeCell ref="SNB47:SNM47"/>
    <mergeCell ref="SNN47:SNY47"/>
    <mergeCell ref="SNZ47:SOK47"/>
    <mergeCell ref="SOL47:SOW47"/>
    <mergeCell ref="SOX47:SPI47"/>
    <mergeCell ref="SPJ47:SPU47"/>
    <mergeCell ref="SKH47:SKS47"/>
    <mergeCell ref="SKT47:SLE47"/>
    <mergeCell ref="SLF47:SLQ47"/>
    <mergeCell ref="SLR47:SMC47"/>
    <mergeCell ref="SMD47:SMO47"/>
    <mergeCell ref="SMP47:SNA47"/>
    <mergeCell ref="SHN47:SHY47"/>
    <mergeCell ref="SHZ47:SIK47"/>
    <mergeCell ref="SIL47:SIW47"/>
    <mergeCell ref="SIX47:SJI47"/>
    <mergeCell ref="SJJ47:SJU47"/>
    <mergeCell ref="SJV47:SKG47"/>
    <mergeCell ref="SVJ47:SVU47"/>
    <mergeCell ref="SVV47:SWG47"/>
    <mergeCell ref="SWH47:SWS47"/>
    <mergeCell ref="SWT47:SXE47"/>
    <mergeCell ref="SXF47:SXQ47"/>
    <mergeCell ref="SXR47:SYC47"/>
    <mergeCell ref="SSP47:STA47"/>
    <mergeCell ref="STB47:STM47"/>
    <mergeCell ref="STN47:STY47"/>
    <mergeCell ref="STZ47:SUK47"/>
    <mergeCell ref="SUL47:SUW47"/>
    <mergeCell ref="SUX47:SVI47"/>
    <mergeCell ref="SPV47:SQG47"/>
    <mergeCell ref="SQH47:SQS47"/>
    <mergeCell ref="SQT47:SRE47"/>
    <mergeCell ref="SRF47:SRQ47"/>
    <mergeCell ref="SRR47:SSC47"/>
    <mergeCell ref="SSD47:SSO47"/>
    <mergeCell ref="TDR47:TEC47"/>
    <mergeCell ref="TED47:TEO47"/>
    <mergeCell ref="TEP47:TFA47"/>
    <mergeCell ref="TFB47:TFM47"/>
    <mergeCell ref="TFN47:TFY47"/>
    <mergeCell ref="TFZ47:TGK47"/>
    <mergeCell ref="TAX47:TBI47"/>
    <mergeCell ref="TBJ47:TBU47"/>
    <mergeCell ref="TBV47:TCG47"/>
    <mergeCell ref="TCH47:TCS47"/>
    <mergeCell ref="TCT47:TDE47"/>
    <mergeCell ref="TDF47:TDQ47"/>
    <mergeCell ref="SYD47:SYO47"/>
    <mergeCell ref="SYP47:SZA47"/>
    <mergeCell ref="SZB47:SZM47"/>
    <mergeCell ref="SZN47:SZY47"/>
    <mergeCell ref="SZZ47:TAK47"/>
    <mergeCell ref="TAL47:TAW47"/>
    <mergeCell ref="TLZ47:TMK47"/>
    <mergeCell ref="TML47:TMW47"/>
    <mergeCell ref="TMX47:TNI47"/>
    <mergeCell ref="TNJ47:TNU47"/>
    <mergeCell ref="TNV47:TOG47"/>
    <mergeCell ref="TOH47:TOS47"/>
    <mergeCell ref="TJF47:TJQ47"/>
    <mergeCell ref="TJR47:TKC47"/>
    <mergeCell ref="TKD47:TKO47"/>
    <mergeCell ref="TKP47:TLA47"/>
    <mergeCell ref="TLB47:TLM47"/>
    <mergeCell ref="TLN47:TLY47"/>
    <mergeCell ref="TGL47:TGW47"/>
    <mergeCell ref="TGX47:THI47"/>
    <mergeCell ref="THJ47:THU47"/>
    <mergeCell ref="THV47:TIG47"/>
    <mergeCell ref="TIH47:TIS47"/>
    <mergeCell ref="TIT47:TJE47"/>
    <mergeCell ref="TUH47:TUS47"/>
    <mergeCell ref="TUT47:TVE47"/>
    <mergeCell ref="TVF47:TVQ47"/>
    <mergeCell ref="TVR47:TWC47"/>
    <mergeCell ref="TWD47:TWO47"/>
    <mergeCell ref="TWP47:TXA47"/>
    <mergeCell ref="TRN47:TRY47"/>
    <mergeCell ref="TRZ47:TSK47"/>
    <mergeCell ref="TSL47:TSW47"/>
    <mergeCell ref="TSX47:TTI47"/>
    <mergeCell ref="TTJ47:TTU47"/>
    <mergeCell ref="TTV47:TUG47"/>
    <mergeCell ref="TOT47:TPE47"/>
    <mergeCell ref="TPF47:TPQ47"/>
    <mergeCell ref="TPR47:TQC47"/>
    <mergeCell ref="TQD47:TQO47"/>
    <mergeCell ref="TQP47:TRA47"/>
    <mergeCell ref="TRB47:TRM47"/>
    <mergeCell ref="UCP47:UDA47"/>
    <mergeCell ref="UDB47:UDM47"/>
    <mergeCell ref="UDN47:UDY47"/>
    <mergeCell ref="UDZ47:UEK47"/>
    <mergeCell ref="UEL47:UEW47"/>
    <mergeCell ref="UEX47:UFI47"/>
    <mergeCell ref="TZV47:UAG47"/>
    <mergeCell ref="UAH47:UAS47"/>
    <mergeCell ref="UAT47:UBE47"/>
    <mergeCell ref="UBF47:UBQ47"/>
    <mergeCell ref="UBR47:UCC47"/>
    <mergeCell ref="UCD47:UCO47"/>
    <mergeCell ref="TXB47:TXM47"/>
    <mergeCell ref="TXN47:TXY47"/>
    <mergeCell ref="TXZ47:TYK47"/>
    <mergeCell ref="TYL47:TYW47"/>
    <mergeCell ref="TYX47:TZI47"/>
    <mergeCell ref="TZJ47:TZU47"/>
    <mergeCell ref="UKX47:ULI47"/>
    <mergeCell ref="ULJ47:ULU47"/>
    <mergeCell ref="ULV47:UMG47"/>
    <mergeCell ref="UMH47:UMS47"/>
    <mergeCell ref="UMT47:UNE47"/>
    <mergeCell ref="UNF47:UNQ47"/>
    <mergeCell ref="UID47:UIO47"/>
    <mergeCell ref="UIP47:UJA47"/>
    <mergeCell ref="UJB47:UJM47"/>
    <mergeCell ref="UJN47:UJY47"/>
    <mergeCell ref="UJZ47:UKK47"/>
    <mergeCell ref="UKL47:UKW47"/>
    <mergeCell ref="UFJ47:UFU47"/>
    <mergeCell ref="UFV47:UGG47"/>
    <mergeCell ref="UGH47:UGS47"/>
    <mergeCell ref="UGT47:UHE47"/>
    <mergeCell ref="UHF47:UHQ47"/>
    <mergeCell ref="UHR47:UIC47"/>
    <mergeCell ref="UTF47:UTQ47"/>
    <mergeCell ref="UTR47:UUC47"/>
    <mergeCell ref="UUD47:UUO47"/>
    <mergeCell ref="UUP47:UVA47"/>
    <mergeCell ref="UVB47:UVM47"/>
    <mergeCell ref="UVN47:UVY47"/>
    <mergeCell ref="UQL47:UQW47"/>
    <mergeCell ref="UQX47:URI47"/>
    <mergeCell ref="URJ47:URU47"/>
    <mergeCell ref="URV47:USG47"/>
    <mergeCell ref="USH47:USS47"/>
    <mergeCell ref="UST47:UTE47"/>
    <mergeCell ref="UNR47:UOC47"/>
    <mergeCell ref="UOD47:UOO47"/>
    <mergeCell ref="UOP47:UPA47"/>
    <mergeCell ref="UPB47:UPM47"/>
    <mergeCell ref="UPN47:UPY47"/>
    <mergeCell ref="UPZ47:UQK47"/>
    <mergeCell ref="VBN47:VBY47"/>
    <mergeCell ref="VBZ47:VCK47"/>
    <mergeCell ref="VCL47:VCW47"/>
    <mergeCell ref="VCX47:VDI47"/>
    <mergeCell ref="VDJ47:VDU47"/>
    <mergeCell ref="VDV47:VEG47"/>
    <mergeCell ref="UYT47:UZE47"/>
    <mergeCell ref="UZF47:UZQ47"/>
    <mergeCell ref="UZR47:VAC47"/>
    <mergeCell ref="VAD47:VAO47"/>
    <mergeCell ref="VAP47:VBA47"/>
    <mergeCell ref="VBB47:VBM47"/>
    <mergeCell ref="UVZ47:UWK47"/>
    <mergeCell ref="UWL47:UWW47"/>
    <mergeCell ref="UWX47:UXI47"/>
    <mergeCell ref="UXJ47:UXU47"/>
    <mergeCell ref="UXV47:UYG47"/>
    <mergeCell ref="UYH47:UYS47"/>
    <mergeCell ref="VJV47:VKG47"/>
    <mergeCell ref="VKH47:VKS47"/>
    <mergeCell ref="VKT47:VLE47"/>
    <mergeCell ref="VLF47:VLQ47"/>
    <mergeCell ref="VLR47:VMC47"/>
    <mergeCell ref="VMD47:VMO47"/>
    <mergeCell ref="VHB47:VHM47"/>
    <mergeCell ref="VHN47:VHY47"/>
    <mergeCell ref="VHZ47:VIK47"/>
    <mergeCell ref="VIL47:VIW47"/>
    <mergeCell ref="VIX47:VJI47"/>
    <mergeCell ref="VJJ47:VJU47"/>
    <mergeCell ref="VEH47:VES47"/>
    <mergeCell ref="VET47:VFE47"/>
    <mergeCell ref="VFF47:VFQ47"/>
    <mergeCell ref="VFR47:VGC47"/>
    <mergeCell ref="VGD47:VGO47"/>
    <mergeCell ref="VGP47:VHA47"/>
    <mergeCell ref="VSD47:VSO47"/>
    <mergeCell ref="VSP47:VTA47"/>
    <mergeCell ref="VTB47:VTM47"/>
    <mergeCell ref="VTN47:VTY47"/>
    <mergeCell ref="VTZ47:VUK47"/>
    <mergeCell ref="VUL47:VUW47"/>
    <mergeCell ref="VPJ47:VPU47"/>
    <mergeCell ref="VPV47:VQG47"/>
    <mergeCell ref="VQH47:VQS47"/>
    <mergeCell ref="VQT47:VRE47"/>
    <mergeCell ref="VRF47:VRQ47"/>
    <mergeCell ref="VRR47:VSC47"/>
    <mergeCell ref="VMP47:VNA47"/>
    <mergeCell ref="VNB47:VNM47"/>
    <mergeCell ref="VNN47:VNY47"/>
    <mergeCell ref="VNZ47:VOK47"/>
    <mergeCell ref="VOL47:VOW47"/>
    <mergeCell ref="VOX47:VPI47"/>
    <mergeCell ref="WAL47:WAW47"/>
    <mergeCell ref="WAX47:WBI47"/>
    <mergeCell ref="WBJ47:WBU47"/>
    <mergeCell ref="WBV47:WCG47"/>
    <mergeCell ref="WCH47:WCS47"/>
    <mergeCell ref="WCT47:WDE47"/>
    <mergeCell ref="VXR47:VYC47"/>
    <mergeCell ref="VYD47:VYO47"/>
    <mergeCell ref="VYP47:VZA47"/>
    <mergeCell ref="VZB47:VZM47"/>
    <mergeCell ref="VZN47:VZY47"/>
    <mergeCell ref="VZZ47:WAK47"/>
    <mergeCell ref="VUX47:VVI47"/>
    <mergeCell ref="VVJ47:VVU47"/>
    <mergeCell ref="VVV47:VWG47"/>
    <mergeCell ref="VWH47:VWS47"/>
    <mergeCell ref="VWT47:VXE47"/>
    <mergeCell ref="VXF47:VXQ47"/>
    <mergeCell ref="WIT47:WJE47"/>
    <mergeCell ref="WJF47:WJQ47"/>
    <mergeCell ref="WJR47:WKC47"/>
    <mergeCell ref="WKD47:WKO47"/>
    <mergeCell ref="WKP47:WLA47"/>
    <mergeCell ref="WLB47:WLM47"/>
    <mergeCell ref="WFZ47:WGK47"/>
    <mergeCell ref="WGL47:WGW47"/>
    <mergeCell ref="WGX47:WHI47"/>
    <mergeCell ref="WHJ47:WHU47"/>
    <mergeCell ref="WHV47:WIG47"/>
    <mergeCell ref="WIH47:WIS47"/>
    <mergeCell ref="WDF47:WDQ47"/>
    <mergeCell ref="WDR47:WEC47"/>
    <mergeCell ref="WED47:WEO47"/>
    <mergeCell ref="WEP47:WFA47"/>
    <mergeCell ref="WFB47:WFM47"/>
    <mergeCell ref="WFN47:WFY47"/>
    <mergeCell ref="WRN47:WRY47"/>
    <mergeCell ref="WRZ47:WSK47"/>
    <mergeCell ref="WSL47:WSW47"/>
    <mergeCell ref="WSX47:WTI47"/>
    <mergeCell ref="WTJ47:WTU47"/>
    <mergeCell ref="WOH47:WOS47"/>
    <mergeCell ref="WOT47:WPE47"/>
    <mergeCell ref="WPF47:WPQ47"/>
    <mergeCell ref="WPR47:WQC47"/>
    <mergeCell ref="WQD47:WQO47"/>
    <mergeCell ref="WQP47:WRA47"/>
    <mergeCell ref="WLN47:WLY47"/>
    <mergeCell ref="WLZ47:WMK47"/>
    <mergeCell ref="WML47:WMW47"/>
    <mergeCell ref="WMX47:WNI47"/>
    <mergeCell ref="WNJ47:WNU47"/>
    <mergeCell ref="WNV47:WOG47"/>
    <mergeCell ref="XEX47:XFA47"/>
    <mergeCell ref="A48:A49"/>
    <mergeCell ref="C48:I48"/>
    <mergeCell ref="C49:I49"/>
    <mergeCell ref="A50:B50"/>
    <mergeCell ref="C50:E50"/>
    <mergeCell ref="F50:H50"/>
    <mergeCell ref="XCD47:XCO47"/>
    <mergeCell ref="XCP47:XDA47"/>
    <mergeCell ref="XDB47:XDM47"/>
    <mergeCell ref="XDN47:XDY47"/>
    <mergeCell ref="XDZ47:XEK47"/>
    <mergeCell ref="XEL47:XEW47"/>
    <mergeCell ref="WZJ47:WZU47"/>
    <mergeCell ref="WZV47:XAG47"/>
    <mergeCell ref="XAH47:XAS47"/>
    <mergeCell ref="XAT47:XBE47"/>
    <mergeCell ref="XBF47:XBQ47"/>
    <mergeCell ref="XBR47:XCC47"/>
    <mergeCell ref="WWP47:WXA47"/>
    <mergeCell ref="WXB47:WXM47"/>
    <mergeCell ref="WXN47:WXY47"/>
    <mergeCell ref="WXZ47:WYK47"/>
    <mergeCell ref="WYL47:WYW47"/>
    <mergeCell ref="WYX47:WZI47"/>
    <mergeCell ref="WTV47:WUG47"/>
    <mergeCell ref="WUH47:WUS47"/>
    <mergeCell ref="WUT47:WVE47"/>
    <mergeCell ref="WVF47:WVQ47"/>
    <mergeCell ref="WVR47:WWC47"/>
    <mergeCell ref="WWD47:WWO47"/>
    <mergeCell ref="WRB47:WRM47"/>
    <mergeCell ref="A70:A71"/>
    <mergeCell ref="C70:D70"/>
    <mergeCell ref="F70:G70"/>
    <mergeCell ref="H70:I70"/>
    <mergeCell ref="B71:C71"/>
    <mergeCell ref="D71:I71"/>
    <mergeCell ref="B56:C56"/>
    <mergeCell ref="D56:E56"/>
    <mergeCell ref="E57:I66"/>
    <mergeCell ref="A67:I67"/>
    <mergeCell ref="A68:I68"/>
    <mergeCell ref="A69:I69"/>
    <mergeCell ref="A51:I51"/>
    <mergeCell ref="A52:I52"/>
    <mergeCell ref="A53:A56"/>
    <mergeCell ref="B53:I53"/>
    <mergeCell ref="B54:C54"/>
    <mergeCell ref="D54:E54"/>
    <mergeCell ref="F54:I54"/>
    <mergeCell ref="B55:C55"/>
    <mergeCell ref="D55:E55"/>
    <mergeCell ref="F55:I55"/>
    <mergeCell ref="A91:A101"/>
    <mergeCell ref="B91:B101"/>
    <mergeCell ref="C91:C101"/>
    <mergeCell ref="B113:I113"/>
    <mergeCell ref="B114:I114"/>
    <mergeCell ref="A115:C116"/>
    <mergeCell ref="I115:I116"/>
    <mergeCell ref="A78:A79"/>
    <mergeCell ref="B78:B79"/>
    <mergeCell ref="C78:C79"/>
    <mergeCell ref="D78:D79"/>
    <mergeCell ref="A80:A90"/>
    <mergeCell ref="B80:B90"/>
    <mergeCell ref="C80:C90"/>
    <mergeCell ref="A72:I72"/>
    <mergeCell ref="A73:B73"/>
    <mergeCell ref="C73:I73"/>
    <mergeCell ref="B74:I74"/>
    <mergeCell ref="B75:I75"/>
    <mergeCell ref="A76:C77"/>
    <mergeCell ref="I76:I77"/>
    <mergeCell ref="A102:A112"/>
    <mergeCell ref="B102:B112"/>
    <mergeCell ref="C102:C112"/>
    <mergeCell ref="A154:A164"/>
    <mergeCell ref="B154:B164"/>
    <mergeCell ref="C154:C164"/>
    <mergeCell ref="B165:I165"/>
    <mergeCell ref="B166:I166"/>
    <mergeCell ref="A167:C168"/>
    <mergeCell ref="I167:I168"/>
    <mergeCell ref="B139:I139"/>
    <mergeCell ref="B140:I140"/>
    <mergeCell ref="A141:C142"/>
    <mergeCell ref="I141:I142"/>
    <mergeCell ref="A143:A153"/>
    <mergeCell ref="B143:B153"/>
    <mergeCell ref="C143:C153"/>
    <mergeCell ref="A117:A127"/>
    <mergeCell ref="B117:B127"/>
    <mergeCell ref="C117:C127"/>
    <mergeCell ref="A128:A138"/>
    <mergeCell ref="B128:B138"/>
    <mergeCell ref="C128:C138"/>
    <mergeCell ref="A185:I185"/>
    <mergeCell ref="A186:A187"/>
    <mergeCell ref="B186:B187"/>
    <mergeCell ref="C186:C187"/>
    <mergeCell ref="D186:D187"/>
    <mergeCell ref="E186:E187"/>
    <mergeCell ref="F186:F187"/>
    <mergeCell ref="G186:G187"/>
    <mergeCell ref="H186:H187"/>
    <mergeCell ref="I186:I187"/>
    <mergeCell ref="C182:D182"/>
    <mergeCell ref="H182:I182"/>
    <mergeCell ref="C183:D183"/>
    <mergeCell ref="H183:I183"/>
    <mergeCell ref="C184:D184"/>
    <mergeCell ref="H184:I184"/>
    <mergeCell ref="A169:A178"/>
    <mergeCell ref="B169:B178"/>
    <mergeCell ref="C169:C178"/>
    <mergeCell ref="A179:B179"/>
    <mergeCell ref="A180:I180"/>
    <mergeCell ref="C181:D181"/>
    <mergeCell ref="H181:I181"/>
    <mergeCell ref="A200:I200"/>
    <mergeCell ref="A201:I201"/>
    <mergeCell ref="B202:C202"/>
    <mergeCell ref="A203:A206"/>
    <mergeCell ref="B203:C206"/>
    <mergeCell ref="D203:D206"/>
    <mergeCell ref="E203:E206"/>
    <mergeCell ref="F203:F206"/>
    <mergeCell ref="G203:G206"/>
    <mergeCell ref="A194:I194"/>
    <mergeCell ref="A195:I195"/>
    <mergeCell ref="A196:I196"/>
    <mergeCell ref="A197:I197"/>
    <mergeCell ref="A198:I198"/>
    <mergeCell ref="A199:I199"/>
    <mergeCell ref="A188:A192"/>
    <mergeCell ref="B188:B192"/>
    <mergeCell ref="C188:C192"/>
    <mergeCell ref="D188:D192"/>
    <mergeCell ref="E188:E192"/>
    <mergeCell ref="A193:I193"/>
    <mergeCell ref="A215:A218"/>
    <mergeCell ref="B215:C218"/>
    <mergeCell ref="D215:D218"/>
    <mergeCell ref="E215:E218"/>
    <mergeCell ref="F215:F218"/>
    <mergeCell ref="G215:G218"/>
    <mergeCell ref="A211:A214"/>
    <mergeCell ref="B211:C214"/>
    <mergeCell ref="D211:D214"/>
    <mergeCell ref="E211:E214"/>
    <mergeCell ref="F211:F214"/>
    <mergeCell ref="G211:G214"/>
    <mergeCell ref="A207:A210"/>
    <mergeCell ref="B207:C210"/>
    <mergeCell ref="D207:D210"/>
    <mergeCell ref="E207:E210"/>
    <mergeCell ref="F207:F210"/>
    <mergeCell ref="G207:G210"/>
    <mergeCell ref="A223:A226"/>
    <mergeCell ref="A219:I219"/>
    <mergeCell ref="A220:G220"/>
    <mergeCell ref="H220:I220"/>
    <mergeCell ref="A221:A222"/>
    <mergeCell ref="B221:C222"/>
    <mergeCell ref="D221:D222"/>
    <mergeCell ref="E221:E222"/>
    <mergeCell ref="F221:G221"/>
    <mergeCell ref="H221:H222"/>
    <mergeCell ref="A244:B244"/>
    <mergeCell ref="C244:I244"/>
    <mergeCell ref="A245:B245"/>
    <mergeCell ref="C245:I245"/>
    <mergeCell ref="A246:B246"/>
    <mergeCell ref="C246:I246"/>
    <mergeCell ref="A241:C241"/>
    <mergeCell ref="D241:F241"/>
    <mergeCell ref="A242:C242"/>
    <mergeCell ref="D242:F242"/>
    <mergeCell ref="A243:C243"/>
    <mergeCell ref="D243:F243"/>
    <mergeCell ref="A227:I227"/>
    <mergeCell ref="A228:I228"/>
    <mergeCell ref="A229:I229"/>
    <mergeCell ref="A238:I238"/>
    <mergeCell ref="A239:F239"/>
    <mergeCell ref="A240:C240"/>
    <mergeCell ref="D240:F240"/>
    <mergeCell ref="I221:I222"/>
  </mergeCells>
  <pageMargins left="0.7" right="0.7" top="0.75" bottom="0.75" header="0.3" footer="0.3"/>
  <pageSetup paperSize="9" orientation="portrait" horizontalDpi="300" verticalDpi="30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2"/>
  <sheetViews>
    <sheetView topLeftCell="E10" zoomScale="96" zoomScaleNormal="96" workbookViewId="0">
      <selection activeCell="J10" sqref="J10"/>
    </sheetView>
  </sheetViews>
  <sheetFormatPr baseColWidth="10" defaultColWidth="11.5703125" defaultRowHeight="15" x14ac:dyDescent="0.25"/>
  <cols>
    <col min="1" max="1" width="3.42578125" style="271" customWidth="1"/>
    <col min="2" max="2" width="22.28515625" style="271" customWidth="1"/>
    <col min="3" max="3" width="1.85546875" style="271" customWidth="1"/>
    <col min="4" max="4" width="20.140625" style="271" customWidth="1"/>
    <col min="5" max="5" width="1.7109375" style="271" customWidth="1"/>
    <col min="6" max="6" width="39.42578125" style="271" customWidth="1"/>
    <col min="7" max="7" width="1.7109375" style="271" customWidth="1"/>
    <col min="8" max="8" width="25.7109375" style="271" customWidth="1"/>
    <col min="9" max="9" width="1.5703125" style="271" customWidth="1"/>
    <col min="10" max="10" width="25.7109375" style="271" customWidth="1"/>
    <col min="11" max="11" width="2" style="271" customWidth="1"/>
    <col min="12" max="12" width="47" style="271" customWidth="1"/>
    <col min="13" max="16384" width="11.5703125" style="271"/>
  </cols>
  <sheetData>
    <row r="1" spans="2:22" ht="13.15" customHeight="1" x14ac:dyDescent="0.25"/>
    <row r="2" spans="2:22" ht="23.25" customHeight="1" x14ac:dyDescent="0.35">
      <c r="F2" s="303" t="s">
        <v>547</v>
      </c>
      <c r="G2" s="589"/>
      <c r="H2" s="589"/>
      <c r="I2" s="589"/>
    </row>
    <row r="3" spans="2:22" ht="17.25" customHeight="1" x14ac:dyDescent="0.3">
      <c r="F3" s="272" t="s">
        <v>658</v>
      </c>
      <c r="G3" s="272"/>
      <c r="H3" s="272"/>
      <c r="J3" s="273"/>
      <c r="L3" s="274"/>
    </row>
    <row r="4" spans="2:22" x14ac:dyDescent="0.25">
      <c r="B4" s="275" t="s">
        <v>549</v>
      </c>
      <c r="C4" s="275"/>
      <c r="D4" s="275"/>
      <c r="J4" s="276"/>
      <c r="L4" s="277"/>
    </row>
    <row r="5" spans="2:22" ht="18.75" x14ac:dyDescent="0.3">
      <c r="B5" s="275" t="s">
        <v>550</v>
      </c>
      <c r="C5" s="275"/>
      <c r="D5" s="275"/>
      <c r="E5" s="275"/>
      <c r="F5" s="278"/>
      <c r="G5" s="278"/>
      <c r="H5" s="278"/>
    </row>
    <row r="6" spans="2:22" ht="36" customHeight="1" thickBot="1" x14ac:dyDescent="0.3"/>
    <row r="7" spans="2:22" ht="25.15" customHeight="1" thickBot="1" x14ac:dyDescent="0.3">
      <c r="B7" s="298" t="s">
        <v>551</v>
      </c>
      <c r="C7" s="279"/>
      <c r="D7" s="298" t="s">
        <v>659</v>
      </c>
      <c r="E7" s="279"/>
      <c r="F7" s="298" t="s">
        <v>660</v>
      </c>
      <c r="G7" s="279"/>
      <c r="H7" s="298" t="s">
        <v>661</v>
      </c>
      <c r="I7" s="279"/>
      <c r="J7" s="298" t="s">
        <v>662</v>
      </c>
      <c r="K7" s="279"/>
      <c r="L7" s="298" t="s">
        <v>663</v>
      </c>
    </row>
    <row r="8" spans="2:22" ht="32.1" customHeight="1" thickBot="1" x14ac:dyDescent="0.3">
      <c r="B8" s="298"/>
      <c r="C8" s="279"/>
      <c r="D8" s="298"/>
      <c r="E8" s="279"/>
      <c r="F8" s="298"/>
      <c r="G8" s="279"/>
      <c r="H8" s="298"/>
      <c r="I8" s="279"/>
      <c r="J8" s="298"/>
      <c r="K8" s="279"/>
      <c r="L8" s="298"/>
    </row>
    <row r="9" spans="2:22" s="279" customFormat="1" ht="8.25" customHeight="1" x14ac:dyDescent="0.25">
      <c r="C9" s="271"/>
      <c r="E9" s="271"/>
      <c r="G9" s="271"/>
      <c r="I9" s="271"/>
      <c r="K9" s="271"/>
    </row>
    <row r="10" spans="2:22" ht="381.75" customHeight="1" x14ac:dyDescent="0.25">
      <c r="B10" s="280" t="s">
        <v>664</v>
      </c>
      <c r="C10" s="281"/>
      <c r="D10" s="282" t="s">
        <v>155</v>
      </c>
      <c r="E10" s="281"/>
      <c r="F10" s="282" t="s">
        <v>665</v>
      </c>
      <c r="G10" s="281"/>
      <c r="H10" s="282" t="s">
        <v>666</v>
      </c>
      <c r="I10" s="281"/>
      <c r="J10" s="282" t="s">
        <v>667</v>
      </c>
      <c r="K10" s="281"/>
      <c r="L10" s="282" t="s">
        <v>606</v>
      </c>
    </row>
    <row r="11" spans="2:22" s="279" customFormat="1" ht="6" customHeight="1" x14ac:dyDescent="0.25">
      <c r="C11" s="271"/>
      <c r="E11" s="271"/>
      <c r="G11" s="271"/>
      <c r="H11" s="279" t="s">
        <v>668</v>
      </c>
      <c r="I11" s="271"/>
      <c r="K11" s="271"/>
    </row>
    <row r="12" spans="2:22" ht="73.5" customHeight="1" x14ac:dyDescent="0.25">
      <c r="B12" s="196"/>
      <c r="D12" s="196"/>
      <c r="F12" s="196"/>
      <c r="H12" s="196"/>
      <c r="J12" s="196"/>
      <c r="L12" s="196"/>
    </row>
    <row r="13" spans="2:22" s="279" customFormat="1" ht="6" customHeight="1" x14ac:dyDescent="0.25">
      <c r="C13" s="271"/>
      <c r="E13" s="271"/>
      <c r="G13" s="271"/>
      <c r="I13" s="271"/>
      <c r="K13" s="271"/>
    </row>
    <row r="14" spans="2:22" ht="73.5" customHeight="1" x14ac:dyDescent="0.25">
      <c r="B14" s="196"/>
      <c r="D14" s="196"/>
      <c r="F14" s="196"/>
      <c r="H14" s="196"/>
      <c r="J14" s="196"/>
      <c r="L14" s="196"/>
    </row>
    <row r="15" spans="2:22" s="279" customFormat="1" ht="6.75" customHeight="1" x14ac:dyDescent="0.25">
      <c r="C15" s="271"/>
      <c r="E15" s="271"/>
      <c r="G15" s="271"/>
      <c r="I15" s="271"/>
      <c r="K15" s="271"/>
    </row>
    <row r="16" spans="2:22" ht="73.5" customHeight="1" x14ac:dyDescent="0.25">
      <c r="B16" s="196"/>
      <c r="D16" s="196"/>
      <c r="F16" s="196"/>
      <c r="H16" s="196"/>
      <c r="J16" s="196"/>
      <c r="L16" s="196"/>
      <c r="V16"/>
    </row>
    <row r="17" spans="2:12" s="279" customFormat="1" ht="6.75" customHeight="1" x14ac:dyDescent="0.25">
      <c r="C17" s="271"/>
      <c r="E17" s="271"/>
      <c r="G17" s="271"/>
      <c r="I17" s="271"/>
      <c r="K17" s="271"/>
    </row>
    <row r="18" spans="2:12" ht="73.5" customHeight="1" x14ac:dyDescent="0.25">
      <c r="B18" s="196"/>
      <c r="D18" s="196"/>
      <c r="F18" s="196"/>
      <c r="H18" s="196"/>
      <c r="J18" s="196"/>
      <c r="L18" s="196"/>
    </row>
    <row r="19" spans="2:12" s="279" customFormat="1" ht="9" customHeight="1" x14ac:dyDescent="0.25">
      <c r="C19" s="271"/>
      <c r="E19" s="271"/>
      <c r="G19" s="271"/>
      <c r="I19" s="271"/>
      <c r="K19" s="271"/>
    </row>
    <row r="20" spans="2:12" ht="73.5" customHeight="1" x14ac:dyDescent="0.25">
      <c r="B20" s="196"/>
      <c r="D20" s="196"/>
      <c r="F20" s="196"/>
      <c r="H20" s="196"/>
      <c r="J20" s="196"/>
      <c r="L20" s="196"/>
    </row>
    <row r="21" spans="2:12" s="279" customFormat="1" ht="7.5" customHeight="1" x14ac:dyDescent="0.25">
      <c r="C21" s="271"/>
      <c r="E21" s="271"/>
      <c r="G21" s="271"/>
      <c r="I21" s="271"/>
      <c r="K21" s="271"/>
    </row>
    <row r="22" spans="2:12" ht="73.5" customHeight="1" x14ac:dyDescent="0.25">
      <c r="B22" s="196"/>
      <c r="D22" s="196"/>
      <c r="F22" s="196"/>
      <c r="H22" s="196"/>
      <c r="J22" s="196"/>
      <c r="L22" s="196"/>
    </row>
    <row r="23" spans="2:12" s="279" customFormat="1" ht="6.75" customHeight="1" x14ac:dyDescent="0.25">
      <c r="C23" s="271"/>
      <c r="E23" s="271"/>
      <c r="G23" s="271"/>
      <c r="I23" s="271"/>
      <c r="K23" s="271"/>
    </row>
    <row r="24" spans="2:12" ht="73.5" customHeight="1" x14ac:dyDescent="0.25">
      <c r="B24" s="196"/>
      <c r="D24" s="196"/>
      <c r="F24" s="196"/>
      <c r="H24" s="196"/>
      <c r="J24" s="196"/>
      <c r="L24" s="196"/>
    </row>
    <row r="25" spans="2:12" s="279" customFormat="1" ht="7.5" customHeight="1" x14ac:dyDescent="0.25">
      <c r="C25" s="271"/>
      <c r="E25" s="271"/>
      <c r="G25" s="271"/>
      <c r="I25" s="271"/>
      <c r="K25" s="271"/>
    </row>
    <row r="26" spans="2:12" ht="73.5" customHeight="1" x14ac:dyDescent="0.25">
      <c r="B26" s="196"/>
      <c r="D26" s="196"/>
      <c r="F26" s="196"/>
      <c r="H26" s="196"/>
      <c r="J26" s="196"/>
      <c r="L26" s="196"/>
    </row>
    <row r="27" spans="2:12" s="279" customFormat="1" ht="7.5" customHeight="1" x14ac:dyDescent="0.25">
      <c r="C27" s="271"/>
      <c r="E27" s="271"/>
      <c r="G27" s="271"/>
      <c r="I27" s="271"/>
      <c r="K27" s="271"/>
    </row>
    <row r="28" spans="2:12" ht="73.5" customHeight="1" x14ac:dyDescent="0.25">
      <c r="B28" s="196"/>
      <c r="D28" s="196"/>
      <c r="F28" s="196"/>
      <c r="H28" s="196"/>
      <c r="J28" s="196"/>
      <c r="L28" s="196"/>
    </row>
    <row r="29" spans="2:12" s="279" customFormat="1" ht="7.5" customHeight="1" x14ac:dyDescent="0.25">
      <c r="C29" s="271"/>
      <c r="E29" s="271"/>
      <c r="G29" s="271"/>
      <c r="I29" s="271"/>
      <c r="K29" s="271"/>
    </row>
    <row r="30" spans="2:12" ht="73.5" customHeight="1" x14ac:dyDescent="0.25">
      <c r="B30" s="196"/>
      <c r="D30" s="196"/>
      <c r="F30" s="196"/>
      <c r="H30" s="196"/>
      <c r="J30" s="196"/>
      <c r="L30" s="196"/>
    </row>
    <row r="31" spans="2:12" s="279" customFormat="1" ht="8.25" customHeight="1" x14ac:dyDescent="0.25">
      <c r="C31" s="271"/>
      <c r="E31" s="271"/>
      <c r="G31" s="271"/>
      <c r="I31" s="271"/>
      <c r="K31" s="271"/>
    </row>
    <row r="32" spans="2:12" ht="73.5" customHeight="1" x14ac:dyDescent="0.25">
      <c r="B32" s="196"/>
      <c r="D32" s="196"/>
      <c r="F32" s="196"/>
      <c r="H32" s="196"/>
      <c r="J32" s="196"/>
      <c r="L32" s="196"/>
    </row>
    <row r="33" spans="1:12" s="279" customFormat="1" ht="6" customHeight="1" x14ac:dyDescent="0.25">
      <c r="C33" s="271"/>
      <c r="E33" s="271"/>
      <c r="G33" s="271"/>
      <c r="I33" s="271"/>
      <c r="K33" s="271"/>
    </row>
    <row r="34" spans="1:12" ht="73.5" customHeight="1" x14ac:dyDescent="0.25">
      <c r="A34" s="283"/>
      <c r="B34" s="196"/>
      <c r="D34" s="196"/>
      <c r="F34" s="196"/>
      <c r="H34" s="196"/>
      <c r="J34" s="196"/>
      <c r="L34" s="196"/>
    </row>
    <row r="35" spans="1:12" s="279" customFormat="1" ht="6" customHeight="1" x14ac:dyDescent="0.25">
      <c r="C35" s="271"/>
      <c r="E35" s="271"/>
      <c r="G35" s="271"/>
      <c r="I35" s="271"/>
      <c r="K35" s="271"/>
    </row>
    <row r="36" spans="1:12" ht="73.5" customHeight="1" x14ac:dyDescent="0.25">
      <c r="B36" s="196"/>
      <c r="D36" s="196"/>
      <c r="F36" s="196"/>
      <c r="H36" s="196"/>
      <c r="J36" s="196"/>
      <c r="L36" s="196"/>
    </row>
    <row r="37" spans="1:12" s="279" customFormat="1" ht="6.75" customHeight="1" x14ac:dyDescent="0.25">
      <c r="C37" s="271"/>
      <c r="E37" s="271"/>
      <c r="G37" s="271"/>
      <c r="I37" s="271"/>
      <c r="K37" s="271"/>
    </row>
    <row r="38" spans="1:12" ht="73.5" customHeight="1" x14ac:dyDescent="0.25">
      <c r="B38" s="196"/>
      <c r="D38" s="196"/>
      <c r="F38" s="196"/>
      <c r="H38" s="196"/>
      <c r="J38" s="196"/>
      <c r="L38" s="196"/>
    </row>
    <row r="39" spans="1:12" s="279" customFormat="1" ht="6.75" customHeight="1" x14ac:dyDescent="0.25">
      <c r="C39" s="271"/>
      <c r="E39" s="271"/>
      <c r="G39" s="271"/>
      <c r="I39" s="271"/>
      <c r="K39" s="271"/>
    </row>
    <row r="40" spans="1:12" ht="73.5" customHeight="1" x14ac:dyDescent="0.25">
      <c r="B40" s="196"/>
      <c r="D40" s="196"/>
      <c r="F40" s="196"/>
      <c r="H40" s="196"/>
      <c r="J40" s="196"/>
      <c r="L40" s="196"/>
    </row>
    <row r="41" spans="1:12" s="279" customFormat="1" ht="6.75" customHeight="1" x14ac:dyDescent="0.25">
      <c r="C41" s="271"/>
      <c r="E41" s="271"/>
      <c r="G41" s="271"/>
      <c r="I41" s="271"/>
      <c r="K41" s="271"/>
      <c r="L41" s="284"/>
    </row>
    <row r="42" spans="1:12" ht="73.5" customHeight="1" x14ac:dyDescent="0.25">
      <c r="B42" s="196"/>
      <c r="D42" s="196"/>
      <c r="F42" s="196"/>
      <c r="H42" s="196"/>
      <c r="J42" s="196"/>
      <c r="L42" s="196"/>
    </row>
    <row r="43" spans="1:12" ht="6.75" customHeight="1" x14ac:dyDescent="0.25"/>
    <row r="44" spans="1:12" ht="73.5" customHeight="1" x14ac:dyDescent="0.25">
      <c r="B44" s="196"/>
      <c r="D44" s="196"/>
      <c r="F44" s="196"/>
      <c r="H44" s="196"/>
      <c r="J44" s="196"/>
      <c r="L44" s="196"/>
    </row>
    <row r="45" spans="1:12" s="279" customFormat="1" ht="7.5" customHeight="1" x14ac:dyDescent="0.25">
      <c r="C45" s="271"/>
      <c r="E45" s="271"/>
      <c r="G45" s="271"/>
      <c r="I45" s="271"/>
      <c r="K45" s="271"/>
    </row>
    <row r="46" spans="1:12" ht="73.5" customHeight="1" x14ac:dyDescent="0.25">
      <c r="B46" s="196"/>
      <c r="D46" s="196"/>
      <c r="F46" s="196"/>
      <c r="H46" s="196"/>
      <c r="J46" s="196"/>
      <c r="L46" s="196"/>
    </row>
    <row r="47" spans="1:12" s="279" customFormat="1" ht="9" customHeight="1" x14ac:dyDescent="0.25">
      <c r="C47" s="271"/>
      <c r="E47" s="271"/>
      <c r="G47" s="271"/>
      <c r="I47" s="271"/>
      <c r="K47" s="271"/>
    </row>
    <row r="48" spans="1:12" ht="73.5" customHeight="1" x14ac:dyDescent="0.25">
      <c r="B48" s="196"/>
      <c r="D48" s="196"/>
      <c r="F48" s="196"/>
      <c r="H48" s="196"/>
      <c r="J48" s="196"/>
      <c r="L48" s="196"/>
    </row>
    <row r="49" spans="2:12" s="279" customFormat="1" ht="7.5" customHeight="1" x14ac:dyDescent="0.25">
      <c r="C49" s="271"/>
      <c r="E49" s="271"/>
      <c r="G49" s="271"/>
      <c r="I49" s="271"/>
      <c r="K49" s="271"/>
    </row>
    <row r="50" spans="2:12" ht="73.5" customHeight="1" x14ac:dyDescent="0.25">
      <c r="B50" s="196"/>
      <c r="D50" s="196"/>
      <c r="F50" s="196"/>
      <c r="H50" s="196"/>
      <c r="J50" s="196"/>
      <c r="L50" s="196"/>
    </row>
    <row r="51" spans="2:12" x14ac:dyDescent="0.25">
      <c r="B51" s="285"/>
      <c r="D51" s="286"/>
      <c r="F51" s="286"/>
      <c r="H51" s="286"/>
      <c r="J51" s="286"/>
      <c r="L51" s="286"/>
    </row>
    <row r="52" spans="2:12" ht="60" customHeight="1" x14ac:dyDescent="0.25">
      <c r="B52" s="287"/>
      <c r="C52" s="287"/>
      <c r="D52" s="288"/>
      <c r="E52" s="288"/>
      <c r="F52" s="288"/>
      <c r="G52" s="288"/>
      <c r="H52" s="288"/>
      <c r="I52" s="288"/>
      <c r="J52" s="288"/>
      <c r="L52" s="286"/>
    </row>
    <row r="53" spans="2:12" x14ac:dyDescent="0.25">
      <c r="B53" s="286"/>
      <c r="D53" s="286"/>
      <c r="F53" s="286"/>
      <c r="H53" s="286"/>
      <c r="J53" s="286"/>
    </row>
    <row r="54" spans="2:12" x14ac:dyDescent="0.25">
      <c r="B54" s="286"/>
      <c r="D54" s="286"/>
      <c r="F54" s="286"/>
      <c r="H54" s="286"/>
      <c r="J54" s="286"/>
      <c r="L54" s="286"/>
    </row>
    <row r="55" spans="2:12" x14ac:dyDescent="0.25">
      <c r="B55" s="286"/>
      <c r="D55" s="286"/>
      <c r="F55" s="286"/>
      <c r="H55" s="286"/>
      <c r="J55" s="286"/>
      <c r="L55" s="286"/>
    </row>
    <row r="56" spans="2:12" ht="15" customHeight="1" x14ac:dyDescent="0.25">
      <c r="B56" s="286"/>
      <c r="C56" s="286"/>
      <c r="D56" s="286"/>
      <c r="E56" s="286"/>
      <c r="F56" s="286"/>
      <c r="G56" s="286"/>
      <c r="H56" s="286"/>
      <c r="J56" s="286"/>
      <c r="L56" s="286"/>
    </row>
    <row r="57" spans="2:12" x14ac:dyDescent="0.25">
      <c r="B57" s="286"/>
      <c r="D57" s="286"/>
      <c r="F57" s="286"/>
      <c r="H57" s="286"/>
      <c r="J57" s="286"/>
      <c r="L57" s="286"/>
    </row>
    <row r="58" spans="2:12" x14ac:dyDescent="0.25">
      <c r="B58" s="286"/>
      <c r="D58" s="286"/>
      <c r="F58" s="286"/>
      <c r="H58" s="286"/>
      <c r="J58" s="286"/>
      <c r="L58" s="286"/>
    </row>
    <row r="59" spans="2:12" x14ac:dyDescent="0.25">
      <c r="B59" s="286"/>
      <c r="D59" s="286"/>
      <c r="F59" s="286"/>
      <c r="H59" s="286"/>
      <c r="J59" s="286"/>
      <c r="L59" s="286"/>
    </row>
    <row r="60" spans="2:12" x14ac:dyDescent="0.25">
      <c r="B60" s="286"/>
      <c r="D60" s="286"/>
      <c r="F60" s="286"/>
      <c r="H60" s="286"/>
      <c r="J60" s="286"/>
      <c r="L60" s="286"/>
    </row>
    <row r="61" spans="2:12" x14ac:dyDescent="0.25">
      <c r="B61" s="286"/>
      <c r="D61" s="286"/>
      <c r="F61" s="286"/>
      <c r="H61" s="286"/>
      <c r="J61" s="286"/>
      <c r="L61" s="286"/>
    </row>
    <row r="62" spans="2:12" x14ac:dyDescent="0.25">
      <c r="B62" s="286"/>
      <c r="D62" s="286"/>
      <c r="F62" s="286"/>
      <c r="H62" s="286"/>
      <c r="J62" s="286"/>
      <c r="L62" s="286"/>
    </row>
    <row r="63" spans="2:12" x14ac:dyDescent="0.25">
      <c r="B63" s="286"/>
      <c r="D63" s="286"/>
      <c r="F63" s="286"/>
      <c r="H63" s="286"/>
      <c r="J63" s="286"/>
      <c r="L63" s="286"/>
    </row>
    <row r="64" spans="2:12" x14ac:dyDescent="0.25">
      <c r="B64" s="286"/>
      <c r="D64" s="286"/>
      <c r="F64" s="286"/>
      <c r="H64" s="286"/>
      <c r="J64" s="286"/>
      <c r="L64" s="286"/>
    </row>
    <row r="65" spans="2:12" x14ac:dyDescent="0.25">
      <c r="B65" s="286"/>
      <c r="D65" s="286"/>
      <c r="F65" s="286"/>
      <c r="H65" s="286"/>
      <c r="J65" s="286"/>
      <c r="L65" s="286"/>
    </row>
    <row r="66" spans="2:12" x14ac:dyDescent="0.25">
      <c r="B66" s="286"/>
      <c r="D66" s="286"/>
      <c r="F66" s="286"/>
      <c r="H66" s="286"/>
      <c r="J66" s="286"/>
      <c r="L66" s="286"/>
    </row>
    <row r="67" spans="2:12" x14ac:dyDescent="0.25">
      <c r="B67" s="286"/>
      <c r="D67" s="286"/>
      <c r="F67" s="286"/>
      <c r="H67" s="286"/>
      <c r="J67" s="286"/>
      <c r="L67" s="286"/>
    </row>
    <row r="68" spans="2:12" x14ac:dyDescent="0.25">
      <c r="B68" s="286"/>
      <c r="D68" s="286"/>
      <c r="F68" s="286"/>
      <c r="H68" s="286"/>
      <c r="J68" s="286"/>
      <c r="L68" s="286"/>
    </row>
    <row r="69" spans="2:12" x14ac:dyDescent="0.25">
      <c r="B69" s="286"/>
      <c r="D69" s="286"/>
      <c r="F69" s="286"/>
      <c r="H69" s="286"/>
      <c r="J69" s="286"/>
      <c r="L69" s="286"/>
    </row>
    <row r="70" spans="2:12" x14ac:dyDescent="0.25">
      <c r="B70" s="286"/>
      <c r="D70" s="286"/>
      <c r="F70" s="286"/>
      <c r="H70" s="286"/>
      <c r="J70" s="286"/>
      <c r="L70" s="286"/>
    </row>
    <row r="71" spans="2:12" x14ac:dyDescent="0.25">
      <c r="B71" s="286"/>
      <c r="D71" s="286"/>
      <c r="F71" s="286"/>
      <c r="H71" s="286"/>
      <c r="J71" s="286"/>
      <c r="L71" s="286"/>
    </row>
    <row r="72" spans="2:12" x14ac:dyDescent="0.25">
      <c r="B72" s="286"/>
      <c r="D72" s="286"/>
      <c r="F72" s="286"/>
      <c r="H72" s="286"/>
      <c r="J72" s="286"/>
      <c r="L72" s="286"/>
    </row>
    <row r="73" spans="2:12" x14ac:dyDescent="0.25">
      <c r="B73" s="286"/>
      <c r="D73" s="286"/>
      <c r="F73" s="286"/>
      <c r="H73" s="286"/>
      <c r="J73" s="286"/>
      <c r="L73" s="286"/>
    </row>
    <row r="74" spans="2:12" x14ac:dyDescent="0.25">
      <c r="B74" s="286"/>
      <c r="D74" s="286"/>
      <c r="F74" s="286"/>
      <c r="H74" s="286"/>
      <c r="J74" s="286"/>
      <c r="L74" s="286"/>
    </row>
    <row r="75" spans="2:12" x14ac:dyDescent="0.25">
      <c r="B75" s="286"/>
      <c r="D75" s="286"/>
      <c r="F75" s="286"/>
      <c r="H75" s="286"/>
      <c r="J75" s="286"/>
      <c r="L75" s="286"/>
    </row>
    <row r="76" spans="2:12" x14ac:dyDescent="0.25">
      <c r="B76" s="286"/>
      <c r="D76" s="286"/>
      <c r="F76" s="286"/>
      <c r="H76" s="286"/>
      <c r="J76" s="286"/>
      <c r="L76" s="286"/>
    </row>
    <row r="77" spans="2:12" x14ac:dyDescent="0.25">
      <c r="B77" s="286"/>
      <c r="D77" s="286"/>
      <c r="F77" s="286"/>
      <c r="H77" s="286"/>
      <c r="J77" s="286"/>
      <c r="L77" s="286"/>
    </row>
    <row r="78" spans="2:12" x14ac:dyDescent="0.25">
      <c r="B78" s="286"/>
      <c r="D78" s="286"/>
      <c r="F78" s="286"/>
      <c r="H78" s="286"/>
      <c r="J78" s="286"/>
      <c r="L78" s="286"/>
    </row>
    <row r="79" spans="2:12" x14ac:dyDescent="0.25">
      <c r="B79" s="286"/>
      <c r="D79" s="286"/>
      <c r="F79" s="286"/>
      <c r="H79" s="286"/>
      <c r="J79" s="286"/>
      <c r="L79" s="286"/>
    </row>
    <row r="80" spans="2:12" x14ac:dyDescent="0.25">
      <c r="B80" s="286"/>
      <c r="D80" s="286"/>
      <c r="F80" s="286"/>
      <c r="H80" s="286"/>
      <c r="J80" s="286"/>
      <c r="L80" s="286"/>
    </row>
    <row r="81" spans="2:12" x14ac:dyDescent="0.25">
      <c r="B81" s="286"/>
      <c r="D81" s="286"/>
      <c r="F81" s="286"/>
      <c r="H81" s="286"/>
      <c r="J81" s="286"/>
      <c r="L81" s="286"/>
    </row>
    <row r="82" spans="2:12" x14ac:dyDescent="0.25">
      <c r="B82" s="286"/>
      <c r="D82" s="286"/>
      <c r="F82" s="286"/>
      <c r="H82" s="286"/>
      <c r="J82" s="286"/>
      <c r="L82" s="286"/>
    </row>
    <row r="83" spans="2:12" x14ac:dyDescent="0.25">
      <c r="B83" s="286"/>
      <c r="D83" s="286"/>
      <c r="F83" s="286"/>
      <c r="H83" s="286"/>
      <c r="J83" s="286"/>
      <c r="L83" s="286"/>
    </row>
    <row r="84" spans="2:12" x14ac:dyDescent="0.25">
      <c r="B84" s="286"/>
      <c r="D84" s="286"/>
      <c r="F84" s="286"/>
      <c r="H84" s="286"/>
      <c r="J84" s="286"/>
      <c r="L84" s="286"/>
    </row>
    <row r="85" spans="2:12" x14ac:dyDescent="0.25">
      <c r="B85" s="286"/>
      <c r="D85" s="286"/>
      <c r="F85" s="286"/>
      <c r="H85" s="286"/>
      <c r="J85" s="286"/>
      <c r="L85" s="286"/>
    </row>
    <row r="86" spans="2:12" x14ac:dyDescent="0.25">
      <c r="B86" s="286"/>
      <c r="D86" s="286"/>
      <c r="F86" s="286"/>
      <c r="H86" s="286"/>
      <c r="J86" s="286"/>
      <c r="L86" s="286"/>
    </row>
    <row r="87" spans="2:12" x14ac:dyDescent="0.25">
      <c r="B87" s="286"/>
      <c r="D87" s="286"/>
      <c r="F87" s="286"/>
      <c r="H87" s="286"/>
      <c r="J87" s="286"/>
      <c r="L87" s="286"/>
    </row>
    <row r="88" spans="2:12" x14ac:dyDescent="0.25">
      <c r="B88" s="286"/>
      <c r="D88" s="286"/>
      <c r="F88" s="286"/>
      <c r="H88" s="286"/>
      <c r="J88" s="286"/>
      <c r="L88" s="286"/>
    </row>
    <row r="89" spans="2:12" x14ac:dyDescent="0.25">
      <c r="B89" s="286"/>
      <c r="D89" s="286"/>
      <c r="F89" s="286"/>
      <c r="H89" s="286"/>
      <c r="J89" s="286"/>
      <c r="L89" s="286"/>
    </row>
    <row r="90" spans="2:12" x14ac:dyDescent="0.25">
      <c r="B90" s="286"/>
      <c r="D90" s="286"/>
      <c r="F90" s="286"/>
      <c r="H90" s="286"/>
      <c r="J90" s="286"/>
      <c r="L90" s="286"/>
    </row>
    <row r="91" spans="2:12" x14ac:dyDescent="0.25">
      <c r="B91" s="286"/>
      <c r="D91" s="286"/>
      <c r="F91" s="286"/>
      <c r="H91" s="286"/>
      <c r="J91" s="286"/>
      <c r="L91" s="286"/>
    </row>
    <row r="92" spans="2:12" x14ac:dyDescent="0.25">
      <c r="B92" s="286"/>
      <c r="D92" s="286"/>
      <c r="F92" s="286"/>
      <c r="H92" s="286"/>
      <c r="J92" s="286"/>
      <c r="L92" s="286"/>
    </row>
    <row r="93" spans="2:12" x14ac:dyDescent="0.25">
      <c r="B93" s="286"/>
      <c r="D93" s="286"/>
      <c r="F93" s="286"/>
      <c r="H93" s="286"/>
      <c r="J93" s="286"/>
      <c r="L93" s="286"/>
    </row>
    <row r="94" spans="2:12" x14ac:dyDescent="0.25">
      <c r="B94" s="286"/>
      <c r="D94" s="286"/>
      <c r="F94" s="286"/>
      <c r="H94" s="286"/>
      <c r="J94" s="286"/>
      <c r="L94" s="286"/>
    </row>
    <row r="95" spans="2:12" x14ac:dyDescent="0.25">
      <c r="B95" s="286"/>
      <c r="D95" s="286"/>
      <c r="F95" s="286"/>
      <c r="H95" s="286"/>
      <c r="J95" s="286"/>
      <c r="L95" s="286"/>
    </row>
    <row r="96" spans="2:12" x14ac:dyDescent="0.25">
      <c r="B96" s="286"/>
      <c r="D96" s="286"/>
      <c r="F96" s="286"/>
      <c r="H96" s="286"/>
      <c r="J96" s="286"/>
      <c r="L96" s="286"/>
    </row>
    <row r="97" spans="2:12" x14ac:dyDescent="0.25">
      <c r="B97" s="286"/>
      <c r="D97" s="286"/>
      <c r="F97" s="286"/>
      <c r="H97" s="286"/>
      <c r="J97" s="286"/>
      <c r="L97" s="286"/>
    </row>
    <row r="98" spans="2:12" x14ac:dyDescent="0.25">
      <c r="B98" s="286"/>
      <c r="D98" s="286"/>
      <c r="F98" s="286"/>
      <c r="H98" s="286"/>
      <c r="J98" s="286"/>
      <c r="L98" s="286"/>
    </row>
    <row r="99" spans="2:12" x14ac:dyDescent="0.25">
      <c r="B99" s="286"/>
      <c r="D99" s="286"/>
      <c r="F99" s="286"/>
      <c r="H99" s="286"/>
      <c r="J99" s="286"/>
      <c r="L99" s="286"/>
    </row>
    <row r="100" spans="2:12" x14ac:dyDescent="0.25">
      <c r="B100" s="286"/>
      <c r="D100" s="286"/>
      <c r="F100" s="286"/>
      <c r="H100" s="286"/>
      <c r="J100" s="286"/>
      <c r="L100" s="286"/>
    </row>
    <row r="101" spans="2:12" x14ac:dyDescent="0.25">
      <c r="B101" s="286"/>
      <c r="D101" s="286"/>
      <c r="F101" s="286"/>
      <c r="H101" s="286"/>
      <c r="J101" s="286"/>
      <c r="L101" s="286"/>
    </row>
    <row r="102" spans="2:12" x14ac:dyDescent="0.25">
      <c r="B102" s="286"/>
      <c r="D102" s="286"/>
      <c r="F102" s="286"/>
      <c r="H102" s="286"/>
      <c r="J102" s="286"/>
      <c r="L102" s="286"/>
    </row>
    <row r="103" spans="2:12" x14ac:dyDescent="0.25">
      <c r="B103" s="286"/>
      <c r="D103" s="286"/>
      <c r="F103" s="286"/>
      <c r="H103" s="286"/>
      <c r="J103" s="286"/>
      <c r="L103" s="286"/>
    </row>
    <row r="104" spans="2:12" x14ac:dyDescent="0.25">
      <c r="B104" s="286"/>
      <c r="D104" s="286"/>
      <c r="F104" s="286"/>
      <c r="H104" s="286"/>
      <c r="J104" s="286"/>
      <c r="L104" s="286"/>
    </row>
    <row r="105" spans="2:12" x14ac:dyDescent="0.25">
      <c r="B105" s="286"/>
      <c r="D105" s="286"/>
      <c r="F105" s="286"/>
      <c r="H105" s="286"/>
      <c r="J105" s="286"/>
      <c r="L105" s="286"/>
    </row>
    <row r="106" spans="2:12" x14ac:dyDescent="0.25">
      <c r="B106" s="286"/>
      <c r="D106" s="286"/>
      <c r="F106" s="286"/>
      <c r="H106" s="286"/>
      <c r="J106" s="286"/>
      <c r="L106" s="286"/>
    </row>
    <row r="107" spans="2:12" x14ac:dyDescent="0.25">
      <c r="B107" s="286"/>
      <c r="D107" s="286"/>
      <c r="F107" s="286"/>
      <c r="H107" s="286"/>
      <c r="J107" s="286"/>
      <c r="L107" s="286"/>
    </row>
    <row r="108" spans="2:12" x14ac:dyDescent="0.25">
      <c r="B108" s="286"/>
      <c r="D108" s="286"/>
      <c r="F108" s="286"/>
      <c r="H108" s="286"/>
      <c r="J108" s="286"/>
      <c r="L108" s="286"/>
    </row>
    <row r="109" spans="2:12" x14ac:dyDescent="0.25">
      <c r="B109" s="286"/>
      <c r="D109" s="286"/>
      <c r="F109" s="286"/>
      <c r="H109" s="286"/>
      <c r="J109" s="286"/>
      <c r="L109" s="286"/>
    </row>
    <row r="110" spans="2:12" x14ac:dyDescent="0.25">
      <c r="B110" s="286"/>
      <c r="D110" s="286"/>
      <c r="F110" s="286"/>
      <c r="H110" s="286"/>
      <c r="J110" s="286"/>
      <c r="L110" s="286"/>
    </row>
    <row r="111" spans="2:12" x14ac:dyDescent="0.25">
      <c r="B111" s="286"/>
      <c r="D111" s="286"/>
      <c r="F111" s="286"/>
      <c r="H111" s="286"/>
      <c r="J111" s="286"/>
      <c r="L111" s="286"/>
    </row>
    <row r="112" spans="2:12" x14ac:dyDescent="0.25">
      <c r="B112" s="286"/>
      <c r="D112" s="286"/>
      <c r="F112" s="286"/>
      <c r="H112" s="286"/>
      <c r="J112" s="286"/>
      <c r="L112" s="286"/>
    </row>
    <row r="113" spans="2:12" x14ac:dyDescent="0.25">
      <c r="B113" s="286"/>
      <c r="D113" s="286"/>
      <c r="F113" s="286"/>
      <c r="H113" s="286"/>
      <c r="J113" s="286"/>
      <c r="L113" s="286"/>
    </row>
    <row r="114" spans="2:12" x14ac:dyDescent="0.25">
      <c r="B114" s="286"/>
      <c r="D114" s="286"/>
      <c r="F114" s="286"/>
      <c r="H114" s="286"/>
      <c r="J114" s="286"/>
      <c r="L114" s="286"/>
    </row>
    <row r="115" spans="2:12" x14ac:dyDescent="0.25">
      <c r="B115" s="286"/>
      <c r="D115" s="286"/>
      <c r="F115" s="286"/>
      <c r="H115" s="286"/>
      <c r="J115" s="286"/>
      <c r="L115" s="286"/>
    </row>
    <row r="116" spans="2:12" x14ac:dyDescent="0.25">
      <c r="B116" s="286"/>
      <c r="D116" s="286"/>
      <c r="F116" s="286"/>
      <c r="H116" s="286"/>
      <c r="J116" s="286"/>
      <c r="L116" s="286"/>
    </row>
    <row r="117" spans="2:12" x14ac:dyDescent="0.25">
      <c r="B117" s="286"/>
      <c r="D117" s="286"/>
      <c r="F117" s="286"/>
      <c r="H117" s="286"/>
      <c r="J117" s="286"/>
      <c r="L117" s="286"/>
    </row>
    <row r="118" spans="2:12" x14ac:dyDescent="0.25">
      <c r="B118" s="286"/>
      <c r="D118" s="286"/>
      <c r="F118" s="286"/>
      <c r="H118" s="286"/>
      <c r="J118" s="286"/>
      <c r="L118" s="286"/>
    </row>
    <row r="119" spans="2:12" x14ac:dyDescent="0.25">
      <c r="B119" s="286"/>
      <c r="D119" s="286"/>
      <c r="F119" s="286"/>
      <c r="H119" s="286"/>
      <c r="J119" s="286"/>
      <c r="L119" s="286"/>
    </row>
    <row r="120" spans="2:12" x14ac:dyDescent="0.25">
      <c r="B120" s="286"/>
      <c r="D120" s="286"/>
      <c r="F120" s="286"/>
      <c r="H120" s="286"/>
      <c r="J120" s="286"/>
      <c r="L120" s="286"/>
    </row>
    <row r="121" spans="2:12" x14ac:dyDescent="0.25">
      <c r="B121" s="286"/>
      <c r="D121" s="286"/>
      <c r="F121" s="286"/>
      <c r="H121" s="286"/>
      <c r="J121" s="286"/>
      <c r="L121" s="286"/>
    </row>
    <row r="122" spans="2:12" x14ac:dyDescent="0.25">
      <c r="B122" s="286"/>
      <c r="D122" s="286"/>
      <c r="F122" s="286"/>
      <c r="H122" s="286"/>
      <c r="J122" s="286"/>
      <c r="L122" s="286"/>
    </row>
    <row r="123" spans="2:12" x14ac:dyDescent="0.25">
      <c r="B123" s="286"/>
      <c r="D123" s="286"/>
      <c r="F123" s="286"/>
      <c r="H123" s="286"/>
      <c r="J123" s="286"/>
      <c r="L123" s="286"/>
    </row>
    <row r="124" spans="2:12" x14ac:dyDescent="0.25">
      <c r="B124" s="286"/>
      <c r="D124" s="286"/>
      <c r="F124" s="286"/>
      <c r="H124" s="286"/>
      <c r="J124" s="286"/>
      <c r="L124" s="286"/>
    </row>
    <row r="125" spans="2:12" x14ac:dyDescent="0.25">
      <c r="B125" s="286"/>
      <c r="D125" s="286"/>
      <c r="F125" s="286"/>
      <c r="H125" s="286"/>
      <c r="J125" s="286"/>
      <c r="L125" s="286"/>
    </row>
    <row r="126" spans="2:12" x14ac:dyDescent="0.25">
      <c r="B126" s="286"/>
      <c r="D126" s="286"/>
      <c r="F126" s="286"/>
      <c r="H126" s="286"/>
      <c r="J126" s="286"/>
      <c r="L126" s="286"/>
    </row>
    <row r="127" spans="2:12" x14ac:dyDescent="0.25">
      <c r="B127" s="286"/>
      <c r="D127" s="286"/>
      <c r="F127" s="286"/>
      <c r="H127" s="286"/>
      <c r="J127" s="286"/>
      <c r="L127" s="286"/>
    </row>
    <row r="128" spans="2:12" x14ac:dyDescent="0.25">
      <c r="B128" s="286"/>
      <c r="D128" s="286"/>
      <c r="F128" s="286"/>
      <c r="H128" s="286"/>
      <c r="J128" s="286"/>
      <c r="L128" s="286"/>
    </row>
    <row r="129" spans="2:12" x14ac:dyDescent="0.25">
      <c r="B129" s="286"/>
      <c r="D129" s="286"/>
      <c r="F129" s="286"/>
      <c r="H129" s="286"/>
      <c r="J129" s="286"/>
      <c r="L129" s="286"/>
    </row>
    <row r="130" spans="2:12" x14ac:dyDescent="0.25">
      <c r="B130" s="286"/>
      <c r="D130" s="286"/>
      <c r="F130" s="286"/>
      <c r="H130" s="286"/>
      <c r="J130" s="286"/>
      <c r="L130" s="286"/>
    </row>
    <row r="131" spans="2:12" x14ac:dyDescent="0.25">
      <c r="B131" s="286"/>
      <c r="D131" s="286"/>
      <c r="F131" s="286"/>
      <c r="H131" s="286"/>
      <c r="J131" s="286"/>
      <c r="L131" s="286"/>
    </row>
    <row r="132" spans="2:12" x14ac:dyDescent="0.25">
      <c r="B132" s="286"/>
      <c r="D132" s="286"/>
      <c r="F132" s="286"/>
      <c r="H132" s="286"/>
      <c r="J132" s="286"/>
      <c r="L132" s="286"/>
    </row>
    <row r="133" spans="2:12" x14ac:dyDescent="0.25">
      <c r="B133" s="286"/>
      <c r="D133" s="286"/>
      <c r="F133" s="286"/>
      <c r="H133" s="286"/>
      <c r="J133" s="286"/>
      <c r="L133" s="286"/>
    </row>
    <row r="134" spans="2:12" x14ac:dyDescent="0.25">
      <c r="B134" s="286"/>
      <c r="D134" s="286"/>
      <c r="F134" s="286"/>
      <c r="H134" s="286"/>
      <c r="J134" s="286"/>
      <c r="L134" s="286"/>
    </row>
    <row r="135" spans="2:12" x14ac:dyDescent="0.25">
      <c r="B135" s="286"/>
      <c r="D135" s="286"/>
      <c r="F135" s="286"/>
      <c r="H135" s="286"/>
      <c r="J135" s="286"/>
      <c r="L135" s="286"/>
    </row>
    <row r="136" spans="2:12" x14ac:dyDescent="0.25">
      <c r="B136" s="286"/>
      <c r="D136" s="286"/>
      <c r="F136" s="286"/>
      <c r="H136" s="286"/>
      <c r="J136" s="286"/>
      <c r="L136" s="286"/>
    </row>
    <row r="137" spans="2:12" x14ac:dyDescent="0.25">
      <c r="B137" s="286"/>
      <c r="D137" s="286"/>
      <c r="F137" s="286"/>
      <c r="H137" s="286"/>
      <c r="J137" s="286"/>
      <c r="L137" s="286"/>
    </row>
    <row r="138" spans="2:12" x14ac:dyDescent="0.25">
      <c r="B138" s="286"/>
      <c r="D138" s="286"/>
      <c r="F138" s="286"/>
      <c r="H138" s="286"/>
      <c r="J138" s="286"/>
      <c r="L138" s="286"/>
    </row>
    <row r="139" spans="2:12" x14ac:dyDescent="0.25">
      <c r="B139" s="286"/>
      <c r="D139" s="286"/>
      <c r="F139" s="286"/>
      <c r="H139" s="286"/>
      <c r="J139" s="286"/>
      <c r="L139" s="286"/>
    </row>
    <row r="140" spans="2:12" x14ac:dyDescent="0.25">
      <c r="B140" s="286"/>
      <c r="D140" s="286"/>
      <c r="F140" s="286"/>
      <c r="H140" s="286"/>
      <c r="J140" s="286"/>
      <c r="L140" s="286"/>
    </row>
    <row r="141" spans="2:12" x14ac:dyDescent="0.25">
      <c r="B141" s="286"/>
      <c r="D141" s="286"/>
      <c r="F141" s="286"/>
      <c r="H141" s="286"/>
      <c r="J141" s="286"/>
      <c r="L141" s="286"/>
    </row>
    <row r="142" spans="2:12" x14ac:dyDescent="0.25">
      <c r="B142" s="286"/>
      <c r="D142" s="286"/>
      <c r="F142" s="286"/>
      <c r="H142" s="286"/>
      <c r="J142" s="286"/>
      <c r="L142" s="286"/>
    </row>
    <row r="143" spans="2:12" x14ac:dyDescent="0.25">
      <c r="B143" s="286"/>
      <c r="D143" s="286"/>
      <c r="F143" s="286"/>
      <c r="H143" s="286"/>
      <c r="J143" s="286"/>
      <c r="L143" s="286"/>
    </row>
    <row r="144" spans="2:12" x14ac:dyDescent="0.25">
      <c r="B144" s="286"/>
      <c r="D144" s="286"/>
      <c r="F144" s="286"/>
      <c r="H144" s="286"/>
      <c r="J144" s="286"/>
      <c r="L144" s="286"/>
    </row>
    <row r="145" spans="2:12" x14ac:dyDescent="0.25">
      <c r="B145" s="286"/>
      <c r="D145" s="286"/>
      <c r="F145" s="286"/>
      <c r="H145" s="286"/>
      <c r="J145" s="286"/>
      <c r="L145" s="286"/>
    </row>
    <row r="146" spans="2:12" x14ac:dyDescent="0.25">
      <c r="B146" s="286"/>
      <c r="D146" s="286"/>
      <c r="F146" s="286"/>
      <c r="H146" s="286"/>
      <c r="J146" s="286"/>
      <c r="L146" s="286"/>
    </row>
    <row r="147" spans="2:12" x14ac:dyDescent="0.25">
      <c r="B147" s="286"/>
      <c r="D147" s="286"/>
      <c r="F147" s="286"/>
      <c r="H147" s="286"/>
      <c r="J147" s="286"/>
      <c r="L147" s="286"/>
    </row>
    <row r="148" spans="2:12" x14ac:dyDescent="0.25">
      <c r="B148" s="286"/>
      <c r="D148" s="286"/>
      <c r="F148" s="286"/>
      <c r="H148" s="286"/>
      <c r="J148" s="286"/>
      <c r="L148" s="286"/>
    </row>
    <row r="149" spans="2:12" x14ac:dyDescent="0.25">
      <c r="B149" s="286"/>
      <c r="D149" s="286"/>
      <c r="F149" s="286"/>
      <c r="H149" s="286"/>
      <c r="J149" s="286"/>
      <c r="L149" s="286"/>
    </row>
    <row r="150" spans="2:12" x14ac:dyDescent="0.25">
      <c r="B150" s="286"/>
      <c r="D150" s="286"/>
      <c r="F150" s="286"/>
      <c r="H150" s="286"/>
      <c r="J150" s="286"/>
      <c r="L150" s="286"/>
    </row>
    <row r="151" spans="2:12" x14ac:dyDescent="0.25">
      <c r="B151" s="286"/>
      <c r="D151" s="286"/>
      <c r="F151" s="286"/>
      <c r="H151" s="286"/>
      <c r="J151" s="286"/>
      <c r="L151" s="286"/>
    </row>
    <row r="152" spans="2:12" x14ac:dyDescent="0.25">
      <c r="B152" s="286"/>
      <c r="D152" s="286"/>
      <c r="F152" s="286"/>
      <c r="H152" s="286"/>
      <c r="J152" s="286"/>
      <c r="L152" s="286"/>
    </row>
    <row r="153" spans="2:12" x14ac:dyDescent="0.25">
      <c r="B153" s="286"/>
      <c r="D153" s="286"/>
      <c r="F153" s="286"/>
      <c r="H153" s="286"/>
      <c r="J153" s="286"/>
      <c r="L153" s="286"/>
    </row>
    <row r="154" spans="2:12" x14ac:dyDescent="0.25">
      <c r="B154" s="286"/>
      <c r="D154" s="286"/>
      <c r="F154" s="286"/>
      <c r="H154" s="286"/>
      <c r="J154" s="286"/>
      <c r="L154" s="286"/>
    </row>
    <row r="155" spans="2:12" x14ac:dyDescent="0.25">
      <c r="B155" s="286"/>
      <c r="D155" s="286"/>
      <c r="F155" s="286"/>
      <c r="H155" s="286"/>
      <c r="J155" s="286"/>
      <c r="L155" s="286"/>
    </row>
    <row r="156" spans="2:12" x14ac:dyDescent="0.25">
      <c r="B156" s="286"/>
      <c r="D156" s="286"/>
      <c r="F156" s="286"/>
      <c r="H156" s="286"/>
      <c r="J156" s="286"/>
      <c r="L156" s="286"/>
    </row>
    <row r="157" spans="2:12" x14ac:dyDescent="0.25">
      <c r="B157" s="286"/>
      <c r="D157" s="286"/>
      <c r="F157" s="286"/>
      <c r="H157" s="286"/>
      <c r="J157" s="286"/>
      <c r="L157" s="286"/>
    </row>
    <row r="158" spans="2:12" x14ac:dyDescent="0.25">
      <c r="B158" s="286"/>
      <c r="D158" s="286"/>
      <c r="F158" s="286"/>
      <c r="H158" s="286"/>
      <c r="J158" s="286"/>
      <c r="L158" s="286"/>
    </row>
    <row r="159" spans="2:12" x14ac:dyDescent="0.25">
      <c r="B159" s="286"/>
      <c r="D159" s="286"/>
      <c r="F159" s="286"/>
      <c r="H159" s="286"/>
      <c r="J159" s="286"/>
      <c r="L159" s="286"/>
    </row>
    <row r="160" spans="2:12" x14ac:dyDescent="0.25">
      <c r="B160" s="286"/>
      <c r="D160" s="286"/>
      <c r="F160" s="286"/>
      <c r="H160" s="286"/>
      <c r="J160" s="286"/>
      <c r="L160" s="286"/>
    </row>
    <row r="161" spans="2:12" x14ac:dyDescent="0.25">
      <c r="B161" s="286"/>
      <c r="D161" s="286"/>
      <c r="F161" s="286"/>
      <c r="H161" s="286"/>
      <c r="J161" s="286"/>
      <c r="L161" s="286"/>
    </row>
    <row r="162" spans="2:12" x14ac:dyDescent="0.25">
      <c r="B162" s="286"/>
      <c r="D162" s="286"/>
      <c r="F162" s="286"/>
      <c r="H162" s="286"/>
      <c r="J162" s="286"/>
      <c r="L162" s="286"/>
    </row>
    <row r="163" spans="2:12" x14ac:dyDescent="0.25">
      <c r="B163" s="286"/>
      <c r="D163" s="286"/>
      <c r="F163" s="286"/>
      <c r="H163" s="286"/>
      <c r="J163" s="286"/>
      <c r="L163" s="286"/>
    </row>
    <row r="164" spans="2:12" x14ac:dyDescent="0.25">
      <c r="B164" s="286"/>
      <c r="D164" s="286"/>
      <c r="F164" s="286"/>
      <c r="H164" s="286"/>
      <c r="J164" s="286"/>
      <c r="L164" s="286"/>
    </row>
    <row r="165" spans="2:12" x14ac:dyDescent="0.25">
      <c r="B165" s="286"/>
      <c r="D165" s="286"/>
      <c r="F165" s="286"/>
      <c r="H165" s="286"/>
      <c r="J165" s="286"/>
      <c r="L165" s="286"/>
    </row>
    <row r="166" spans="2:12" x14ac:dyDescent="0.25">
      <c r="B166" s="286"/>
      <c r="D166" s="286"/>
      <c r="F166" s="286"/>
      <c r="H166" s="286"/>
      <c r="J166" s="286"/>
      <c r="L166" s="286"/>
    </row>
    <row r="167" spans="2:12" x14ac:dyDescent="0.25">
      <c r="B167" s="286"/>
      <c r="D167" s="286"/>
      <c r="F167" s="286"/>
      <c r="H167" s="286"/>
      <c r="J167" s="286"/>
      <c r="L167" s="286"/>
    </row>
    <row r="168" spans="2:12" x14ac:dyDescent="0.25">
      <c r="B168" s="286"/>
      <c r="D168" s="286"/>
      <c r="F168" s="286"/>
      <c r="H168" s="286"/>
      <c r="J168" s="286"/>
      <c r="L168" s="286"/>
    </row>
    <row r="169" spans="2:12" x14ac:dyDescent="0.25">
      <c r="B169" s="286"/>
      <c r="D169" s="286"/>
      <c r="F169" s="286"/>
      <c r="H169" s="286"/>
      <c r="J169" s="286"/>
      <c r="L169" s="286"/>
    </row>
    <row r="170" spans="2:12" x14ac:dyDescent="0.25">
      <c r="B170" s="286"/>
      <c r="D170" s="286"/>
      <c r="F170" s="286"/>
      <c r="H170" s="286"/>
      <c r="J170" s="286"/>
      <c r="L170" s="286"/>
    </row>
    <row r="171" spans="2:12" x14ac:dyDescent="0.25">
      <c r="B171" s="286"/>
      <c r="D171" s="286"/>
      <c r="F171" s="286"/>
      <c r="H171" s="286"/>
      <c r="J171" s="286"/>
      <c r="L171" s="286"/>
    </row>
    <row r="172" spans="2:12" x14ac:dyDescent="0.25">
      <c r="B172" s="286"/>
      <c r="D172" s="286"/>
      <c r="F172" s="286"/>
      <c r="H172" s="286"/>
      <c r="J172" s="286"/>
      <c r="L172" s="286"/>
    </row>
    <row r="173" spans="2:12" x14ac:dyDescent="0.25">
      <c r="B173" s="286"/>
      <c r="D173" s="286"/>
      <c r="F173" s="286"/>
      <c r="H173" s="286"/>
      <c r="J173" s="286"/>
      <c r="L173" s="286"/>
    </row>
    <row r="174" spans="2:12" x14ac:dyDescent="0.25">
      <c r="B174" s="286"/>
      <c r="D174" s="286"/>
      <c r="F174" s="286"/>
      <c r="H174" s="286"/>
      <c r="J174" s="286"/>
      <c r="L174" s="286"/>
    </row>
    <row r="175" spans="2:12" x14ac:dyDescent="0.25">
      <c r="B175" s="286"/>
      <c r="D175" s="286"/>
      <c r="F175" s="286"/>
      <c r="H175" s="286"/>
      <c r="J175" s="286"/>
      <c r="L175" s="286"/>
    </row>
    <row r="176" spans="2:12" x14ac:dyDescent="0.25">
      <c r="B176" s="286"/>
      <c r="D176" s="286"/>
      <c r="F176" s="286"/>
      <c r="H176" s="286"/>
      <c r="J176" s="286"/>
      <c r="L176" s="286"/>
    </row>
    <row r="177" spans="2:12" x14ac:dyDescent="0.25">
      <c r="B177" s="286"/>
      <c r="D177" s="286"/>
      <c r="F177" s="286"/>
      <c r="H177" s="286"/>
      <c r="J177" s="286"/>
      <c r="L177" s="286"/>
    </row>
    <row r="178" spans="2:12" x14ac:dyDescent="0.25">
      <c r="B178" s="286"/>
      <c r="D178" s="286"/>
      <c r="F178" s="286"/>
      <c r="H178" s="286"/>
      <c r="J178" s="286"/>
      <c r="L178" s="286"/>
    </row>
    <row r="179" spans="2:12" x14ac:dyDescent="0.25">
      <c r="B179" s="286"/>
      <c r="D179" s="286"/>
      <c r="F179" s="286"/>
      <c r="H179" s="286"/>
      <c r="J179" s="286"/>
      <c r="L179" s="286"/>
    </row>
    <row r="180" spans="2:12" x14ac:dyDescent="0.25">
      <c r="B180" s="286"/>
      <c r="D180" s="286"/>
      <c r="F180" s="286"/>
      <c r="H180" s="286"/>
      <c r="J180" s="286"/>
      <c r="L180" s="286"/>
    </row>
    <row r="181" spans="2:12" x14ac:dyDescent="0.25">
      <c r="B181" s="286"/>
      <c r="D181" s="286"/>
      <c r="F181" s="286"/>
      <c r="H181" s="286"/>
      <c r="J181" s="286"/>
      <c r="L181" s="286"/>
    </row>
    <row r="182" spans="2:12" x14ac:dyDescent="0.25">
      <c r="B182" s="286"/>
      <c r="D182" s="286"/>
      <c r="F182" s="286"/>
      <c r="H182" s="286"/>
      <c r="J182" s="286"/>
      <c r="L182" s="286"/>
    </row>
    <row r="183" spans="2:12" x14ac:dyDescent="0.25">
      <c r="B183" s="286"/>
      <c r="D183" s="286"/>
      <c r="F183" s="286"/>
      <c r="H183" s="286"/>
      <c r="J183" s="286"/>
      <c r="L183" s="286"/>
    </row>
    <row r="184" spans="2:12" x14ac:dyDescent="0.25">
      <c r="B184" s="286"/>
      <c r="D184" s="286"/>
      <c r="F184" s="286"/>
      <c r="H184" s="286"/>
      <c r="J184" s="286"/>
      <c r="L184" s="286"/>
    </row>
    <row r="185" spans="2:12" x14ac:dyDescent="0.25">
      <c r="B185" s="286"/>
      <c r="D185" s="286"/>
      <c r="F185" s="286"/>
      <c r="H185" s="286"/>
      <c r="J185" s="286"/>
      <c r="L185" s="286"/>
    </row>
    <row r="186" spans="2:12" x14ac:dyDescent="0.25">
      <c r="B186" s="286"/>
      <c r="D186" s="286"/>
      <c r="F186" s="286"/>
      <c r="H186" s="286"/>
      <c r="J186" s="286"/>
      <c r="L186" s="286"/>
    </row>
    <row r="187" spans="2:12" x14ac:dyDescent="0.25">
      <c r="B187" s="286"/>
      <c r="D187" s="286"/>
      <c r="F187" s="286"/>
      <c r="H187" s="286"/>
      <c r="J187" s="286"/>
      <c r="L187" s="286"/>
    </row>
    <row r="188" spans="2:12" x14ac:dyDescent="0.25">
      <c r="B188" s="286"/>
      <c r="D188" s="286"/>
      <c r="F188" s="286"/>
      <c r="H188" s="286"/>
      <c r="J188" s="286"/>
      <c r="L188" s="286"/>
    </row>
    <row r="189" spans="2:12" x14ac:dyDescent="0.25">
      <c r="B189" s="286"/>
      <c r="D189" s="286"/>
      <c r="F189" s="286"/>
      <c r="H189" s="286"/>
      <c r="J189" s="286"/>
      <c r="L189" s="286"/>
    </row>
    <row r="190" spans="2:12" x14ac:dyDescent="0.25">
      <c r="B190" s="286"/>
      <c r="D190" s="286"/>
      <c r="F190" s="286"/>
      <c r="H190" s="286"/>
      <c r="J190" s="286"/>
      <c r="L190" s="286"/>
    </row>
    <row r="191" spans="2:12" x14ac:dyDescent="0.25">
      <c r="B191" s="286"/>
      <c r="D191" s="286"/>
      <c r="F191" s="286"/>
      <c r="H191" s="286"/>
      <c r="J191" s="286"/>
      <c r="L191" s="286"/>
    </row>
    <row r="192" spans="2:12" x14ac:dyDescent="0.25">
      <c r="B192" s="286"/>
      <c r="D192" s="286"/>
      <c r="F192" s="286"/>
      <c r="H192" s="286"/>
      <c r="J192" s="286"/>
      <c r="L192" s="286"/>
    </row>
    <row r="193" spans="2:12" x14ac:dyDescent="0.25">
      <c r="B193" s="286"/>
      <c r="D193" s="286"/>
      <c r="F193" s="286"/>
      <c r="H193" s="286"/>
      <c r="J193" s="286"/>
      <c r="L193" s="286"/>
    </row>
    <row r="194" spans="2:12" x14ac:dyDescent="0.25">
      <c r="B194" s="286"/>
      <c r="D194" s="286"/>
      <c r="F194" s="286"/>
      <c r="H194" s="286"/>
      <c r="J194" s="286"/>
      <c r="L194" s="286"/>
    </row>
    <row r="195" spans="2:12" x14ac:dyDescent="0.25">
      <c r="B195" s="286"/>
      <c r="D195" s="286"/>
      <c r="F195" s="286"/>
      <c r="H195" s="286"/>
      <c r="J195" s="286"/>
      <c r="L195" s="286"/>
    </row>
    <row r="196" spans="2:12" x14ac:dyDescent="0.25">
      <c r="B196" s="286"/>
      <c r="D196" s="286"/>
      <c r="F196" s="286"/>
      <c r="H196" s="286"/>
      <c r="J196" s="286"/>
      <c r="L196" s="286"/>
    </row>
    <row r="197" spans="2:12" x14ac:dyDescent="0.25">
      <c r="B197" s="286"/>
      <c r="D197" s="286"/>
      <c r="F197" s="286"/>
      <c r="H197" s="286"/>
      <c r="J197" s="286"/>
      <c r="L197" s="286"/>
    </row>
    <row r="198" spans="2:12" x14ac:dyDescent="0.25">
      <c r="B198" s="286"/>
      <c r="D198" s="286"/>
      <c r="F198" s="286"/>
      <c r="H198" s="286"/>
      <c r="J198" s="286"/>
      <c r="L198" s="286"/>
    </row>
    <row r="199" spans="2:12" x14ac:dyDescent="0.25">
      <c r="B199" s="286"/>
      <c r="D199" s="286"/>
      <c r="F199" s="286"/>
      <c r="H199" s="286"/>
      <c r="J199" s="286"/>
      <c r="L199" s="286"/>
    </row>
    <row r="200" spans="2:12" x14ac:dyDescent="0.25">
      <c r="B200" s="286"/>
      <c r="D200" s="286"/>
      <c r="F200" s="286"/>
      <c r="H200" s="286"/>
      <c r="J200" s="286"/>
      <c r="L200" s="286"/>
    </row>
    <row r="201" spans="2:12" x14ac:dyDescent="0.25">
      <c r="B201" s="286"/>
      <c r="D201" s="286"/>
      <c r="F201" s="286"/>
      <c r="H201" s="286"/>
      <c r="J201" s="286"/>
      <c r="L201" s="286"/>
    </row>
    <row r="202" spans="2:12" x14ac:dyDescent="0.25">
      <c r="B202" s="286"/>
      <c r="D202" s="286"/>
      <c r="F202" s="286"/>
      <c r="H202" s="286"/>
      <c r="J202" s="286"/>
      <c r="L202" s="286"/>
    </row>
    <row r="203" spans="2:12" x14ac:dyDescent="0.25">
      <c r="B203" s="286"/>
      <c r="D203" s="286"/>
      <c r="F203" s="286"/>
      <c r="H203" s="286"/>
      <c r="J203" s="286"/>
      <c r="L203" s="286"/>
    </row>
    <row r="204" spans="2:12" x14ac:dyDescent="0.25">
      <c r="B204" s="286"/>
      <c r="D204" s="286"/>
      <c r="F204" s="286"/>
      <c r="H204" s="286"/>
      <c r="J204" s="286"/>
      <c r="L204" s="286"/>
    </row>
    <row r="205" spans="2:12" x14ac:dyDescent="0.25">
      <c r="B205" s="286"/>
      <c r="D205" s="286"/>
      <c r="F205" s="286"/>
      <c r="H205" s="286"/>
      <c r="J205" s="286"/>
      <c r="L205" s="286"/>
    </row>
    <row r="206" spans="2:12" x14ac:dyDescent="0.25">
      <c r="B206" s="286"/>
      <c r="D206" s="286"/>
      <c r="F206" s="286"/>
      <c r="H206" s="286"/>
      <c r="J206" s="286"/>
      <c r="L206" s="286"/>
    </row>
    <row r="207" spans="2:12" x14ac:dyDescent="0.25">
      <c r="B207" s="286"/>
      <c r="D207" s="286"/>
      <c r="F207" s="286"/>
      <c r="H207" s="286"/>
      <c r="J207" s="286"/>
      <c r="L207" s="286"/>
    </row>
    <row r="208" spans="2:12" x14ac:dyDescent="0.25">
      <c r="B208" s="286"/>
      <c r="D208" s="286"/>
      <c r="F208" s="286"/>
      <c r="H208" s="286"/>
      <c r="J208" s="286"/>
      <c r="L208" s="286"/>
    </row>
    <row r="209" spans="2:12" x14ac:dyDescent="0.25">
      <c r="B209" s="286"/>
      <c r="D209" s="286"/>
      <c r="F209" s="286"/>
      <c r="H209" s="286"/>
      <c r="J209" s="286"/>
      <c r="L209" s="286"/>
    </row>
    <row r="210" spans="2:12" x14ac:dyDescent="0.25">
      <c r="B210" s="286"/>
      <c r="D210" s="286"/>
      <c r="F210" s="286"/>
      <c r="H210" s="286"/>
      <c r="J210" s="286"/>
      <c r="L210" s="286"/>
    </row>
    <row r="211" spans="2:12" x14ac:dyDescent="0.25">
      <c r="B211" s="286"/>
      <c r="D211" s="286"/>
      <c r="F211" s="286"/>
      <c r="H211" s="286"/>
      <c r="J211" s="286"/>
      <c r="L211" s="286"/>
    </row>
    <row r="212" spans="2:12" x14ac:dyDescent="0.25">
      <c r="B212" s="286"/>
      <c r="D212" s="286"/>
      <c r="F212" s="286"/>
      <c r="H212" s="286"/>
      <c r="J212" s="286"/>
      <c r="L212" s="286"/>
    </row>
    <row r="213" spans="2:12" x14ac:dyDescent="0.25">
      <c r="B213" s="286"/>
      <c r="D213" s="286"/>
      <c r="F213" s="286"/>
      <c r="H213" s="286"/>
      <c r="J213" s="286"/>
      <c r="L213" s="286"/>
    </row>
    <row r="214" spans="2:12" x14ac:dyDescent="0.25">
      <c r="B214" s="286"/>
      <c r="D214" s="286"/>
      <c r="F214" s="286"/>
      <c r="H214" s="286"/>
      <c r="J214" s="286"/>
      <c r="L214" s="286"/>
    </row>
    <row r="215" spans="2:12" x14ac:dyDescent="0.25">
      <c r="B215" s="286"/>
      <c r="D215" s="286"/>
      <c r="F215" s="286"/>
      <c r="H215" s="286"/>
      <c r="J215" s="286"/>
      <c r="L215" s="286"/>
    </row>
    <row r="216" spans="2:12" x14ac:dyDescent="0.25">
      <c r="B216" s="286"/>
      <c r="D216" s="286"/>
      <c r="F216" s="286"/>
      <c r="H216" s="286"/>
      <c r="J216" s="286"/>
      <c r="L216" s="286"/>
    </row>
    <row r="217" spans="2:12" x14ac:dyDescent="0.25">
      <c r="B217" s="286"/>
      <c r="D217" s="286"/>
      <c r="F217" s="286"/>
      <c r="H217" s="286"/>
      <c r="J217" s="286"/>
      <c r="L217" s="286"/>
    </row>
    <row r="218" spans="2:12" x14ac:dyDescent="0.25">
      <c r="B218" s="286"/>
      <c r="D218" s="286"/>
      <c r="F218" s="286"/>
      <c r="H218" s="286"/>
      <c r="J218" s="286"/>
      <c r="L218" s="286"/>
    </row>
    <row r="219" spans="2:12" x14ac:dyDescent="0.25">
      <c r="B219" s="286"/>
      <c r="D219" s="286"/>
      <c r="F219" s="286"/>
      <c r="H219" s="286"/>
      <c r="J219" s="286"/>
      <c r="L219" s="286"/>
    </row>
    <row r="220" spans="2:12" x14ac:dyDescent="0.25">
      <c r="B220" s="286"/>
      <c r="D220" s="286"/>
      <c r="F220" s="286"/>
      <c r="H220" s="286"/>
      <c r="J220" s="286"/>
      <c r="L220" s="286"/>
    </row>
    <row r="221" spans="2:12" x14ac:dyDescent="0.25">
      <c r="B221" s="286"/>
      <c r="D221" s="286"/>
      <c r="F221" s="286"/>
      <c r="H221" s="286"/>
      <c r="J221" s="286"/>
      <c r="L221" s="286"/>
    </row>
    <row r="222" spans="2:12" x14ac:dyDescent="0.25">
      <c r="B222" s="286"/>
      <c r="D222" s="286"/>
      <c r="F222" s="286"/>
      <c r="H222" s="286"/>
      <c r="J222" s="286"/>
      <c r="L222" s="286"/>
    </row>
  </sheetData>
  <mergeCells count="7">
    <mergeCell ref="L7:L8"/>
    <mergeCell ref="F2:I2"/>
    <mergeCell ref="B7:B8"/>
    <mergeCell ref="D7:D8"/>
    <mergeCell ref="F7:F8"/>
    <mergeCell ref="H7:H8"/>
    <mergeCell ref="J7:J8"/>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6"/>
  <sheetViews>
    <sheetView zoomScale="70" zoomScaleNormal="70" workbookViewId="0">
      <selection activeCell="G25" sqref="G25"/>
    </sheetView>
  </sheetViews>
  <sheetFormatPr baseColWidth="10" defaultColWidth="11.5703125" defaultRowHeight="15" x14ac:dyDescent="0.25"/>
  <cols>
    <col min="1" max="1" width="3.42578125" style="135" customWidth="1"/>
    <col min="2" max="2" width="39.140625" style="135" customWidth="1"/>
    <col min="3" max="3" width="2.28515625" style="135" customWidth="1"/>
    <col min="4" max="4" width="40.140625" style="135" customWidth="1"/>
    <col min="5" max="5" width="2.140625" style="135" customWidth="1"/>
    <col min="6" max="7" width="25.7109375" style="135" customWidth="1"/>
    <col min="8" max="8" width="2.140625" style="195" customWidth="1"/>
    <col min="9" max="9" width="39.28515625" style="135" customWidth="1"/>
    <col min="10" max="10" width="2.140625" style="195" customWidth="1"/>
    <col min="11" max="11" width="40.7109375" style="135" customWidth="1"/>
    <col min="12" max="12" width="1.140625" style="135" customWidth="1"/>
    <col min="13" max="13" width="23.140625" style="135" customWidth="1"/>
    <col min="14" max="16384" width="11.5703125" style="135"/>
  </cols>
  <sheetData>
    <row r="1" spans="2:13" ht="13.15" customHeight="1" x14ac:dyDescent="0.25"/>
    <row r="2" spans="2:13" ht="9.75" customHeight="1" x14ac:dyDescent="0.25"/>
    <row r="3" spans="2:13" ht="20.25" customHeight="1" x14ac:dyDescent="0.35">
      <c r="F3" s="303" t="s">
        <v>547</v>
      </c>
      <c r="G3" s="303"/>
      <c r="H3" s="303"/>
      <c r="I3" s="303"/>
    </row>
    <row r="4" spans="2:13" ht="15" customHeight="1" x14ac:dyDescent="0.3">
      <c r="F4" s="304" t="s">
        <v>548</v>
      </c>
      <c r="G4" s="304"/>
      <c r="H4" s="304"/>
      <c r="I4" s="304"/>
    </row>
    <row r="5" spans="2:13" ht="15" customHeight="1" x14ac:dyDescent="0.25">
      <c r="B5" s="305" t="s">
        <v>549</v>
      </c>
      <c r="C5" s="305"/>
      <c r="D5" s="305"/>
      <c r="E5" s="305"/>
      <c r="H5" s="135"/>
      <c r="I5" s="137"/>
      <c r="K5" s="138"/>
    </row>
    <row r="6" spans="2:13" x14ac:dyDescent="0.25">
      <c r="B6" s="305" t="s">
        <v>550</v>
      </c>
      <c r="C6" s="305"/>
      <c r="D6" s="305"/>
      <c r="H6" s="135"/>
      <c r="I6" s="139"/>
      <c r="K6" s="140"/>
    </row>
    <row r="7" spans="2:13" ht="35.25" customHeight="1" x14ac:dyDescent="0.25"/>
    <row r="8" spans="2:13" ht="28.5" customHeight="1" x14ac:dyDescent="0.25">
      <c r="B8" s="141" t="s">
        <v>551</v>
      </c>
      <c r="D8" s="300"/>
      <c r="E8" s="301"/>
      <c r="F8" s="302"/>
    </row>
    <row r="9" spans="2:13" ht="19.7" customHeight="1" x14ac:dyDescent="0.25">
      <c r="B9" s="141" t="s">
        <v>552</v>
      </c>
      <c r="D9" s="300"/>
      <c r="E9" s="301"/>
      <c r="F9" s="302"/>
      <c r="G9" s="142"/>
      <c r="H9" s="135"/>
    </row>
    <row r="10" spans="2:13" ht="15.75" thickBot="1" x14ac:dyDescent="0.3">
      <c r="B10" s="195"/>
      <c r="C10" s="195"/>
      <c r="D10" s="195"/>
      <c r="E10" s="195"/>
      <c r="F10" s="195"/>
      <c r="G10" s="195"/>
      <c r="I10" s="195"/>
      <c r="K10" s="195"/>
    </row>
    <row r="11" spans="2:13" ht="39" customHeight="1" thickBot="1" x14ac:dyDescent="0.3">
      <c r="B11" s="194" t="s">
        <v>553</v>
      </c>
      <c r="C11" s="195"/>
      <c r="D11" s="194" t="s">
        <v>554</v>
      </c>
      <c r="E11" s="195"/>
      <c r="F11" s="298" t="s">
        <v>555</v>
      </c>
      <c r="G11" s="298"/>
      <c r="I11" s="194" t="s">
        <v>556</v>
      </c>
      <c r="K11" s="194" t="s">
        <v>557</v>
      </c>
      <c r="M11" s="194" t="s">
        <v>557</v>
      </c>
    </row>
    <row r="12" spans="2:13" ht="11.25" customHeight="1" x14ac:dyDescent="0.25">
      <c r="B12" s="144"/>
      <c r="C12" s="144"/>
      <c r="D12" s="144"/>
      <c r="E12" s="144"/>
      <c r="F12" s="144"/>
      <c r="G12" s="144"/>
      <c r="H12" s="144"/>
      <c r="I12" s="144"/>
      <c r="J12" s="144"/>
      <c r="K12" s="144"/>
    </row>
    <row r="13" spans="2:13" ht="100.5" customHeight="1" x14ac:dyDescent="0.25">
      <c r="B13" s="44" t="s">
        <v>611</v>
      </c>
      <c r="D13" s="213" t="s">
        <v>605</v>
      </c>
      <c r="F13" s="299" t="s">
        <v>602</v>
      </c>
      <c r="G13" s="299"/>
      <c r="I13" s="44" t="s">
        <v>169</v>
      </c>
      <c r="J13" s="146"/>
      <c r="K13" s="44" t="s">
        <v>170</v>
      </c>
      <c r="M13" s="44" t="s">
        <v>558</v>
      </c>
    </row>
    <row r="14" spans="2:13" s="195" customFormat="1" ht="9.75" customHeight="1" x14ac:dyDescent="0.25">
      <c r="C14" s="135"/>
      <c r="D14" s="146"/>
      <c r="E14" s="135"/>
      <c r="F14" s="299"/>
      <c r="G14" s="299"/>
      <c r="I14" s="146"/>
      <c r="M14" s="135"/>
    </row>
    <row r="15" spans="2:13" ht="92.25" customHeight="1" x14ac:dyDescent="0.25">
      <c r="B15" s="44"/>
      <c r="D15" s="44"/>
      <c r="F15" s="299"/>
      <c r="G15" s="299"/>
      <c r="I15" s="44" t="s">
        <v>603</v>
      </c>
      <c r="K15" s="212" t="s">
        <v>181</v>
      </c>
    </row>
    <row r="16" spans="2:13" s="195" customFormat="1" ht="9" customHeight="1" x14ac:dyDescent="0.25">
      <c r="C16" s="135"/>
      <c r="D16" s="146"/>
      <c r="E16" s="135"/>
      <c r="F16" s="299"/>
      <c r="G16" s="299"/>
      <c r="I16" s="146"/>
      <c r="M16" s="135"/>
    </row>
    <row r="17" spans="2:11" s="195" customFormat="1" ht="9" customHeight="1" thickBot="1" x14ac:dyDescent="0.3">
      <c r="C17" s="135"/>
      <c r="E17" s="135"/>
    </row>
    <row r="18" spans="2:11" ht="27" customHeight="1" thickBot="1" x14ac:dyDescent="0.3">
      <c r="B18" s="194" t="s">
        <v>553</v>
      </c>
      <c r="C18" s="195"/>
      <c r="D18" s="194" t="s">
        <v>554</v>
      </c>
      <c r="E18" s="195"/>
      <c r="F18" s="298" t="s">
        <v>555</v>
      </c>
      <c r="G18" s="298"/>
      <c r="I18" s="194" t="s">
        <v>556</v>
      </c>
      <c r="K18" s="194" t="s">
        <v>557</v>
      </c>
    </row>
    <row r="19" spans="2:11" s="195" customFormat="1" ht="9" customHeight="1" x14ac:dyDescent="0.25">
      <c r="B19" s="148"/>
      <c r="C19" s="135"/>
      <c r="E19" s="135"/>
    </row>
    <row r="20" spans="2:11" x14ac:dyDescent="0.25">
      <c r="B20" s="151"/>
      <c r="D20" s="151"/>
      <c r="F20" s="151"/>
      <c r="G20" s="151"/>
      <c r="I20" s="151"/>
      <c r="K20" s="151"/>
    </row>
    <row r="21" spans="2:11" x14ac:dyDescent="0.25">
      <c r="B21" s="151"/>
      <c r="D21" s="151"/>
      <c r="F21" s="151"/>
      <c r="G21" s="151"/>
      <c r="I21" s="151"/>
      <c r="K21" s="151"/>
    </row>
    <row r="22" spans="2:11" x14ac:dyDescent="0.25">
      <c r="B22" s="151"/>
      <c r="D22" s="151"/>
      <c r="F22" s="151"/>
      <c r="G22" s="151"/>
      <c r="I22" s="151"/>
      <c r="K22" s="151"/>
    </row>
    <row r="23" spans="2:11" x14ac:dyDescent="0.25">
      <c r="B23" s="151"/>
      <c r="D23" s="151"/>
      <c r="F23" s="151"/>
      <c r="G23" s="151"/>
      <c r="I23" s="151"/>
      <c r="K23" s="151"/>
    </row>
    <row r="24" spans="2:11" x14ac:dyDescent="0.25">
      <c r="B24" s="151"/>
      <c r="D24" s="151"/>
      <c r="F24" s="151"/>
      <c r="G24" s="151"/>
      <c r="I24" s="151"/>
      <c r="K24" s="151"/>
    </row>
    <row r="25" spans="2:11" x14ac:dyDescent="0.25">
      <c r="B25" s="151"/>
      <c r="D25" s="151"/>
      <c r="F25" s="151"/>
      <c r="G25" s="151"/>
      <c r="I25" s="151"/>
      <c r="K25" s="151"/>
    </row>
    <row r="26" spans="2:11" x14ac:dyDescent="0.25">
      <c r="B26" s="151"/>
      <c r="D26" s="151"/>
      <c r="F26" s="151"/>
      <c r="G26" s="151"/>
      <c r="I26" s="151"/>
      <c r="K26" s="151"/>
    </row>
  </sheetData>
  <mergeCells count="9">
    <mergeCell ref="F13:G16"/>
    <mergeCell ref="F18:G18"/>
    <mergeCell ref="F3:I3"/>
    <mergeCell ref="F4:I4"/>
    <mergeCell ref="B5:E5"/>
    <mergeCell ref="B6:D6"/>
    <mergeCell ref="D8:F8"/>
    <mergeCell ref="D9:F9"/>
    <mergeCell ref="F11:G1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PLAN DE DESARROLLO</vt:lpstr>
      <vt:lpstr>ARBOL DEL PROBLEMA</vt:lpstr>
      <vt:lpstr>PERFIL 2020 -2023 </vt:lpstr>
      <vt:lpstr>AULAS</vt:lpstr>
      <vt:lpstr>COSTO</vt:lpstr>
      <vt:lpstr>PERFIL 2020 -2023 -</vt:lpstr>
      <vt:lpstr>DX</vt:lpstr>
      <vt:lpstr>ARBOL DEL PROBLEMA (2)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Monica Villamil Gallego</dc:creator>
  <cp:lastModifiedBy>oficina</cp:lastModifiedBy>
  <cp:lastPrinted>2020-06-27T03:15:22Z</cp:lastPrinted>
  <dcterms:created xsi:type="dcterms:W3CDTF">2020-06-02T16:30:02Z</dcterms:created>
  <dcterms:modified xsi:type="dcterms:W3CDTF">2020-06-27T04:29:41Z</dcterms:modified>
</cp:coreProperties>
</file>